
<file path=[Content_Types].xml><?xml version="1.0" encoding="utf-8"?>
<Types xmlns="http://schemas.openxmlformats.org/package/2006/content-types">
  <Default Extension="bin" ContentType="application/vnd.openxmlformats-officedocument.spreadsheetml.printerSettings"/>
  <Default Extension="doc" ContentType="application/msword"/>
  <Default Extension="docx" ContentType="application/vnd.openxmlformats-officedocument.wordprocessingml.document"/>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drawings/drawing13.xml" ContentType="application/vnd.openxmlformats-officedocument.drawing+xml"/>
  <Override PartName="/xl/comments14.xml" ContentType="application/vnd.openxmlformats-officedocument.spreadsheetml.comments+xml"/>
  <Override PartName="/xl/drawings/drawing14.xml" ContentType="application/vnd.openxmlformats-officedocument.drawing+xml"/>
  <Override PartName="/xl/comments15.xml" ContentType="application/vnd.openxmlformats-officedocument.spreadsheetml.comments+xml"/>
  <Override PartName="/xl/drawings/drawing15.xml" ContentType="application/vnd.openxmlformats-officedocument.drawing+xml"/>
  <Override PartName="/xl/comments16.xml" ContentType="application/vnd.openxmlformats-officedocument.spreadsheetml.comments+xml"/>
  <Override PartName="/xl/drawings/drawing16.xml" ContentType="application/vnd.openxmlformats-officedocument.drawing+xml"/>
  <Override PartName="/xl/comments17.xml" ContentType="application/vnd.openxmlformats-officedocument.spreadsheetml.comments+xml"/>
  <Override PartName="/xl/drawings/drawing17.xml" ContentType="application/vnd.openxmlformats-officedocument.drawing+xml"/>
  <Override PartName="/xl/comments18.xml" ContentType="application/vnd.openxmlformats-officedocument.spreadsheetml.comments+xml"/>
  <Override PartName="/xl/drawings/drawing18.xml" ContentType="application/vnd.openxmlformats-officedocument.drawing+xml"/>
  <Override PartName="/xl/comments19.xml" ContentType="application/vnd.openxmlformats-officedocument.spreadsheetml.comments+xml"/>
  <Override PartName="/xl/drawings/drawing19.xml" ContentType="application/vnd.openxmlformats-officedocument.drawing+xml"/>
  <Override PartName="/xl/comments20.xml" ContentType="application/vnd.openxmlformats-officedocument.spreadsheetml.comments+xml"/>
  <Override PartName="/xl/drawings/drawing20.xml" ContentType="application/vnd.openxmlformats-officedocument.drawing+xml"/>
  <Override PartName="/xl/comments21.xml" ContentType="application/vnd.openxmlformats-officedocument.spreadsheetml.comments+xml"/>
  <Override PartName="/xl/drawings/drawing21.xml" ContentType="application/vnd.openxmlformats-officedocument.drawing+xml"/>
  <Override PartName="/xl/comments22.xml" ContentType="application/vnd.openxmlformats-officedocument.spreadsheetml.comments+xml"/>
  <Override PartName="/xl/drawings/drawing22.xml" ContentType="application/vnd.openxmlformats-officedocument.drawing+xml"/>
  <Override PartName="/xl/comments23.xml" ContentType="application/vnd.openxmlformats-officedocument.spreadsheetml.comments+xml"/>
  <Override PartName="/xl/drawings/drawing23.xml" ContentType="application/vnd.openxmlformats-officedocument.drawing+xml"/>
  <Override PartName="/xl/comments24.xml" ContentType="application/vnd.openxmlformats-officedocument.spreadsheetml.comments+xml"/>
  <Override PartName="/xl/drawings/drawing24.xml" ContentType="application/vnd.openxmlformats-officedocument.drawing+xml"/>
  <Override PartName="/xl/comments25.xml" ContentType="application/vnd.openxmlformats-officedocument.spreadsheetml.comments+xml"/>
  <Override PartName="/xl/drawings/drawing25.xml" ContentType="application/vnd.openxmlformats-officedocument.drawing+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drawings/drawing26.xml" ContentType="application/vnd.openxmlformats-officedocument.drawing+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showInkAnnotation="0" codeName="ThisWorkbook"/>
  <mc:AlternateContent xmlns:mc="http://schemas.openxmlformats.org/markup-compatibility/2006">
    <mc:Choice Requires="x15">
      <x15ac:absPath xmlns:x15ac="http://schemas.microsoft.com/office/spreadsheetml/2010/11/ac" url="C:\Users\akhadira\Documents\"/>
    </mc:Choice>
  </mc:AlternateContent>
  <xr:revisionPtr revIDLastSave="0" documentId="8_{9CE4A5F3-B778-4936-BAA4-48B1106AFD8F}" xr6:coauthVersionLast="47" xr6:coauthVersionMax="47" xr10:uidLastSave="{00000000-0000-0000-0000-000000000000}"/>
  <workbookProtection workbookAlgorithmName="SHA-512" workbookHashValue="T3qEdt6wzSqQ1UxcM/xRp7Tmp4+GkIfulon7vI2UaFs6gZQH5f+5aHorwPdni4IwOzDmY426Kp3bSNmsWT1qkw==" workbookSaltValue="voUsFHhCEVOdIQShfnAiGQ==" workbookSpinCount="100000" lockStructure="1"/>
  <bookViews>
    <workbookView xWindow="-108" yWindow="-108" windowWidth="23256" windowHeight="12576" tabRatio="796" activeTab="1" xr2:uid="{00000000-000D-0000-FFFF-FFFF00000000}"/>
  </bookViews>
  <sheets>
    <sheet name="données" sheetId="40" r:id="rId1"/>
    <sheet name="dv1" sheetId="1" r:id="rId2"/>
    <sheet name="dv2.1" sheetId="3" r:id="rId3"/>
    <sheet name="dv2.2" sheetId="44" r:id="rId4"/>
    <sheet name="dv2.3" sheetId="45" r:id="rId5"/>
    <sheet name="dv2bis.1" sheetId="34" r:id="rId6"/>
    <sheet name="dv2bis.2" sheetId="46" r:id="rId7"/>
    <sheet name="dv3" sheetId="5" r:id="rId8"/>
    <sheet name="dv4.1" sheetId="6" r:id="rId9"/>
    <sheet name="dv4.2" sheetId="47" r:id="rId10"/>
    <sheet name="dv4.3" sheetId="48" r:id="rId11"/>
    <sheet name="dv5.1" sheetId="7" r:id="rId12"/>
    <sheet name="dv5.2" sheetId="49" r:id="rId13"/>
    <sheet name="dv5.3" sheetId="50" r:id="rId14"/>
    <sheet name="dv5.4" sheetId="51" r:id="rId15"/>
    <sheet name="dv5.5" sheetId="52" r:id="rId16"/>
    <sheet name="dv5.6" sheetId="53" r:id="rId17"/>
    <sheet name="dv5.7" sheetId="54" r:id="rId18"/>
    <sheet name="dv5.8" sheetId="55" r:id="rId19"/>
    <sheet name="dv5.9" sheetId="56" r:id="rId20"/>
    <sheet name="dv5.10" sheetId="57" r:id="rId21"/>
    <sheet name="dv5.11" sheetId="58" r:id="rId22"/>
    <sheet name="dv6" sheetId="8" r:id="rId23"/>
    <sheet name="dv7.1" sheetId="9" r:id="rId24"/>
    <sheet name="dv7.2" sheetId="59" r:id="rId25"/>
    <sheet name="dv7.3" sheetId="60" r:id="rId26"/>
    <sheet name="dv7bis.1-dv7ter.1" sheetId="10" r:id="rId27"/>
    <sheet name="calculs pénalités DV 7bis.1" sheetId="67" r:id="rId28"/>
    <sheet name="dv7bis.2-dv7ter.2" sheetId="61" r:id="rId29"/>
    <sheet name="calculs pénalités DV 7bis.2" sheetId="69" r:id="rId30"/>
    <sheet name="dv7bis.3-dv7ter.3" sheetId="62" r:id="rId31"/>
    <sheet name="calculs pénalités DV 7bis.3" sheetId="70" r:id="rId32"/>
    <sheet name="dv8" sheetId="12" r:id="rId33"/>
    <sheet name="dv8bis" sheetId="41" r:id="rId34"/>
    <sheet name="dv9" sheetId="13" r:id="rId35"/>
    <sheet name="dv10 - dv10bis" sheetId="14" r:id="rId36"/>
    <sheet name="calculs pénalités DV 1-DV 10" sheetId="65" r:id="rId37"/>
    <sheet name="dv11 - dv11bis" sheetId="16" r:id="rId38"/>
    <sheet name="calcul pénalité DV 11" sheetId="68" r:id="rId39"/>
    <sheet name="MR" sheetId="43" r:id="rId40"/>
    <sheet name="Feuil1" sheetId="63" r:id="rId41"/>
    <sheet name="Feuil2" sheetId="66" r:id="rId42"/>
  </sheets>
  <definedNames>
    <definedName name="DateRP" localSheetId="38">'calcul pénalité DV 11'!$B$14</definedName>
    <definedName name="DateRP" localSheetId="36">'calculs pénalités DV 1-DV 10'!$B$14</definedName>
    <definedName name="DateRP" localSheetId="27">'calculs pénalités DV 7bis.1'!$B$14</definedName>
    <definedName name="DateRP" localSheetId="29">'calculs pénalités DV 7bis.2'!$B$14</definedName>
    <definedName name="DateRP" localSheetId="31">'calculs pénalités DV 7bis.3'!$B$14</definedName>
    <definedName name="DateRP">'dv10 - dv10bis'!$B$13</definedName>
    <definedName name="DébutTravaux">données!$P$19</definedName>
    <definedName name="Délai2.1">'dv2.1'!$L$44</definedName>
    <definedName name="Délai2.2">'dv2.2'!$L$44</definedName>
    <definedName name="Délai2.3">'dv2.3'!$L$44</definedName>
    <definedName name="Délai2bis">dv2bis.1!$L$44</definedName>
    <definedName name="Délai2bis.2">dv2bis.2!$L$44</definedName>
    <definedName name="Délai5.1">'dv5.1'!$L$44</definedName>
    <definedName name="Délai5.10">'dv5.10'!$L$44</definedName>
    <definedName name="Délai5.11">'dv5.11'!$L$44</definedName>
    <definedName name="Délai5.2">'dv5.2'!$L$44</definedName>
    <definedName name="Délai5.3">'dv5.3'!$L$44</definedName>
    <definedName name="Délai5.4">'dv5.4'!$L$44</definedName>
    <definedName name="Délai5.5">'dv5.5'!$L$44</definedName>
    <definedName name="Délai5.6">'dv5.6'!$L$44</definedName>
    <definedName name="Délai5.7">'dv5.7'!$L$44</definedName>
    <definedName name="Délai5.8">'dv5.8'!$L$44</definedName>
    <definedName name="Délai5.9">'dv5.9'!$L$44</definedName>
    <definedName name="FinDélai">'dv8'!$K$22</definedName>
    <definedName name="FinTravaux">'dv8'!$AE$24</definedName>
    <definedName name="_xlnm.Print_Titles" localSheetId="39">MR!$2:$2</definedName>
    <definedName name="MRDésignationPoste">MR!$B$4:$B$2003</definedName>
    <definedName name="MRNumPoste">MR!$A$4:$A$2003</definedName>
    <definedName name="MRPosteQP">MR!$G$4:$G$2003</definedName>
    <definedName name="MRPU">MR!$F$4:$F$2003</definedName>
    <definedName name="MRQuantités">MR!$C$4:$C$2003</definedName>
    <definedName name="MRType">MR!$D$4:$D$2003</definedName>
    <definedName name="MRUnités">MR!$E$4:$E$2003</definedName>
    <definedName name="SignRP" localSheetId="38">'calcul pénalité DV 11'!$I$60</definedName>
    <definedName name="SignRP" localSheetId="36">'calculs pénalités DV 1-DV 10'!$I$60</definedName>
    <definedName name="SignRP" localSheetId="27">'calculs pénalités DV 7bis.1'!#REF!</definedName>
    <definedName name="SignRP" localSheetId="29">'calculs pénalités DV 7bis.2'!#REF!</definedName>
    <definedName name="SignRP" localSheetId="31">'calculs pénalités DV 7bis.3'!#REF!</definedName>
    <definedName name="SignRP">'dv10 - dv10bis'!$I$52</definedName>
    <definedName name="Solde2.1">'dv2.1'!$AF$42</definedName>
    <definedName name="Solde2.2">'dv2.2'!$AF$42</definedName>
    <definedName name="Solde2.3">'dv2.3'!$AF$42</definedName>
    <definedName name="Solde2bis">dv2bis.1!$AF$41</definedName>
    <definedName name="Solde2bis.2">dv2bis.2!$AF$41</definedName>
    <definedName name="Solde5.1">'dv5.1'!$AF$41</definedName>
    <definedName name="Solde5.10">'dv5.10'!$AF$41</definedName>
    <definedName name="Solde5.11">'dv5.11'!$AF$41</definedName>
    <definedName name="Solde5.2">'dv5.2'!$AF$41</definedName>
    <definedName name="Solde5.3">'dv5.3'!$AF$41</definedName>
    <definedName name="Solde5.4">'dv5.4'!$AF$41</definedName>
    <definedName name="Solde5.5">'dv5.5'!$AF$41</definedName>
    <definedName name="Solde5.6">'dv5.6'!$AF$41</definedName>
    <definedName name="Solde5.7">'dv5.7'!$AF$41</definedName>
    <definedName name="Solde5.8">'dv5.8'!$AF$41</definedName>
    <definedName name="Solde5.9">'dv5.9'!$AF$41</definedName>
    <definedName name="tva">données!$F$28</definedName>
    <definedName name="TypeChantier">données!$L$6</definedName>
    <definedName name="_xlnm.Print_Area" localSheetId="38">'calcul pénalité DV 11'!$A$2:$AO$125</definedName>
    <definedName name="_xlnm.Print_Area" localSheetId="36">'calculs pénalités DV 1-DV 10'!$A$2:$AO$125</definedName>
    <definedName name="_xlnm.Print_Area" localSheetId="27">'calculs pénalités DV 7bis.1'!$A$2:$AO$123</definedName>
    <definedName name="_xlnm.Print_Area" localSheetId="29">'calculs pénalités DV 7bis.2'!$A$2:$AO$123</definedName>
    <definedName name="_xlnm.Print_Area" localSheetId="31">'calculs pénalités DV 7bis.3'!$A$2:$AO$123</definedName>
    <definedName name="_xlnm.Print_Area" localSheetId="0">données!$A$1:$AO$116</definedName>
    <definedName name="_xlnm.Print_Area" localSheetId="1">'dv1'!$A$2:$AP$132</definedName>
    <definedName name="_xlnm.Print_Area" localSheetId="35">'dv10 - dv10bis'!$A$2:$AO$131</definedName>
    <definedName name="_xlnm.Print_Area" localSheetId="37">'dv11 - dv11bis'!$A$2:$AO$135</definedName>
    <definedName name="_xlnm.Print_Area" localSheetId="2">'dv2.1'!$A$1:$AO$115</definedName>
    <definedName name="_xlnm.Print_Area" localSheetId="3">'dv2.2'!$A$1:$AO$115</definedName>
    <definedName name="_xlnm.Print_Area" localSheetId="4">'dv2.3'!$A$1:$AO$115</definedName>
    <definedName name="_xlnm.Print_Area" localSheetId="5">dv2bis.1!$A$1:$AO$107</definedName>
    <definedName name="_xlnm.Print_Area" localSheetId="6">dv2bis.2!$A$1:$AO$107</definedName>
    <definedName name="_xlnm.Print_Area" localSheetId="7">'dv3'!$A$1:$AO$110</definedName>
    <definedName name="_xlnm.Print_Area" localSheetId="8">'dv4.1'!$A$1:$AO$110</definedName>
    <definedName name="_xlnm.Print_Area" localSheetId="9">'dv4.2'!$A$1:$AO$110</definedName>
    <definedName name="_xlnm.Print_Area" localSheetId="10">'dv4.3'!$A$1:$AO$110</definedName>
    <definedName name="_xlnm.Print_Area" localSheetId="11">'dv5.1'!$A$1:$AO$113</definedName>
    <definedName name="_xlnm.Print_Area" localSheetId="20">'dv5.10'!$A$1:$AO$113</definedName>
    <definedName name="_xlnm.Print_Area" localSheetId="21">'dv5.11'!$A$1:$AO$113</definedName>
    <definedName name="_xlnm.Print_Area" localSheetId="12">'dv5.2'!$A$1:$AO$113</definedName>
    <definedName name="_xlnm.Print_Area" localSheetId="13">'dv5.3'!$A$1:$AO$113</definedName>
    <definedName name="_xlnm.Print_Area" localSheetId="14">'dv5.4'!$A$1:$AO$113</definedName>
    <definedName name="_xlnm.Print_Area" localSheetId="15">'dv5.5'!$A$1:$AO$113</definedName>
    <definedName name="_xlnm.Print_Area" localSheetId="16">'dv5.6'!$A$1:$AO$113</definedName>
    <definedName name="_xlnm.Print_Area" localSheetId="17">'dv5.7'!$A$1:$AO$113</definedName>
    <definedName name="_xlnm.Print_Area" localSheetId="18">'dv5.8'!$A$1:$AO$113</definedName>
    <definedName name="_xlnm.Print_Area" localSheetId="19">'dv5.9'!$A$1:$AO$113</definedName>
    <definedName name="_xlnm.Print_Area" localSheetId="22">'dv6'!$A$1:$AO$127</definedName>
    <definedName name="_xlnm.Print_Area" localSheetId="23">'dv7.1'!$A$1:$AO$115</definedName>
    <definedName name="_xlnm.Print_Area" localSheetId="24">'dv7.2'!$A$1:$AO$115</definedName>
    <definedName name="_xlnm.Print_Area" localSheetId="25">'dv7.3'!$A$1:$AO$115</definedName>
    <definedName name="_xlnm.Print_Area" localSheetId="26">'dv7bis.1-dv7ter.1'!$A$1:$AO$145</definedName>
    <definedName name="_xlnm.Print_Area" localSheetId="28">'dv7bis.2-dv7ter.2'!$A$1:$AO$146</definedName>
    <definedName name="_xlnm.Print_Area" localSheetId="30">'dv7bis.3-dv7ter.3'!$A$1:$AO$145</definedName>
    <definedName name="_xlnm.Print_Area" localSheetId="32">'dv8'!$A$2:$AO$125</definedName>
    <definedName name="_xlnm.Print_Area" localSheetId="33">dv8bis!$A$1:$AO$144</definedName>
    <definedName name="_xlnm.Print_Area" localSheetId="34">'dv9'!$A$1:$AO$117</definedName>
    <definedName name="_xlnm.Print_Area" localSheetId="39">MR!$A$1:$F$84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A35" i="1" l="1"/>
  <c r="D20" i="58" l="1"/>
  <c r="D20" i="57"/>
  <c r="D20" i="56"/>
  <c r="D20" i="55"/>
  <c r="D20" i="54"/>
  <c r="D20" i="53"/>
  <c r="D20" i="52"/>
  <c r="D20" i="51"/>
  <c r="D20" i="50"/>
  <c r="D20" i="49"/>
  <c r="D20" i="7"/>
  <c r="X22" i="68" l="1"/>
  <c r="X22" i="65"/>
  <c r="X44" i="70"/>
  <c r="X24" i="70"/>
  <c r="X44" i="69"/>
  <c r="X24" i="69"/>
  <c r="X24" i="67" l="1"/>
  <c r="X44" i="67"/>
  <c r="X39" i="70" l="1"/>
  <c r="X37" i="70"/>
  <c r="X19" i="70"/>
  <c r="X17" i="70"/>
  <c r="X26" i="70" l="1"/>
  <c r="X28" i="70" s="1"/>
  <c r="N55" i="62" s="1"/>
  <c r="AJ17" i="70"/>
  <c r="X46" i="70"/>
  <c r="X48" i="70" s="1"/>
  <c r="AJ37" i="70"/>
  <c r="X41" i="70"/>
  <c r="X39" i="69"/>
  <c r="X37" i="69"/>
  <c r="X19" i="69"/>
  <c r="X17" i="69"/>
  <c r="AJ17" i="69" s="1"/>
  <c r="X50" i="70"/>
  <c r="X30" i="70"/>
  <c r="A11" i="70"/>
  <c r="A10" i="70"/>
  <c r="AH8" i="70"/>
  <c r="M8" i="70"/>
  <c r="B8" i="70"/>
  <c r="AH7" i="70"/>
  <c r="M7" i="70"/>
  <c r="A7" i="70"/>
  <c r="AH6" i="70"/>
  <c r="A6" i="70"/>
  <c r="AH5" i="70"/>
  <c r="I5" i="70"/>
  <c r="D5" i="70"/>
  <c r="A3" i="70"/>
  <c r="X50" i="69"/>
  <c r="X30" i="69"/>
  <c r="A11" i="69"/>
  <c r="A10" i="69"/>
  <c r="AH8" i="69"/>
  <c r="M8" i="69"/>
  <c r="B8" i="69"/>
  <c r="AH7" i="69"/>
  <c r="M7" i="69"/>
  <c r="A7" i="69"/>
  <c r="AH6" i="69"/>
  <c r="A6" i="69"/>
  <c r="AH5" i="69"/>
  <c r="I5" i="69"/>
  <c r="D5" i="69"/>
  <c r="A3" i="69"/>
  <c r="X46" i="69" l="1"/>
  <c r="X48" i="69" s="1"/>
  <c r="AJ37" i="69"/>
  <c r="X26" i="69"/>
  <c r="X28" i="69" s="1"/>
  <c r="X32" i="70"/>
  <c r="X41" i="69"/>
  <c r="X52" i="70"/>
  <c r="X52" i="69"/>
  <c r="X17" i="68"/>
  <c r="X15" i="68"/>
  <c r="X28" i="68"/>
  <c r="A11" i="68"/>
  <c r="A10" i="68"/>
  <c r="AH8" i="68"/>
  <c r="M8" i="68"/>
  <c r="B8" i="68"/>
  <c r="AH7" i="68"/>
  <c r="M7" i="68"/>
  <c r="A7" i="68"/>
  <c r="AH6" i="68"/>
  <c r="A6" i="68"/>
  <c r="AH5" i="68"/>
  <c r="I5" i="68"/>
  <c r="D5" i="68"/>
  <c r="A3" i="68"/>
  <c r="X24" i="68" l="1"/>
  <c r="X26" i="68" s="1"/>
  <c r="X30" i="68" s="1"/>
  <c r="AJ15" i="68"/>
  <c r="X32" i="69"/>
  <c r="N55" i="61"/>
  <c r="X19" i="68"/>
  <c r="X50" i="67"/>
  <c r="X39" i="67" l="1"/>
  <c r="X37" i="67"/>
  <c r="X46" i="67" l="1"/>
  <c r="X48" i="67" s="1"/>
  <c r="AJ37" i="67"/>
  <c r="X52" i="67"/>
  <c r="X41" i="67"/>
  <c r="X19" i="67"/>
  <c r="X17" i="67"/>
  <c r="X30" i="67"/>
  <c r="A11" i="67"/>
  <c r="A10" i="67"/>
  <c r="AH8" i="67"/>
  <c r="M8" i="67"/>
  <c r="B8" i="67"/>
  <c r="AH7" i="67"/>
  <c r="M7" i="67"/>
  <c r="A7" i="67"/>
  <c r="AH6" i="67"/>
  <c r="A6" i="67"/>
  <c r="AH5" i="67"/>
  <c r="I5" i="67"/>
  <c r="D5" i="67"/>
  <c r="A3" i="67"/>
  <c r="X26" i="67" l="1"/>
  <c r="X28" i="67" s="1"/>
  <c r="N55" i="10" s="1"/>
  <c r="AJ17" i="67"/>
  <c r="A11" i="65"/>
  <c r="A10" i="65"/>
  <c r="X32" i="67" l="1"/>
  <c r="X15" i="65"/>
  <c r="X24" i="65" l="1"/>
  <c r="AJ15" i="65"/>
  <c r="I5" i="1"/>
  <c r="X28" i="65" l="1"/>
  <c r="X17" i="65"/>
  <c r="AH8" i="65"/>
  <c r="M8" i="65"/>
  <c r="B8" i="65"/>
  <c r="AH7" i="65"/>
  <c r="M7" i="65"/>
  <c r="A7" i="65"/>
  <c r="AH6" i="65"/>
  <c r="A6" i="65"/>
  <c r="AH5" i="65"/>
  <c r="I5" i="65"/>
  <c r="D5" i="65"/>
  <c r="A3" i="65"/>
  <c r="X19" i="65" l="1"/>
  <c r="X26" i="65"/>
  <c r="A1" i="43"/>
  <c r="A69" i="16"/>
  <c r="A3" i="16"/>
  <c r="A67" i="14"/>
  <c r="A3" i="14"/>
  <c r="A1" i="13"/>
  <c r="A1" i="41"/>
  <c r="A3" i="12"/>
  <c r="A78" i="62"/>
  <c r="A1" i="62"/>
  <c r="A78" i="61"/>
  <c r="A1" i="61"/>
  <c r="A78" i="10"/>
  <c r="A1" i="10"/>
  <c r="A1" i="60"/>
  <c r="A1" i="59"/>
  <c r="A1" i="9"/>
  <c r="A1" i="8"/>
  <c r="A3" i="58"/>
  <c r="A3" i="57"/>
  <c r="A3" i="56"/>
  <c r="A3" i="55"/>
  <c r="A3" i="54"/>
  <c r="A3" i="53"/>
  <c r="A3" i="52"/>
  <c r="A3" i="51"/>
  <c r="A3" i="50"/>
  <c r="A3" i="49"/>
  <c r="A3" i="7"/>
  <c r="A3" i="48"/>
  <c r="A3" i="47"/>
  <c r="A3" i="6"/>
  <c r="A2" i="5"/>
  <c r="A3" i="46"/>
  <c r="A3" i="34"/>
  <c r="A3" i="45"/>
  <c r="A3" i="44"/>
  <c r="A3" i="3"/>
  <c r="A3" i="1"/>
  <c r="L59" i="62" l="1"/>
  <c r="AG59" i="62" s="1"/>
  <c r="AG64" i="62" s="1"/>
  <c r="T43" i="62"/>
  <c r="L59" i="61"/>
  <c r="AG59" i="61" s="1"/>
  <c r="AG64" i="61" s="1"/>
  <c r="T43" i="61"/>
  <c r="D52" i="61" s="1"/>
  <c r="X21" i="69" s="1"/>
  <c r="O90" i="62"/>
  <c r="AC86" i="62"/>
  <c r="A86" i="62"/>
  <c r="A85" i="62"/>
  <c r="AH83" i="62"/>
  <c r="M83" i="62"/>
  <c r="B83" i="62"/>
  <c r="AH82" i="62"/>
  <c r="M82" i="62"/>
  <c r="A82" i="62"/>
  <c r="AH81" i="62"/>
  <c r="A81" i="62"/>
  <c r="AH80" i="62"/>
  <c r="I80" i="62"/>
  <c r="D80" i="62"/>
  <c r="O13" i="62"/>
  <c r="AC9" i="62"/>
  <c r="A9" i="62"/>
  <c r="A8" i="62"/>
  <c r="AH6" i="62"/>
  <c r="M6" i="62"/>
  <c r="B6" i="62"/>
  <c r="AH5" i="62"/>
  <c r="M5" i="62"/>
  <c r="A5" i="62"/>
  <c r="AH4" i="62"/>
  <c r="A4" i="62"/>
  <c r="AH3" i="62"/>
  <c r="I3" i="62"/>
  <c r="D3" i="62"/>
  <c r="O90" i="61"/>
  <c r="AC86" i="61"/>
  <c r="A86" i="61"/>
  <c r="A85" i="61"/>
  <c r="AH83" i="61"/>
  <c r="M83" i="61"/>
  <c r="B83" i="61"/>
  <c r="AH82" i="61"/>
  <c r="M82" i="61"/>
  <c r="A82" i="61"/>
  <c r="AH81" i="61"/>
  <c r="A81" i="61"/>
  <c r="AH80" i="61"/>
  <c r="I80" i="61"/>
  <c r="D80" i="61"/>
  <c r="O13" i="61"/>
  <c r="AC9" i="61"/>
  <c r="A9" i="61"/>
  <c r="A8" i="61"/>
  <c r="AH6" i="61"/>
  <c r="M6" i="61"/>
  <c r="B6" i="61"/>
  <c r="AH5" i="61"/>
  <c r="M5" i="61"/>
  <c r="A5" i="61"/>
  <c r="AH4" i="61"/>
  <c r="A4" i="61"/>
  <c r="AH3" i="61"/>
  <c r="I3" i="61"/>
  <c r="D3" i="61"/>
  <c r="AA42" i="1"/>
  <c r="J40" i="14"/>
  <c r="I46" i="60"/>
  <c r="T39" i="62" s="1"/>
  <c r="AI15" i="60"/>
  <c r="A55" i="62" s="1"/>
  <c r="AA9" i="60"/>
  <c r="T112" i="62" s="1"/>
  <c r="A9" i="60"/>
  <c r="A8" i="60"/>
  <c r="AH6" i="60"/>
  <c r="M6" i="60"/>
  <c r="B6" i="60"/>
  <c r="AH5" i="60"/>
  <c r="M5" i="60"/>
  <c r="A5" i="60"/>
  <c r="AH4" i="60"/>
  <c r="A4" i="60"/>
  <c r="AH3" i="60"/>
  <c r="I3" i="60"/>
  <c r="D3" i="60"/>
  <c r="I46" i="59"/>
  <c r="T39" i="61" s="1"/>
  <c r="AI15" i="59"/>
  <c r="A55" i="61" s="1"/>
  <c r="AA9" i="59"/>
  <c r="T112" i="61" s="1"/>
  <c r="A9" i="59"/>
  <c r="A8" i="59"/>
  <c r="AH6" i="59"/>
  <c r="M6" i="59"/>
  <c r="B6" i="59"/>
  <c r="AH5" i="59"/>
  <c r="M5" i="59"/>
  <c r="A5" i="59"/>
  <c r="AH4" i="59"/>
  <c r="A4" i="59"/>
  <c r="AH3" i="59"/>
  <c r="I3" i="59"/>
  <c r="D3" i="59"/>
  <c r="D52" i="62" l="1"/>
  <c r="Y35" i="61"/>
  <c r="Y35" i="62"/>
  <c r="AE45" i="61"/>
  <c r="AE45" i="62"/>
  <c r="J84" i="41"/>
  <c r="J83" i="41"/>
  <c r="V24" i="40"/>
  <c r="J82" i="41" s="1"/>
  <c r="X21" i="70" l="1"/>
  <c r="L59" i="10"/>
  <c r="AI44" i="41" l="1"/>
  <c r="AI30" i="41"/>
  <c r="AA20" i="7" l="1"/>
  <c r="AA21" i="7"/>
  <c r="D21" i="7"/>
  <c r="AB38" i="7"/>
  <c r="AB20" i="7"/>
  <c r="AB21" i="7"/>
  <c r="AB22" i="7"/>
  <c r="AB23" i="7"/>
  <c r="AB24" i="7"/>
  <c r="AB25" i="7"/>
  <c r="AB26" i="7"/>
  <c r="AB27" i="7"/>
  <c r="AB28" i="7"/>
  <c r="AB29" i="7"/>
  <c r="AB30" i="7"/>
  <c r="AB31" i="7"/>
  <c r="AB32" i="7"/>
  <c r="AB33" i="7"/>
  <c r="AB34" i="7"/>
  <c r="AB35" i="7"/>
  <c r="AB36" i="7"/>
  <c r="AB37" i="7"/>
  <c r="AH81" i="1" l="1"/>
  <c r="AK38" i="46" l="1"/>
  <c r="AF38" i="46"/>
  <c r="AK38" i="34"/>
  <c r="AF38" i="34"/>
  <c r="G4" i="43" l="1"/>
  <c r="D23" i="3"/>
  <c r="D38" i="3" l="1"/>
  <c r="W38" i="3"/>
  <c r="AA38" i="3"/>
  <c r="AB38" i="3"/>
  <c r="AF38" i="3" s="1"/>
  <c r="AK38" i="3" l="1"/>
  <c r="AA51" i="1"/>
  <c r="T43" i="10" l="1"/>
  <c r="D52" i="10" s="1"/>
  <c r="X21" i="67" l="1"/>
  <c r="I46" i="9"/>
  <c r="AC45" i="8"/>
  <c r="AK45" i="8" s="1"/>
  <c r="T39" i="10" l="1"/>
  <c r="AC21" i="8"/>
  <c r="AK21" i="8" s="1"/>
  <c r="S112" i="1" l="1"/>
  <c r="D37" i="3"/>
  <c r="W37" i="3"/>
  <c r="AA37" i="3"/>
  <c r="AB37" i="3"/>
  <c r="AF37" i="3" s="1"/>
  <c r="AK37" i="3" l="1"/>
  <c r="AB22" i="45"/>
  <c r="AA22" i="45"/>
  <c r="W22" i="45"/>
  <c r="AA22" i="44"/>
  <c r="AB22" i="44"/>
  <c r="W22" i="44"/>
  <c r="AB22" i="3"/>
  <c r="W22" i="3"/>
  <c r="AH111" i="1"/>
  <c r="AB20" i="50" l="1"/>
  <c r="G28" i="5" l="1"/>
  <c r="G29" i="5" s="1"/>
  <c r="G30" i="5" s="1"/>
  <c r="G31" i="5" s="1"/>
  <c r="G32" i="5" s="1"/>
  <c r="G33" i="5" s="1"/>
  <c r="G34" i="5" s="1"/>
  <c r="G35" i="5" s="1"/>
  <c r="G36" i="5" s="1"/>
  <c r="G37" i="5" s="1"/>
  <c r="G38" i="5" s="1"/>
  <c r="G23" i="5"/>
  <c r="G20" i="5"/>
  <c r="G21" i="5" s="1"/>
  <c r="P23" i="5" l="1"/>
  <c r="P21" i="5"/>
  <c r="P20" i="5"/>
  <c r="P37" i="5"/>
  <c r="P36" i="5"/>
  <c r="P35" i="5"/>
  <c r="P34" i="5"/>
  <c r="P33" i="5"/>
  <c r="P32" i="5"/>
  <c r="P31" i="5"/>
  <c r="P30" i="5"/>
  <c r="P29" i="5"/>
  <c r="P28" i="5"/>
  <c r="AB38" i="58" l="1"/>
  <c r="AK38" i="58" s="1"/>
  <c r="AA38" i="58"/>
  <c r="D38" i="58"/>
  <c r="AB37" i="58"/>
  <c r="AK37" i="58" s="1"/>
  <c r="AA37" i="58"/>
  <c r="D37" i="58"/>
  <c r="AB36" i="58"/>
  <c r="AK36" i="58" s="1"/>
  <c r="AA36" i="58"/>
  <c r="D36" i="58"/>
  <c r="AB35" i="58"/>
  <c r="AK35" i="58" s="1"/>
  <c r="AA35" i="58"/>
  <c r="D35" i="58"/>
  <c r="AB34" i="58"/>
  <c r="AK34" i="58" s="1"/>
  <c r="AA34" i="58"/>
  <c r="D34" i="58"/>
  <c r="AB33" i="58"/>
  <c r="AK33" i="58" s="1"/>
  <c r="AA33" i="58"/>
  <c r="D33" i="58"/>
  <c r="AB32" i="58"/>
  <c r="AK32" i="58" s="1"/>
  <c r="AA32" i="58"/>
  <c r="D32" i="58"/>
  <c r="AB31" i="58"/>
  <c r="AK31" i="58" s="1"/>
  <c r="AA31" i="58"/>
  <c r="D31" i="58"/>
  <c r="AB30" i="58"/>
  <c r="AK30" i="58" s="1"/>
  <c r="AA30" i="58"/>
  <c r="D30" i="58"/>
  <c r="AB29" i="58"/>
  <c r="AK29" i="58" s="1"/>
  <c r="AA29" i="58"/>
  <c r="D29" i="58"/>
  <c r="AB28" i="58"/>
  <c r="AK28" i="58" s="1"/>
  <c r="AA28" i="58"/>
  <c r="D28" i="58"/>
  <c r="AB27" i="58"/>
  <c r="AK27" i="58" s="1"/>
  <c r="AA27" i="58"/>
  <c r="D27" i="58"/>
  <c r="AB26" i="58"/>
  <c r="AK26" i="58" s="1"/>
  <c r="AA26" i="58"/>
  <c r="D26" i="58"/>
  <c r="AB25" i="58"/>
  <c r="AK25" i="58" s="1"/>
  <c r="AA25" i="58"/>
  <c r="D25" i="58"/>
  <c r="AB24" i="58"/>
  <c r="AK24" i="58" s="1"/>
  <c r="AA24" i="58"/>
  <c r="D24" i="58"/>
  <c r="AB23" i="58"/>
  <c r="AK23" i="58" s="1"/>
  <c r="AA23" i="58"/>
  <c r="D23" i="58"/>
  <c r="AB22" i="58"/>
  <c r="AK22" i="58" s="1"/>
  <c r="AA22" i="58"/>
  <c r="D22" i="58"/>
  <c r="AB21" i="58"/>
  <c r="AK21" i="58" s="1"/>
  <c r="AA21" i="58"/>
  <c r="D21" i="58"/>
  <c r="AB20" i="58"/>
  <c r="AK20" i="58" s="1"/>
  <c r="AA20" i="58"/>
  <c r="A11" i="58"/>
  <c r="A10" i="58"/>
  <c r="AH8" i="58"/>
  <c r="M8" i="58"/>
  <c r="B8" i="58"/>
  <c r="AH7" i="58"/>
  <c r="M7" i="58"/>
  <c r="A7" i="58"/>
  <c r="AH6" i="58"/>
  <c r="A6" i="58"/>
  <c r="AH5" i="58"/>
  <c r="I5" i="58"/>
  <c r="D5" i="58"/>
  <c r="AB38" i="57"/>
  <c r="AK38" i="57" s="1"/>
  <c r="AA38" i="57"/>
  <c r="D38" i="57"/>
  <c r="AB37" i="57"/>
  <c r="AK37" i="57" s="1"/>
  <c r="AA37" i="57"/>
  <c r="D37" i="57"/>
  <c r="AB36" i="57"/>
  <c r="AK36" i="57" s="1"/>
  <c r="AA36" i="57"/>
  <c r="D36" i="57"/>
  <c r="AB35" i="57"/>
  <c r="AK35" i="57" s="1"/>
  <c r="AA35" i="57"/>
  <c r="D35" i="57"/>
  <c r="AB34" i="57"/>
  <c r="AK34" i="57" s="1"/>
  <c r="AA34" i="57"/>
  <c r="D34" i="57"/>
  <c r="AB33" i="57"/>
  <c r="AK33" i="57" s="1"/>
  <c r="AA33" i="57"/>
  <c r="D33" i="57"/>
  <c r="AB32" i="57"/>
  <c r="AK32" i="57" s="1"/>
  <c r="AA32" i="57"/>
  <c r="D32" i="57"/>
  <c r="AB31" i="57"/>
  <c r="AK31" i="57" s="1"/>
  <c r="AA31" i="57"/>
  <c r="D31" i="57"/>
  <c r="AB30" i="57"/>
  <c r="AK30" i="57" s="1"/>
  <c r="AA30" i="57"/>
  <c r="D30" i="57"/>
  <c r="AB29" i="57"/>
  <c r="AK29" i="57" s="1"/>
  <c r="AA29" i="57"/>
  <c r="D29" i="57"/>
  <c r="AB28" i="57"/>
  <c r="AK28" i="57" s="1"/>
  <c r="AA28" i="57"/>
  <c r="D28" i="57"/>
  <c r="AB27" i="57"/>
  <c r="AK27" i="57" s="1"/>
  <c r="AA27" i="57"/>
  <c r="D27" i="57"/>
  <c r="AB26" i="57"/>
  <c r="AK26" i="57" s="1"/>
  <c r="AA26" i="57"/>
  <c r="D26" i="57"/>
  <c r="AB25" i="57"/>
  <c r="AK25" i="57" s="1"/>
  <c r="AA25" i="57"/>
  <c r="D25" i="57"/>
  <c r="AB24" i="57"/>
  <c r="AK24" i="57" s="1"/>
  <c r="AA24" i="57"/>
  <c r="D24" i="57"/>
  <c r="AB23" i="57"/>
  <c r="AK23" i="57" s="1"/>
  <c r="AA23" i="57"/>
  <c r="D23" i="57"/>
  <c r="AB22" i="57"/>
  <c r="AK22" i="57" s="1"/>
  <c r="AA22" i="57"/>
  <c r="D22" i="57"/>
  <c r="AB21" i="57"/>
  <c r="AK21" i="57" s="1"/>
  <c r="AA21" i="57"/>
  <c r="D21" i="57"/>
  <c r="AB20" i="57"/>
  <c r="AK20" i="57" s="1"/>
  <c r="AA20" i="57"/>
  <c r="A11" i="57"/>
  <c r="A10" i="57"/>
  <c r="AH8" i="57"/>
  <c r="M8" i="57"/>
  <c r="B8" i="57"/>
  <c r="AH7" i="57"/>
  <c r="M7" i="57"/>
  <c r="A7" i="57"/>
  <c r="AH6" i="57"/>
  <c r="A6" i="57"/>
  <c r="AH5" i="57"/>
  <c r="I5" i="57"/>
  <c r="D5" i="57"/>
  <c r="AB38" i="56"/>
  <c r="AK38" i="56" s="1"/>
  <c r="AA38" i="56"/>
  <c r="D38" i="56"/>
  <c r="AB37" i="56"/>
  <c r="AK37" i="56" s="1"/>
  <c r="AA37" i="56"/>
  <c r="D37" i="56"/>
  <c r="AB36" i="56"/>
  <c r="AK36" i="56" s="1"/>
  <c r="AA36" i="56"/>
  <c r="D36" i="56"/>
  <c r="AB35" i="56"/>
  <c r="AK35" i="56" s="1"/>
  <c r="AA35" i="56"/>
  <c r="D35" i="56"/>
  <c r="AB34" i="56"/>
  <c r="AK34" i="56" s="1"/>
  <c r="AA34" i="56"/>
  <c r="D34" i="56"/>
  <c r="AB33" i="56"/>
  <c r="AK33" i="56" s="1"/>
  <c r="AA33" i="56"/>
  <c r="D33" i="56"/>
  <c r="AB32" i="56"/>
  <c r="AK32" i="56" s="1"/>
  <c r="AA32" i="56"/>
  <c r="D32" i="56"/>
  <c r="AB31" i="56"/>
  <c r="AK31" i="56" s="1"/>
  <c r="AA31" i="56"/>
  <c r="D31" i="56"/>
  <c r="AB30" i="56"/>
  <c r="AK30" i="56" s="1"/>
  <c r="AA30" i="56"/>
  <c r="D30" i="56"/>
  <c r="AB29" i="56"/>
  <c r="AK29" i="56" s="1"/>
  <c r="AA29" i="56"/>
  <c r="D29" i="56"/>
  <c r="AB28" i="56"/>
  <c r="AK28" i="56" s="1"/>
  <c r="AA28" i="56"/>
  <c r="D28" i="56"/>
  <c r="AB27" i="56"/>
  <c r="AK27" i="56" s="1"/>
  <c r="AA27" i="56"/>
  <c r="D27" i="56"/>
  <c r="AB26" i="56"/>
  <c r="AK26" i="56" s="1"/>
  <c r="AA26" i="56"/>
  <c r="D26" i="56"/>
  <c r="AB25" i="56"/>
  <c r="AK25" i="56" s="1"/>
  <c r="AA25" i="56"/>
  <c r="D25" i="56"/>
  <c r="AB24" i="56"/>
  <c r="AK24" i="56" s="1"/>
  <c r="AA24" i="56"/>
  <c r="D24" i="56"/>
  <c r="AB23" i="56"/>
  <c r="AK23" i="56" s="1"/>
  <c r="AA23" i="56"/>
  <c r="D23" i="56"/>
  <c r="AB22" i="56"/>
  <c r="AK22" i="56" s="1"/>
  <c r="AA22" i="56"/>
  <c r="D22" i="56"/>
  <c r="AB21" i="56"/>
  <c r="AK21" i="56" s="1"/>
  <c r="AA21" i="56"/>
  <c r="D21" i="56"/>
  <c r="AB20" i="56"/>
  <c r="AK20" i="56" s="1"/>
  <c r="AA20" i="56"/>
  <c r="A11" i="56"/>
  <c r="A10" i="56"/>
  <c r="AH8" i="56"/>
  <c r="M8" i="56"/>
  <c r="B8" i="56"/>
  <c r="AH7" i="56"/>
  <c r="M7" i="56"/>
  <c r="A7" i="56"/>
  <c r="AH6" i="56"/>
  <c r="A6" i="56"/>
  <c r="AH5" i="56"/>
  <c r="I5" i="56"/>
  <c r="D5" i="56"/>
  <c r="AB38" i="55"/>
  <c r="AK38" i="55" s="1"/>
  <c r="AA38" i="55"/>
  <c r="D38" i="55"/>
  <c r="AB37" i="55"/>
  <c r="AK37" i="55" s="1"/>
  <c r="AA37" i="55"/>
  <c r="D37" i="55"/>
  <c r="AB36" i="55"/>
  <c r="AK36" i="55" s="1"/>
  <c r="AA36" i="55"/>
  <c r="D36" i="55"/>
  <c r="AB35" i="55"/>
  <c r="AK35" i="55" s="1"/>
  <c r="AA35" i="55"/>
  <c r="D35" i="55"/>
  <c r="AB34" i="55"/>
  <c r="AK34" i="55" s="1"/>
  <c r="AA34" i="55"/>
  <c r="D34" i="55"/>
  <c r="AB33" i="55"/>
  <c r="AK33" i="55" s="1"/>
  <c r="AA33" i="55"/>
  <c r="D33" i="55"/>
  <c r="AB32" i="55"/>
  <c r="AK32" i="55" s="1"/>
  <c r="AA32" i="55"/>
  <c r="D32" i="55"/>
  <c r="AB31" i="55"/>
  <c r="AK31" i="55" s="1"/>
  <c r="AA31" i="55"/>
  <c r="D31" i="55"/>
  <c r="AB30" i="55"/>
  <c r="AK30" i="55" s="1"/>
  <c r="AA30" i="55"/>
  <c r="D30" i="55"/>
  <c r="AB29" i="55"/>
  <c r="AK29" i="55" s="1"/>
  <c r="AA29" i="55"/>
  <c r="D29" i="55"/>
  <c r="AB28" i="55"/>
  <c r="AK28" i="55" s="1"/>
  <c r="AA28" i="55"/>
  <c r="D28" i="55"/>
  <c r="AB27" i="55"/>
  <c r="AK27" i="55" s="1"/>
  <c r="AA27" i="55"/>
  <c r="D27" i="55"/>
  <c r="AB26" i="55"/>
  <c r="AK26" i="55" s="1"/>
  <c r="AA26" i="55"/>
  <c r="D26" i="55"/>
  <c r="AB25" i="55"/>
  <c r="AK25" i="55" s="1"/>
  <c r="AA25" i="55"/>
  <c r="D25" i="55"/>
  <c r="AB24" i="55"/>
  <c r="AK24" i="55" s="1"/>
  <c r="AA24" i="55"/>
  <c r="D24" i="55"/>
  <c r="AB23" i="55"/>
  <c r="AK23" i="55" s="1"/>
  <c r="AA23" i="55"/>
  <c r="D23" i="55"/>
  <c r="AB22" i="55"/>
  <c r="AK22" i="55" s="1"/>
  <c r="AA22" i="55"/>
  <c r="D22" i="55"/>
  <c r="AB21" i="55"/>
  <c r="AK21" i="55" s="1"/>
  <c r="AA21" i="55"/>
  <c r="D21" i="55"/>
  <c r="AB20" i="55"/>
  <c r="AK20" i="55" s="1"/>
  <c r="AA20" i="55"/>
  <c r="A11" i="55"/>
  <c r="A10" i="55"/>
  <c r="AH8" i="55"/>
  <c r="M8" i="55"/>
  <c r="B8" i="55"/>
  <c r="AH7" i="55"/>
  <c r="M7" i="55"/>
  <c r="A7" i="55"/>
  <c r="AH6" i="55"/>
  <c r="A6" i="55"/>
  <c r="AH5" i="55"/>
  <c r="I5" i="55"/>
  <c r="D5" i="55"/>
  <c r="AB38" i="54"/>
  <c r="AK38" i="54" s="1"/>
  <c r="AA38" i="54"/>
  <c r="D38" i="54"/>
  <c r="AB37" i="54"/>
  <c r="AK37" i="54" s="1"/>
  <c r="AA37" i="54"/>
  <c r="D37" i="54"/>
  <c r="AB36" i="54"/>
  <c r="AK36" i="54" s="1"/>
  <c r="AA36" i="54"/>
  <c r="D36" i="54"/>
  <c r="AB35" i="54"/>
  <c r="AK35" i="54" s="1"/>
  <c r="AA35" i="54"/>
  <c r="D35" i="54"/>
  <c r="AB34" i="54"/>
  <c r="AK34" i="54" s="1"/>
  <c r="AA34" i="54"/>
  <c r="D34" i="54"/>
  <c r="AB33" i="54"/>
  <c r="AK33" i="54" s="1"/>
  <c r="AA33" i="54"/>
  <c r="D33" i="54"/>
  <c r="AB32" i="54"/>
  <c r="AK32" i="54" s="1"/>
  <c r="AA32" i="54"/>
  <c r="D32" i="54"/>
  <c r="AB31" i="54"/>
  <c r="AK31" i="54" s="1"/>
  <c r="AA31" i="54"/>
  <c r="D31" i="54"/>
  <c r="AB30" i="54"/>
  <c r="AK30" i="54" s="1"/>
  <c r="AA30" i="54"/>
  <c r="D30" i="54"/>
  <c r="AB29" i="54"/>
  <c r="AK29" i="54" s="1"/>
  <c r="AA29" i="54"/>
  <c r="D29" i="54"/>
  <c r="AB28" i="54"/>
  <c r="AK28" i="54" s="1"/>
  <c r="AA28" i="54"/>
  <c r="D28" i="54"/>
  <c r="AB27" i="54"/>
  <c r="AK27" i="54" s="1"/>
  <c r="AA27" i="54"/>
  <c r="D27" i="54"/>
  <c r="AB26" i="54"/>
  <c r="AK26" i="54" s="1"/>
  <c r="AA26" i="54"/>
  <c r="D26" i="54"/>
  <c r="AB25" i="54"/>
  <c r="AK25" i="54" s="1"/>
  <c r="AA25" i="54"/>
  <c r="D25" i="54"/>
  <c r="AB24" i="54"/>
  <c r="AK24" i="54" s="1"/>
  <c r="AA24" i="54"/>
  <c r="D24" i="54"/>
  <c r="AB23" i="54"/>
  <c r="AK23" i="54" s="1"/>
  <c r="AA23" i="54"/>
  <c r="D23" i="54"/>
  <c r="AB22" i="54"/>
  <c r="AK22" i="54" s="1"/>
  <c r="AA22" i="54"/>
  <c r="D22" i="54"/>
  <c r="AB21" i="54"/>
  <c r="AK21" i="54" s="1"/>
  <c r="AA21" i="54"/>
  <c r="D21" i="54"/>
  <c r="AB20" i="54"/>
  <c r="AK20" i="54" s="1"/>
  <c r="AA20" i="54"/>
  <c r="A11" i="54"/>
  <c r="A10" i="54"/>
  <c r="AH8" i="54"/>
  <c r="M8" i="54"/>
  <c r="B8" i="54"/>
  <c r="AH7" i="54"/>
  <c r="M7" i="54"/>
  <c r="A7" i="54"/>
  <c r="AH6" i="54"/>
  <c r="A6" i="54"/>
  <c r="AH5" i="54"/>
  <c r="I5" i="54"/>
  <c r="D5" i="54"/>
  <c r="AB38" i="53"/>
  <c r="AK38" i="53" s="1"/>
  <c r="AA38" i="53"/>
  <c r="D38" i="53"/>
  <c r="AB37" i="53"/>
  <c r="AK37" i="53" s="1"/>
  <c r="AA37" i="53"/>
  <c r="D37" i="53"/>
  <c r="AB36" i="53"/>
  <c r="AK36" i="53" s="1"/>
  <c r="AA36" i="53"/>
  <c r="D36" i="53"/>
  <c r="AB35" i="53"/>
  <c r="AK35" i="53" s="1"/>
  <c r="AA35" i="53"/>
  <c r="D35" i="53"/>
  <c r="AB34" i="53"/>
  <c r="AK34" i="53" s="1"/>
  <c r="AA34" i="53"/>
  <c r="D34" i="53"/>
  <c r="AB33" i="53"/>
  <c r="AK33" i="53" s="1"/>
  <c r="AA33" i="53"/>
  <c r="D33" i="53"/>
  <c r="AB32" i="53"/>
  <c r="AK32" i="53" s="1"/>
  <c r="AA32" i="53"/>
  <c r="D32" i="53"/>
  <c r="AB31" i="53"/>
  <c r="AK31" i="53" s="1"/>
  <c r="AA31" i="53"/>
  <c r="D31" i="53"/>
  <c r="AB30" i="53"/>
  <c r="AK30" i="53" s="1"/>
  <c r="AA30" i="53"/>
  <c r="D30" i="53"/>
  <c r="AB29" i="53"/>
  <c r="AK29" i="53" s="1"/>
  <c r="AA29" i="53"/>
  <c r="D29" i="53"/>
  <c r="AB28" i="53"/>
  <c r="AK28" i="53" s="1"/>
  <c r="AA28" i="53"/>
  <c r="D28" i="53"/>
  <c r="AB27" i="53"/>
  <c r="AK27" i="53" s="1"/>
  <c r="AA27" i="53"/>
  <c r="D27" i="53"/>
  <c r="AB26" i="53"/>
  <c r="AK26" i="53" s="1"/>
  <c r="AA26" i="53"/>
  <c r="D26" i="53"/>
  <c r="AB25" i="53"/>
  <c r="AK25" i="53" s="1"/>
  <c r="AA25" i="53"/>
  <c r="D25" i="53"/>
  <c r="AB24" i="53"/>
  <c r="AK24" i="53" s="1"/>
  <c r="AA24" i="53"/>
  <c r="D24" i="53"/>
  <c r="AB23" i="53"/>
  <c r="AK23" i="53" s="1"/>
  <c r="AA23" i="53"/>
  <c r="D23" i="53"/>
  <c r="AB22" i="53"/>
  <c r="AK22" i="53" s="1"/>
  <c r="AA22" i="53"/>
  <c r="D22" i="53"/>
  <c r="AB21" i="53"/>
  <c r="AK21" i="53" s="1"/>
  <c r="AA21" i="53"/>
  <c r="D21" i="53"/>
  <c r="AB20" i="53"/>
  <c r="AK20" i="53" s="1"/>
  <c r="AA20" i="53"/>
  <c r="A11" i="53"/>
  <c r="A10" i="53"/>
  <c r="AH8" i="53"/>
  <c r="M8" i="53"/>
  <c r="B8" i="53"/>
  <c r="AH7" i="53"/>
  <c r="M7" i="53"/>
  <c r="A7" i="53"/>
  <c r="AH6" i="53"/>
  <c r="A6" i="53"/>
  <c r="AH5" i="53"/>
  <c r="I5" i="53"/>
  <c r="D5" i="53"/>
  <c r="AB38" i="52"/>
  <c r="AK38" i="52" s="1"/>
  <c r="AA38" i="52"/>
  <c r="D38" i="52"/>
  <c r="AB37" i="52"/>
  <c r="AK37" i="52" s="1"/>
  <c r="AA37" i="52"/>
  <c r="D37" i="52"/>
  <c r="AB36" i="52"/>
  <c r="AK36" i="52" s="1"/>
  <c r="AA36" i="52"/>
  <c r="D36" i="52"/>
  <c r="AB35" i="52"/>
  <c r="AK35" i="52" s="1"/>
  <c r="AA35" i="52"/>
  <c r="D35" i="52"/>
  <c r="AB34" i="52"/>
  <c r="AK34" i="52" s="1"/>
  <c r="AA34" i="52"/>
  <c r="D34" i="52"/>
  <c r="AB33" i="52"/>
  <c r="AK33" i="52" s="1"/>
  <c r="AA33" i="52"/>
  <c r="D33" i="52"/>
  <c r="AB32" i="52"/>
  <c r="AK32" i="52" s="1"/>
  <c r="AA32" i="52"/>
  <c r="D32" i="52"/>
  <c r="AB31" i="52"/>
  <c r="AK31" i="52" s="1"/>
  <c r="AA31" i="52"/>
  <c r="D31" i="52"/>
  <c r="AB30" i="52"/>
  <c r="AK30" i="52" s="1"/>
  <c r="AA30" i="52"/>
  <c r="D30" i="52"/>
  <c r="AB29" i="52"/>
  <c r="AK29" i="52" s="1"/>
  <c r="AA29" i="52"/>
  <c r="D29" i="52"/>
  <c r="AB28" i="52"/>
  <c r="AK28" i="52" s="1"/>
  <c r="AA28" i="52"/>
  <c r="D28" i="52"/>
  <c r="AB27" i="52"/>
  <c r="AK27" i="52" s="1"/>
  <c r="AA27" i="52"/>
  <c r="D27" i="52"/>
  <c r="AB26" i="52"/>
  <c r="AK26" i="52" s="1"/>
  <c r="AA26" i="52"/>
  <c r="D26" i="52"/>
  <c r="AB25" i="52"/>
  <c r="AK25" i="52" s="1"/>
  <c r="AA25" i="52"/>
  <c r="D25" i="52"/>
  <c r="AB24" i="52"/>
  <c r="AK24" i="52" s="1"/>
  <c r="AA24" i="52"/>
  <c r="D24" i="52"/>
  <c r="AB23" i="52"/>
  <c r="AK23" i="52" s="1"/>
  <c r="AA23" i="52"/>
  <c r="D23" i="52"/>
  <c r="AB22" i="52"/>
  <c r="AK22" i="52" s="1"/>
  <c r="AA22" i="52"/>
  <c r="D22" i="52"/>
  <c r="AB21" i="52"/>
  <c r="AK21" i="52" s="1"/>
  <c r="AA21" i="52"/>
  <c r="D21" i="52"/>
  <c r="AB20" i="52"/>
  <c r="AK20" i="52" s="1"/>
  <c r="AA20" i="52"/>
  <c r="A11" i="52"/>
  <c r="A10" i="52"/>
  <c r="AH8" i="52"/>
  <c r="M8" i="52"/>
  <c r="B8" i="52"/>
  <c r="AH7" i="52"/>
  <c r="M7" i="52"/>
  <c r="A7" i="52"/>
  <c r="AH6" i="52"/>
  <c r="A6" i="52"/>
  <c r="AH5" i="52"/>
  <c r="I5" i="52"/>
  <c r="D5" i="52"/>
  <c r="AB38" i="51"/>
  <c r="AK38" i="51" s="1"/>
  <c r="AA38" i="51"/>
  <c r="D38" i="51"/>
  <c r="AB37" i="51"/>
  <c r="AK37" i="51" s="1"/>
  <c r="AA37" i="51"/>
  <c r="D37" i="51"/>
  <c r="AB36" i="51"/>
  <c r="AK36" i="51" s="1"/>
  <c r="AA36" i="51"/>
  <c r="D36" i="51"/>
  <c r="AB35" i="51"/>
  <c r="AK35" i="51" s="1"/>
  <c r="AA35" i="51"/>
  <c r="D35" i="51"/>
  <c r="AB34" i="51"/>
  <c r="AK34" i="51" s="1"/>
  <c r="AA34" i="51"/>
  <c r="D34" i="51"/>
  <c r="AB33" i="51"/>
  <c r="AK33" i="51" s="1"/>
  <c r="AA33" i="51"/>
  <c r="D33" i="51"/>
  <c r="AB32" i="51"/>
  <c r="AK32" i="51" s="1"/>
  <c r="AA32" i="51"/>
  <c r="D32" i="51"/>
  <c r="AB31" i="51"/>
  <c r="AK31" i="51" s="1"/>
  <c r="AA31" i="51"/>
  <c r="D31" i="51"/>
  <c r="AB30" i="51"/>
  <c r="AK30" i="51" s="1"/>
  <c r="AA30" i="51"/>
  <c r="D30" i="51"/>
  <c r="AB29" i="51"/>
  <c r="AK29" i="51" s="1"/>
  <c r="AA29" i="51"/>
  <c r="D29" i="51"/>
  <c r="AB28" i="51"/>
  <c r="AK28" i="51" s="1"/>
  <c r="AA28" i="51"/>
  <c r="D28" i="51"/>
  <c r="AB27" i="51"/>
  <c r="AK27" i="51" s="1"/>
  <c r="AA27" i="51"/>
  <c r="D27" i="51"/>
  <c r="AB26" i="51"/>
  <c r="AK26" i="51" s="1"/>
  <c r="AA26" i="51"/>
  <c r="D26" i="51"/>
  <c r="AB25" i="51"/>
  <c r="AK25" i="51" s="1"/>
  <c r="AA25" i="51"/>
  <c r="D25" i="51"/>
  <c r="AB24" i="51"/>
  <c r="AK24" i="51" s="1"/>
  <c r="AA24" i="51"/>
  <c r="D24" i="51"/>
  <c r="AB23" i="51"/>
  <c r="AK23" i="51" s="1"/>
  <c r="AA23" i="51"/>
  <c r="D23" i="51"/>
  <c r="AB22" i="51"/>
  <c r="AK22" i="51" s="1"/>
  <c r="AA22" i="51"/>
  <c r="D22" i="51"/>
  <c r="AB21" i="51"/>
  <c r="AK21" i="51" s="1"/>
  <c r="AA21" i="51"/>
  <c r="D21" i="51"/>
  <c r="AB20" i="51"/>
  <c r="AK20" i="51" s="1"/>
  <c r="AA20" i="51"/>
  <c r="A11" i="51"/>
  <c r="A10" i="51"/>
  <c r="AH8" i="51"/>
  <c r="M8" i="51"/>
  <c r="B8" i="51"/>
  <c r="AH7" i="51"/>
  <c r="M7" i="51"/>
  <c r="A7" i="51"/>
  <c r="AH6" i="51"/>
  <c r="A6" i="51"/>
  <c r="AH5" i="51"/>
  <c r="I5" i="51"/>
  <c r="D5" i="51"/>
  <c r="AB38" i="50"/>
  <c r="AK38" i="50" s="1"/>
  <c r="AA38" i="50"/>
  <c r="D38" i="50"/>
  <c r="AB37" i="50"/>
  <c r="AK37" i="50" s="1"/>
  <c r="AA37" i="50"/>
  <c r="D37" i="50"/>
  <c r="AB36" i="50"/>
  <c r="AK36" i="50" s="1"/>
  <c r="AA36" i="50"/>
  <c r="D36" i="50"/>
  <c r="AB35" i="50"/>
  <c r="AK35" i="50" s="1"/>
  <c r="AA35" i="50"/>
  <c r="D35" i="50"/>
  <c r="AB34" i="50"/>
  <c r="AK34" i="50" s="1"/>
  <c r="AA34" i="50"/>
  <c r="D34" i="50"/>
  <c r="AB33" i="50"/>
  <c r="AK33" i="50" s="1"/>
  <c r="AA33" i="50"/>
  <c r="D33" i="50"/>
  <c r="AB32" i="50"/>
  <c r="AK32" i="50" s="1"/>
  <c r="AA32" i="50"/>
  <c r="D32" i="50"/>
  <c r="AB31" i="50"/>
  <c r="AK31" i="50" s="1"/>
  <c r="AA31" i="50"/>
  <c r="D31" i="50"/>
  <c r="AB30" i="50"/>
  <c r="AK30" i="50" s="1"/>
  <c r="AA30" i="50"/>
  <c r="D30" i="50"/>
  <c r="AB29" i="50"/>
  <c r="AK29" i="50" s="1"/>
  <c r="AA29" i="50"/>
  <c r="D29" i="50"/>
  <c r="AB28" i="50"/>
  <c r="AK28" i="50" s="1"/>
  <c r="AA28" i="50"/>
  <c r="D28" i="50"/>
  <c r="AB27" i="50"/>
  <c r="AK27" i="50" s="1"/>
  <c r="AA27" i="50"/>
  <c r="D27" i="50"/>
  <c r="AB26" i="50"/>
  <c r="AK26" i="50" s="1"/>
  <c r="AA26" i="50"/>
  <c r="D26" i="50"/>
  <c r="AB25" i="50"/>
  <c r="AK25" i="50" s="1"/>
  <c r="AA25" i="50"/>
  <c r="D25" i="50"/>
  <c r="AB24" i="50"/>
  <c r="AK24" i="50" s="1"/>
  <c r="AA24" i="50"/>
  <c r="D24" i="50"/>
  <c r="AB23" i="50"/>
  <c r="AK23" i="50" s="1"/>
  <c r="AA23" i="50"/>
  <c r="D23" i="50"/>
  <c r="AB22" i="50"/>
  <c r="AK22" i="50" s="1"/>
  <c r="AA22" i="50"/>
  <c r="D22" i="50"/>
  <c r="AB21" i="50"/>
  <c r="AK21" i="50" s="1"/>
  <c r="AA21" i="50"/>
  <c r="D21" i="50"/>
  <c r="AK20" i="50"/>
  <c r="AA20" i="50"/>
  <c r="A11" i="50"/>
  <c r="A10" i="50"/>
  <c r="AH8" i="50"/>
  <c r="M8" i="50"/>
  <c r="B8" i="50"/>
  <c r="AH7" i="50"/>
  <c r="M7" i="50"/>
  <c r="A7" i="50"/>
  <c r="AH6" i="50"/>
  <c r="A6" i="50"/>
  <c r="AH5" i="50"/>
  <c r="I5" i="50"/>
  <c r="D5" i="50"/>
  <c r="AB38" i="49"/>
  <c r="AK38" i="49" s="1"/>
  <c r="AA38" i="49"/>
  <c r="D38" i="49"/>
  <c r="AB37" i="49"/>
  <c r="AK37" i="49" s="1"/>
  <c r="AA37" i="49"/>
  <c r="D37" i="49"/>
  <c r="AB36" i="49"/>
  <c r="AK36" i="49" s="1"/>
  <c r="AA36" i="49"/>
  <c r="D36" i="49"/>
  <c r="AB35" i="49"/>
  <c r="AK35" i="49" s="1"/>
  <c r="AA35" i="49"/>
  <c r="D35" i="49"/>
  <c r="AB34" i="49"/>
  <c r="AK34" i="49" s="1"/>
  <c r="AA34" i="49"/>
  <c r="D34" i="49"/>
  <c r="AB33" i="49"/>
  <c r="AK33" i="49" s="1"/>
  <c r="AA33" i="49"/>
  <c r="D33" i="49"/>
  <c r="AB32" i="49"/>
  <c r="AK32" i="49" s="1"/>
  <c r="AA32" i="49"/>
  <c r="D32" i="49"/>
  <c r="AB31" i="49"/>
  <c r="AK31" i="49" s="1"/>
  <c r="AA31" i="49"/>
  <c r="D31" i="49"/>
  <c r="AB30" i="49"/>
  <c r="AK30" i="49" s="1"/>
  <c r="AA30" i="49"/>
  <c r="D30" i="49"/>
  <c r="AB29" i="49"/>
  <c r="AK29" i="49" s="1"/>
  <c r="AA29" i="49"/>
  <c r="D29" i="49"/>
  <c r="AB28" i="49"/>
  <c r="AK28" i="49" s="1"/>
  <c r="AA28" i="49"/>
  <c r="D28" i="49"/>
  <c r="AB27" i="49"/>
  <c r="AK27" i="49" s="1"/>
  <c r="AA27" i="49"/>
  <c r="D27" i="49"/>
  <c r="AB26" i="49"/>
  <c r="AK26" i="49" s="1"/>
  <c r="AA26" i="49"/>
  <c r="D26" i="49"/>
  <c r="AB25" i="49"/>
  <c r="AK25" i="49" s="1"/>
  <c r="AA25" i="49"/>
  <c r="D25" i="49"/>
  <c r="AB24" i="49"/>
  <c r="AK24" i="49" s="1"/>
  <c r="AA24" i="49"/>
  <c r="D24" i="49"/>
  <c r="AB23" i="49"/>
  <c r="AK23" i="49" s="1"/>
  <c r="AA23" i="49"/>
  <c r="D23" i="49"/>
  <c r="AB22" i="49"/>
  <c r="AK22" i="49" s="1"/>
  <c r="AA22" i="49"/>
  <c r="D22" i="49"/>
  <c r="AB21" i="49"/>
  <c r="AK21" i="49" s="1"/>
  <c r="AA21" i="49"/>
  <c r="D21" i="49"/>
  <c r="AB20" i="49"/>
  <c r="AK20" i="49" s="1"/>
  <c r="AA20" i="49"/>
  <c r="A11" i="49"/>
  <c r="A10" i="49"/>
  <c r="AH8" i="49"/>
  <c r="M8" i="49"/>
  <c r="B8" i="49"/>
  <c r="AH7" i="49"/>
  <c r="M7" i="49"/>
  <c r="A7" i="49"/>
  <c r="AH6" i="49"/>
  <c r="A6" i="49"/>
  <c r="AH5" i="49"/>
  <c r="I5" i="49"/>
  <c r="D5" i="49"/>
  <c r="A11" i="48"/>
  <c r="A10" i="48"/>
  <c r="AH8" i="48"/>
  <c r="M8" i="48"/>
  <c r="B8" i="48"/>
  <c r="AH7" i="48"/>
  <c r="M7" i="48"/>
  <c r="A7" i="48"/>
  <c r="AH6" i="48"/>
  <c r="A6" i="48"/>
  <c r="AH5" i="48"/>
  <c r="I5" i="48"/>
  <c r="D5" i="48"/>
  <c r="A11" i="47"/>
  <c r="A10" i="47"/>
  <c r="AH8" i="47"/>
  <c r="M8" i="47"/>
  <c r="B8" i="47"/>
  <c r="AH7" i="47"/>
  <c r="M7" i="47"/>
  <c r="A7" i="47"/>
  <c r="AH6" i="47"/>
  <c r="A6" i="47"/>
  <c r="AH5" i="47"/>
  <c r="I5" i="47"/>
  <c r="D5" i="47"/>
  <c r="AK37" i="46"/>
  <c r="AF37" i="46"/>
  <c r="AK36" i="46"/>
  <c r="AF36" i="46"/>
  <c r="AK35" i="46"/>
  <c r="AF35" i="46"/>
  <c r="AK34" i="46"/>
  <c r="AF34" i="46"/>
  <c r="AK33" i="46"/>
  <c r="AF33" i="46"/>
  <c r="AK32" i="46"/>
  <c r="AF32" i="46"/>
  <c r="AK31" i="46"/>
  <c r="AF31" i="46"/>
  <c r="AK30" i="46"/>
  <c r="AF30" i="46"/>
  <c r="AK29" i="46"/>
  <c r="AF29" i="46"/>
  <c r="AK28" i="46"/>
  <c r="AF28" i="46"/>
  <c r="AK27" i="46"/>
  <c r="AF27" i="46"/>
  <c r="AK26" i="46"/>
  <c r="AF26" i="46"/>
  <c r="AK25" i="46"/>
  <c r="AF25" i="46"/>
  <c r="AK24" i="46"/>
  <c r="AF24" i="46"/>
  <c r="AK23" i="46"/>
  <c r="AF23" i="46"/>
  <c r="A11" i="46"/>
  <c r="A10" i="46"/>
  <c r="AH8" i="46"/>
  <c r="M8" i="46"/>
  <c r="B8" i="46"/>
  <c r="AH7" i="46"/>
  <c r="M7" i="46"/>
  <c r="A7" i="46"/>
  <c r="AH6" i="46"/>
  <c r="A6" i="46"/>
  <c r="AH5" i="46"/>
  <c r="I5" i="46"/>
  <c r="D5" i="46"/>
  <c r="AB38" i="45"/>
  <c r="AF38" i="45" s="1"/>
  <c r="AA38" i="45"/>
  <c r="W38" i="45"/>
  <c r="D38" i="45"/>
  <c r="AB37" i="45"/>
  <c r="AF37" i="45" s="1"/>
  <c r="AA37" i="45"/>
  <c r="W37" i="45"/>
  <c r="D37" i="45"/>
  <c r="AB36" i="45"/>
  <c r="AF36" i="45" s="1"/>
  <c r="AA36" i="45"/>
  <c r="W36" i="45"/>
  <c r="D36" i="45"/>
  <c r="AB35" i="45"/>
  <c r="AF35" i="45" s="1"/>
  <c r="AA35" i="45"/>
  <c r="W35" i="45"/>
  <c r="D35" i="45"/>
  <c r="AB34" i="45"/>
  <c r="AF34" i="45" s="1"/>
  <c r="AA34" i="45"/>
  <c r="W34" i="45"/>
  <c r="D34" i="45"/>
  <c r="AB33" i="45"/>
  <c r="AF33" i="45" s="1"/>
  <c r="AA33" i="45"/>
  <c r="W33" i="45"/>
  <c r="D33" i="45"/>
  <c r="AB32" i="45"/>
  <c r="AF32" i="45" s="1"/>
  <c r="AA32" i="45"/>
  <c r="W32" i="45"/>
  <c r="D32" i="45"/>
  <c r="AB31" i="45"/>
  <c r="AF31" i="45" s="1"/>
  <c r="AA31" i="45"/>
  <c r="W31" i="45"/>
  <c r="D31" i="45"/>
  <c r="AB30" i="45"/>
  <c r="AF30" i="45" s="1"/>
  <c r="AA30" i="45"/>
  <c r="W30" i="45"/>
  <c r="D30" i="45"/>
  <c r="AB29" i="45"/>
  <c r="AF29" i="45" s="1"/>
  <c r="AA29" i="45"/>
  <c r="W29" i="45"/>
  <c r="D29" i="45"/>
  <c r="AB28" i="45"/>
  <c r="AF28" i="45" s="1"/>
  <c r="AA28" i="45"/>
  <c r="W28" i="45"/>
  <c r="D28" i="45"/>
  <c r="AB27" i="45"/>
  <c r="AF27" i="45" s="1"/>
  <c r="AA27" i="45"/>
  <c r="W27" i="45"/>
  <c r="D27" i="45"/>
  <c r="AB26" i="45"/>
  <c r="AF26" i="45" s="1"/>
  <c r="AA26" i="45"/>
  <c r="W26" i="45"/>
  <c r="D26" i="45"/>
  <c r="AB25" i="45"/>
  <c r="AF25" i="45" s="1"/>
  <c r="AA25" i="45"/>
  <c r="W25" i="45"/>
  <c r="D25" i="45"/>
  <c r="AB24" i="45"/>
  <c r="AF24" i="45" s="1"/>
  <c r="AA24" i="45"/>
  <c r="W24" i="45"/>
  <c r="D24" i="45"/>
  <c r="AB23" i="45"/>
  <c r="AF23" i="45" s="1"/>
  <c r="AA23" i="45"/>
  <c r="W23" i="45"/>
  <c r="D23" i="45"/>
  <c r="AF22" i="45"/>
  <c r="AF39" i="45" s="1"/>
  <c r="AK22" i="45"/>
  <c r="D22" i="45"/>
  <c r="A11" i="45"/>
  <c r="A10" i="45"/>
  <c r="AH8" i="45"/>
  <c r="M8" i="45"/>
  <c r="B8" i="45"/>
  <c r="AH7" i="45"/>
  <c r="M7" i="45"/>
  <c r="A7" i="45"/>
  <c r="AH6" i="45"/>
  <c r="A6" i="45"/>
  <c r="AH5" i="45"/>
  <c r="I5" i="45"/>
  <c r="D5" i="45"/>
  <c r="AB38" i="44"/>
  <c r="AF38" i="44" s="1"/>
  <c r="AA38" i="44"/>
  <c r="W38" i="44"/>
  <c r="D38" i="44"/>
  <c r="AB37" i="44"/>
  <c r="AF37" i="44" s="1"/>
  <c r="AA37" i="44"/>
  <c r="W37" i="44"/>
  <c r="D37" i="44"/>
  <c r="AB36" i="44"/>
  <c r="AF36" i="44" s="1"/>
  <c r="AA36" i="44"/>
  <c r="W36" i="44"/>
  <c r="D36" i="44"/>
  <c r="AB35" i="44"/>
  <c r="AF35" i="44" s="1"/>
  <c r="AA35" i="44"/>
  <c r="W35" i="44"/>
  <c r="D35" i="44"/>
  <c r="AB34" i="44"/>
  <c r="AF34" i="44" s="1"/>
  <c r="AA34" i="44"/>
  <c r="W34" i="44"/>
  <c r="D34" i="44"/>
  <c r="AB33" i="44"/>
  <c r="AF33" i="44" s="1"/>
  <c r="AA33" i="44"/>
  <c r="W33" i="44"/>
  <c r="D33" i="44"/>
  <c r="AB32" i="44"/>
  <c r="AF32" i="44" s="1"/>
  <c r="AA32" i="44"/>
  <c r="W32" i="44"/>
  <c r="D32" i="44"/>
  <c r="AB31" i="44"/>
  <c r="AF31" i="44" s="1"/>
  <c r="AA31" i="44"/>
  <c r="W31" i="44"/>
  <c r="D31" i="44"/>
  <c r="AB30" i="44"/>
  <c r="AF30" i="44" s="1"/>
  <c r="AA30" i="44"/>
  <c r="W30" i="44"/>
  <c r="D30" i="44"/>
  <c r="AB29" i="44"/>
  <c r="AF29" i="44" s="1"/>
  <c r="AA29" i="44"/>
  <c r="W29" i="44"/>
  <c r="D29" i="44"/>
  <c r="AB28" i="44"/>
  <c r="AF28" i="44" s="1"/>
  <c r="AA28" i="44"/>
  <c r="W28" i="44"/>
  <c r="D28" i="44"/>
  <c r="AB27" i="44"/>
  <c r="AF27" i="44" s="1"/>
  <c r="AA27" i="44"/>
  <c r="W27" i="44"/>
  <c r="D27" i="44"/>
  <c r="AB26" i="44"/>
  <c r="AF26" i="44" s="1"/>
  <c r="AA26" i="44"/>
  <c r="W26" i="44"/>
  <c r="D26" i="44"/>
  <c r="AB25" i="44"/>
  <c r="AF25" i="44" s="1"/>
  <c r="AA25" i="44"/>
  <c r="W25" i="44"/>
  <c r="D25" i="44"/>
  <c r="AB24" i="44"/>
  <c r="AF24" i="44" s="1"/>
  <c r="AA24" i="44"/>
  <c r="W24" i="44"/>
  <c r="D24" i="44"/>
  <c r="AB23" i="44"/>
  <c r="AF23" i="44" s="1"/>
  <c r="AA23" i="44"/>
  <c r="W23" i="44"/>
  <c r="D23" i="44"/>
  <c r="AF22" i="44"/>
  <c r="AK22" i="44"/>
  <c r="D22" i="44"/>
  <c r="A11" i="44"/>
  <c r="A10" i="44"/>
  <c r="AH8" i="44"/>
  <c r="M8" i="44"/>
  <c r="B8" i="44"/>
  <c r="AH7" i="44"/>
  <c r="M7" i="44"/>
  <c r="A7" i="44"/>
  <c r="AH6" i="44"/>
  <c r="A6" i="44"/>
  <c r="AH5" i="44"/>
  <c r="I5" i="44"/>
  <c r="D5" i="44"/>
  <c r="AK28" i="44" l="1"/>
  <c r="AK30" i="44"/>
  <c r="AK31" i="44"/>
  <c r="AK32" i="44"/>
  <c r="AK33" i="44"/>
  <c r="AK34" i="44"/>
  <c r="AK35" i="44"/>
  <c r="AK36" i="44"/>
  <c r="AK37" i="44"/>
  <c r="AK36" i="45"/>
  <c r="AK37" i="45"/>
  <c r="AK38" i="45"/>
  <c r="AF39" i="46"/>
  <c r="AF41" i="46" s="1"/>
  <c r="AK24" i="44"/>
  <c r="AK39" i="46"/>
  <c r="AK23" i="45"/>
  <c r="AK24" i="45"/>
  <c r="AK25" i="45"/>
  <c r="AK26" i="45"/>
  <c r="AK27" i="45"/>
  <c r="AK28" i="45"/>
  <c r="AK29" i="45"/>
  <c r="AK30" i="45"/>
  <c r="AK31" i="45"/>
  <c r="AK32" i="45"/>
  <c r="AK33" i="45"/>
  <c r="AK34" i="45"/>
  <c r="AK35" i="45"/>
  <c r="AK23" i="44"/>
  <c r="AF39" i="44"/>
  <c r="AK29" i="44"/>
  <c r="AK38" i="44"/>
  <c r="AK39" i="50"/>
  <c r="AK39" i="52"/>
  <c r="AK39" i="54"/>
  <c r="AK39" i="57"/>
  <c r="AK39" i="58"/>
  <c r="AK26" i="44"/>
  <c r="AK25" i="44"/>
  <c r="AK27" i="44"/>
  <c r="AK39" i="51"/>
  <c r="AK39" i="49"/>
  <c r="AK39" i="53"/>
  <c r="AK39" i="55"/>
  <c r="AK39" i="56"/>
  <c r="AF20" i="56"/>
  <c r="AF21" i="56"/>
  <c r="AF22" i="56"/>
  <c r="AF23" i="56"/>
  <c r="AF24" i="56"/>
  <c r="AF25" i="56"/>
  <c r="AF26" i="56"/>
  <c r="AF27" i="56"/>
  <c r="AF28" i="56"/>
  <c r="AF29" i="56"/>
  <c r="AF30" i="56"/>
  <c r="AF31" i="56"/>
  <c r="AF32" i="56"/>
  <c r="AF33" i="56"/>
  <c r="AF34" i="56"/>
  <c r="AF35" i="56"/>
  <c r="AF36" i="56"/>
  <c r="AF37" i="56"/>
  <c r="AF38" i="56"/>
  <c r="AK23" i="5"/>
  <c r="AF23" i="5"/>
  <c r="AF20" i="58"/>
  <c r="AF21" i="58"/>
  <c r="AF22" i="58"/>
  <c r="AF23" i="58"/>
  <c r="AF24" i="58"/>
  <c r="AF25" i="58"/>
  <c r="AF26" i="58"/>
  <c r="AF27" i="58"/>
  <c r="AF28" i="58"/>
  <c r="AF29" i="58"/>
  <c r="AF30" i="58"/>
  <c r="AF31" i="58"/>
  <c r="AF32" i="58"/>
  <c r="AF33" i="58"/>
  <c r="AF34" i="58"/>
  <c r="AF35" i="58"/>
  <c r="AF36" i="58"/>
  <c r="AF37" i="58"/>
  <c r="AF38" i="58"/>
  <c r="AF20" i="57"/>
  <c r="AF21" i="57"/>
  <c r="AF22" i="57"/>
  <c r="AF23" i="57"/>
  <c r="AF24" i="57"/>
  <c r="AF25" i="57"/>
  <c r="AF26" i="57"/>
  <c r="AF27" i="57"/>
  <c r="AF28" i="57"/>
  <c r="AF29" i="57"/>
  <c r="AF30" i="57"/>
  <c r="AF31" i="57"/>
  <c r="AF32" i="57"/>
  <c r="AF33" i="57"/>
  <c r="AF34" i="57"/>
  <c r="AF35" i="57"/>
  <c r="AF36" i="57"/>
  <c r="AF37" i="57"/>
  <c r="AF38" i="57"/>
  <c r="AF20" i="55"/>
  <c r="AF21" i="55"/>
  <c r="AF22" i="55"/>
  <c r="AF23" i="55"/>
  <c r="AF24" i="55"/>
  <c r="AF25" i="55"/>
  <c r="AF26" i="55"/>
  <c r="AF27" i="55"/>
  <c r="AF28" i="55"/>
  <c r="AF29" i="55"/>
  <c r="AF30" i="55"/>
  <c r="AF31" i="55"/>
  <c r="AF32" i="55"/>
  <c r="AF33" i="55"/>
  <c r="AF34" i="55"/>
  <c r="AF35" i="55"/>
  <c r="AF36" i="55"/>
  <c r="AF37" i="55"/>
  <c r="AF38" i="55"/>
  <c r="AF20" i="54"/>
  <c r="AF21" i="54"/>
  <c r="AF22" i="54"/>
  <c r="AF23" i="54"/>
  <c r="AF24" i="54"/>
  <c r="AF25" i="54"/>
  <c r="AF26" i="54"/>
  <c r="AF27" i="54"/>
  <c r="AF28" i="54"/>
  <c r="AF29" i="54"/>
  <c r="AF30" i="54"/>
  <c r="AF31" i="54"/>
  <c r="AF32" i="54"/>
  <c r="AF33" i="54"/>
  <c r="AF34" i="54"/>
  <c r="AF35" i="54"/>
  <c r="AF36" i="54"/>
  <c r="AF37" i="54"/>
  <c r="AF38" i="54"/>
  <c r="AF20" i="53"/>
  <c r="AF21" i="53"/>
  <c r="AF22" i="53"/>
  <c r="AF23" i="53"/>
  <c r="AF24" i="53"/>
  <c r="AF25" i="53"/>
  <c r="AF26" i="53"/>
  <c r="AF27" i="53"/>
  <c r="AF28" i="53"/>
  <c r="AF29" i="53"/>
  <c r="AF30" i="53"/>
  <c r="AF31" i="53"/>
  <c r="AF32" i="53"/>
  <c r="AF33" i="53"/>
  <c r="AF34" i="53"/>
  <c r="AF35" i="53"/>
  <c r="AF36" i="53"/>
  <c r="AF37" i="53"/>
  <c r="AF38" i="53"/>
  <c r="AF20" i="52"/>
  <c r="AF21" i="52"/>
  <c r="AF22" i="52"/>
  <c r="AF23" i="52"/>
  <c r="AF24" i="52"/>
  <c r="AF25" i="52"/>
  <c r="AF26" i="52"/>
  <c r="AF27" i="52"/>
  <c r="AF28" i="52"/>
  <c r="AF29" i="52"/>
  <c r="AF30" i="52"/>
  <c r="AF31" i="52"/>
  <c r="AF32" i="52"/>
  <c r="AF33" i="52"/>
  <c r="AF34" i="52"/>
  <c r="AF35" i="52"/>
  <c r="AF36" i="52"/>
  <c r="AF37" i="52"/>
  <c r="AF38" i="52"/>
  <c r="AF20" i="51"/>
  <c r="AF21" i="51"/>
  <c r="AF22" i="51"/>
  <c r="AF23" i="51"/>
  <c r="AF24" i="51"/>
  <c r="AF25" i="51"/>
  <c r="AF26" i="51"/>
  <c r="AF27" i="51"/>
  <c r="AF28" i="51"/>
  <c r="AF29" i="51"/>
  <c r="AF30" i="51"/>
  <c r="AF31" i="51"/>
  <c r="AF32" i="51"/>
  <c r="AF33" i="51"/>
  <c r="AF34" i="51"/>
  <c r="AF35" i="51"/>
  <c r="AF36" i="51"/>
  <c r="AF37" i="51"/>
  <c r="AF38" i="51"/>
  <c r="AF20" i="50"/>
  <c r="AF21" i="50"/>
  <c r="AF22" i="50"/>
  <c r="AF23" i="50"/>
  <c r="AF24" i="50"/>
  <c r="AF25" i="50"/>
  <c r="AF26" i="50"/>
  <c r="AF27" i="50"/>
  <c r="AF28" i="50"/>
  <c r="AF29" i="50"/>
  <c r="AF30" i="50"/>
  <c r="AF31" i="50"/>
  <c r="AF32" i="50"/>
  <c r="AF33" i="50"/>
  <c r="AF34" i="50"/>
  <c r="AF35" i="50"/>
  <c r="AF36" i="50"/>
  <c r="AF37" i="50"/>
  <c r="AF38" i="50"/>
  <c r="AF20" i="49"/>
  <c r="AF21" i="49"/>
  <c r="AF22" i="49"/>
  <c r="AF23" i="49"/>
  <c r="AF24" i="49"/>
  <c r="AF25" i="49"/>
  <c r="AF26" i="49"/>
  <c r="AF27" i="49"/>
  <c r="AF28" i="49"/>
  <c r="AF29" i="49"/>
  <c r="AF30" i="49"/>
  <c r="AF31" i="49"/>
  <c r="AF32" i="49"/>
  <c r="AF33" i="49"/>
  <c r="AF34" i="49"/>
  <c r="AF35" i="49"/>
  <c r="AF36" i="49"/>
  <c r="AF37" i="49"/>
  <c r="AF38" i="49"/>
  <c r="O81" i="16"/>
  <c r="O13" i="16"/>
  <c r="O79" i="14"/>
  <c r="S34" i="5"/>
  <c r="S31" i="5"/>
  <c r="S26" i="5"/>
  <c r="S33" i="5" s="1"/>
  <c r="S25" i="5"/>
  <c r="S32" i="5" s="1"/>
  <c r="S23" i="5"/>
  <c r="S30" i="5" s="1"/>
  <c r="S37" i="5" s="1"/>
  <c r="S20" i="5"/>
  <c r="S21" i="5"/>
  <c r="S28" i="5" s="1"/>
  <c r="S35" i="5" s="1"/>
  <c r="AK39" i="45" l="1"/>
  <c r="AF42" i="45" s="1"/>
  <c r="AK39" i="44"/>
  <c r="AF42" i="44" s="1"/>
  <c r="AK20" i="5" s="1"/>
  <c r="AF39" i="56"/>
  <c r="AF41" i="56" s="1"/>
  <c r="AK35" i="5" s="1"/>
  <c r="AK21" i="5"/>
  <c r="AF21" i="5"/>
  <c r="AF20" i="5"/>
  <c r="AF39" i="58"/>
  <c r="AF41" i="58" s="1"/>
  <c r="AF39" i="57"/>
  <c r="AF41" i="57" s="1"/>
  <c r="AF39" i="55"/>
  <c r="AF41" i="55" s="1"/>
  <c r="AF39" i="54"/>
  <c r="AF41" i="54" s="1"/>
  <c r="AF39" i="53"/>
  <c r="AF41" i="53" s="1"/>
  <c r="AF39" i="52"/>
  <c r="AF41" i="52" s="1"/>
  <c r="AF39" i="51"/>
  <c r="AF41" i="51" s="1"/>
  <c r="AF39" i="50"/>
  <c r="AF41" i="50" s="1"/>
  <c r="AF39" i="49"/>
  <c r="AF41" i="49" s="1"/>
  <c r="AF38" i="13"/>
  <c r="AF35" i="5" l="1"/>
  <c r="AK37" i="5"/>
  <c r="AF37" i="5"/>
  <c r="AK36" i="5"/>
  <c r="AF36" i="5"/>
  <c r="AK34" i="5"/>
  <c r="AF34" i="5"/>
  <c r="AK33" i="5"/>
  <c r="AF33" i="5"/>
  <c r="AK32" i="5"/>
  <c r="AF32" i="5"/>
  <c r="AK31" i="5"/>
  <c r="AF31" i="5"/>
  <c r="AK30" i="5"/>
  <c r="AF30" i="5"/>
  <c r="AK29" i="5"/>
  <c r="AF29" i="5"/>
  <c r="AK28" i="5"/>
  <c r="AF28" i="5"/>
  <c r="G5" i="43"/>
  <c r="G6" i="43"/>
  <c r="G7" i="43"/>
  <c r="G8" i="43"/>
  <c r="G9" i="43"/>
  <c r="G10" i="43"/>
  <c r="G11" i="43"/>
  <c r="G12" i="43"/>
  <c r="G13" i="43"/>
  <c r="G14" i="43"/>
  <c r="G15" i="43"/>
  <c r="G16" i="43"/>
  <c r="G17" i="43"/>
  <c r="G18" i="43"/>
  <c r="G19" i="43"/>
  <c r="AI15" i="9"/>
  <c r="AE45" i="10" s="1"/>
  <c r="AC55" i="62" l="1"/>
  <c r="L61" i="62" s="1"/>
  <c r="L64" i="62" s="1"/>
  <c r="AC55" i="61"/>
  <c r="L61" i="61" s="1"/>
  <c r="L64" i="61" s="1"/>
  <c r="H17" i="1" l="1"/>
  <c r="AC46" i="8" l="1"/>
  <c r="AK46" i="8" s="1"/>
  <c r="AC38" i="8"/>
  <c r="AK38" i="8" s="1"/>
  <c r="AC37" i="8"/>
  <c r="AK37" i="8" s="1"/>
  <c r="O13" i="14"/>
  <c r="AK38" i="7" l="1"/>
  <c r="AA38" i="7"/>
  <c r="D38" i="7"/>
  <c r="AK37" i="7"/>
  <c r="AA37" i="7"/>
  <c r="D37" i="7"/>
  <c r="AK36" i="7"/>
  <c r="AA36" i="7"/>
  <c r="D36" i="7"/>
  <c r="AK35" i="7"/>
  <c r="AA35" i="7"/>
  <c r="D35" i="7"/>
  <c r="AK34" i="7"/>
  <c r="AA34" i="7"/>
  <c r="D34" i="7"/>
  <c r="AK33" i="7"/>
  <c r="AA33" i="7"/>
  <c r="D33" i="7"/>
  <c r="AK32" i="7"/>
  <c r="AA32" i="7"/>
  <c r="D32" i="7"/>
  <c r="AK31" i="7"/>
  <c r="AA31" i="7"/>
  <c r="D31" i="7"/>
  <c r="AK30" i="7"/>
  <c r="AA30" i="7"/>
  <c r="D30" i="7"/>
  <c r="AK29" i="7"/>
  <c r="AA29" i="7"/>
  <c r="D29" i="7"/>
  <c r="AK28" i="7"/>
  <c r="AA28" i="7"/>
  <c r="D28" i="7"/>
  <c r="AK27" i="7"/>
  <c r="AA27" i="7"/>
  <c r="D27" i="7"/>
  <c r="AK26" i="7"/>
  <c r="AA26" i="7"/>
  <c r="D26" i="7"/>
  <c r="AK25" i="7"/>
  <c r="AA25" i="7"/>
  <c r="D25" i="7"/>
  <c r="AK24" i="7"/>
  <c r="AA24" i="7"/>
  <c r="D24" i="7"/>
  <c r="AF23" i="7"/>
  <c r="AA23" i="7"/>
  <c r="D23" i="7"/>
  <c r="AK22" i="7"/>
  <c r="AA22" i="7"/>
  <c r="D22" i="7"/>
  <c r="AK21" i="7"/>
  <c r="AK20" i="7"/>
  <c r="AF21" i="7" l="1"/>
  <c r="AK23" i="7"/>
  <c r="AF29" i="7"/>
  <c r="AF31" i="7"/>
  <c r="AF25" i="7"/>
  <c r="AF33" i="7"/>
  <c r="AF27" i="7"/>
  <c r="AF35" i="7"/>
  <c r="AF37" i="7"/>
  <c r="AF20" i="7"/>
  <c r="AF22" i="7"/>
  <c r="AF24" i="7"/>
  <c r="AF26" i="7"/>
  <c r="AF28" i="7"/>
  <c r="AF30" i="7"/>
  <c r="AF32" i="7"/>
  <c r="AF34" i="7"/>
  <c r="AF36" i="7"/>
  <c r="AF38" i="7"/>
  <c r="I52" i="13" l="1"/>
  <c r="I64" i="41"/>
  <c r="I51" i="12"/>
  <c r="I52" i="8"/>
  <c r="I46" i="5"/>
  <c r="AB36" i="3"/>
  <c r="AF36" i="3" s="1"/>
  <c r="AA36" i="3"/>
  <c r="W36" i="3"/>
  <c r="D36" i="3"/>
  <c r="AB35" i="3"/>
  <c r="AF35" i="3" s="1"/>
  <c r="AA35" i="3"/>
  <c r="W35" i="3"/>
  <c r="D35" i="3"/>
  <c r="AB34" i="3"/>
  <c r="AF34" i="3" s="1"/>
  <c r="AA34" i="3"/>
  <c r="W34" i="3"/>
  <c r="D34" i="3"/>
  <c r="AB33" i="3"/>
  <c r="AF33" i="3" s="1"/>
  <c r="AA33" i="3"/>
  <c r="W33" i="3"/>
  <c r="D33" i="3"/>
  <c r="AB32" i="3"/>
  <c r="AF32" i="3" s="1"/>
  <c r="AA32" i="3"/>
  <c r="W32" i="3"/>
  <c r="D32" i="3"/>
  <c r="AB31" i="3"/>
  <c r="AF31" i="3" s="1"/>
  <c r="AA31" i="3"/>
  <c r="W31" i="3"/>
  <c r="D31" i="3"/>
  <c r="AB30" i="3"/>
  <c r="AF30" i="3" s="1"/>
  <c r="AA30" i="3"/>
  <c r="W30" i="3"/>
  <c r="D30" i="3"/>
  <c r="AB29" i="3"/>
  <c r="AF29" i="3" s="1"/>
  <c r="AA29" i="3"/>
  <c r="W29" i="3"/>
  <c r="D29" i="3"/>
  <c r="AB28" i="3"/>
  <c r="AF28" i="3" s="1"/>
  <c r="AA28" i="3"/>
  <c r="W28" i="3"/>
  <c r="D28" i="3"/>
  <c r="AB27" i="3"/>
  <c r="AF27" i="3" s="1"/>
  <c r="AA27" i="3"/>
  <c r="W27" i="3"/>
  <c r="D27" i="3"/>
  <c r="AB26" i="3"/>
  <c r="AF26" i="3" s="1"/>
  <c r="AA26" i="3"/>
  <c r="W26" i="3"/>
  <c r="D26" i="3"/>
  <c r="AB25" i="3"/>
  <c r="AF25" i="3" s="1"/>
  <c r="AA25" i="3"/>
  <c r="W25" i="3"/>
  <c r="D25" i="3"/>
  <c r="AB24" i="3"/>
  <c r="AF24" i="3" s="1"/>
  <c r="AA24" i="3"/>
  <c r="W24" i="3"/>
  <c r="D24" i="3"/>
  <c r="AB23" i="3"/>
  <c r="AF23" i="3" s="1"/>
  <c r="AA23" i="3"/>
  <c r="W23" i="3"/>
  <c r="AF22" i="3"/>
  <c r="AA22" i="3"/>
  <c r="D22" i="3"/>
  <c r="G20" i="43"/>
  <c r="G21" i="43"/>
  <c r="G22" i="43"/>
  <c r="G23" i="43"/>
  <c r="G24" i="43"/>
  <c r="G25" i="43"/>
  <c r="G26" i="43"/>
  <c r="G27" i="43"/>
  <c r="G28" i="43"/>
  <c r="G29" i="43"/>
  <c r="G30" i="43"/>
  <c r="G31" i="43"/>
  <c r="G32" i="43"/>
  <c r="G33" i="43"/>
  <c r="G34" i="43"/>
  <c r="G35" i="43"/>
  <c r="G36" i="43"/>
  <c r="G37" i="43"/>
  <c r="G38" i="43"/>
  <c r="G39" i="43"/>
  <c r="G40" i="43"/>
  <c r="G41" i="43"/>
  <c r="G42" i="43"/>
  <c r="G43" i="43"/>
  <c r="G44" i="43"/>
  <c r="G45" i="43"/>
  <c r="G46" i="43"/>
  <c r="G47" i="43"/>
  <c r="G48" i="43"/>
  <c r="G49" i="43"/>
  <c r="G50" i="43"/>
  <c r="G51" i="43"/>
  <c r="G52" i="43"/>
  <c r="G53" i="43"/>
  <c r="G54" i="43"/>
  <c r="G55" i="43"/>
  <c r="G56" i="43"/>
  <c r="G57" i="43"/>
  <c r="G58" i="43"/>
  <c r="G59" i="43"/>
  <c r="G60" i="43"/>
  <c r="G61" i="43"/>
  <c r="G62" i="43"/>
  <c r="G63" i="43"/>
  <c r="G64" i="43"/>
  <c r="G65" i="43"/>
  <c r="G66" i="43"/>
  <c r="G67" i="43"/>
  <c r="G68" i="43"/>
  <c r="G69" i="43"/>
  <c r="G70" i="43"/>
  <c r="G71" i="43"/>
  <c r="G72" i="43"/>
  <c r="G73" i="43"/>
  <c r="G74" i="43"/>
  <c r="G75" i="43"/>
  <c r="G76" i="43"/>
  <c r="G77" i="43"/>
  <c r="G78" i="43"/>
  <c r="G79" i="43"/>
  <c r="G80" i="43"/>
  <c r="G81" i="43"/>
  <c r="G82" i="43"/>
  <c r="G83" i="43"/>
  <c r="G84" i="43"/>
  <c r="G85" i="43"/>
  <c r="G86" i="43"/>
  <c r="G87" i="43"/>
  <c r="G88" i="43"/>
  <c r="G89" i="43"/>
  <c r="G90" i="43"/>
  <c r="G91" i="43"/>
  <c r="G92" i="43"/>
  <c r="G93" i="43"/>
  <c r="G94" i="43"/>
  <c r="G95" i="43"/>
  <c r="G96" i="43"/>
  <c r="G97" i="43"/>
  <c r="G98" i="43"/>
  <c r="G99" i="43"/>
  <c r="G100" i="43"/>
  <c r="G101" i="43"/>
  <c r="G102" i="43"/>
  <c r="G103" i="43"/>
  <c r="G104" i="43"/>
  <c r="G105" i="43"/>
  <c r="G106" i="43"/>
  <c r="G107" i="43"/>
  <c r="G108" i="43"/>
  <c r="G109" i="43"/>
  <c r="G110" i="43"/>
  <c r="G111" i="43"/>
  <c r="G112" i="43"/>
  <c r="G113" i="43"/>
  <c r="G114" i="43"/>
  <c r="G115" i="43"/>
  <c r="G116" i="43"/>
  <c r="G117" i="43"/>
  <c r="G118" i="43"/>
  <c r="G119" i="43"/>
  <c r="G120" i="43"/>
  <c r="G121" i="43"/>
  <c r="G122" i="43"/>
  <c r="G123" i="43"/>
  <c r="G124" i="43"/>
  <c r="G125" i="43"/>
  <c r="G126" i="43"/>
  <c r="G127" i="43"/>
  <c r="G128" i="43"/>
  <c r="G129" i="43"/>
  <c r="G130" i="43"/>
  <c r="G131" i="43"/>
  <c r="G132" i="43"/>
  <c r="G133" i="43"/>
  <c r="G134" i="43"/>
  <c r="G135" i="43"/>
  <c r="G136" i="43"/>
  <c r="G137" i="43"/>
  <c r="G138" i="43"/>
  <c r="G139" i="43"/>
  <c r="G140" i="43"/>
  <c r="G141" i="43"/>
  <c r="G142" i="43"/>
  <c r="G143" i="43"/>
  <c r="G144" i="43"/>
  <c r="G145" i="43"/>
  <c r="G146" i="43"/>
  <c r="G147" i="43"/>
  <c r="G148" i="43"/>
  <c r="G149" i="43"/>
  <c r="G150" i="43"/>
  <c r="G151" i="43"/>
  <c r="G152" i="43"/>
  <c r="G153" i="43"/>
  <c r="G154" i="43"/>
  <c r="G155" i="43"/>
  <c r="G156" i="43"/>
  <c r="G157" i="43"/>
  <c r="G158" i="43"/>
  <c r="G159" i="43"/>
  <c r="G160" i="43"/>
  <c r="G161" i="43"/>
  <c r="G162" i="43"/>
  <c r="G163" i="43"/>
  <c r="G164" i="43"/>
  <c r="G165" i="43"/>
  <c r="G166" i="43"/>
  <c r="G167" i="43"/>
  <c r="G168" i="43"/>
  <c r="G169" i="43"/>
  <c r="G170" i="43"/>
  <c r="G171" i="43"/>
  <c r="G172" i="43"/>
  <c r="G173" i="43"/>
  <c r="G174" i="43"/>
  <c r="G175" i="43"/>
  <c r="G176" i="43"/>
  <c r="G177" i="43"/>
  <c r="G178" i="43"/>
  <c r="G179" i="43"/>
  <c r="G180" i="43"/>
  <c r="G181" i="43"/>
  <c r="G182" i="43"/>
  <c r="G183" i="43"/>
  <c r="G184" i="43"/>
  <c r="G185" i="43"/>
  <c r="G186" i="43"/>
  <c r="G187" i="43"/>
  <c r="G188" i="43"/>
  <c r="G189" i="43"/>
  <c r="G190" i="43"/>
  <c r="G191" i="43"/>
  <c r="G192" i="43"/>
  <c r="G193" i="43"/>
  <c r="G194" i="43"/>
  <c r="G195" i="43"/>
  <c r="G196" i="43"/>
  <c r="G197" i="43"/>
  <c r="G198" i="43"/>
  <c r="G199" i="43"/>
  <c r="G200" i="43"/>
  <c r="G201" i="43"/>
  <c r="G202" i="43"/>
  <c r="G203" i="43"/>
  <c r="G204" i="43"/>
  <c r="G205" i="43"/>
  <c r="G206" i="43"/>
  <c r="G207" i="43"/>
  <c r="G208" i="43"/>
  <c r="G209" i="43"/>
  <c r="G210" i="43"/>
  <c r="G211" i="43"/>
  <c r="G212" i="43"/>
  <c r="G213" i="43"/>
  <c r="G214" i="43"/>
  <c r="G215" i="43"/>
  <c r="G216" i="43"/>
  <c r="G217" i="43"/>
  <c r="G218" i="43"/>
  <c r="G219" i="43"/>
  <c r="G220" i="43"/>
  <c r="G221" i="43"/>
  <c r="G222" i="43"/>
  <c r="G223" i="43"/>
  <c r="G224" i="43"/>
  <c r="G225" i="43"/>
  <c r="G226" i="43"/>
  <c r="G227" i="43"/>
  <c r="G228" i="43"/>
  <c r="G229" i="43"/>
  <c r="G230" i="43"/>
  <c r="G231" i="43"/>
  <c r="G232" i="43"/>
  <c r="G233" i="43"/>
  <c r="G234" i="43"/>
  <c r="G235" i="43"/>
  <c r="G236" i="43"/>
  <c r="G237" i="43"/>
  <c r="G238" i="43"/>
  <c r="G239" i="43"/>
  <c r="G240" i="43"/>
  <c r="G241" i="43"/>
  <c r="G242" i="43"/>
  <c r="G243" i="43"/>
  <c r="G244" i="43"/>
  <c r="G245" i="43"/>
  <c r="G246" i="43"/>
  <c r="G247" i="43"/>
  <c r="G248" i="43"/>
  <c r="G249" i="43"/>
  <c r="G250" i="43"/>
  <c r="G251" i="43"/>
  <c r="G252" i="43"/>
  <c r="G253" i="43"/>
  <c r="G254" i="43"/>
  <c r="G255" i="43"/>
  <c r="G256" i="43"/>
  <c r="G257" i="43"/>
  <c r="G258" i="43"/>
  <c r="G259" i="43"/>
  <c r="G260" i="43"/>
  <c r="G261" i="43"/>
  <c r="G262" i="43"/>
  <c r="G263" i="43"/>
  <c r="G264" i="43"/>
  <c r="G265" i="43"/>
  <c r="G266" i="43"/>
  <c r="G267" i="43"/>
  <c r="G268" i="43"/>
  <c r="G269" i="43"/>
  <c r="G270" i="43"/>
  <c r="G271" i="43"/>
  <c r="G272" i="43"/>
  <c r="G273" i="43"/>
  <c r="G274" i="43"/>
  <c r="G275" i="43"/>
  <c r="G276" i="43"/>
  <c r="G277" i="43"/>
  <c r="G278" i="43"/>
  <c r="G279" i="43"/>
  <c r="G280" i="43"/>
  <c r="G281" i="43"/>
  <c r="G282" i="43"/>
  <c r="G283" i="43"/>
  <c r="G284" i="43"/>
  <c r="G285" i="43"/>
  <c r="G286" i="43"/>
  <c r="G287" i="43"/>
  <c r="G288" i="43"/>
  <c r="G289" i="43"/>
  <c r="G290" i="43"/>
  <c r="G291" i="43"/>
  <c r="G292" i="43"/>
  <c r="G293" i="43"/>
  <c r="G294" i="43"/>
  <c r="G295" i="43"/>
  <c r="G296" i="43"/>
  <c r="G297" i="43"/>
  <c r="G298" i="43"/>
  <c r="G299" i="43"/>
  <c r="G300" i="43"/>
  <c r="G301" i="43"/>
  <c r="G302" i="43"/>
  <c r="G303" i="43"/>
  <c r="G304" i="43"/>
  <c r="G305" i="43"/>
  <c r="G306" i="43"/>
  <c r="G307" i="43"/>
  <c r="G308" i="43"/>
  <c r="G309" i="43"/>
  <c r="G310" i="43"/>
  <c r="G311" i="43"/>
  <c r="G312" i="43"/>
  <c r="G313" i="43"/>
  <c r="G314" i="43"/>
  <c r="G315" i="43"/>
  <c r="G316" i="43"/>
  <c r="G317" i="43"/>
  <c r="G318" i="43"/>
  <c r="G319" i="43"/>
  <c r="G320" i="43"/>
  <c r="G321" i="43"/>
  <c r="G322" i="43"/>
  <c r="G323" i="43"/>
  <c r="G324" i="43"/>
  <c r="G325" i="43"/>
  <c r="G326" i="43"/>
  <c r="G327" i="43"/>
  <c r="G328" i="43"/>
  <c r="G329" i="43"/>
  <c r="G330" i="43"/>
  <c r="G331" i="43"/>
  <c r="G332" i="43"/>
  <c r="G333" i="43"/>
  <c r="G334" i="43"/>
  <c r="G335" i="43"/>
  <c r="G336" i="43"/>
  <c r="G337" i="43"/>
  <c r="G338" i="43"/>
  <c r="G339" i="43"/>
  <c r="G340" i="43"/>
  <c r="G341" i="43"/>
  <c r="G342" i="43"/>
  <c r="G343" i="43"/>
  <c r="G344" i="43"/>
  <c r="G345" i="43"/>
  <c r="G346" i="43"/>
  <c r="G347" i="43"/>
  <c r="G348" i="43"/>
  <c r="G349" i="43"/>
  <c r="G350" i="43"/>
  <c r="G351" i="43"/>
  <c r="G352" i="43"/>
  <c r="G353" i="43"/>
  <c r="G354" i="43"/>
  <c r="G355" i="43"/>
  <c r="G356" i="43"/>
  <c r="G357" i="43"/>
  <c r="G358" i="43"/>
  <c r="G359" i="43"/>
  <c r="G360" i="43"/>
  <c r="G361" i="43"/>
  <c r="G362" i="43"/>
  <c r="G363" i="43"/>
  <c r="G364" i="43"/>
  <c r="G365" i="43"/>
  <c r="G366" i="43"/>
  <c r="G367" i="43"/>
  <c r="G368" i="43"/>
  <c r="G369" i="43"/>
  <c r="G370" i="43"/>
  <c r="G371" i="43"/>
  <c r="G372" i="43"/>
  <c r="G373" i="43"/>
  <c r="G374" i="43"/>
  <c r="G375" i="43"/>
  <c r="G376" i="43"/>
  <c r="G377" i="43"/>
  <c r="G378" i="43"/>
  <c r="G379" i="43"/>
  <c r="G380" i="43"/>
  <c r="G381" i="43"/>
  <c r="G382" i="43"/>
  <c r="G383" i="43"/>
  <c r="G384" i="43"/>
  <c r="G385" i="43"/>
  <c r="G386" i="43"/>
  <c r="G387" i="43"/>
  <c r="G388" i="43"/>
  <c r="G389" i="43"/>
  <c r="G390" i="43"/>
  <c r="G391" i="43"/>
  <c r="G392" i="43"/>
  <c r="G393" i="43"/>
  <c r="G394" i="43"/>
  <c r="G395" i="43"/>
  <c r="G396" i="43"/>
  <c r="G397" i="43"/>
  <c r="G398" i="43"/>
  <c r="G399" i="43"/>
  <c r="G400" i="43"/>
  <c r="G401" i="43"/>
  <c r="G402" i="43"/>
  <c r="G403" i="43"/>
  <c r="G404" i="43"/>
  <c r="G405" i="43"/>
  <c r="G406" i="43"/>
  <c r="G407" i="43"/>
  <c r="G408" i="43"/>
  <c r="G409" i="43"/>
  <c r="G410" i="43"/>
  <c r="G411" i="43"/>
  <c r="G412" i="43"/>
  <c r="G413" i="43"/>
  <c r="G414" i="43"/>
  <c r="G415" i="43"/>
  <c r="G416" i="43"/>
  <c r="G417" i="43"/>
  <c r="G418" i="43"/>
  <c r="G419" i="43"/>
  <c r="G420" i="43"/>
  <c r="G421" i="43"/>
  <c r="G422" i="43"/>
  <c r="G423" i="43"/>
  <c r="G424" i="43"/>
  <c r="G425" i="43"/>
  <c r="G426" i="43"/>
  <c r="G427" i="43"/>
  <c r="G428" i="43"/>
  <c r="G429" i="43"/>
  <c r="G430" i="43"/>
  <c r="G431" i="43"/>
  <c r="G432" i="43"/>
  <c r="G433" i="43"/>
  <c r="G434" i="43"/>
  <c r="G435" i="43"/>
  <c r="G436" i="43"/>
  <c r="G437" i="43"/>
  <c r="G438" i="43"/>
  <c r="G439" i="43"/>
  <c r="G440" i="43"/>
  <c r="G441" i="43"/>
  <c r="G442" i="43"/>
  <c r="G443" i="43"/>
  <c r="G444" i="43"/>
  <c r="G445" i="43"/>
  <c r="G446" i="43"/>
  <c r="G447" i="43"/>
  <c r="G448" i="43"/>
  <c r="G449" i="43"/>
  <c r="G450" i="43"/>
  <c r="G451" i="43"/>
  <c r="G452" i="43"/>
  <c r="G453" i="43"/>
  <c r="G454" i="43"/>
  <c r="G455" i="43"/>
  <c r="G456" i="43"/>
  <c r="G457" i="43"/>
  <c r="G458" i="43"/>
  <c r="G459" i="43"/>
  <c r="G460" i="43"/>
  <c r="G461" i="43"/>
  <c r="G462" i="43"/>
  <c r="G463" i="43"/>
  <c r="G464" i="43"/>
  <c r="G465" i="43"/>
  <c r="G466" i="43"/>
  <c r="G467" i="43"/>
  <c r="G468" i="43"/>
  <c r="G469" i="43"/>
  <c r="G470" i="43"/>
  <c r="G471" i="43"/>
  <c r="G472" i="43"/>
  <c r="G473" i="43"/>
  <c r="G474" i="43"/>
  <c r="G475" i="43"/>
  <c r="G476" i="43"/>
  <c r="G477" i="43"/>
  <c r="G478" i="43"/>
  <c r="G479" i="43"/>
  <c r="G480" i="43"/>
  <c r="G481" i="43"/>
  <c r="G482" i="43"/>
  <c r="G483" i="43"/>
  <c r="G484" i="43"/>
  <c r="G485" i="43"/>
  <c r="G486" i="43"/>
  <c r="G487" i="43"/>
  <c r="G488" i="43"/>
  <c r="G489" i="43"/>
  <c r="G490" i="43"/>
  <c r="G491" i="43"/>
  <c r="G492" i="43"/>
  <c r="G493" i="43"/>
  <c r="G494" i="43"/>
  <c r="G495" i="43"/>
  <c r="G496" i="43"/>
  <c r="G497" i="43"/>
  <c r="G498" i="43"/>
  <c r="G499" i="43"/>
  <c r="G500" i="43"/>
  <c r="G501" i="43"/>
  <c r="G502" i="43"/>
  <c r="G503" i="43"/>
  <c r="G504" i="43"/>
  <c r="G505" i="43"/>
  <c r="G506" i="43"/>
  <c r="G507" i="43"/>
  <c r="G508" i="43"/>
  <c r="G509" i="43"/>
  <c r="G510" i="43"/>
  <c r="G511" i="43"/>
  <c r="G512" i="43"/>
  <c r="G513" i="43"/>
  <c r="G514" i="43"/>
  <c r="G515" i="43"/>
  <c r="G516" i="43"/>
  <c r="G517" i="43"/>
  <c r="G518" i="43"/>
  <c r="G519" i="43"/>
  <c r="G520" i="43"/>
  <c r="G521" i="43"/>
  <c r="G522" i="43"/>
  <c r="G523" i="43"/>
  <c r="G524" i="43"/>
  <c r="G525" i="43"/>
  <c r="G526" i="43"/>
  <c r="G527" i="43"/>
  <c r="G528" i="43"/>
  <c r="G529" i="43"/>
  <c r="G530" i="43"/>
  <c r="G531" i="43"/>
  <c r="G532" i="43"/>
  <c r="G533" i="43"/>
  <c r="G534" i="43"/>
  <c r="G535" i="43"/>
  <c r="G536" i="43"/>
  <c r="G537" i="43"/>
  <c r="G538" i="43"/>
  <c r="G539" i="43"/>
  <c r="G540" i="43"/>
  <c r="G541" i="43"/>
  <c r="G542" i="43"/>
  <c r="G543" i="43"/>
  <c r="G544" i="43"/>
  <c r="G545" i="43"/>
  <c r="G546" i="43"/>
  <c r="G547" i="43"/>
  <c r="G548" i="43"/>
  <c r="G549" i="43"/>
  <c r="G550" i="43"/>
  <c r="G551" i="43"/>
  <c r="G552" i="43"/>
  <c r="G553" i="43"/>
  <c r="G554" i="43"/>
  <c r="G555" i="43"/>
  <c r="G556" i="43"/>
  <c r="G557" i="43"/>
  <c r="G558" i="43"/>
  <c r="G559" i="43"/>
  <c r="G560" i="43"/>
  <c r="G561" i="43"/>
  <c r="G562" i="43"/>
  <c r="G563" i="43"/>
  <c r="G564" i="43"/>
  <c r="G565" i="43"/>
  <c r="G566" i="43"/>
  <c r="G567" i="43"/>
  <c r="G568" i="43"/>
  <c r="G569" i="43"/>
  <c r="G570" i="43"/>
  <c r="G571" i="43"/>
  <c r="G572" i="43"/>
  <c r="G573" i="43"/>
  <c r="G574" i="43"/>
  <c r="G575" i="43"/>
  <c r="G576" i="43"/>
  <c r="G577" i="43"/>
  <c r="G578" i="43"/>
  <c r="G579" i="43"/>
  <c r="G580" i="43"/>
  <c r="G581" i="43"/>
  <c r="G582" i="43"/>
  <c r="G583" i="43"/>
  <c r="G584" i="43"/>
  <c r="G585" i="43"/>
  <c r="G586" i="43"/>
  <c r="G587" i="43"/>
  <c r="G588" i="43"/>
  <c r="G589" i="43"/>
  <c r="G590" i="43"/>
  <c r="G591" i="43"/>
  <c r="G592" i="43"/>
  <c r="G593" i="43"/>
  <c r="G594" i="43"/>
  <c r="G595" i="43"/>
  <c r="G596" i="43"/>
  <c r="G597" i="43"/>
  <c r="G598" i="43"/>
  <c r="G599" i="43"/>
  <c r="G600" i="43"/>
  <c r="G601" i="43"/>
  <c r="G602" i="43"/>
  <c r="G603" i="43"/>
  <c r="G604" i="43"/>
  <c r="G605" i="43"/>
  <c r="G606" i="43"/>
  <c r="G607" i="43"/>
  <c r="G608" i="43"/>
  <c r="G609" i="43"/>
  <c r="G610" i="43"/>
  <c r="G611" i="43"/>
  <c r="G612" i="43"/>
  <c r="G613" i="43"/>
  <c r="G614" i="43"/>
  <c r="G615" i="43"/>
  <c r="G616" i="43"/>
  <c r="G617" i="43"/>
  <c r="G618" i="43"/>
  <c r="G619" i="43"/>
  <c r="G620" i="43"/>
  <c r="G621" i="43"/>
  <c r="G622" i="43"/>
  <c r="G623" i="43"/>
  <c r="G624" i="43"/>
  <c r="G625" i="43"/>
  <c r="G626" i="43"/>
  <c r="G627" i="43"/>
  <c r="G628" i="43"/>
  <c r="G629" i="43"/>
  <c r="G630" i="43"/>
  <c r="G631" i="43"/>
  <c r="G632" i="43"/>
  <c r="G633" i="43"/>
  <c r="G634" i="43"/>
  <c r="G635" i="43"/>
  <c r="G636" i="43"/>
  <c r="G637" i="43"/>
  <c r="G638" i="43"/>
  <c r="G639" i="43"/>
  <c r="G640" i="43"/>
  <c r="G641" i="43"/>
  <c r="G642" i="43"/>
  <c r="G643" i="43"/>
  <c r="G644" i="43"/>
  <c r="G645" i="43"/>
  <c r="G646" i="43"/>
  <c r="G647" i="43"/>
  <c r="G648" i="43"/>
  <c r="G649" i="43"/>
  <c r="G650" i="43"/>
  <c r="G651" i="43"/>
  <c r="G652" i="43"/>
  <c r="G653" i="43"/>
  <c r="G654" i="43"/>
  <c r="G655" i="43"/>
  <c r="G656" i="43"/>
  <c r="G657" i="43"/>
  <c r="G658" i="43"/>
  <c r="G659" i="43"/>
  <c r="G660" i="43"/>
  <c r="G661" i="43"/>
  <c r="G662" i="43"/>
  <c r="G663" i="43"/>
  <c r="G664" i="43"/>
  <c r="G665" i="43"/>
  <c r="G666" i="43"/>
  <c r="G667" i="43"/>
  <c r="G668" i="43"/>
  <c r="G669" i="43"/>
  <c r="G670" i="43"/>
  <c r="G671" i="43"/>
  <c r="G672" i="43"/>
  <c r="G673" i="43"/>
  <c r="G674" i="43"/>
  <c r="G675" i="43"/>
  <c r="G676" i="43"/>
  <c r="G677" i="43"/>
  <c r="G678" i="43"/>
  <c r="G679" i="43"/>
  <c r="G680" i="43"/>
  <c r="G681" i="43"/>
  <c r="G682" i="43"/>
  <c r="G683" i="43"/>
  <c r="G684" i="43"/>
  <c r="G685" i="43"/>
  <c r="G686" i="43"/>
  <c r="G687" i="43"/>
  <c r="G688" i="43"/>
  <c r="G689" i="43"/>
  <c r="G690" i="43"/>
  <c r="G691" i="43"/>
  <c r="G692" i="43"/>
  <c r="G693" i="43"/>
  <c r="G694" i="43"/>
  <c r="G695" i="43"/>
  <c r="G696" i="43"/>
  <c r="G697" i="43"/>
  <c r="G698" i="43"/>
  <c r="G699" i="43"/>
  <c r="G700" i="43"/>
  <c r="G701" i="43"/>
  <c r="G702" i="43"/>
  <c r="G703" i="43"/>
  <c r="G704" i="43"/>
  <c r="G705" i="43"/>
  <c r="G706" i="43"/>
  <c r="G707" i="43"/>
  <c r="G708" i="43"/>
  <c r="G709" i="43"/>
  <c r="G710" i="43"/>
  <c r="G711" i="43"/>
  <c r="G712" i="43"/>
  <c r="G713" i="43"/>
  <c r="G714" i="43"/>
  <c r="G715" i="43"/>
  <c r="G716" i="43"/>
  <c r="G717" i="43"/>
  <c r="G718" i="43"/>
  <c r="G719" i="43"/>
  <c r="G720" i="43"/>
  <c r="G721" i="43"/>
  <c r="G722" i="43"/>
  <c r="G723" i="43"/>
  <c r="G724" i="43"/>
  <c r="G725" i="43"/>
  <c r="G726" i="43"/>
  <c r="G727" i="43"/>
  <c r="G728" i="43"/>
  <c r="G729" i="43"/>
  <c r="G730" i="43"/>
  <c r="G731" i="43"/>
  <c r="G732" i="43"/>
  <c r="G733" i="43"/>
  <c r="G734" i="43"/>
  <c r="G735" i="43"/>
  <c r="G736" i="43"/>
  <c r="G737" i="43"/>
  <c r="G738" i="43"/>
  <c r="G739" i="43"/>
  <c r="G740" i="43"/>
  <c r="G741" i="43"/>
  <c r="G742" i="43"/>
  <c r="G743" i="43"/>
  <c r="G744" i="43"/>
  <c r="G745" i="43"/>
  <c r="G746" i="43"/>
  <c r="G747" i="43"/>
  <c r="G748" i="43"/>
  <c r="G749" i="43"/>
  <c r="G750" i="43"/>
  <c r="G751" i="43"/>
  <c r="G752" i="43"/>
  <c r="G753" i="43"/>
  <c r="G754" i="43"/>
  <c r="G755" i="43"/>
  <c r="G756" i="43"/>
  <c r="G757" i="43"/>
  <c r="G758" i="43"/>
  <c r="G759" i="43"/>
  <c r="G760" i="43"/>
  <c r="G761" i="43"/>
  <c r="G762" i="43"/>
  <c r="G763" i="43"/>
  <c r="G764" i="43"/>
  <c r="G765" i="43"/>
  <c r="G766" i="43"/>
  <c r="G767" i="43"/>
  <c r="G768" i="43"/>
  <c r="G769" i="43"/>
  <c r="G770" i="43"/>
  <c r="G771" i="43"/>
  <c r="G772" i="43"/>
  <c r="G773" i="43"/>
  <c r="G774" i="43"/>
  <c r="G775" i="43"/>
  <c r="G776" i="43"/>
  <c r="G777" i="43"/>
  <c r="G778" i="43"/>
  <c r="G779" i="43"/>
  <c r="G780" i="43"/>
  <c r="G781" i="43"/>
  <c r="G782" i="43"/>
  <c r="G783" i="43"/>
  <c r="G784" i="43"/>
  <c r="G785" i="43"/>
  <c r="G786" i="43"/>
  <c r="G787" i="43"/>
  <c r="G788" i="43"/>
  <c r="G789" i="43"/>
  <c r="G790" i="43"/>
  <c r="G791" i="43"/>
  <c r="G792" i="43"/>
  <c r="G793" i="43"/>
  <c r="G794" i="43"/>
  <c r="G795" i="43"/>
  <c r="G796" i="43"/>
  <c r="G797" i="43"/>
  <c r="G798" i="43"/>
  <c r="G799" i="43"/>
  <c r="G800" i="43"/>
  <c r="G801" i="43"/>
  <c r="G802" i="43"/>
  <c r="G803" i="43"/>
  <c r="G804" i="43"/>
  <c r="G805" i="43"/>
  <c r="G806" i="43"/>
  <c r="G807" i="43"/>
  <c r="G808" i="43"/>
  <c r="G809" i="43"/>
  <c r="G810" i="43"/>
  <c r="G811" i="43"/>
  <c r="G812" i="43"/>
  <c r="G813" i="43"/>
  <c r="G814" i="43"/>
  <c r="G815" i="43"/>
  <c r="G816" i="43"/>
  <c r="G817" i="43"/>
  <c r="G818" i="43"/>
  <c r="G819" i="43"/>
  <c r="G820" i="43"/>
  <c r="G821" i="43"/>
  <c r="G822" i="43"/>
  <c r="G823" i="43"/>
  <c r="G824" i="43"/>
  <c r="G825" i="43"/>
  <c r="G826" i="43"/>
  <c r="G827" i="43"/>
  <c r="G828" i="43"/>
  <c r="G829" i="43"/>
  <c r="G830" i="43"/>
  <c r="G831" i="43"/>
  <c r="G832" i="43"/>
  <c r="G833" i="43"/>
  <c r="G834" i="43"/>
  <c r="G835" i="43"/>
  <c r="G836" i="43"/>
  <c r="G837" i="43"/>
  <c r="G838" i="43"/>
  <c r="G839" i="43"/>
  <c r="G840" i="43"/>
  <c r="G841" i="43"/>
  <c r="G842" i="43"/>
  <c r="G843" i="43"/>
  <c r="G844" i="43"/>
  <c r="G845" i="43"/>
  <c r="G846" i="43"/>
  <c r="G847" i="43"/>
  <c r="G848" i="43"/>
  <c r="G849" i="43"/>
  <c r="G850" i="43"/>
  <c r="G851" i="43"/>
  <c r="G852" i="43"/>
  <c r="G853" i="43"/>
  <c r="G854" i="43"/>
  <c r="G855" i="43"/>
  <c r="G856" i="43"/>
  <c r="G857" i="43"/>
  <c r="G858" i="43"/>
  <c r="G859" i="43"/>
  <c r="G860" i="43"/>
  <c r="G861" i="43"/>
  <c r="G862" i="43"/>
  <c r="G863" i="43"/>
  <c r="G864" i="43"/>
  <c r="G865" i="43"/>
  <c r="G866" i="43"/>
  <c r="G867" i="43"/>
  <c r="G868" i="43"/>
  <c r="G869" i="43"/>
  <c r="G870" i="43"/>
  <c r="G871" i="43"/>
  <c r="G872" i="43"/>
  <c r="G873" i="43"/>
  <c r="G874" i="43"/>
  <c r="G875" i="43"/>
  <c r="G876" i="43"/>
  <c r="G877" i="43"/>
  <c r="G878" i="43"/>
  <c r="G879" i="43"/>
  <c r="G880" i="43"/>
  <c r="G881" i="43"/>
  <c r="G882" i="43"/>
  <c r="G883" i="43"/>
  <c r="G884" i="43"/>
  <c r="G885" i="43"/>
  <c r="G886" i="43"/>
  <c r="G887" i="43"/>
  <c r="G888" i="43"/>
  <c r="G889" i="43"/>
  <c r="G890" i="43"/>
  <c r="G891" i="43"/>
  <c r="G892" i="43"/>
  <c r="G893" i="43"/>
  <c r="G894" i="43"/>
  <c r="G895" i="43"/>
  <c r="G896" i="43"/>
  <c r="G897" i="43"/>
  <c r="G898" i="43"/>
  <c r="G899" i="43"/>
  <c r="G900" i="43"/>
  <c r="G901" i="43"/>
  <c r="G902" i="43"/>
  <c r="G903" i="43"/>
  <c r="G904" i="43"/>
  <c r="G905" i="43"/>
  <c r="G906" i="43"/>
  <c r="G907" i="43"/>
  <c r="G908" i="43"/>
  <c r="G909" i="43"/>
  <c r="G910" i="43"/>
  <c r="G911" i="43"/>
  <c r="G912" i="43"/>
  <c r="G913" i="43"/>
  <c r="G914" i="43"/>
  <c r="G915" i="43"/>
  <c r="G916" i="43"/>
  <c r="G917" i="43"/>
  <c r="G918" i="43"/>
  <c r="G919" i="43"/>
  <c r="G920" i="43"/>
  <c r="G921" i="43"/>
  <c r="G922" i="43"/>
  <c r="G923" i="43"/>
  <c r="G924" i="43"/>
  <c r="G925" i="43"/>
  <c r="G926" i="43"/>
  <c r="G927" i="43"/>
  <c r="G928" i="43"/>
  <c r="G929" i="43"/>
  <c r="G930" i="43"/>
  <c r="G931" i="43"/>
  <c r="G932" i="43"/>
  <c r="G933" i="43"/>
  <c r="G934" i="43"/>
  <c r="G935" i="43"/>
  <c r="G936" i="43"/>
  <c r="G937" i="43"/>
  <c r="G938" i="43"/>
  <c r="G939" i="43"/>
  <c r="G940" i="43"/>
  <c r="G941" i="43"/>
  <c r="G942" i="43"/>
  <c r="G943" i="43"/>
  <c r="G944" i="43"/>
  <c r="G945" i="43"/>
  <c r="G946" i="43"/>
  <c r="G947" i="43"/>
  <c r="G948" i="43"/>
  <c r="G949" i="43"/>
  <c r="G950" i="43"/>
  <c r="G951" i="43"/>
  <c r="G952" i="43"/>
  <c r="G953" i="43"/>
  <c r="G954" i="43"/>
  <c r="G955" i="43"/>
  <c r="G956" i="43"/>
  <c r="G957" i="43"/>
  <c r="G958" i="43"/>
  <c r="G959" i="43"/>
  <c r="G960" i="43"/>
  <c r="G961" i="43"/>
  <c r="G962" i="43"/>
  <c r="G963" i="43"/>
  <c r="G964" i="43"/>
  <c r="G965" i="43"/>
  <c r="G966" i="43"/>
  <c r="G967" i="43"/>
  <c r="G968" i="43"/>
  <c r="G969" i="43"/>
  <c r="G970" i="43"/>
  <c r="G971" i="43"/>
  <c r="G972" i="43"/>
  <c r="G973" i="43"/>
  <c r="G974" i="43"/>
  <c r="G975" i="43"/>
  <c r="G976" i="43"/>
  <c r="G977" i="43"/>
  <c r="G978" i="43"/>
  <c r="G979" i="43"/>
  <c r="G980" i="43"/>
  <c r="G981" i="43"/>
  <c r="G982" i="43"/>
  <c r="G983" i="43"/>
  <c r="G984" i="43"/>
  <c r="G985" i="43"/>
  <c r="G986" i="43"/>
  <c r="G987" i="43"/>
  <c r="G988" i="43"/>
  <c r="G989" i="43"/>
  <c r="G990" i="43"/>
  <c r="G991" i="43"/>
  <c r="G992" i="43"/>
  <c r="G993" i="43"/>
  <c r="G994" i="43"/>
  <c r="G995" i="43"/>
  <c r="G996" i="43"/>
  <c r="G997" i="43"/>
  <c r="G998" i="43"/>
  <c r="G999" i="43"/>
  <c r="G1000" i="43"/>
  <c r="G1001" i="43"/>
  <c r="G1002" i="43"/>
  <c r="G1003" i="43"/>
  <c r="G1004" i="43"/>
  <c r="G1005" i="43"/>
  <c r="G1006" i="43"/>
  <c r="G1007" i="43"/>
  <c r="G1008" i="43"/>
  <c r="G1009" i="43"/>
  <c r="G1010" i="43"/>
  <c r="G1011" i="43"/>
  <c r="G1012" i="43"/>
  <c r="G1013" i="43"/>
  <c r="G1014" i="43"/>
  <c r="G1015" i="43"/>
  <c r="G1016" i="43"/>
  <c r="G1017" i="43"/>
  <c r="G1018" i="43"/>
  <c r="G1019" i="43"/>
  <c r="G1020" i="43"/>
  <c r="G1021" i="43"/>
  <c r="G1022" i="43"/>
  <c r="G1023" i="43"/>
  <c r="G1024" i="43"/>
  <c r="G1025" i="43"/>
  <c r="G1026" i="43"/>
  <c r="G1027" i="43"/>
  <c r="G1028" i="43"/>
  <c r="G1029" i="43"/>
  <c r="G1030" i="43"/>
  <c r="G1031" i="43"/>
  <c r="G1032" i="43"/>
  <c r="G1033" i="43"/>
  <c r="G1034" i="43"/>
  <c r="G1035" i="43"/>
  <c r="G1036" i="43"/>
  <c r="G1037" i="43"/>
  <c r="G1038" i="43"/>
  <c r="G1039" i="43"/>
  <c r="G1040" i="43"/>
  <c r="G1041" i="43"/>
  <c r="G1042" i="43"/>
  <c r="G1043" i="43"/>
  <c r="G1044" i="43"/>
  <c r="G1045" i="43"/>
  <c r="G1046" i="43"/>
  <c r="G1047" i="43"/>
  <c r="G1048" i="43"/>
  <c r="G1049" i="43"/>
  <c r="G1050" i="43"/>
  <c r="G1051" i="43"/>
  <c r="G1052" i="43"/>
  <c r="G1053" i="43"/>
  <c r="G1054" i="43"/>
  <c r="G1055" i="43"/>
  <c r="G1056" i="43"/>
  <c r="G1057" i="43"/>
  <c r="G1058" i="43"/>
  <c r="G1059" i="43"/>
  <c r="G1060" i="43"/>
  <c r="G1061" i="43"/>
  <c r="G1062" i="43"/>
  <c r="G1063" i="43"/>
  <c r="G1064" i="43"/>
  <c r="G1065" i="43"/>
  <c r="G1066" i="43"/>
  <c r="G1067" i="43"/>
  <c r="G1068" i="43"/>
  <c r="G1069" i="43"/>
  <c r="G1070" i="43"/>
  <c r="G1071" i="43"/>
  <c r="G1072" i="43"/>
  <c r="G1073" i="43"/>
  <c r="G1074" i="43"/>
  <c r="G1075" i="43"/>
  <c r="G1076" i="43"/>
  <c r="G1077" i="43"/>
  <c r="G1078" i="43"/>
  <c r="G1079" i="43"/>
  <c r="G1080" i="43"/>
  <c r="G1081" i="43"/>
  <c r="G1082" i="43"/>
  <c r="G1083" i="43"/>
  <c r="G1084" i="43"/>
  <c r="G1085" i="43"/>
  <c r="G1086" i="43"/>
  <c r="G1087" i="43"/>
  <c r="G1088" i="43"/>
  <c r="G1089" i="43"/>
  <c r="G1090" i="43"/>
  <c r="G1091" i="43"/>
  <c r="G1092" i="43"/>
  <c r="G1093" i="43"/>
  <c r="G1094" i="43"/>
  <c r="G1095" i="43"/>
  <c r="G1096" i="43"/>
  <c r="G1097" i="43"/>
  <c r="G1098" i="43"/>
  <c r="G1099" i="43"/>
  <c r="G1100" i="43"/>
  <c r="G1101" i="43"/>
  <c r="G1102" i="43"/>
  <c r="G1103" i="43"/>
  <c r="G1104" i="43"/>
  <c r="G1105" i="43"/>
  <c r="G1106" i="43"/>
  <c r="G1107" i="43"/>
  <c r="G1108" i="43"/>
  <c r="G1109" i="43"/>
  <c r="G1110" i="43"/>
  <c r="G1111" i="43"/>
  <c r="G1112" i="43"/>
  <c r="G1113" i="43"/>
  <c r="G1114" i="43"/>
  <c r="G1115" i="43"/>
  <c r="G1116" i="43"/>
  <c r="G1117" i="43"/>
  <c r="G1118" i="43"/>
  <c r="G1119" i="43"/>
  <c r="G1120" i="43"/>
  <c r="G1121" i="43"/>
  <c r="G1122" i="43"/>
  <c r="G1123" i="43"/>
  <c r="G1124" i="43"/>
  <c r="G1125" i="43"/>
  <c r="G1126" i="43"/>
  <c r="G1127" i="43"/>
  <c r="G1128" i="43"/>
  <c r="G1129" i="43"/>
  <c r="G1130" i="43"/>
  <c r="G1131" i="43"/>
  <c r="G1132" i="43"/>
  <c r="G1133" i="43"/>
  <c r="G1134" i="43"/>
  <c r="G1135" i="43"/>
  <c r="G1136" i="43"/>
  <c r="G1137" i="43"/>
  <c r="G1138" i="43"/>
  <c r="G1139" i="43"/>
  <c r="G1140" i="43"/>
  <c r="G1141" i="43"/>
  <c r="G1142" i="43"/>
  <c r="G1143" i="43"/>
  <c r="G1144" i="43"/>
  <c r="G1145" i="43"/>
  <c r="G1146" i="43"/>
  <c r="G1147" i="43"/>
  <c r="G1148" i="43"/>
  <c r="G1149" i="43"/>
  <c r="G1150" i="43"/>
  <c r="G1151" i="43"/>
  <c r="G1152" i="43"/>
  <c r="G1153" i="43"/>
  <c r="G1154" i="43"/>
  <c r="G1155" i="43"/>
  <c r="G1156" i="43"/>
  <c r="G1157" i="43"/>
  <c r="G1158" i="43"/>
  <c r="G1159" i="43"/>
  <c r="G1160" i="43"/>
  <c r="G1161" i="43"/>
  <c r="G1162" i="43"/>
  <c r="G1163" i="43"/>
  <c r="G1164" i="43"/>
  <c r="G1165" i="43"/>
  <c r="G1166" i="43"/>
  <c r="G1167" i="43"/>
  <c r="G1168" i="43"/>
  <c r="G1169" i="43"/>
  <c r="G1170" i="43"/>
  <c r="G1171" i="43"/>
  <c r="G1172" i="43"/>
  <c r="G1173" i="43"/>
  <c r="G1174" i="43"/>
  <c r="G1175" i="43"/>
  <c r="G1176" i="43"/>
  <c r="G1177" i="43"/>
  <c r="G1178" i="43"/>
  <c r="G1179" i="43"/>
  <c r="G1180" i="43"/>
  <c r="G1181" i="43"/>
  <c r="G1182" i="43"/>
  <c r="G1183" i="43"/>
  <c r="G1184" i="43"/>
  <c r="G1185" i="43"/>
  <c r="G1186" i="43"/>
  <c r="G1187" i="43"/>
  <c r="G1188" i="43"/>
  <c r="G1189" i="43"/>
  <c r="G1190" i="43"/>
  <c r="G1191" i="43"/>
  <c r="G1192" i="43"/>
  <c r="G1193" i="43"/>
  <c r="G1194" i="43"/>
  <c r="G1195" i="43"/>
  <c r="G1196" i="43"/>
  <c r="G1197" i="43"/>
  <c r="G1198" i="43"/>
  <c r="G1199" i="43"/>
  <c r="G1200" i="43"/>
  <c r="G1201" i="43"/>
  <c r="G1202" i="43"/>
  <c r="G1203" i="43"/>
  <c r="G1204" i="43"/>
  <c r="G1205" i="43"/>
  <c r="G1206" i="43"/>
  <c r="G1207" i="43"/>
  <c r="G1208" i="43"/>
  <c r="G1209" i="43"/>
  <c r="G1210" i="43"/>
  <c r="G1211" i="43"/>
  <c r="G1212" i="43"/>
  <c r="G1213" i="43"/>
  <c r="G1214" i="43"/>
  <c r="G1215" i="43"/>
  <c r="G1216" i="43"/>
  <c r="G1217" i="43"/>
  <c r="G1218" i="43"/>
  <c r="G1219" i="43"/>
  <c r="G1220" i="43"/>
  <c r="G1221" i="43"/>
  <c r="G1222" i="43"/>
  <c r="G1223" i="43"/>
  <c r="G1224" i="43"/>
  <c r="G1225" i="43"/>
  <c r="G1226" i="43"/>
  <c r="G1227" i="43"/>
  <c r="G1228" i="43"/>
  <c r="G1229" i="43"/>
  <c r="G1230" i="43"/>
  <c r="G1231" i="43"/>
  <c r="G1232" i="43"/>
  <c r="G1233" i="43"/>
  <c r="G1234" i="43"/>
  <c r="G1235" i="43"/>
  <c r="G1236" i="43"/>
  <c r="G1237" i="43"/>
  <c r="G1238" i="43"/>
  <c r="G1239" i="43"/>
  <c r="G1240" i="43"/>
  <c r="G1241" i="43"/>
  <c r="G1242" i="43"/>
  <c r="G1243" i="43"/>
  <c r="G1244" i="43"/>
  <c r="G1245" i="43"/>
  <c r="G1246" i="43"/>
  <c r="G1247" i="43"/>
  <c r="G1248" i="43"/>
  <c r="G1249" i="43"/>
  <c r="G1250" i="43"/>
  <c r="G1251" i="43"/>
  <c r="G1252" i="43"/>
  <c r="G1253" i="43"/>
  <c r="G1254" i="43"/>
  <c r="G1255" i="43"/>
  <c r="G1256" i="43"/>
  <c r="G1257" i="43"/>
  <c r="G1258" i="43"/>
  <c r="G1259" i="43"/>
  <c r="G1260" i="43"/>
  <c r="G1261" i="43"/>
  <c r="G1262" i="43"/>
  <c r="G1263" i="43"/>
  <c r="G1264" i="43"/>
  <c r="G1265" i="43"/>
  <c r="G1266" i="43"/>
  <c r="G1267" i="43"/>
  <c r="G1268" i="43"/>
  <c r="G1269" i="43"/>
  <c r="G1270" i="43"/>
  <c r="G1271" i="43"/>
  <c r="G1272" i="43"/>
  <c r="G1273" i="43"/>
  <c r="G1274" i="43"/>
  <c r="G1275" i="43"/>
  <c r="G1276" i="43"/>
  <c r="G1277" i="43"/>
  <c r="G1278" i="43"/>
  <c r="G1279" i="43"/>
  <c r="G1280" i="43"/>
  <c r="G1281" i="43"/>
  <c r="G1282" i="43"/>
  <c r="G1283" i="43"/>
  <c r="G1284" i="43"/>
  <c r="G1285" i="43"/>
  <c r="G1286" i="43"/>
  <c r="G1287" i="43"/>
  <c r="G1288" i="43"/>
  <c r="G1289" i="43"/>
  <c r="G1290" i="43"/>
  <c r="G1291" i="43"/>
  <c r="G1292" i="43"/>
  <c r="G1293" i="43"/>
  <c r="G1294" i="43"/>
  <c r="G1295" i="43"/>
  <c r="G1296" i="43"/>
  <c r="G1297" i="43"/>
  <c r="G1298" i="43"/>
  <c r="G1299" i="43"/>
  <c r="G1300" i="43"/>
  <c r="G1301" i="43"/>
  <c r="G1302" i="43"/>
  <c r="G1303" i="43"/>
  <c r="G1304" i="43"/>
  <c r="G1305" i="43"/>
  <c r="G1306" i="43"/>
  <c r="G1307" i="43"/>
  <c r="G1308" i="43"/>
  <c r="G1309" i="43"/>
  <c r="G1310" i="43"/>
  <c r="G1311" i="43"/>
  <c r="G1312" i="43"/>
  <c r="G1313" i="43"/>
  <c r="G1314" i="43"/>
  <c r="G1315" i="43"/>
  <c r="G1316" i="43"/>
  <c r="G1317" i="43"/>
  <c r="G1318" i="43"/>
  <c r="G1319" i="43"/>
  <c r="G1320" i="43"/>
  <c r="G1321" i="43"/>
  <c r="G1322" i="43"/>
  <c r="G1323" i="43"/>
  <c r="G1324" i="43"/>
  <c r="G1325" i="43"/>
  <c r="G1326" i="43"/>
  <c r="G1327" i="43"/>
  <c r="G1328" i="43"/>
  <c r="G1329" i="43"/>
  <c r="G1330" i="43"/>
  <c r="G1331" i="43"/>
  <c r="G1332" i="43"/>
  <c r="G1333" i="43"/>
  <c r="G1334" i="43"/>
  <c r="G1335" i="43"/>
  <c r="G1336" i="43"/>
  <c r="G1337" i="43"/>
  <c r="G1338" i="43"/>
  <c r="G1339" i="43"/>
  <c r="G1340" i="43"/>
  <c r="G1341" i="43"/>
  <c r="G1342" i="43"/>
  <c r="G1343" i="43"/>
  <c r="G1344" i="43"/>
  <c r="G1345" i="43"/>
  <c r="G1346" i="43"/>
  <c r="G1347" i="43"/>
  <c r="G1348" i="43"/>
  <c r="G1349" i="43"/>
  <c r="G1350" i="43"/>
  <c r="G1351" i="43"/>
  <c r="G1352" i="43"/>
  <c r="G1353" i="43"/>
  <c r="G1354" i="43"/>
  <c r="G1355" i="43"/>
  <c r="G1356" i="43"/>
  <c r="G1357" i="43"/>
  <c r="G1358" i="43"/>
  <c r="G1359" i="43"/>
  <c r="G1360" i="43"/>
  <c r="G1361" i="43"/>
  <c r="G1362" i="43"/>
  <c r="G1363" i="43"/>
  <c r="G1364" i="43"/>
  <c r="G1365" i="43"/>
  <c r="G1366" i="43"/>
  <c r="G1367" i="43"/>
  <c r="G1368" i="43"/>
  <c r="G1369" i="43"/>
  <c r="G1370" i="43"/>
  <c r="G1371" i="43"/>
  <c r="G1372" i="43"/>
  <c r="G1373" i="43"/>
  <c r="G1374" i="43"/>
  <c r="G1375" i="43"/>
  <c r="G1376" i="43"/>
  <c r="G1377" i="43"/>
  <c r="G1378" i="43"/>
  <c r="G1379" i="43"/>
  <c r="G1380" i="43"/>
  <c r="G1381" i="43"/>
  <c r="G1382" i="43"/>
  <c r="G1383" i="43"/>
  <c r="G1384" i="43"/>
  <c r="G1385" i="43"/>
  <c r="G1386" i="43"/>
  <c r="G1387" i="43"/>
  <c r="G1388" i="43"/>
  <c r="G1389" i="43"/>
  <c r="G1390" i="43"/>
  <c r="G1391" i="43"/>
  <c r="G1392" i="43"/>
  <c r="G1393" i="43"/>
  <c r="G1394" i="43"/>
  <c r="G1395" i="43"/>
  <c r="G1396" i="43"/>
  <c r="G1397" i="43"/>
  <c r="G1398" i="43"/>
  <c r="G1399" i="43"/>
  <c r="G1400" i="43"/>
  <c r="G1401" i="43"/>
  <c r="G1402" i="43"/>
  <c r="G1403" i="43"/>
  <c r="G1404" i="43"/>
  <c r="G1405" i="43"/>
  <c r="G1406" i="43"/>
  <c r="G1407" i="43"/>
  <c r="G1408" i="43"/>
  <c r="G1409" i="43"/>
  <c r="G1410" i="43"/>
  <c r="G1411" i="43"/>
  <c r="G1412" i="43"/>
  <c r="G1413" i="43"/>
  <c r="G1414" i="43"/>
  <c r="G1415" i="43"/>
  <c r="G1416" i="43"/>
  <c r="G1417" i="43"/>
  <c r="G1418" i="43"/>
  <c r="G1419" i="43"/>
  <c r="G1420" i="43"/>
  <c r="G1421" i="43"/>
  <c r="G1422" i="43"/>
  <c r="G1423" i="43"/>
  <c r="G1424" i="43"/>
  <c r="G1425" i="43"/>
  <c r="G1426" i="43"/>
  <c r="G1427" i="43"/>
  <c r="G1428" i="43"/>
  <c r="G1429" i="43"/>
  <c r="G1430" i="43"/>
  <c r="G1431" i="43"/>
  <c r="G1432" i="43"/>
  <c r="G1433" i="43"/>
  <c r="G1434" i="43"/>
  <c r="G1435" i="43"/>
  <c r="G1436" i="43"/>
  <c r="G1437" i="43"/>
  <c r="G1438" i="43"/>
  <c r="G1439" i="43"/>
  <c r="G1440" i="43"/>
  <c r="G1441" i="43"/>
  <c r="G1442" i="43"/>
  <c r="G1443" i="43"/>
  <c r="G1444" i="43"/>
  <c r="G1445" i="43"/>
  <c r="G1446" i="43"/>
  <c r="G1447" i="43"/>
  <c r="G1448" i="43"/>
  <c r="G1449" i="43"/>
  <c r="G1450" i="43"/>
  <c r="G1451" i="43"/>
  <c r="G1452" i="43"/>
  <c r="G1453" i="43"/>
  <c r="G1454" i="43"/>
  <c r="G1455" i="43"/>
  <c r="G1456" i="43"/>
  <c r="G1457" i="43"/>
  <c r="G1458" i="43"/>
  <c r="G1459" i="43"/>
  <c r="G1460" i="43"/>
  <c r="G1461" i="43"/>
  <c r="G1462" i="43"/>
  <c r="G1463" i="43"/>
  <c r="G1464" i="43"/>
  <c r="G1465" i="43"/>
  <c r="G1466" i="43"/>
  <c r="G1467" i="43"/>
  <c r="G1468" i="43"/>
  <c r="G1469" i="43"/>
  <c r="G1470" i="43"/>
  <c r="G1471" i="43"/>
  <c r="G1472" i="43"/>
  <c r="G1473" i="43"/>
  <c r="G1474" i="43"/>
  <c r="G1475" i="43"/>
  <c r="G1476" i="43"/>
  <c r="G1477" i="43"/>
  <c r="G1478" i="43"/>
  <c r="G1479" i="43"/>
  <c r="G1480" i="43"/>
  <c r="G1481" i="43"/>
  <c r="G1482" i="43"/>
  <c r="G1483" i="43"/>
  <c r="G1484" i="43"/>
  <c r="G1485" i="43"/>
  <c r="G1486" i="43"/>
  <c r="G1487" i="43"/>
  <c r="G1488" i="43"/>
  <c r="G1489" i="43"/>
  <c r="G1490" i="43"/>
  <c r="G1491" i="43"/>
  <c r="G1492" i="43"/>
  <c r="G1493" i="43"/>
  <c r="G1494" i="43"/>
  <c r="G1495" i="43"/>
  <c r="G1496" i="43"/>
  <c r="G1497" i="43"/>
  <c r="G1498" i="43"/>
  <c r="G1499" i="43"/>
  <c r="G1500" i="43"/>
  <c r="G1501" i="43"/>
  <c r="G1502" i="43"/>
  <c r="G1503" i="43"/>
  <c r="G1504" i="43"/>
  <c r="G1505" i="43"/>
  <c r="G1506" i="43"/>
  <c r="G1507" i="43"/>
  <c r="G1508" i="43"/>
  <c r="G1509" i="43"/>
  <c r="G1510" i="43"/>
  <c r="G1511" i="43"/>
  <c r="G1512" i="43"/>
  <c r="G1513" i="43"/>
  <c r="G1514" i="43"/>
  <c r="G1515" i="43"/>
  <c r="G1516" i="43"/>
  <c r="G1517" i="43"/>
  <c r="G1518" i="43"/>
  <c r="G1519" i="43"/>
  <c r="G1520" i="43"/>
  <c r="G1521" i="43"/>
  <c r="G1522" i="43"/>
  <c r="G1523" i="43"/>
  <c r="G1524" i="43"/>
  <c r="G1525" i="43"/>
  <c r="G1526" i="43"/>
  <c r="G1527" i="43"/>
  <c r="G1528" i="43"/>
  <c r="G1529" i="43"/>
  <c r="G1530" i="43"/>
  <c r="G1531" i="43"/>
  <c r="G1532" i="43"/>
  <c r="G1533" i="43"/>
  <c r="G1534" i="43"/>
  <c r="G1535" i="43"/>
  <c r="G1536" i="43"/>
  <c r="G1537" i="43"/>
  <c r="G1538" i="43"/>
  <c r="G1539" i="43"/>
  <c r="G1540" i="43"/>
  <c r="G1541" i="43"/>
  <c r="G1542" i="43"/>
  <c r="G1543" i="43"/>
  <c r="G1544" i="43"/>
  <c r="G1545" i="43"/>
  <c r="G1546" i="43"/>
  <c r="G1547" i="43"/>
  <c r="G1548" i="43"/>
  <c r="G1549" i="43"/>
  <c r="G1550" i="43"/>
  <c r="G1551" i="43"/>
  <c r="G1552" i="43"/>
  <c r="G1553" i="43"/>
  <c r="G1554" i="43"/>
  <c r="G1555" i="43"/>
  <c r="G1556" i="43"/>
  <c r="G1557" i="43"/>
  <c r="G1558" i="43"/>
  <c r="G1559" i="43"/>
  <c r="G1560" i="43"/>
  <c r="G1561" i="43"/>
  <c r="G1562" i="43"/>
  <c r="G1563" i="43"/>
  <c r="G1564" i="43"/>
  <c r="G1565" i="43"/>
  <c r="G1566" i="43"/>
  <c r="G1567" i="43"/>
  <c r="G1568" i="43"/>
  <c r="G1569" i="43"/>
  <c r="G1570" i="43"/>
  <c r="G1571" i="43"/>
  <c r="G1572" i="43"/>
  <c r="G1573" i="43"/>
  <c r="G1574" i="43"/>
  <c r="G1575" i="43"/>
  <c r="G1576" i="43"/>
  <c r="G1577" i="43"/>
  <c r="G1578" i="43"/>
  <c r="G1579" i="43"/>
  <c r="G1580" i="43"/>
  <c r="G1581" i="43"/>
  <c r="G1582" i="43"/>
  <c r="G1583" i="43"/>
  <c r="G1584" i="43"/>
  <c r="G1585" i="43"/>
  <c r="G1586" i="43"/>
  <c r="G1587" i="43"/>
  <c r="G1588" i="43"/>
  <c r="G1589" i="43"/>
  <c r="G1590" i="43"/>
  <c r="G1591" i="43"/>
  <c r="G1592" i="43"/>
  <c r="G1593" i="43"/>
  <c r="G1594" i="43"/>
  <c r="G1595" i="43"/>
  <c r="G1596" i="43"/>
  <c r="G1597" i="43"/>
  <c r="G1598" i="43"/>
  <c r="G1599" i="43"/>
  <c r="G1600" i="43"/>
  <c r="G1601" i="43"/>
  <c r="G1602" i="43"/>
  <c r="G1603" i="43"/>
  <c r="G1604" i="43"/>
  <c r="G1605" i="43"/>
  <c r="G1606" i="43"/>
  <c r="G1607" i="43"/>
  <c r="G1608" i="43"/>
  <c r="G1609" i="43"/>
  <c r="G1610" i="43"/>
  <c r="G1611" i="43"/>
  <c r="G1612" i="43"/>
  <c r="G1613" i="43"/>
  <c r="G1614" i="43"/>
  <c r="G1615" i="43"/>
  <c r="G1616" i="43"/>
  <c r="G1617" i="43"/>
  <c r="G1618" i="43"/>
  <c r="G1619" i="43"/>
  <c r="G1620" i="43"/>
  <c r="G1621" i="43"/>
  <c r="G1622" i="43"/>
  <c r="G1623" i="43"/>
  <c r="G1624" i="43"/>
  <c r="G1625" i="43"/>
  <c r="G1626" i="43"/>
  <c r="G1627" i="43"/>
  <c r="G1628" i="43"/>
  <c r="G1629" i="43"/>
  <c r="G1630" i="43"/>
  <c r="G1631" i="43"/>
  <c r="G1632" i="43"/>
  <c r="G1633" i="43"/>
  <c r="G1634" i="43"/>
  <c r="G1635" i="43"/>
  <c r="G1636" i="43"/>
  <c r="G1637" i="43"/>
  <c r="G1638" i="43"/>
  <c r="G1639" i="43"/>
  <c r="G1640" i="43"/>
  <c r="G1641" i="43"/>
  <c r="G1642" i="43"/>
  <c r="G1643" i="43"/>
  <c r="G1644" i="43"/>
  <c r="G1645" i="43"/>
  <c r="G1646" i="43"/>
  <c r="G1647" i="43"/>
  <c r="G1648" i="43"/>
  <c r="G1649" i="43"/>
  <c r="G1650" i="43"/>
  <c r="G1651" i="43"/>
  <c r="G1652" i="43"/>
  <c r="G1653" i="43"/>
  <c r="G1654" i="43"/>
  <c r="G1655" i="43"/>
  <c r="G1656" i="43"/>
  <c r="G1657" i="43"/>
  <c r="G1658" i="43"/>
  <c r="G1659" i="43"/>
  <c r="G1660" i="43"/>
  <c r="G1661" i="43"/>
  <c r="G1662" i="43"/>
  <c r="G1663" i="43"/>
  <c r="G1664" i="43"/>
  <c r="G1665" i="43"/>
  <c r="G1666" i="43"/>
  <c r="G1667" i="43"/>
  <c r="G1668" i="43"/>
  <c r="G1669" i="43"/>
  <c r="G1670" i="43"/>
  <c r="G1671" i="43"/>
  <c r="G1672" i="43"/>
  <c r="G1673" i="43"/>
  <c r="G1674" i="43"/>
  <c r="G1675" i="43"/>
  <c r="G1676" i="43"/>
  <c r="G1677" i="43"/>
  <c r="G1678" i="43"/>
  <c r="G1679" i="43"/>
  <c r="G1680" i="43"/>
  <c r="G1681" i="43"/>
  <c r="G1682" i="43"/>
  <c r="G1683" i="43"/>
  <c r="G1684" i="43"/>
  <c r="G1685" i="43"/>
  <c r="G1686" i="43"/>
  <c r="G1687" i="43"/>
  <c r="G1688" i="43"/>
  <c r="G1689" i="43"/>
  <c r="G1690" i="43"/>
  <c r="G1691" i="43"/>
  <c r="G1692" i="43"/>
  <c r="G1693" i="43"/>
  <c r="G1694" i="43"/>
  <c r="G1695" i="43"/>
  <c r="G1696" i="43"/>
  <c r="G1697" i="43"/>
  <c r="G1698" i="43"/>
  <c r="G1699" i="43"/>
  <c r="G1700" i="43"/>
  <c r="G1701" i="43"/>
  <c r="G1702" i="43"/>
  <c r="G1703" i="43"/>
  <c r="G1704" i="43"/>
  <c r="G1705" i="43"/>
  <c r="G1706" i="43"/>
  <c r="G1707" i="43"/>
  <c r="G1708" i="43"/>
  <c r="G1709" i="43"/>
  <c r="G1710" i="43"/>
  <c r="G1711" i="43"/>
  <c r="G1712" i="43"/>
  <c r="G1713" i="43"/>
  <c r="G1714" i="43"/>
  <c r="G1715" i="43"/>
  <c r="G1716" i="43"/>
  <c r="G1717" i="43"/>
  <c r="G1718" i="43"/>
  <c r="G1719" i="43"/>
  <c r="G1720" i="43"/>
  <c r="G1721" i="43"/>
  <c r="G1722" i="43"/>
  <c r="G1723" i="43"/>
  <c r="G1724" i="43"/>
  <c r="G1725" i="43"/>
  <c r="G1726" i="43"/>
  <c r="G1727" i="43"/>
  <c r="G1728" i="43"/>
  <c r="G1729" i="43"/>
  <c r="G1730" i="43"/>
  <c r="G1731" i="43"/>
  <c r="G1732" i="43"/>
  <c r="G1733" i="43"/>
  <c r="G1734" i="43"/>
  <c r="G1735" i="43"/>
  <c r="G1736" i="43"/>
  <c r="G1737" i="43"/>
  <c r="G1738" i="43"/>
  <c r="G1739" i="43"/>
  <c r="G1740" i="43"/>
  <c r="G1741" i="43"/>
  <c r="G1742" i="43"/>
  <c r="G1743" i="43"/>
  <c r="G1744" i="43"/>
  <c r="G1745" i="43"/>
  <c r="G1746" i="43"/>
  <c r="G1747" i="43"/>
  <c r="G1748" i="43"/>
  <c r="G1749" i="43"/>
  <c r="G1750" i="43"/>
  <c r="G1751" i="43"/>
  <c r="G1752" i="43"/>
  <c r="G1753" i="43"/>
  <c r="G1754" i="43"/>
  <c r="G1755" i="43"/>
  <c r="G1756" i="43"/>
  <c r="G1757" i="43"/>
  <c r="G1758" i="43"/>
  <c r="G1759" i="43"/>
  <c r="G1760" i="43"/>
  <c r="G1761" i="43"/>
  <c r="G1762" i="43"/>
  <c r="G1763" i="43"/>
  <c r="G1764" i="43"/>
  <c r="G1765" i="43"/>
  <c r="G1766" i="43"/>
  <c r="G1767" i="43"/>
  <c r="G1768" i="43"/>
  <c r="G1769" i="43"/>
  <c r="G1770" i="43"/>
  <c r="G1771" i="43"/>
  <c r="G1772" i="43"/>
  <c r="G1773" i="43"/>
  <c r="G1774" i="43"/>
  <c r="G1775" i="43"/>
  <c r="G1776" i="43"/>
  <c r="G1777" i="43"/>
  <c r="G1778" i="43"/>
  <c r="G1779" i="43"/>
  <c r="G1780" i="43"/>
  <c r="G1781" i="43"/>
  <c r="G1782" i="43"/>
  <c r="G1783" i="43"/>
  <c r="G1784" i="43"/>
  <c r="G1785" i="43"/>
  <c r="G1786" i="43"/>
  <c r="G1787" i="43"/>
  <c r="G1788" i="43"/>
  <c r="G1789" i="43"/>
  <c r="G1790" i="43"/>
  <c r="G1791" i="43"/>
  <c r="G1792" i="43"/>
  <c r="G1793" i="43"/>
  <c r="G1794" i="43"/>
  <c r="G1795" i="43"/>
  <c r="G1796" i="43"/>
  <c r="G1797" i="43"/>
  <c r="G1798" i="43"/>
  <c r="G1799" i="43"/>
  <c r="G1800" i="43"/>
  <c r="G1801" i="43"/>
  <c r="G1802" i="43"/>
  <c r="G1803" i="43"/>
  <c r="G1804" i="43"/>
  <c r="G1805" i="43"/>
  <c r="G1806" i="43"/>
  <c r="G1807" i="43"/>
  <c r="G1808" i="43"/>
  <c r="G1809" i="43"/>
  <c r="G1810" i="43"/>
  <c r="G1811" i="43"/>
  <c r="G1812" i="43"/>
  <c r="G1813" i="43"/>
  <c r="G1814" i="43"/>
  <c r="G1815" i="43"/>
  <c r="G1816" i="43"/>
  <c r="G1817" i="43"/>
  <c r="G1818" i="43"/>
  <c r="G1819" i="43"/>
  <c r="G1820" i="43"/>
  <c r="G1821" i="43"/>
  <c r="G1822" i="43"/>
  <c r="G1823" i="43"/>
  <c r="G1824" i="43"/>
  <c r="G1825" i="43"/>
  <c r="G1826" i="43"/>
  <c r="G1827" i="43"/>
  <c r="G1828" i="43"/>
  <c r="G1829" i="43"/>
  <c r="G1830" i="43"/>
  <c r="G1831" i="43"/>
  <c r="G1832" i="43"/>
  <c r="G1833" i="43"/>
  <c r="G1834" i="43"/>
  <c r="G1835" i="43"/>
  <c r="G1836" i="43"/>
  <c r="G1837" i="43"/>
  <c r="G1838" i="43"/>
  <c r="G1839" i="43"/>
  <c r="G1840" i="43"/>
  <c r="G1841" i="43"/>
  <c r="G1842" i="43"/>
  <c r="G1843" i="43"/>
  <c r="G1844" i="43"/>
  <c r="G1845" i="43"/>
  <c r="G1846" i="43"/>
  <c r="G1847" i="43"/>
  <c r="G1848" i="43"/>
  <c r="G1849" i="43"/>
  <c r="G1850" i="43"/>
  <c r="G1851" i="43"/>
  <c r="G1852" i="43"/>
  <c r="G1853" i="43"/>
  <c r="G1854" i="43"/>
  <c r="G1855" i="43"/>
  <c r="G1856" i="43"/>
  <c r="G1857" i="43"/>
  <c r="G1858" i="43"/>
  <c r="G1859" i="43"/>
  <c r="G1860" i="43"/>
  <c r="G1861" i="43"/>
  <c r="G1862" i="43"/>
  <c r="G1863" i="43"/>
  <c r="G1864" i="43"/>
  <c r="G1865" i="43"/>
  <c r="G1866" i="43"/>
  <c r="G1867" i="43"/>
  <c r="G1868" i="43"/>
  <c r="G1869" i="43"/>
  <c r="G1870" i="43"/>
  <c r="G1871" i="43"/>
  <c r="G1872" i="43"/>
  <c r="G1873" i="43"/>
  <c r="G1874" i="43"/>
  <c r="G1875" i="43"/>
  <c r="G1876" i="43"/>
  <c r="G1877" i="43"/>
  <c r="G1878" i="43"/>
  <c r="G1879" i="43"/>
  <c r="G1880" i="43"/>
  <c r="G1881" i="43"/>
  <c r="G1882" i="43"/>
  <c r="G1883" i="43"/>
  <c r="G1884" i="43"/>
  <c r="G1885" i="43"/>
  <c r="G1886" i="43"/>
  <c r="G1887" i="43"/>
  <c r="G1888" i="43"/>
  <c r="G1889" i="43"/>
  <c r="G1890" i="43"/>
  <c r="G1891" i="43"/>
  <c r="G1892" i="43"/>
  <c r="G1893" i="43"/>
  <c r="G1894" i="43"/>
  <c r="G1895" i="43"/>
  <c r="G1896" i="43"/>
  <c r="G1897" i="43"/>
  <c r="G1898" i="43"/>
  <c r="G1899" i="43"/>
  <c r="G1900" i="43"/>
  <c r="G1901" i="43"/>
  <c r="G1902" i="43"/>
  <c r="G1903" i="43"/>
  <c r="G1904" i="43"/>
  <c r="G1905" i="43"/>
  <c r="G1906" i="43"/>
  <c r="G1907" i="43"/>
  <c r="G1908" i="43"/>
  <c r="G1909" i="43"/>
  <c r="G1910" i="43"/>
  <c r="G1911" i="43"/>
  <c r="G1912" i="43"/>
  <c r="G1913" i="43"/>
  <c r="G1914" i="43"/>
  <c r="G1915" i="43"/>
  <c r="G1916" i="43"/>
  <c r="G1917" i="43"/>
  <c r="G1918" i="43"/>
  <c r="G1919" i="43"/>
  <c r="G1920" i="43"/>
  <c r="G1921" i="43"/>
  <c r="G1922" i="43"/>
  <c r="G1923" i="43"/>
  <c r="G1924" i="43"/>
  <c r="G1925" i="43"/>
  <c r="G1926" i="43"/>
  <c r="G1927" i="43"/>
  <c r="G1928" i="43"/>
  <c r="G1929" i="43"/>
  <c r="G1930" i="43"/>
  <c r="G1931" i="43"/>
  <c r="G1932" i="43"/>
  <c r="G1933" i="43"/>
  <c r="G1934" i="43"/>
  <c r="G1935" i="43"/>
  <c r="G1936" i="43"/>
  <c r="G1937" i="43"/>
  <c r="G1938" i="43"/>
  <c r="G1939" i="43"/>
  <c r="G1940" i="43"/>
  <c r="G1941" i="43"/>
  <c r="G1942" i="43"/>
  <c r="G1943" i="43"/>
  <c r="G1944" i="43"/>
  <c r="G1945" i="43"/>
  <c r="G1946" i="43"/>
  <c r="G1947" i="43"/>
  <c r="G1948" i="43"/>
  <c r="G1949" i="43"/>
  <c r="G1950" i="43"/>
  <c r="G1951" i="43"/>
  <c r="G1952" i="43"/>
  <c r="G1953" i="43"/>
  <c r="G1954" i="43"/>
  <c r="G1955" i="43"/>
  <c r="G1956" i="43"/>
  <c r="G1957" i="43"/>
  <c r="G1958" i="43"/>
  <c r="G1959" i="43"/>
  <c r="G1960" i="43"/>
  <c r="G1961" i="43"/>
  <c r="G1962" i="43"/>
  <c r="G1963" i="43"/>
  <c r="G1964" i="43"/>
  <c r="G1965" i="43"/>
  <c r="G1966" i="43"/>
  <c r="G1967" i="43"/>
  <c r="G1968" i="43"/>
  <c r="G1969" i="43"/>
  <c r="G1970" i="43"/>
  <c r="G1971" i="43"/>
  <c r="G1972" i="43"/>
  <c r="G1973" i="43"/>
  <c r="G1974" i="43"/>
  <c r="G1975" i="43"/>
  <c r="G1976" i="43"/>
  <c r="G1977" i="43"/>
  <c r="G1978" i="43"/>
  <c r="G1979" i="43"/>
  <c r="G1980" i="43"/>
  <c r="G1981" i="43"/>
  <c r="G1982" i="43"/>
  <c r="G1983" i="43"/>
  <c r="G1984" i="43"/>
  <c r="G1985" i="43"/>
  <c r="G1986" i="43"/>
  <c r="G1987" i="43"/>
  <c r="G1988" i="43"/>
  <c r="G1989" i="43"/>
  <c r="G1990" i="43"/>
  <c r="G1991" i="43"/>
  <c r="G1992" i="43"/>
  <c r="G1993" i="43"/>
  <c r="G1994" i="43"/>
  <c r="G1995" i="43"/>
  <c r="G1996" i="43"/>
  <c r="G1997" i="43"/>
  <c r="G1998" i="43"/>
  <c r="G1999" i="43"/>
  <c r="G2000" i="43"/>
  <c r="G2001" i="43"/>
  <c r="G2002" i="43"/>
  <c r="G2003" i="43"/>
  <c r="AF39" i="3" l="1"/>
  <c r="AK23" i="3"/>
  <c r="AK24" i="3"/>
  <c r="AK25" i="3"/>
  <c r="AK26" i="3"/>
  <c r="AK27" i="3"/>
  <c r="AK28" i="3"/>
  <c r="AK22" i="3"/>
  <c r="AK29" i="3"/>
  <c r="AK30" i="3"/>
  <c r="AK31" i="3"/>
  <c r="AK32" i="3"/>
  <c r="AK33" i="3"/>
  <c r="AK34" i="3"/>
  <c r="AK36" i="3"/>
  <c r="AK35" i="3"/>
  <c r="AK39" i="3" l="1"/>
  <c r="E81" i="1"/>
  <c r="K81" i="1" s="1"/>
  <c r="AH92" i="1" l="1"/>
  <c r="AH83" i="1"/>
  <c r="AH82" i="1"/>
  <c r="AH93" i="1" l="1"/>
  <c r="AH84" i="1"/>
  <c r="AK24" i="34"/>
  <c r="AK25" i="34"/>
  <c r="AK26" i="34"/>
  <c r="AK27" i="34"/>
  <c r="AK28" i="34"/>
  <c r="AK29" i="34"/>
  <c r="AK30" i="34"/>
  <c r="AK31" i="34"/>
  <c r="AK32" i="34"/>
  <c r="AK33" i="34"/>
  <c r="AK34" i="34"/>
  <c r="AK35" i="34"/>
  <c r="AK36" i="34"/>
  <c r="AK37" i="34"/>
  <c r="AK23" i="34"/>
  <c r="AF24" i="34"/>
  <c r="AF25" i="34"/>
  <c r="AF26" i="34"/>
  <c r="AF27" i="34"/>
  <c r="AF28" i="34"/>
  <c r="AF29" i="34"/>
  <c r="AF30" i="34"/>
  <c r="AF31" i="34"/>
  <c r="AF32" i="34"/>
  <c r="AF33" i="34"/>
  <c r="AF34" i="34"/>
  <c r="AF35" i="34"/>
  <c r="AF36" i="34"/>
  <c r="AF37" i="34"/>
  <c r="AF23" i="34"/>
  <c r="AH94" i="1" l="1"/>
  <c r="AH85" i="1"/>
  <c r="AH95" i="1" l="1"/>
  <c r="AH86" i="1"/>
  <c r="AH96" i="1" l="1"/>
  <c r="AH87" i="1"/>
  <c r="L52" i="16"/>
  <c r="AI27" i="13"/>
  <c r="AI28" i="13"/>
  <c r="AI29" i="13"/>
  <c r="AI30" i="13"/>
  <c r="AI31" i="13"/>
  <c r="AI32" i="13"/>
  <c r="AI33" i="13"/>
  <c r="AI34" i="13"/>
  <c r="AI35" i="13"/>
  <c r="AI36" i="13"/>
  <c r="AI26" i="13"/>
  <c r="AI37" i="13" l="1"/>
  <c r="AI38" i="13" s="1"/>
  <c r="AH97" i="1"/>
  <c r="AH88" i="1"/>
  <c r="AC86" i="10"/>
  <c r="S22" i="5"/>
  <c r="S29" i="5" s="1"/>
  <c r="S36" i="5" s="1"/>
  <c r="H66" i="1"/>
  <c r="AH98" i="1" l="1"/>
  <c r="AH89" i="1"/>
  <c r="AI16" i="12"/>
  <c r="J73" i="12" s="1"/>
  <c r="AH99" i="1" l="1"/>
  <c r="AH91" i="1"/>
  <c r="AH90" i="1"/>
  <c r="P19" i="5"/>
  <c r="V113" i="41"/>
  <c r="V103" i="41"/>
  <c r="V93" i="41"/>
  <c r="Y87" i="41"/>
  <c r="J87" i="41"/>
  <c r="Y83" i="41"/>
  <c r="Y84" i="41"/>
  <c r="Y82" i="41"/>
  <c r="AB84" i="41" l="1"/>
  <c r="V119" i="41" s="1"/>
  <c r="AH100" i="1"/>
  <c r="AB82" i="41"/>
  <c r="V99" i="41" s="1"/>
  <c r="AB87" i="41"/>
  <c r="AB83" i="41"/>
  <c r="V109" i="41" s="1"/>
  <c r="AI43" i="41"/>
  <c r="Q50" i="41" s="1"/>
  <c r="AO48" i="41"/>
  <c r="AI16" i="41"/>
  <c r="AI29" i="41"/>
  <c r="Q36" i="41" s="1"/>
  <c r="AI15" i="41"/>
  <c r="Q22" i="41" s="1"/>
  <c r="AO34" i="41"/>
  <c r="AO20" i="41"/>
  <c r="AH101" i="1" l="1"/>
  <c r="O115" i="41"/>
  <c r="AB119" i="41"/>
  <c r="AB109" i="41"/>
  <c r="O105" i="41"/>
  <c r="AB99" i="41"/>
  <c r="O95" i="41"/>
  <c r="AI48" i="41"/>
  <c r="K51" i="41" s="1"/>
  <c r="D54" i="41" s="1"/>
  <c r="AI34" i="41"/>
  <c r="K37" i="41" s="1"/>
  <c r="D40" i="41" s="1"/>
  <c r="O103" i="41" l="1"/>
  <c r="AH102" i="1"/>
  <c r="J103" i="41" l="1"/>
  <c r="J113" i="41"/>
  <c r="O113" i="41"/>
  <c r="AH103" i="1"/>
  <c r="J75" i="12"/>
  <c r="X73" i="12"/>
  <c r="AI15" i="12"/>
  <c r="AN20" i="12"/>
  <c r="AB9" i="41"/>
  <c r="A9" i="41"/>
  <c r="A8" i="41"/>
  <c r="AH6" i="41"/>
  <c r="M6" i="41"/>
  <c r="B6" i="41"/>
  <c r="AH5" i="41"/>
  <c r="M5" i="41"/>
  <c r="A5" i="41"/>
  <c r="AH4" i="41"/>
  <c r="A4" i="41"/>
  <c r="AH3" i="41"/>
  <c r="I3" i="41"/>
  <c r="D3" i="41"/>
  <c r="AD103" i="41" l="1"/>
  <c r="AD113" i="41"/>
  <c r="AH104" i="1"/>
  <c r="AA73" i="12"/>
  <c r="E79" i="41"/>
  <c r="J119" i="41" s="1"/>
  <c r="AH119" i="41" s="1"/>
  <c r="J77" i="41"/>
  <c r="J115" i="41" s="1"/>
  <c r="P77" i="12"/>
  <c r="AA14" i="1"/>
  <c r="AC30" i="8"/>
  <c r="AK30" i="8" s="1"/>
  <c r="AC29" i="8"/>
  <c r="AK29" i="8" s="1"/>
  <c r="AC22" i="8"/>
  <c r="AK22" i="8" s="1"/>
  <c r="O90" i="10"/>
  <c r="AJ49" i="8" l="1"/>
  <c r="AI113" i="41"/>
  <c r="V60" i="41" s="1"/>
  <c r="AH82" i="12"/>
  <c r="AH105" i="1"/>
  <c r="H84" i="12"/>
  <c r="M93" i="12"/>
  <c r="AC93" i="12" s="1"/>
  <c r="AC84" i="12"/>
  <c r="T91" i="12"/>
  <c r="T82" i="12"/>
  <c r="M84" i="12"/>
  <c r="J99" i="41"/>
  <c r="AH99" i="41" s="1"/>
  <c r="J109" i="41"/>
  <c r="AH109" i="41" s="1"/>
  <c r="J105" i="41"/>
  <c r="AI103" i="41" s="1"/>
  <c r="J95" i="41"/>
  <c r="AA22" i="1"/>
  <c r="A55" i="10"/>
  <c r="V59" i="41" l="1"/>
  <c r="AG59" i="10"/>
  <c r="AG64" i="10" s="1"/>
  <c r="AH106" i="1"/>
  <c r="AD115" i="41"/>
  <c r="AD95" i="41"/>
  <c r="AD105" i="41"/>
  <c r="L54" i="16"/>
  <c r="AD46" i="16"/>
  <c r="P32" i="16"/>
  <c r="AH107" i="1" l="1"/>
  <c r="D50" i="16"/>
  <c r="A77" i="16"/>
  <c r="A76" i="16"/>
  <c r="AH74" i="16"/>
  <c r="M74" i="16"/>
  <c r="B74" i="16"/>
  <c r="AH73" i="16"/>
  <c r="M73" i="16"/>
  <c r="A73" i="16"/>
  <c r="AH72" i="16"/>
  <c r="A72" i="16"/>
  <c r="AH71" i="16"/>
  <c r="I71" i="16"/>
  <c r="D71" i="16"/>
  <c r="A11" i="16"/>
  <c r="A10" i="16"/>
  <c r="AH8" i="16"/>
  <c r="M8" i="16"/>
  <c r="B8" i="16"/>
  <c r="AH7" i="16"/>
  <c r="M7" i="16"/>
  <c r="A7" i="16"/>
  <c r="AH6" i="16"/>
  <c r="A6" i="16"/>
  <c r="AH5" i="16"/>
  <c r="I5" i="16"/>
  <c r="D5" i="16"/>
  <c r="A75" i="14"/>
  <c r="A74" i="14"/>
  <c r="AH72" i="14"/>
  <c r="M72" i="14"/>
  <c r="B72" i="14"/>
  <c r="AH71" i="14"/>
  <c r="M71" i="14"/>
  <c r="A71" i="14"/>
  <c r="AH70" i="14"/>
  <c r="A70" i="14"/>
  <c r="AH69" i="14"/>
  <c r="I69" i="14"/>
  <c r="D69" i="14"/>
  <c r="E37" i="14"/>
  <c r="A11" i="14"/>
  <c r="A10" i="14"/>
  <c r="AH8" i="14"/>
  <c r="M8" i="14"/>
  <c r="B8" i="14"/>
  <c r="AH7" i="14"/>
  <c r="M7" i="14"/>
  <c r="A7" i="14"/>
  <c r="AH6" i="14"/>
  <c r="A6" i="14"/>
  <c r="AH5" i="14"/>
  <c r="I5" i="14"/>
  <c r="D5" i="14"/>
  <c r="AC9" i="13"/>
  <c r="A9" i="13"/>
  <c r="A8" i="13"/>
  <c r="AH6" i="13"/>
  <c r="M6" i="13"/>
  <c r="B6" i="13"/>
  <c r="AH5" i="13"/>
  <c r="M5" i="13"/>
  <c r="A5" i="13"/>
  <c r="AH4" i="13"/>
  <c r="A4" i="13"/>
  <c r="AH3" i="13"/>
  <c r="I3" i="13"/>
  <c r="D3" i="13"/>
  <c r="Q21" i="12"/>
  <c r="AC11" i="12"/>
  <c r="A11" i="12"/>
  <c r="A10" i="12"/>
  <c r="AH8" i="12"/>
  <c r="M8" i="12"/>
  <c r="B8" i="12"/>
  <c r="AH7" i="12"/>
  <c r="M7" i="12"/>
  <c r="A7" i="12"/>
  <c r="AH6" i="12"/>
  <c r="A6" i="12"/>
  <c r="AH5" i="12"/>
  <c r="I5" i="12"/>
  <c r="D5" i="12"/>
  <c r="A86" i="10"/>
  <c r="A85" i="10"/>
  <c r="AH83" i="10"/>
  <c r="M83" i="10"/>
  <c r="B83" i="10"/>
  <c r="AH82" i="10"/>
  <c r="M82" i="10"/>
  <c r="A82" i="10"/>
  <c r="AH81" i="10"/>
  <c r="A81" i="10"/>
  <c r="AH80" i="10"/>
  <c r="I80" i="10"/>
  <c r="D80" i="10"/>
  <c r="O13" i="10"/>
  <c r="AC9" i="10"/>
  <c r="A9" i="10"/>
  <c r="A8" i="10"/>
  <c r="AH6" i="10"/>
  <c r="M6" i="10"/>
  <c r="B6" i="10"/>
  <c r="AH5" i="10"/>
  <c r="M5" i="10"/>
  <c r="A5" i="10"/>
  <c r="AH4" i="10"/>
  <c r="A4" i="10"/>
  <c r="AH3" i="10"/>
  <c r="I3" i="10"/>
  <c r="D3" i="10"/>
  <c r="AA9" i="9"/>
  <c r="A9" i="9"/>
  <c r="A8" i="9"/>
  <c r="AH6" i="9"/>
  <c r="M6" i="9"/>
  <c r="B6" i="9"/>
  <c r="AH5" i="9"/>
  <c r="M5" i="9"/>
  <c r="A5" i="9"/>
  <c r="AH4" i="9"/>
  <c r="A4" i="9"/>
  <c r="AH3" i="9"/>
  <c r="I3" i="9"/>
  <c r="D3" i="9"/>
  <c r="AB9" i="8"/>
  <c r="A9" i="8"/>
  <c r="A8" i="8"/>
  <c r="AH6" i="8"/>
  <c r="M6" i="8"/>
  <c r="B6" i="8"/>
  <c r="AH5" i="8"/>
  <c r="M5" i="8"/>
  <c r="A5" i="8"/>
  <c r="AH4" i="8"/>
  <c r="A4" i="8"/>
  <c r="AH3" i="8"/>
  <c r="I3" i="8"/>
  <c r="D3" i="8"/>
  <c r="AK39" i="7"/>
  <c r="A11" i="7"/>
  <c r="A10" i="7"/>
  <c r="AH8" i="7"/>
  <c r="M8" i="7"/>
  <c r="B8" i="7"/>
  <c r="AH7" i="7"/>
  <c r="M7" i="7"/>
  <c r="A7" i="7"/>
  <c r="AH6" i="7"/>
  <c r="A6" i="7"/>
  <c r="AH5" i="7"/>
  <c r="I5" i="7"/>
  <c r="D5" i="7"/>
  <c r="A11" i="6"/>
  <c r="A10" i="6"/>
  <c r="AH8" i="6"/>
  <c r="M8" i="6"/>
  <c r="B8" i="6"/>
  <c r="AH7" i="6"/>
  <c r="M7" i="6"/>
  <c r="A7" i="6"/>
  <c r="AH6" i="6"/>
  <c r="A6" i="6"/>
  <c r="AH5" i="6"/>
  <c r="I5" i="6"/>
  <c r="D5" i="6"/>
  <c r="P27" i="5"/>
  <c r="P22" i="5"/>
  <c r="AC10" i="5"/>
  <c r="A10" i="5"/>
  <c r="A9" i="5"/>
  <c r="AH7" i="5"/>
  <c r="M7" i="5"/>
  <c r="B7" i="5"/>
  <c r="AH6" i="5"/>
  <c r="M6" i="5"/>
  <c r="A6" i="5"/>
  <c r="AH5" i="5"/>
  <c r="A5" i="5"/>
  <c r="AH4" i="5"/>
  <c r="I4" i="5"/>
  <c r="D4" i="5"/>
  <c r="A11" i="34"/>
  <c r="A10" i="34"/>
  <c r="AH8" i="34"/>
  <c r="M8" i="34"/>
  <c r="B8" i="34"/>
  <c r="AH7" i="34"/>
  <c r="M7" i="34"/>
  <c r="A7" i="34"/>
  <c r="AH6" i="34"/>
  <c r="A6" i="34"/>
  <c r="AH5" i="34"/>
  <c r="I5" i="34"/>
  <c r="D5" i="34"/>
  <c r="A11" i="3"/>
  <c r="A10" i="3"/>
  <c r="AH8" i="3"/>
  <c r="M8" i="3"/>
  <c r="B8" i="3"/>
  <c r="AH7" i="3"/>
  <c r="M7" i="3"/>
  <c r="A7" i="3"/>
  <c r="AH6" i="3"/>
  <c r="A6" i="3"/>
  <c r="AH5" i="3"/>
  <c r="I5" i="3"/>
  <c r="D5" i="3"/>
  <c r="T55" i="1"/>
  <c r="AJ8" i="1"/>
  <c r="M8" i="1"/>
  <c r="B8" i="1"/>
  <c r="AJ7" i="1"/>
  <c r="M7" i="1"/>
  <c r="A7" i="1"/>
  <c r="AJ6" i="1"/>
  <c r="A6" i="1"/>
  <c r="AJ5" i="1"/>
  <c r="D5" i="1"/>
  <c r="Y35" i="10" l="1"/>
  <c r="T112" i="10"/>
  <c r="P41" i="5"/>
  <c r="AI17" i="12" s="1"/>
  <c r="AI20" i="12" s="1"/>
  <c r="AI40" i="13"/>
  <c r="AH108" i="1"/>
  <c r="AF39" i="7"/>
  <c r="AF41" i="7" s="1"/>
  <c r="AK39" i="34"/>
  <c r="AF39" i="34"/>
  <c r="AC55" i="10"/>
  <c r="L61" i="10" s="1"/>
  <c r="L64" i="10" s="1"/>
  <c r="AA43" i="1" l="1"/>
  <c r="AA45" i="1" s="1"/>
  <c r="T48" i="1" s="1"/>
  <c r="C45" i="13"/>
  <c r="S42" i="14"/>
  <c r="AF42" i="3"/>
  <c r="AF19" i="5" s="1"/>
  <c r="AI20" i="41"/>
  <c r="K23" i="41" s="1"/>
  <c r="D26" i="41" s="1"/>
  <c r="K22" i="12"/>
  <c r="AH109" i="1"/>
  <c r="AB113" i="1"/>
  <c r="AK27" i="5"/>
  <c r="AF27" i="5"/>
  <c r="AF41" i="34"/>
  <c r="AF22" i="5" s="1"/>
  <c r="J116" i="1" l="1"/>
  <c r="AF39" i="5"/>
  <c r="AH110" i="1"/>
  <c r="AH112" i="1" s="1"/>
  <c r="D25" i="12"/>
  <c r="J69" i="12" s="1"/>
  <c r="AK19" i="5"/>
  <c r="AK22" i="5"/>
  <c r="AF44" i="5" s="1"/>
  <c r="AQ81" i="1" l="1"/>
  <c r="J93" i="41"/>
  <c r="O93" i="41"/>
  <c r="E82" i="1"/>
  <c r="K82" i="1" s="1"/>
  <c r="M37" i="1"/>
  <c r="AK39" i="5"/>
  <c r="N42" i="12"/>
  <c r="Y42" i="12" s="1"/>
  <c r="H41" i="12"/>
  <c r="AC91" i="12"/>
  <c r="AH91" i="12" s="1"/>
  <c r="M91" i="12"/>
  <c r="H91" i="12"/>
  <c r="AC82" i="12"/>
  <c r="M82" i="12"/>
  <c r="H82" i="12"/>
  <c r="AI93" i="41" l="1"/>
  <c r="A82" i="1"/>
  <c r="AH31" i="12"/>
  <c r="V58" i="41"/>
  <c r="AF41" i="5"/>
  <c r="S16" i="1" s="1"/>
  <c r="S17" i="1" s="1"/>
  <c r="AA17" i="1" s="1"/>
  <c r="AA19" i="1" s="1"/>
  <c r="AA24" i="1" s="1"/>
  <c r="M113" i="1" s="1"/>
  <c r="J43" i="12"/>
  <c r="S43" i="12" s="1"/>
  <c r="AD93" i="41"/>
  <c r="AQ82" i="1" l="1"/>
  <c r="V62" i="41"/>
  <c r="S45" i="12"/>
  <c r="AH45" i="12" s="1"/>
  <c r="S47" i="12"/>
  <c r="AH47" i="12" s="1"/>
  <c r="S46" i="12"/>
  <c r="AH46" i="12" s="1"/>
  <c r="AH49" i="12" l="1"/>
  <c r="K46" i="14"/>
  <c r="AH32" i="12"/>
  <c r="AH34" i="12" s="1"/>
  <c r="E83" i="1"/>
  <c r="K83" i="1" s="1"/>
  <c r="A83" i="1" l="1"/>
  <c r="X47" i="14"/>
  <c r="AJ37" i="12"/>
  <c r="U31" i="1" s="1"/>
  <c r="T54" i="1" s="1"/>
  <c r="AQ83" i="1" l="1"/>
  <c r="E84" i="1"/>
  <c r="K84" i="1" s="1"/>
  <c r="Y45" i="14"/>
  <c r="A84" i="1" l="1"/>
  <c r="E85" i="1" s="1"/>
  <c r="K85" i="1" s="1"/>
  <c r="AQ84" i="1" l="1"/>
  <c r="A85" i="1"/>
  <c r="AQ85" i="1" s="1"/>
  <c r="E86" i="1"/>
  <c r="K86" i="1" s="1"/>
  <c r="A86" i="1" l="1"/>
  <c r="E87" i="1" s="1"/>
  <c r="K87" i="1" s="1"/>
  <c r="A87" i="1" l="1"/>
  <c r="E88" i="1" s="1"/>
  <c r="K88" i="1" s="1"/>
  <c r="AQ86" i="1"/>
  <c r="A88" i="1" l="1"/>
  <c r="E89" i="1" s="1"/>
  <c r="K89" i="1" s="1"/>
  <c r="AQ87" i="1"/>
  <c r="A89" i="1" l="1"/>
  <c r="E90" i="1" s="1"/>
  <c r="K90" i="1" s="1"/>
  <c r="AQ88" i="1"/>
  <c r="A90" i="1" l="1"/>
  <c r="E91" i="1"/>
  <c r="K91" i="1" s="1"/>
  <c r="AQ89" i="1"/>
  <c r="A91" i="1" l="1"/>
  <c r="AQ90" i="1"/>
  <c r="E92" i="1"/>
  <c r="K92" i="1" s="1"/>
  <c r="A92" i="1" l="1"/>
  <c r="E93" i="1"/>
  <c r="K93" i="1" s="1"/>
  <c r="AQ91" i="1"/>
  <c r="A93" i="1" l="1"/>
  <c r="AQ92" i="1"/>
  <c r="E94" i="1" l="1"/>
  <c r="K94" i="1" s="1"/>
  <c r="AQ93" i="1"/>
  <c r="A94" i="1" l="1"/>
  <c r="E95" i="1" l="1"/>
  <c r="K95" i="1" s="1"/>
  <c r="A95" i="1" l="1"/>
  <c r="AQ94" i="1"/>
  <c r="E96" i="1" l="1"/>
  <c r="K96" i="1" s="1"/>
  <c r="A96" i="1" l="1"/>
  <c r="AQ95" i="1"/>
  <c r="E97" i="1" l="1"/>
  <c r="K97" i="1" s="1"/>
  <c r="A97" i="1" l="1"/>
  <c r="AQ96" i="1"/>
  <c r="E98" i="1" l="1"/>
  <c r="K98" i="1" s="1"/>
  <c r="A98" i="1" l="1"/>
  <c r="AQ97" i="1"/>
  <c r="E99" i="1" l="1"/>
  <c r="K99" i="1" s="1"/>
  <c r="A99" i="1" l="1"/>
  <c r="AQ98" i="1"/>
  <c r="E100" i="1" l="1"/>
  <c r="K100" i="1" s="1"/>
  <c r="A100" i="1" l="1"/>
  <c r="AQ99" i="1"/>
  <c r="E101" i="1" l="1"/>
  <c r="K101" i="1" s="1"/>
  <c r="U113" i="1"/>
  <c r="AJ113" i="1" s="1"/>
  <c r="C115" i="1" s="1"/>
  <c r="A101" i="1" l="1"/>
  <c r="AQ100" i="1"/>
  <c r="C116" i="1"/>
  <c r="Q116" i="1" s="1"/>
  <c r="D117" i="1" s="1"/>
  <c r="J118" i="1" s="1"/>
  <c r="AA26" i="1" s="1"/>
  <c r="AA30" i="1" s="1"/>
  <c r="E102" i="1" l="1"/>
  <c r="K102" i="1" s="1"/>
  <c r="Z39" i="1"/>
  <c r="T47" i="1"/>
  <c r="T50" i="1" s="1"/>
  <c r="A102" i="1" l="1"/>
  <c r="AQ101" i="1"/>
  <c r="T53" i="1"/>
  <c r="T58" i="1" s="1"/>
  <c r="AA50" i="1"/>
  <c r="AA53" i="1" s="1"/>
  <c r="AA59" i="1" s="1"/>
  <c r="E103" i="1" l="1"/>
  <c r="K103" i="1" s="1"/>
  <c r="A103" i="1" l="1"/>
  <c r="AQ102" i="1"/>
  <c r="E104" i="1" l="1"/>
  <c r="K104" i="1" s="1"/>
  <c r="A104" i="1" l="1"/>
  <c r="AQ103" i="1"/>
  <c r="E105" i="1" l="1"/>
  <c r="K105" i="1" s="1"/>
  <c r="A105" i="1" l="1"/>
  <c r="AQ104" i="1"/>
  <c r="E106" i="1" l="1"/>
  <c r="K106" i="1" s="1"/>
  <c r="A106" i="1" l="1"/>
  <c r="AQ105" i="1"/>
  <c r="E107" i="1" l="1"/>
  <c r="K107" i="1" s="1"/>
  <c r="A107" i="1" l="1"/>
  <c r="AQ106" i="1"/>
  <c r="E108" i="1" l="1"/>
  <c r="K108" i="1" s="1"/>
  <c r="A108" i="1" l="1"/>
  <c r="AQ107" i="1"/>
  <c r="E109" i="1" l="1"/>
  <c r="K109" i="1" s="1"/>
  <c r="A109" i="1" l="1"/>
  <c r="AQ108" i="1"/>
  <c r="E110" i="1" l="1"/>
  <c r="K110" i="1" s="1"/>
  <c r="A110" i="1" l="1"/>
  <c r="AQ109" i="1"/>
  <c r="E111" i="1" l="1"/>
  <c r="K111" i="1" l="1"/>
  <c r="A111" i="1"/>
  <c r="AQ110" i="1"/>
  <c r="AQ111" i="1" l="1"/>
  <c r="AQ80" i="1" s="1"/>
  <c r="H114" i="1" s="1"/>
  <c r="E54" i="16"/>
  <c r="U54" i="16" s="1"/>
  <c r="X30" i="65"/>
  <c r="U48" i="1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H6" authorId="0" shapeId="0" xr:uid="{00000000-0006-0000-0000-000001000000}">
      <text>
        <r>
          <rPr>
            <sz val="9"/>
            <color indexed="81"/>
            <rFont val="Tahoma"/>
            <family val="2"/>
          </rPr>
          <t>Cliquer sur le menu déroulant de la zone LP6 pour choisir entre Construction, Rénovation ou Entretien.</t>
        </r>
      </text>
    </comment>
    <comment ref="L6" authorId="0" shapeId="0" xr:uid="{00000000-0006-0000-0000-000002000000}">
      <text>
        <r>
          <rPr>
            <sz val="9"/>
            <color indexed="81"/>
            <rFont val="Tahoma"/>
            <family val="2"/>
          </rPr>
          <t>Cliquer sur le menu déroulant pour choisir entre Construction, Rénovation ou Entretien.</t>
        </r>
      </text>
    </comment>
    <comment ref="N38" authorId="0" shapeId="0" xr:uid="{00000000-0006-0000-0000-000003000000}">
      <text>
        <r>
          <rPr>
            <sz val="9"/>
            <color indexed="81"/>
            <rFont val="Tahoma"/>
            <family val="2"/>
          </rPr>
          <t>Cliquer sur le menu déroulant pour choisir la catégorie de travaux.</t>
        </r>
      </text>
    </comment>
    <comment ref="N40" authorId="0" shapeId="0" xr:uid="{00000000-0006-0000-0000-000004000000}">
      <text>
        <r>
          <rPr>
            <sz val="9"/>
            <color indexed="81"/>
            <rFont val="Tahoma"/>
            <family val="2"/>
          </rPr>
          <t>Cliquer sur le menu déroulant pour choisir entre - de 10 travailleurs; 10 à 19 travailleurs; 20 et + de 20 travailleurs.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Smets Vincent</author>
  </authors>
  <commentList>
    <comment ref="H4" authorId="0" shapeId="0" xr:uid="{00000000-0006-0000-0900-000001000000}">
      <text>
        <r>
          <rPr>
            <sz val="10"/>
            <color indexed="81"/>
            <rFont val="Tahoma"/>
            <family val="2"/>
          </rPr>
          <t>Compléter la feuille "données"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Smets Vincent</author>
  </authors>
  <commentList>
    <comment ref="H4" authorId="0" shapeId="0" xr:uid="{00000000-0006-0000-0A00-000001000000}">
      <text>
        <r>
          <rPr>
            <sz val="10"/>
            <color indexed="81"/>
            <rFont val="Tahoma"/>
            <family val="2"/>
          </rPr>
          <t>Compléter la feuille "données"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Smets Vincent</author>
    <author xml:space="preserve"> </author>
    <author>Dominique BIVER</author>
  </authors>
  <commentList>
    <comment ref="H4" authorId="0" shapeId="0" xr:uid="{00000000-0006-0000-0B00-000001000000}">
      <text>
        <r>
          <rPr>
            <sz val="10"/>
            <color indexed="81"/>
            <rFont val="Tahoma"/>
            <family val="2"/>
          </rPr>
          <t>Compléter la feuille "données"</t>
        </r>
      </text>
    </comment>
    <comment ref="A16" authorId="1" shapeId="0" xr:uid="{00000000-0006-0000-0B00-000002000000}">
      <text>
        <r>
          <rPr>
            <sz val="9"/>
            <color indexed="81"/>
            <rFont val="Tahoma"/>
            <family val="2"/>
          </rPr>
          <t xml:space="preserve">Dans cette colonne, encoder le n° de l'article ou "P.C." (prix convenu) pour les nouveaux prix. </t>
        </r>
      </text>
    </comment>
    <comment ref="A20" authorId="2" shapeId="0" xr:uid="{00000000-0006-0000-0B00-000003000000}">
      <text>
        <r>
          <rPr>
            <sz val="9"/>
            <color indexed="81"/>
            <rFont val="Tahoma"/>
            <family val="2"/>
          </rPr>
          <t>Si vous avez complété l'onglet MR, il vous est possible de choisir le numéro de l'article dans le menu déroulant. L'encodage des colonnes "Description", "Unité", "Prix unitaire" et "Sommes" se fera alors automatiquement</t>
        </r>
      </text>
    </comment>
    <comment ref="AF39" authorId="2" shapeId="0" xr:uid="{00000000-0006-0000-0B00-000004000000}">
      <text>
        <r>
          <rPr>
            <sz val="9"/>
            <color indexed="81"/>
            <rFont val="Tahoma"/>
            <family val="2"/>
          </rPr>
          <t>En cas d'ajout de ligne(s), vérifier la zone de calcul dans la formule</t>
        </r>
      </text>
    </comment>
    <comment ref="AK39" authorId="2" shapeId="0" xr:uid="{00000000-0006-0000-0B00-000005000000}">
      <text>
        <r>
          <rPr>
            <sz val="9"/>
            <color indexed="81"/>
            <rFont val="Tahoma"/>
            <family val="2"/>
          </rPr>
          <t>En cas d'ajout de ligne(s), vérifier la zone de calcul dans la formule</t>
        </r>
      </text>
    </comment>
    <comment ref="L44" authorId="2" shapeId="0" xr:uid="{00000000-0006-0000-0B00-000006000000}">
      <text>
        <r>
          <rPr>
            <sz val="9"/>
            <color indexed="81"/>
            <rFont val="Tahoma"/>
            <family val="2"/>
          </rPr>
          <t>Les diminutions de délai sont interdites au DV5 (e)</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Smets Vincent</author>
    <author xml:space="preserve"> </author>
    <author>Dominique BIVER</author>
  </authors>
  <commentList>
    <comment ref="H4" authorId="0" shapeId="0" xr:uid="{00000000-0006-0000-0C00-000001000000}">
      <text>
        <r>
          <rPr>
            <sz val="10"/>
            <color indexed="81"/>
            <rFont val="Tahoma"/>
            <family val="2"/>
          </rPr>
          <t>Compléter la feuille "données"</t>
        </r>
      </text>
    </comment>
    <comment ref="A16" authorId="1" shapeId="0" xr:uid="{00000000-0006-0000-0C00-000002000000}">
      <text>
        <r>
          <rPr>
            <sz val="9"/>
            <color indexed="81"/>
            <rFont val="Tahoma"/>
            <family val="2"/>
          </rPr>
          <t xml:space="preserve">Dans cette colonne, encoder le n° de l'article ou "P.C." (prix convenu) pour les nouveaux prix. </t>
        </r>
      </text>
    </comment>
    <comment ref="A20" authorId="2" shapeId="0" xr:uid="{00000000-0006-0000-0C00-000003000000}">
      <text>
        <r>
          <rPr>
            <sz val="9"/>
            <color indexed="81"/>
            <rFont val="Tahoma"/>
            <family val="2"/>
          </rPr>
          <t>Si vous avez complété l'onglet MR, il vous est possible de choisir le numéro de l'article dans le menu déroulant. L'encodage des colonnes "Description", "Unité", "Prix unitaire" et "Sommes" se fera alors automatiquement</t>
        </r>
      </text>
    </comment>
    <comment ref="AF39" authorId="2" shapeId="0" xr:uid="{00000000-0006-0000-0C00-000004000000}">
      <text>
        <r>
          <rPr>
            <sz val="9"/>
            <color indexed="81"/>
            <rFont val="Tahoma"/>
            <family val="2"/>
          </rPr>
          <t>En cas d'ajout de ligne(s), vérifier la zone de calcul dans la formule</t>
        </r>
      </text>
    </comment>
    <comment ref="AK39" authorId="2" shapeId="0" xr:uid="{00000000-0006-0000-0C00-000005000000}">
      <text>
        <r>
          <rPr>
            <sz val="9"/>
            <color indexed="81"/>
            <rFont val="Tahoma"/>
            <family val="2"/>
          </rPr>
          <t>En cas d'ajout de ligne(s), vérifier la zone de calcul dans la formule</t>
        </r>
      </text>
    </comment>
    <comment ref="L44" authorId="2" shapeId="0" xr:uid="{00000000-0006-0000-0C00-000006000000}">
      <text>
        <r>
          <rPr>
            <sz val="9"/>
            <color indexed="81"/>
            <rFont val="Tahoma"/>
            <family val="2"/>
          </rPr>
          <t>Les diminutions de délai sont interdites au DV5 (e)</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Smets Vincent</author>
    <author xml:space="preserve"> </author>
    <author>Dominique BIVER</author>
  </authors>
  <commentList>
    <comment ref="H4" authorId="0" shapeId="0" xr:uid="{00000000-0006-0000-0D00-000001000000}">
      <text>
        <r>
          <rPr>
            <sz val="10"/>
            <color indexed="81"/>
            <rFont val="Tahoma"/>
            <family val="2"/>
          </rPr>
          <t>Compléter la feuille "données"</t>
        </r>
      </text>
    </comment>
    <comment ref="A16" authorId="1" shapeId="0" xr:uid="{00000000-0006-0000-0D00-000002000000}">
      <text>
        <r>
          <rPr>
            <sz val="9"/>
            <color indexed="81"/>
            <rFont val="Tahoma"/>
            <family val="2"/>
          </rPr>
          <t xml:space="preserve">Dans cette colonne, encoder le n° de l'article ou "P.C." (prix convenu) pour les nouveaux prix. </t>
        </r>
      </text>
    </comment>
    <comment ref="A20" authorId="2" shapeId="0" xr:uid="{00000000-0006-0000-0D00-000003000000}">
      <text>
        <r>
          <rPr>
            <sz val="9"/>
            <color indexed="81"/>
            <rFont val="Tahoma"/>
            <family val="2"/>
          </rPr>
          <t>Si vous avez complété l'onglet MR, il vous est possible de choisir le numéro de l'article dans le menu déroulant. L'encodage des colonnes "Description", "Unité", "Prix unitaire" et "Sommes" se fera alors automatiquement</t>
        </r>
      </text>
    </comment>
    <comment ref="AF39" authorId="2" shapeId="0" xr:uid="{00000000-0006-0000-0D00-000004000000}">
      <text>
        <r>
          <rPr>
            <sz val="9"/>
            <color indexed="81"/>
            <rFont val="Tahoma"/>
            <family val="2"/>
          </rPr>
          <t>En cas d'ajout de ligne(s), vérifier la zone de calcul dans la formule</t>
        </r>
      </text>
    </comment>
    <comment ref="AK39" authorId="2" shapeId="0" xr:uid="{00000000-0006-0000-0D00-000005000000}">
      <text>
        <r>
          <rPr>
            <sz val="9"/>
            <color indexed="81"/>
            <rFont val="Tahoma"/>
            <family val="2"/>
          </rPr>
          <t>En cas d'ajout de ligne(s), vérifier la zone de calcul dans la formule</t>
        </r>
      </text>
    </comment>
    <comment ref="L44" authorId="2" shapeId="0" xr:uid="{00000000-0006-0000-0D00-000006000000}">
      <text>
        <r>
          <rPr>
            <sz val="9"/>
            <color indexed="81"/>
            <rFont val="Tahoma"/>
            <family val="2"/>
          </rPr>
          <t>Les diminutions de délai sont interdites au DV5 (e)</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Smets Vincent</author>
    <author xml:space="preserve"> </author>
    <author>Dominique BIVER</author>
  </authors>
  <commentList>
    <comment ref="H4" authorId="0" shapeId="0" xr:uid="{00000000-0006-0000-0E00-000001000000}">
      <text>
        <r>
          <rPr>
            <sz val="10"/>
            <color indexed="81"/>
            <rFont val="Tahoma"/>
            <family val="2"/>
          </rPr>
          <t>Compléter la feuille "données"</t>
        </r>
      </text>
    </comment>
    <comment ref="A16" authorId="1" shapeId="0" xr:uid="{00000000-0006-0000-0E00-000002000000}">
      <text>
        <r>
          <rPr>
            <sz val="9"/>
            <color indexed="81"/>
            <rFont val="Tahoma"/>
            <family val="2"/>
          </rPr>
          <t xml:space="preserve">Dans cette colonne, encoder le n° de l'article ou "P.C." (prix convenu) pour les nouveaux prix. </t>
        </r>
      </text>
    </comment>
    <comment ref="A20" authorId="2" shapeId="0" xr:uid="{00000000-0006-0000-0E00-000003000000}">
      <text>
        <r>
          <rPr>
            <sz val="9"/>
            <color indexed="81"/>
            <rFont val="Tahoma"/>
            <family val="2"/>
          </rPr>
          <t>Si vous avez complété l'onglet MR, il vous est possible de choisir le numéro de l'article dans le menu déroulant. L'encodage des colonnes "Description", "Unité", "Prix unitaire" et "Sommes" se fera alors automatiquement</t>
        </r>
      </text>
    </comment>
    <comment ref="AF39" authorId="2" shapeId="0" xr:uid="{00000000-0006-0000-0E00-000004000000}">
      <text>
        <r>
          <rPr>
            <sz val="9"/>
            <color indexed="81"/>
            <rFont val="Tahoma"/>
            <family val="2"/>
          </rPr>
          <t>En cas d'ajout de ligne(s), vérifier la zone de calcul dans la formule</t>
        </r>
      </text>
    </comment>
    <comment ref="AK39" authorId="2" shapeId="0" xr:uid="{00000000-0006-0000-0E00-000005000000}">
      <text>
        <r>
          <rPr>
            <sz val="9"/>
            <color indexed="81"/>
            <rFont val="Tahoma"/>
            <family val="2"/>
          </rPr>
          <t>En cas d'ajout de ligne(s), vérifier la zone de calcul dans la formule</t>
        </r>
      </text>
    </comment>
    <comment ref="L44" authorId="2" shapeId="0" xr:uid="{00000000-0006-0000-0E00-000006000000}">
      <text>
        <r>
          <rPr>
            <sz val="9"/>
            <color indexed="81"/>
            <rFont val="Tahoma"/>
            <family val="2"/>
          </rPr>
          <t>Les diminutions de délai sont interdites au DV5 (e)</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Smets Vincent</author>
    <author xml:space="preserve"> </author>
    <author>Dominique BIVER</author>
  </authors>
  <commentList>
    <comment ref="H4" authorId="0" shapeId="0" xr:uid="{00000000-0006-0000-0F00-000001000000}">
      <text>
        <r>
          <rPr>
            <sz val="10"/>
            <color indexed="81"/>
            <rFont val="Tahoma"/>
            <family val="2"/>
          </rPr>
          <t>Compléter la feuille "données"</t>
        </r>
      </text>
    </comment>
    <comment ref="A16" authorId="1" shapeId="0" xr:uid="{00000000-0006-0000-0F00-000002000000}">
      <text>
        <r>
          <rPr>
            <sz val="9"/>
            <color indexed="81"/>
            <rFont val="Tahoma"/>
            <family val="2"/>
          </rPr>
          <t xml:space="preserve">Dans cette colonne, encoder le n° de l'article ou "P.C." (prix convenu) pour les nouveaux prix. </t>
        </r>
      </text>
    </comment>
    <comment ref="A20" authorId="2" shapeId="0" xr:uid="{00000000-0006-0000-0F00-000003000000}">
      <text>
        <r>
          <rPr>
            <sz val="9"/>
            <color indexed="81"/>
            <rFont val="Tahoma"/>
            <family val="2"/>
          </rPr>
          <t>Si vous avez complété l'onglet MR, il vous est possible de choisir le numéro de l'article dans le menu déroulant. L'encodage des colonnes "Description", "Unité", "Prix unitaire" et "Sommes" se fera alors automatiquement</t>
        </r>
      </text>
    </comment>
    <comment ref="AF39" authorId="2" shapeId="0" xr:uid="{00000000-0006-0000-0F00-000004000000}">
      <text>
        <r>
          <rPr>
            <sz val="9"/>
            <color indexed="81"/>
            <rFont val="Tahoma"/>
            <family val="2"/>
          </rPr>
          <t>En cas d'ajout de ligne(s), vérifier la zone de calcul dans la formule</t>
        </r>
      </text>
    </comment>
    <comment ref="AK39" authorId="2" shapeId="0" xr:uid="{00000000-0006-0000-0F00-000005000000}">
      <text>
        <r>
          <rPr>
            <sz val="9"/>
            <color indexed="81"/>
            <rFont val="Tahoma"/>
            <family val="2"/>
          </rPr>
          <t>En cas d'ajout de ligne(s), vérifier la zone de calcul dans la formule</t>
        </r>
      </text>
    </comment>
    <comment ref="L44" authorId="2" shapeId="0" xr:uid="{00000000-0006-0000-0F00-000006000000}">
      <text>
        <r>
          <rPr>
            <sz val="9"/>
            <color indexed="81"/>
            <rFont val="Tahoma"/>
            <family val="2"/>
          </rPr>
          <t>Les diminutions de délai sont interdites au DV5 (e)</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Smets Vincent</author>
    <author xml:space="preserve"> </author>
    <author>Dominique BIVER</author>
  </authors>
  <commentList>
    <comment ref="H4" authorId="0" shapeId="0" xr:uid="{00000000-0006-0000-1000-000001000000}">
      <text>
        <r>
          <rPr>
            <sz val="10"/>
            <color indexed="81"/>
            <rFont val="Tahoma"/>
            <family val="2"/>
          </rPr>
          <t>Compléter la feuille "données"</t>
        </r>
      </text>
    </comment>
    <comment ref="A16" authorId="1" shapeId="0" xr:uid="{00000000-0006-0000-1000-000002000000}">
      <text>
        <r>
          <rPr>
            <sz val="9"/>
            <color indexed="81"/>
            <rFont val="Tahoma"/>
            <family val="2"/>
          </rPr>
          <t xml:space="preserve">Dans cette colonne, encoder le n° de l'article ou "P.C." (prix convenu) pour les nouveaux prix. </t>
        </r>
      </text>
    </comment>
    <comment ref="A20" authorId="2" shapeId="0" xr:uid="{00000000-0006-0000-1000-000003000000}">
      <text>
        <r>
          <rPr>
            <sz val="9"/>
            <color indexed="81"/>
            <rFont val="Tahoma"/>
            <family val="2"/>
          </rPr>
          <t>Si vous avez complété l'onglet MR, il vous est possible de choisir le numéro de l'article dans le menu déroulant. L'encodage des colonnes "Description", "Unité", "Prix unitaire" et "Sommes" se fera alors automatiquement</t>
        </r>
      </text>
    </comment>
    <comment ref="AF39" authorId="2" shapeId="0" xr:uid="{00000000-0006-0000-1000-000004000000}">
      <text>
        <r>
          <rPr>
            <sz val="9"/>
            <color indexed="81"/>
            <rFont val="Tahoma"/>
            <family val="2"/>
          </rPr>
          <t>En cas d'ajout de ligne(s), vérifier la zone de calcul dans la formule</t>
        </r>
      </text>
    </comment>
    <comment ref="AK39" authorId="2" shapeId="0" xr:uid="{00000000-0006-0000-1000-000005000000}">
      <text>
        <r>
          <rPr>
            <sz val="9"/>
            <color indexed="81"/>
            <rFont val="Tahoma"/>
            <family val="2"/>
          </rPr>
          <t>En cas d'ajout de ligne(s), vérifier la zone de calcul dans la formule</t>
        </r>
      </text>
    </comment>
    <comment ref="L44" authorId="2" shapeId="0" xr:uid="{00000000-0006-0000-1000-000006000000}">
      <text>
        <r>
          <rPr>
            <sz val="9"/>
            <color indexed="81"/>
            <rFont val="Tahoma"/>
            <family val="2"/>
          </rPr>
          <t>Les diminutions de délai sont interdites au DV5 (e)</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Smets Vincent</author>
    <author xml:space="preserve"> </author>
    <author>Dominique BIVER</author>
  </authors>
  <commentList>
    <comment ref="H4" authorId="0" shapeId="0" xr:uid="{00000000-0006-0000-1100-000001000000}">
      <text>
        <r>
          <rPr>
            <sz val="10"/>
            <color indexed="81"/>
            <rFont val="Tahoma"/>
            <family val="2"/>
          </rPr>
          <t>Compléter la feuille "données"</t>
        </r>
      </text>
    </comment>
    <comment ref="A16" authorId="1" shapeId="0" xr:uid="{00000000-0006-0000-1100-000002000000}">
      <text>
        <r>
          <rPr>
            <sz val="9"/>
            <color indexed="81"/>
            <rFont val="Tahoma"/>
            <family val="2"/>
          </rPr>
          <t xml:space="preserve">Dans cette colonne, encoder le n° de l'article ou "P.C." (prix convenu) pour les nouveaux prix. </t>
        </r>
      </text>
    </comment>
    <comment ref="A20" authorId="2" shapeId="0" xr:uid="{00000000-0006-0000-1100-000003000000}">
      <text>
        <r>
          <rPr>
            <sz val="9"/>
            <color indexed="81"/>
            <rFont val="Tahoma"/>
            <family val="2"/>
          </rPr>
          <t>Si vous avez complété l'onglet MR, il vous est possible de choisir le numéro de l'article dans le menu déroulant. L'encodage des colonnes "Description", "Unité", "Prix unitaire" et "Sommes" se fera alors automatiquement</t>
        </r>
      </text>
    </comment>
    <comment ref="AF39" authorId="2" shapeId="0" xr:uid="{00000000-0006-0000-1100-000004000000}">
      <text>
        <r>
          <rPr>
            <sz val="9"/>
            <color indexed="81"/>
            <rFont val="Tahoma"/>
            <family val="2"/>
          </rPr>
          <t>En cas d'ajout de ligne(s), vérifier la zone de calcul dans la formule</t>
        </r>
      </text>
    </comment>
    <comment ref="AK39" authorId="2" shapeId="0" xr:uid="{00000000-0006-0000-1100-000005000000}">
      <text>
        <r>
          <rPr>
            <sz val="9"/>
            <color indexed="81"/>
            <rFont val="Tahoma"/>
            <family val="2"/>
          </rPr>
          <t>En cas d'ajout de ligne(s), vérifier la zone de calcul dans la formule</t>
        </r>
      </text>
    </comment>
    <comment ref="L44" authorId="2" shapeId="0" xr:uid="{00000000-0006-0000-1100-000006000000}">
      <text>
        <r>
          <rPr>
            <sz val="9"/>
            <color indexed="81"/>
            <rFont val="Tahoma"/>
            <family val="2"/>
          </rPr>
          <t>Les diminutions de délai sont interdites au DV5 (e)</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Smets Vincent</author>
    <author xml:space="preserve"> </author>
    <author>Dominique BIVER</author>
  </authors>
  <commentList>
    <comment ref="H4" authorId="0" shapeId="0" xr:uid="{00000000-0006-0000-1200-000001000000}">
      <text>
        <r>
          <rPr>
            <sz val="10"/>
            <color indexed="81"/>
            <rFont val="Tahoma"/>
            <family val="2"/>
          </rPr>
          <t>Compléter la feuille "données"</t>
        </r>
      </text>
    </comment>
    <comment ref="A16" authorId="1" shapeId="0" xr:uid="{00000000-0006-0000-1200-000002000000}">
      <text>
        <r>
          <rPr>
            <sz val="9"/>
            <color indexed="81"/>
            <rFont val="Tahoma"/>
            <family val="2"/>
          </rPr>
          <t xml:space="preserve">Dans cette colonne, encoder le n° de l'article ou "P.C." (prix convenu) pour les nouveaux prix. </t>
        </r>
      </text>
    </comment>
    <comment ref="A20" authorId="2" shapeId="0" xr:uid="{00000000-0006-0000-1200-000003000000}">
      <text>
        <r>
          <rPr>
            <sz val="9"/>
            <color indexed="81"/>
            <rFont val="Tahoma"/>
            <family val="2"/>
          </rPr>
          <t>Si vous avez complété l'onglet MR, il vous est possible de choisir le numéro de l'article dans le menu déroulant. L'encodage des colonnes "Description", "Unité", "Prix unitaire" et "Sommes" se fera alors automatiquement</t>
        </r>
      </text>
    </comment>
    <comment ref="AF39" authorId="2" shapeId="0" xr:uid="{00000000-0006-0000-1200-000004000000}">
      <text>
        <r>
          <rPr>
            <sz val="9"/>
            <color indexed="81"/>
            <rFont val="Tahoma"/>
            <family val="2"/>
          </rPr>
          <t>En cas d'ajout de ligne(s), vérifier la zone de calcul dans la formule</t>
        </r>
      </text>
    </comment>
    <comment ref="AK39" authorId="2" shapeId="0" xr:uid="{00000000-0006-0000-1200-000005000000}">
      <text>
        <r>
          <rPr>
            <sz val="9"/>
            <color indexed="81"/>
            <rFont val="Tahoma"/>
            <family val="2"/>
          </rPr>
          <t>En cas d'ajout de ligne(s), vérifier la zone de calcul dans la formule</t>
        </r>
      </text>
    </comment>
    <comment ref="L44" authorId="2" shapeId="0" xr:uid="{00000000-0006-0000-1200-000006000000}">
      <text>
        <r>
          <rPr>
            <sz val="9"/>
            <color indexed="81"/>
            <rFont val="Tahoma"/>
            <family val="2"/>
          </rPr>
          <t>Les diminutions de délai sont interdites au DV5 (e)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xml:space="preserve"> </author>
    <author>Ali KHADIRA</author>
    <author>Dominique BIVER</author>
    <author>Smets Vincent</author>
    <author>Customer</author>
  </authors>
  <commentList>
    <comment ref="K4" authorId="0" shapeId="0" xr:uid="{00000000-0006-0000-0100-000001000000}">
      <text>
        <r>
          <rPr>
            <sz val="9"/>
            <color indexed="81"/>
            <rFont val="Tahoma"/>
            <family val="2"/>
          </rPr>
          <t>Compléter la feuille "données"</t>
        </r>
      </text>
    </comment>
    <comment ref="AA26" authorId="0" shapeId="0" xr:uid="{00000000-0006-0000-0100-000002000000}">
      <text>
        <r>
          <rPr>
            <sz val="9"/>
            <color indexed="81"/>
            <rFont val="Tahoma"/>
            <family val="2"/>
          </rPr>
          <t>Compléter le récapitulatif des révisions (lignes 78 et suivantes)</t>
        </r>
      </text>
    </comment>
    <comment ref="AA28" authorId="0" shapeId="0" xr:uid="{00000000-0006-0000-0100-000003000000}">
      <text>
        <r>
          <rPr>
            <sz val="9"/>
            <color indexed="81"/>
            <rFont val="Tahoma"/>
            <family val="2"/>
          </rPr>
          <t xml:space="preserve">Joindre un justificatif
</t>
        </r>
      </text>
    </comment>
    <comment ref="U32" authorId="1" shapeId="0" xr:uid="{858ACBE4-AF4B-47ED-8B26-0BA7C97B8602}">
      <text>
        <r>
          <rPr>
            <b/>
            <sz val="9"/>
            <color indexed="81"/>
            <rFont val="Tahoma"/>
            <charset val="1"/>
          </rPr>
          <t>Compensation du au Covid 19. Jutificatif doit être joint au DF
 avec le détails du calcule du montant 
Encoder un montant négatif</t>
        </r>
      </text>
    </comment>
    <comment ref="U33" authorId="1" shapeId="0" xr:uid="{D258C05A-413D-4F16-9379-FDD4A0F05CAE}">
      <text>
        <r>
          <rPr>
            <b/>
            <sz val="9"/>
            <color indexed="81"/>
            <rFont val="Tahoma"/>
            <family val="2"/>
          </rPr>
          <t xml:space="preserve">Compensation  covid , justificatif doit être joint au DF avec le détails du calcule du montant </t>
        </r>
        <r>
          <rPr>
            <sz val="9"/>
            <color indexed="81"/>
            <rFont val="Tahoma"/>
            <family val="2"/>
          </rPr>
          <t xml:space="preserve">
Endocer un montant négatif</t>
        </r>
      </text>
    </comment>
    <comment ref="U34" authorId="1" shapeId="0" xr:uid="{C451777D-2513-438B-959B-35BDB29BA007}">
      <text>
        <r>
          <rPr>
            <b/>
            <sz val="9"/>
            <color indexed="81"/>
            <rFont val="Tahoma"/>
            <family val="2"/>
          </rPr>
          <t>Indiquer ici le total de toutes les pénalités encourues par l'entrepreneur relatives aux clauses sociales
Encoder un montant positif</t>
        </r>
      </text>
    </comment>
    <comment ref="U35" authorId="2" shapeId="0" xr:uid="{00000000-0006-0000-0100-000004000000}">
      <text>
        <r>
          <rPr>
            <sz val="9"/>
            <color indexed="81"/>
            <rFont val="Tahoma"/>
            <family val="2"/>
          </rPr>
          <t xml:space="preserve">Indiquer ici le </t>
        </r>
        <r>
          <rPr>
            <b/>
            <u/>
            <sz val="9"/>
            <color indexed="81"/>
            <rFont val="Tahoma"/>
            <family val="2"/>
          </rPr>
          <t xml:space="preserve">total de toutes les pénalités </t>
        </r>
        <r>
          <rPr>
            <sz val="9"/>
            <color indexed="81"/>
            <rFont val="Tahoma"/>
            <family val="2"/>
          </rPr>
          <t xml:space="preserve">encourues par l'entrepreneur en cours de chantier. 
Joindre les calculs détaillés repris dans l'onglet "calculs pénalités DV1-DV10" ainsi qu'un rapport justificatif.
</t>
        </r>
        <r>
          <rPr>
            <b/>
            <sz val="9"/>
            <color indexed="10"/>
            <rFont val="Tahoma"/>
            <family val="2"/>
          </rPr>
          <t>Encoder un montant positif</t>
        </r>
      </text>
    </comment>
    <comment ref="AA36" authorId="0" shapeId="0" xr:uid="{00000000-0006-0000-0100-000005000000}">
      <text>
        <r>
          <rPr>
            <sz val="9"/>
            <color indexed="81"/>
            <rFont val="Tahoma"/>
            <family val="2"/>
          </rPr>
          <t xml:space="preserve"> Joindre un justificatif</t>
        </r>
      </text>
    </comment>
    <comment ref="T51" authorId="2" shapeId="0" xr:uid="{00000000-0006-0000-0100-000006000000}">
      <text>
        <r>
          <rPr>
            <sz val="9"/>
            <color indexed="81"/>
            <rFont val="Tahoma"/>
            <family val="2"/>
          </rPr>
          <t>Déjà payé par la SLRB. Si vous avez effectué des paiements par vos Fonds Propres, veuillez envoyer une copie des factures à la SLRB.</t>
        </r>
      </text>
    </comment>
    <comment ref="AA51" authorId="0" shapeId="0" xr:uid="{00000000-0006-0000-0100-000007000000}">
      <text>
        <r>
          <rPr>
            <sz val="9"/>
            <color indexed="81"/>
            <rFont val="Tahoma"/>
            <family val="2"/>
          </rPr>
          <t>Au besoin, corriger la montant de la TVA déjà payée.</t>
        </r>
      </text>
    </comment>
    <comment ref="H66" authorId="0" shapeId="0" xr:uid="{00000000-0006-0000-0100-000008000000}">
      <text>
        <r>
          <rPr>
            <sz val="9"/>
            <color indexed="81"/>
            <rFont val="Tahoma"/>
            <family val="2"/>
          </rPr>
          <t>Date à modifier si le DV1 n'est pas rédigé le même jour que le DV 10</t>
        </r>
      </text>
    </comment>
    <comment ref="Q81" authorId="0" shapeId="0" xr:uid="{00000000-0006-0000-0100-000009000000}">
      <text>
        <r>
          <rPr>
            <sz val="9"/>
            <color indexed="81"/>
            <rFont val="Tahoma"/>
            <family val="2"/>
          </rPr>
          <t>Vérifier que la zone S109 =0,00 € avant d'encoder les montants mensuels.</t>
        </r>
        <r>
          <rPr>
            <b/>
            <sz val="8"/>
            <color indexed="81"/>
            <rFont val="Tahoma"/>
            <family val="2"/>
          </rPr>
          <t xml:space="preserve">
</t>
        </r>
      </text>
    </comment>
    <comment ref="AA81" authorId="2" shapeId="0" xr:uid="{00000000-0006-0000-0100-00000A000000}">
      <text>
        <r>
          <rPr>
            <sz val="9"/>
            <color indexed="81"/>
            <rFont val="Tahoma"/>
            <family val="2"/>
          </rPr>
          <t>Encoder l'indice même si l'état d'avancement est néant.
Pour les chantiers "sans révision", encoder 1</t>
        </r>
      </text>
    </comment>
    <comment ref="AH81" authorId="2" shapeId="0" xr:uid="{00000000-0006-0000-0100-00000B000000}">
      <text>
        <r>
          <rPr>
            <sz val="9"/>
            <color indexed="81"/>
            <rFont val="Tahoma"/>
            <family val="2"/>
          </rPr>
          <t>Reprendre le montant de la révision acceptée par la SLRB.</t>
        </r>
      </text>
    </comment>
    <comment ref="A82" authorId="2" shapeId="0" xr:uid="{00000000-0006-0000-0100-00000C000000}">
      <text>
        <r>
          <rPr>
            <sz val="9"/>
            <color indexed="81"/>
            <rFont val="Tahoma"/>
            <family val="2"/>
          </rPr>
          <t>Pour faire apparaître les états d'avancements "dans les délais", veuillez encoder la date contractuelle de début des travaux (zone P19 de l'onglet "données").
Pour faire apparaître
les états d'avancement "hors délais", veuillez encoder la date d'achèvement complet des travaux (zone AH 24 du DV 8).</t>
        </r>
      </text>
    </comment>
    <comment ref="S112" authorId="2" shapeId="0" xr:uid="{00000000-0006-0000-0100-00000D000000}">
      <text>
        <r>
          <rPr>
            <sz val="9"/>
            <color indexed="81"/>
            <rFont val="Tahoma"/>
            <family val="2"/>
          </rPr>
          <t xml:space="preserve">En cas d'ajout de ligne(s), vérifier la zone de calcul dans la formule
</t>
        </r>
      </text>
    </comment>
    <comment ref="AH112" authorId="2" shapeId="0" xr:uid="{00000000-0006-0000-0100-00000E000000}">
      <text>
        <r>
          <rPr>
            <sz val="9"/>
            <color indexed="81"/>
            <rFont val="Tahoma"/>
            <family val="2"/>
          </rPr>
          <t xml:space="preserve">En cas d'ajout de ligne(s), vérifier la zone de calcul dans la formule
</t>
        </r>
      </text>
    </comment>
    <comment ref="M113" authorId="3" shapeId="0" xr:uid="{00000000-0006-0000-0100-00000F000000}">
      <text>
        <r>
          <rPr>
            <sz val="10"/>
            <color indexed="81"/>
            <rFont val="Tahoma"/>
            <family val="2"/>
          </rPr>
          <t>Voir E au recto</t>
        </r>
      </text>
    </comment>
    <comment ref="U113" authorId="2" shapeId="0" xr:uid="{00000000-0006-0000-0100-000010000000}">
      <text>
        <r>
          <rPr>
            <sz val="9"/>
            <color indexed="81"/>
            <rFont val="Tahoma"/>
            <family val="2"/>
          </rPr>
          <t>Déjà révisé</t>
        </r>
      </text>
    </comment>
    <comment ref="AB113" authorId="2" shapeId="0" xr:uid="{00000000-0006-0000-0100-000011000000}">
      <text>
        <r>
          <rPr>
            <sz val="9"/>
            <color indexed="81"/>
            <rFont val="Tahoma"/>
            <family val="2"/>
          </rPr>
          <t>Montant du DV9</t>
        </r>
      </text>
    </comment>
    <comment ref="J115" authorId="4" shapeId="0" xr:uid="{00000000-0006-0000-0100-000012000000}">
      <text>
        <r>
          <rPr>
            <sz val="9"/>
            <color indexed="81"/>
            <rFont val="Tahoma"/>
            <family val="2"/>
          </rPr>
          <t>mentionner la valeur du paramètre "a"</t>
        </r>
      </text>
    </comment>
    <comment ref="X115" authorId="4" shapeId="0" xr:uid="{00000000-0006-0000-0100-000013000000}">
      <text>
        <r>
          <rPr>
            <sz val="9"/>
            <color indexed="81"/>
            <rFont val="Tahoma"/>
            <family val="2"/>
          </rPr>
          <t>mentionner la valeur du paramètre "b"</t>
        </r>
      </text>
    </comment>
    <comment ref="J116" authorId="3" shapeId="0" xr:uid="{00000000-0006-0000-0100-000014000000}">
      <text>
        <r>
          <rPr>
            <sz val="10"/>
            <color indexed="81"/>
            <rFont val="Tahoma"/>
            <family val="2"/>
          </rPr>
          <t>Indice de révision</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Smets Vincent</author>
    <author xml:space="preserve"> </author>
    <author>Dominique BIVER</author>
  </authors>
  <commentList>
    <comment ref="H4" authorId="0" shapeId="0" xr:uid="{00000000-0006-0000-1300-000001000000}">
      <text>
        <r>
          <rPr>
            <sz val="10"/>
            <color indexed="81"/>
            <rFont val="Tahoma"/>
            <family val="2"/>
          </rPr>
          <t>Compléter la feuille "données"</t>
        </r>
      </text>
    </comment>
    <comment ref="A16" authorId="1" shapeId="0" xr:uid="{00000000-0006-0000-1300-000002000000}">
      <text>
        <r>
          <rPr>
            <sz val="9"/>
            <color indexed="81"/>
            <rFont val="Tahoma"/>
            <family val="2"/>
          </rPr>
          <t xml:space="preserve">Dans cette colonne, encoder le n° de l'article ou "P.C." (prix convenu) pour les nouveaux prix. </t>
        </r>
      </text>
    </comment>
    <comment ref="A20" authorId="2" shapeId="0" xr:uid="{00000000-0006-0000-1300-000003000000}">
      <text>
        <r>
          <rPr>
            <sz val="9"/>
            <color indexed="81"/>
            <rFont val="Tahoma"/>
            <family val="2"/>
          </rPr>
          <t>Si vous avez complété l'onglet MR, il vous est possible de choisir le numéro de l'article dans le menu déroulant. L'encodage des colonnes "Description", "Unité", "Prix unitaire" et "Sommes" se fera alors automatiquement</t>
        </r>
      </text>
    </comment>
    <comment ref="AF39" authorId="2" shapeId="0" xr:uid="{00000000-0006-0000-1300-000004000000}">
      <text>
        <r>
          <rPr>
            <sz val="9"/>
            <color indexed="81"/>
            <rFont val="Tahoma"/>
            <family val="2"/>
          </rPr>
          <t>En cas d'ajout de ligne(s), vérifier la zone de calcul dans la formule</t>
        </r>
      </text>
    </comment>
    <comment ref="AK39" authorId="2" shapeId="0" xr:uid="{00000000-0006-0000-1300-000005000000}">
      <text>
        <r>
          <rPr>
            <sz val="9"/>
            <color indexed="81"/>
            <rFont val="Tahoma"/>
            <family val="2"/>
          </rPr>
          <t>En cas d'ajout de ligne(s), vérifier la zone de calcul dans la formule</t>
        </r>
      </text>
    </comment>
    <comment ref="L44" authorId="2" shapeId="0" xr:uid="{00000000-0006-0000-1300-000006000000}">
      <text>
        <r>
          <rPr>
            <sz val="9"/>
            <color indexed="81"/>
            <rFont val="Tahoma"/>
            <family val="2"/>
          </rPr>
          <t>Les diminutions de délai sont interdites au DV5 (e)</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Smets Vincent</author>
    <author xml:space="preserve"> </author>
    <author>Dominique BIVER</author>
  </authors>
  <commentList>
    <comment ref="H4" authorId="0" shapeId="0" xr:uid="{00000000-0006-0000-1400-000001000000}">
      <text>
        <r>
          <rPr>
            <sz val="10"/>
            <color indexed="81"/>
            <rFont val="Tahoma"/>
            <family val="2"/>
          </rPr>
          <t>Compléter la feuille "données"</t>
        </r>
      </text>
    </comment>
    <comment ref="A16" authorId="1" shapeId="0" xr:uid="{00000000-0006-0000-1400-000002000000}">
      <text>
        <r>
          <rPr>
            <sz val="9"/>
            <color indexed="81"/>
            <rFont val="Tahoma"/>
            <family val="2"/>
          </rPr>
          <t xml:space="preserve">Dans cette colonne, encoder le n° de l'article ou "P.C." (prix convenu) pour les nouveaux prix. </t>
        </r>
      </text>
    </comment>
    <comment ref="A20" authorId="2" shapeId="0" xr:uid="{00000000-0006-0000-1400-000003000000}">
      <text>
        <r>
          <rPr>
            <sz val="9"/>
            <color indexed="81"/>
            <rFont val="Tahoma"/>
            <family val="2"/>
          </rPr>
          <t>Si vous avez complété l'onglet MR, il vous est possible de choisir le numéro de l'article dans le menu déroulant. L'encodage des colonnes "Description", "Unité", "Prix unitaire" et "Sommes" se fera alors automatiquement</t>
        </r>
      </text>
    </comment>
    <comment ref="AF39" authorId="2" shapeId="0" xr:uid="{00000000-0006-0000-1400-000004000000}">
      <text>
        <r>
          <rPr>
            <sz val="9"/>
            <color indexed="81"/>
            <rFont val="Tahoma"/>
            <family val="2"/>
          </rPr>
          <t>En cas d'ajout de ligne(s), vérifier la zone de calcul dans la formule</t>
        </r>
      </text>
    </comment>
    <comment ref="AK39" authorId="2" shapeId="0" xr:uid="{00000000-0006-0000-1400-000005000000}">
      <text>
        <r>
          <rPr>
            <sz val="9"/>
            <color indexed="81"/>
            <rFont val="Tahoma"/>
            <family val="2"/>
          </rPr>
          <t>En cas d'ajout de ligne(s), vérifier la zone de calcul dans la formule</t>
        </r>
      </text>
    </comment>
    <comment ref="L44" authorId="2" shapeId="0" xr:uid="{00000000-0006-0000-1400-000006000000}">
      <text>
        <r>
          <rPr>
            <sz val="9"/>
            <color indexed="81"/>
            <rFont val="Tahoma"/>
            <family val="2"/>
          </rPr>
          <t>Les diminutions de délai sont interdites au DV5 (e)</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Smets Vincent</author>
    <author xml:space="preserve"> </author>
    <author>Dominique BIVER</author>
  </authors>
  <commentList>
    <comment ref="H4" authorId="0" shapeId="0" xr:uid="{00000000-0006-0000-1500-000001000000}">
      <text>
        <r>
          <rPr>
            <sz val="10"/>
            <color indexed="81"/>
            <rFont val="Tahoma"/>
            <family val="2"/>
          </rPr>
          <t>Compléter la feuille "données"</t>
        </r>
      </text>
    </comment>
    <comment ref="A16" authorId="1" shapeId="0" xr:uid="{00000000-0006-0000-1500-000002000000}">
      <text>
        <r>
          <rPr>
            <sz val="9"/>
            <color indexed="81"/>
            <rFont val="Tahoma"/>
            <family val="2"/>
          </rPr>
          <t xml:space="preserve">Dans cette colonne, encoder le n° de l'article ou "P.C." (prix convenu) pour les nouveaux prix. </t>
        </r>
      </text>
    </comment>
    <comment ref="A20" authorId="2" shapeId="0" xr:uid="{00000000-0006-0000-1500-000003000000}">
      <text>
        <r>
          <rPr>
            <sz val="9"/>
            <color indexed="81"/>
            <rFont val="Tahoma"/>
            <family val="2"/>
          </rPr>
          <t>Si vous avez complété l'onglet MR, il vous est possible de choisir le numéro de l'article dans le menu déroulant. L'encodage des colonnes "Description", "Unité", "Prix unitaire" et "Sommes" se fera alors automatiquement</t>
        </r>
      </text>
    </comment>
    <comment ref="AF39" authorId="2" shapeId="0" xr:uid="{00000000-0006-0000-1500-000004000000}">
      <text>
        <r>
          <rPr>
            <sz val="9"/>
            <color indexed="81"/>
            <rFont val="Tahoma"/>
            <family val="2"/>
          </rPr>
          <t>En cas d'ajout de ligne(s), vérifier la zone de calcul dans la formule</t>
        </r>
      </text>
    </comment>
    <comment ref="AK39" authorId="2" shapeId="0" xr:uid="{00000000-0006-0000-1500-000005000000}">
      <text>
        <r>
          <rPr>
            <sz val="9"/>
            <color indexed="81"/>
            <rFont val="Tahoma"/>
            <family val="2"/>
          </rPr>
          <t>En cas d'ajout de ligne(s), vérifier la zone de calcul dans la formule</t>
        </r>
      </text>
    </comment>
    <comment ref="L44" authorId="2" shapeId="0" xr:uid="{00000000-0006-0000-1500-000006000000}">
      <text>
        <r>
          <rPr>
            <sz val="9"/>
            <color indexed="81"/>
            <rFont val="Tahoma"/>
            <family val="2"/>
          </rPr>
          <t>Les diminutions de délai sont interdites au DV5 (e)</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Smets Vincent</author>
    <author>Dominique BIVER</author>
    <author xml:space="preserve"> </author>
  </authors>
  <commentList>
    <comment ref="H2" authorId="0" shapeId="0" xr:uid="{00000000-0006-0000-1600-000001000000}">
      <text>
        <r>
          <rPr>
            <sz val="10"/>
            <color indexed="81"/>
            <rFont val="Tahoma"/>
            <family val="2"/>
          </rPr>
          <t>Compléter la feuille "données"</t>
        </r>
      </text>
    </comment>
    <comment ref="AJ49" authorId="1" shapeId="0" xr:uid="{00000000-0006-0000-1600-000002000000}">
      <text>
        <r>
          <rPr>
            <sz val="9"/>
            <color indexed="81"/>
            <rFont val="Tahoma"/>
            <family val="2"/>
          </rPr>
          <t>En cas d'ajout de ligne(s), vérifier la zone de calcul dans la formule</t>
        </r>
      </text>
    </comment>
    <comment ref="I52" authorId="2" shapeId="0" xr:uid="{00000000-0006-0000-1600-000003000000}">
      <text>
        <r>
          <rPr>
            <sz val="9"/>
            <color indexed="81"/>
            <rFont val="Tahoma"/>
            <family val="2"/>
          </rPr>
          <t>Date à modifier si le DV 6 n'est pas rédigé le même jour que le DV 10</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Smets Vincent</author>
    <author>Biver</author>
    <author>Dominique BIVER</author>
    <author xml:space="preserve"> </author>
  </authors>
  <commentList>
    <comment ref="H2" authorId="0" shapeId="0" xr:uid="{00000000-0006-0000-1700-000001000000}">
      <text>
        <r>
          <rPr>
            <sz val="10"/>
            <color indexed="81"/>
            <rFont val="Tahoma"/>
            <family val="2"/>
          </rPr>
          <t>Compléter la feuille "données"</t>
        </r>
      </text>
    </comment>
    <comment ref="AC14" authorId="1" shapeId="0" xr:uid="{00000000-0006-0000-1700-000002000000}">
      <text>
        <r>
          <rPr>
            <sz val="9"/>
            <color indexed="81"/>
            <rFont val="Tahoma"/>
            <family val="2"/>
          </rPr>
          <t xml:space="preserve">Si vous constatez que le délai ne sera pas respecté, n'oubliez pas d'envoyer un recommandé à l'entrepreneur 3 jours avant cette date pour l'informer du fait que vous allez appliquer les pénalités. </t>
        </r>
      </text>
    </comment>
    <comment ref="AO18" authorId="2" shapeId="0" xr:uid="{00000000-0006-0000-1700-000003000000}">
      <text>
        <r>
          <rPr>
            <sz val="9"/>
            <color indexed="81"/>
            <rFont val="Tahoma"/>
            <family val="2"/>
          </rPr>
          <t>Encoder le montant dans la zone C19-N19</t>
        </r>
      </text>
    </comment>
    <comment ref="I46" authorId="3" shapeId="0" xr:uid="{00000000-0006-0000-1700-000004000000}">
      <text>
        <r>
          <rPr>
            <sz val="9"/>
            <color indexed="81"/>
            <rFont val="Tahoma"/>
            <family val="2"/>
          </rPr>
          <t>Date à modifier si le DV 7 n'est pas rédigé le même jour que le DV 10</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Smets Vincent</author>
    <author>Biver</author>
    <author>Dominique BIVER</author>
    <author xml:space="preserve"> </author>
  </authors>
  <commentList>
    <comment ref="H2" authorId="0" shapeId="0" xr:uid="{00000000-0006-0000-1800-000001000000}">
      <text>
        <r>
          <rPr>
            <sz val="10"/>
            <color indexed="81"/>
            <rFont val="Tahoma"/>
            <family val="2"/>
          </rPr>
          <t>Compléter la feuille "données"</t>
        </r>
      </text>
    </comment>
    <comment ref="AC14" authorId="1" shapeId="0" xr:uid="{00000000-0006-0000-1800-000002000000}">
      <text>
        <r>
          <rPr>
            <sz val="9"/>
            <color indexed="81"/>
            <rFont val="Tahoma"/>
            <family val="2"/>
          </rPr>
          <t xml:space="preserve">Si vous constatez que le délai ne sera pas respecté, n'oubliez pas d'envoyer un recommandé à l'entrepreneur 3 jours avant cette date pour l'informer du fait que vous allez appliquer les pénalités. </t>
        </r>
      </text>
    </comment>
    <comment ref="AO18" authorId="2" shapeId="0" xr:uid="{00000000-0006-0000-1800-000003000000}">
      <text>
        <r>
          <rPr>
            <sz val="9"/>
            <color indexed="81"/>
            <rFont val="Tahoma"/>
            <family val="2"/>
          </rPr>
          <t>Encoder le montant dans la zone C19-N19</t>
        </r>
      </text>
    </comment>
    <comment ref="I46" authorId="3" shapeId="0" xr:uid="{00000000-0006-0000-1800-000004000000}">
      <text>
        <r>
          <rPr>
            <sz val="9"/>
            <color indexed="81"/>
            <rFont val="Tahoma"/>
            <family val="2"/>
          </rPr>
          <t>Date à modifier si le DV 7 n'est pas rédigé le même jour que le DV 10</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Smets Vincent</author>
    <author>Biver</author>
    <author>Dominique BIVER</author>
    <author xml:space="preserve"> </author>
  </authors>
  <commentList>
    <comment ref="H2" authorId="0" shapeId="0" xr:uid="{00000000-0006-0000-1900-000001000000}">
      <text>
        <r>
          <rPr>
            <sz val="10"/>
            <color indexed="81"/>
            <rFont val="Tahoma"/>
            <family val="2"/>
          </rPr>
          <t>Compléter la feuille "données"</t>
        </r>
      </text>
    </comment>
    <comment ref="AC14" authorId="1" shapeId="0" xr:uid="{00000000-0006-0000-1900-000002000000}">
      <text>
        <r>
          <rPr>
            <sz val="9"/>
            <color indexed="81"/>
            <rFont val="Tahoma"/>
            <family val="2"/>
          </rPr>
          <t xml:space="preserve">Si vous constatez que le délai ne sera pas respecté, n'oubliez pas d'envoyer un recommandé à l'entrepreneur 3 jours avant cette date pour l'informer du fait que vous allez appliquer les pénalités. </t>
        </r>
      </text>
    </comment>
    <comment ref="AO18" authorId="2" shapeId="0" xr:uid="{00000000-0006-0000-1900-000003000000}">
      <text>
        <r>
          <rPr>
            <sz val="9"/>
            <color indexed="81"/>
            <rFont val="Tahoma"/>
            <family val="2"/>
          </rPr>
          <t>Encoder le montant dans la zone C19-N19</t>
        </r>
      </text>
    </comment>
    <comment ref="I46" authorId="3" shapeId="0" xr:uid="{00000000-0006-0000-1900-000004000000}">
      <text>
        <r>
          <rPr>
            <sz val="9"/>
            <color indexed="81"/>
            <rFont val="Tahoma"/>
            <family val="2"/>
          </rPr>
          <t>Date à modifier si le DV 7 n'est pas rédigé le même jour que le DV 10</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Smets Vincent</author>
    <author xml:space="preserve"> </author>
    <author>Biver</author>
    <author>Customer</author>
  </authors>
  <commentList>
    <comment ref="H2" authorId="0" shapeId="0" xr:uid="{00000000-0006-0000-1A00-000001000000}">
      <text>
        <r>
          <rPr>
            <sz val="10"/>
            <color indexed="81"/>
            <rFont val="Tahoma"/>
            <family val="2"/>
          </rPr>
          <t>Compléter la feuille "données"</t>
        </r>
      </text>
    </comment>
    <comment ref="B13" authorId="1" shapeId="0" xr:uid="{00000000-0006-0000-1A00-000002000000}">
      <text>
        <r>
          <rPr>
            <sz val="9"/>
            <color indexed="81"/>
            <rFont val="Tahoma"/>
            <family val="2"/>
          </rPr>
          <t>Encoder le jour, le mois et l'année dans cette zone</t>
        </r>
      </text>
    </comment>
    <comment ref="D52" authorId="2" shapeId="0" xr:uid="{00000000-0006-0000-1A00-000003000000}">
      <text>
        <r>
          <rPr>
            <sz val="9"/>
            <color indexed="81"/>
            <rFont val="Tahoma"/>
            <family val="2"/>
          </rPr>
          <t>En cas de retard, compléter la cellule X23 de l'onglet "calculs pénalités DV 7bis.1".</t>
        </r>
        <r>
          <rPr>
            <b/>
            <sz val="9"/>
            <color indexed="81"/>
            <rFont val="Tahoma"/>
            <family val="2"/>
          </rPr>
          <t xml:space="preserve">
</t>
        </r>
      </text>
    </comment>
    <comment ref="N55" authorId="2" shapeId="0" xr:uid="{00000000-0006-0000-1A00-000004000000}">
      <text>
        <r>
          <rPr>
            <sz val="9"/>
            <color indexed="81"/>
            <rFont val="Tahoma"/>
            <family val="2"/>
          </rPr>
          <t>Voir cellule X28 de l'onglet "calculs pénalités DV 7bis.1"</t>
        </r>
      </text>
    </comment>
    <comment ref="L60" authorId="1" shapeId="0" xr:uid="{00000000-0006-0000-1A00-000005000000}">
      <text>
        <r>
          <rPr>
            <sz val="9"/>
            <color indexed="10"/>
            <rFont val="Tahoma"/>
            <family val="2"/>
          </rPr>
          <t>Encoder un montant positif</t>
        </r>
      </text>
    </comment>
    <comment ref="U60" authorId="3" shapeId="0" xr:uid="{00000000-0006-0000-1A00-000006000000}">
      <text>
        <r>
          <rPr>
            <sz val="9"/>
            <color indexed="81"/>
            <rFont val="Tahoma"/>
            <family val="2"/>
          </rPr>
          <t>Cliquer sur le menu déroulant pour choisir entre "soumis à la TVA" ou "non soumis à la TVA"</t>
        </r>
      </text>
    </comment>
    <comment ref="AG60" authorId="1" shapeId="0" xr:uid="{00000000-0006-0000-1A00-000007000000}">
      <text>
        <r>
          <rPr>
            <sz val="9"/>
            <color indexed="10"/>
            <rFont val="Tahoma"/>
            <family val="2"/>
          </rPr>
          <t xml:space="preserve">Au besoin, calculer ici la TVA.
Encoder un montant positif.
</t>
        </r>
      </text>
    </comment>
    <comment ref="L62" authorId="1" shapeId="0" xr:uid="{00000000-0006-0000-1A00-000008000000}">
      <text>
        <r>
          <rPr>
            <sz val="9"/>
            <color indexed="81"/>
            <rFont val="Tahoma"/>
            <family val="2"/>
          </rPr>
          <t>Reporter ici la somme des "pénalités spéciales prévues au DV 7ter.1" et des "autres pénalités" calculées dans  l'onglet "calculs pénalités DV 7bis.1".</t>
        </r>
        <r>
          <rPr>
            <sz val="9"/>
            <color indexed="10"/>
            <rFont val="Tahoma"/>
            <family val="2"/>
          </rPr>
          <t xml:space="preserve">
Encoder un montant positif.</t>
        </r>
      </text>
    </comment>
    <comment ref="J79" authorId="1" shapeId="0" xr:uid="{00000000-0006-0000-1A00-000009000000}">
      <text>
        <r>
          <rPr>
            <sz val="9"/>
            <color indexed="81"/>
            <rFont val="Tahoma"/>
            <family val="2"/>
          </rPr>
          <t>Compléter la feuille "données"</t>
        </r>
      </text>
    </comment>
    <comment ref="B90" authorId="1" shapeId="0" xr:uid="{00000000-0006-0000-1A00-00000A000000}">
      <text>
        <r>
          <rPr>
            <sz val="9"/>
            <color indexed="81"/>
            <rFont val="Tahoma"/>
            <family val="2"/>
          </rPr>
          <t>Encoder le jour, le mois et l'année dans cette zone</t>
        </r>
      </text>
    </comment>
    <comment ref="A126" authorId="2" shapeId="0" xr:uid="{00000000-0006-0000-1A00-00000B000000}">
      <text>
        <r>
          <rPr>
            <sz val="9"/>
            <color indexed="81"/>
            <rFont val="Tahoma"/>
            <family val="2"/>
          </rPr>
          <t xml:space="preserve">Si vous constatez que le délai ne sera pas respecté, n'oubliez pas d'envoyer un recommandé à l'entrepreneur 3 jours avant cette date pour l'informer du fait que vous allez appliquer les pénalités.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Smets Vincent</author>
    <author>Dominique BIVER</author>
    <author>Biver</author>
  </authors>
  <commentList>
    <comment ref="H4" authorId="0" shapeId="0" xr:uid="{00000000-0006-0000-1B00-000001000000}">
      <text>
        <r>
          <rPr>
            <sz val="10"/>
            <color indexed="81"/>
            <rFont val="Tahoma"/>
            <family val="2"/>
          </rPr>
          <t>Compléter la feuille "données"</t>
        </r>
      </text>
    </comment>
    <comment ref="X28" authorId="1" shapeId="0" xr:uid="{00000000-0006-0000-1B00-000002000000}">
      <text>
        <r>
          <rPr>
            <sz val="9"/>
            <color indexed="81"/>
            <rFont val="Tahoma"/>
            <family val="2"/>
          </rPr>
          <t>Se reporte automatiquement dans la cellule N55 du DV 7bis.1</t>
        </r>
      </text>
    </comment>
    <comment ref="X52" authorId="2" shapeId="0" xr:uid="{00000000-0006-0000-1B00-000003000000}">
      <text>
        <r>
          <rPr>
            <sz val="9"/>
            <color indexed="81"/>
            <rFont val="Tahoma"/>
            <family val="2"/>
          </rPr>
          <t>A reporter dans la cellule L62 du DV 7bis.1</t>
        </r>
      </text>
    </comment>
    <comment ref="H54" authorId="2" shapeId="0" xr:uid="{00000000-0006-0000-1B00-000004000000}">
      <text>
        <r>
          <rPr>
            <sz val="9"/>
            <color indexed="81"/>
            <rFont val="Tahoma"/>
            <family val="2"/>
          </rPr>
          <t xml:space="preserve">Mentionner ici le calcul des autres pénalités prévues au cahier spécial des charges et/ou propres au chantier considéré.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Smets Vincent</author>
    <author xml:space="preserve"> </author>
    <author>Biver</author>
    <author>Customer</author>
  </authors>
  <commentList>
    <comment ref="H2" authorId="0" shapeId="0" xr:uid="{00000000-0006-0000-1C00-000001000000}">
      <text>
        <r>
          <rPr>
            <sz val="10"/>
            <color indexed="81"/>
            <rFont val="Tahoma"/>
            <family val="2"/>
          </rPr>
          <t>Compléter la feuille "données"</t>
        </r>
      </text>
    </comment>
    <comment ref="B13" authorId="1" shapeId="0" xr:uid="{00000000-0006-0000-1C00-000002000000}">
      <text>
        <r>
          <rPr>
            <sz val="9"/>
            <color indexed="81"/>
            <rFont val="Tahoma"/>
            <family val="2"/>
          </rPr>
          <t>Encoder le jour, le mois et l'année dans cette zone</t>
        </r>
      </text>
    </comment>
    <comment ref="D52" authorId="2" shapeId="0" xr:uid="{00000000-0006-0000-1C00-000003000000}">
      <text>
        <r>
          <rPr>
            <sz val="9"/>
            <color indexed="81"/>
            <rFont val="Tahoma"/>
            <family val="2"/>
          </rPr>
          <t>En cas de retard, compléter la cellule X23 de l'onglet "calculs pénalités DV 7bis.2".</t>
        </r>
      </text>
    </comment>
    <comment ref="N55" authorId="2" shapeId="0" xr:uid="{00000000-0006-0000-1C00-000004000000}">
      <text>
        <r>
          <rPr>
            <sz val="9"/>
            <color indexed="81"/>
            <rFont val="Tahoma"/>
            <family val="2"/>
          </rPr>
          <t>Voir cellule X28 de l'onglet "calculs pénalités DV 7bis.2"</t>
        </r>
      </text>
    </comment>
    <comment ref="L60" authorId="1" shapeId="0" xr:uid="{00000000-0006-0000-1C00-000005000000}">
      <text>
        <r>
          <rPr>
            <sz val="9"/>
            <color indexed="10"/>
            <rFont val="Tahoma"/>
            <family val="2"/>
          </rPr>
          <t>Encoder un montant positif</t>
        </r>
      </text>
    </comment>
    <comment ref="U60" authorId="3" shapeId="0" xr:uid="{00000000-0006-0000-1C00-000006000000}">
      <text>
        <r>
          <rPr>
            <sz val="9"/>
            <color indexed="81"/>
            <rFont val="Tahoma"/>
            <family val="2"/>
          </rPr>
          <t>Cliquer sur le menu déroulant pour choisir entre "soumis à la TVA" ou "non soumis à la TVA"</t>
        </r>
      </text>
    </comment>
    <comment ref="AG60" authorId="1" shapeId="0" xr:uid="{00000000-0006-0000-1C00-000007000000}">
      <text>
        <r>
          <rPr>
            <sz val="9"/>
            <color indexed="10"/>
            <rFont val="Tahoma"/>
            <family val="2"/>
          </rPr>
          <t>Au besoin, calculer ici la TVA.
Encoder un montant positif.</t>
        </r>
      </text>
    </comment>
    <comment ref="L62" authorId="1" shapeId="0" xr:uid="{00000000-0006-0000-1C00-000008000000}">
      <text>
        <r>
          <rPr>
            <sz val="9"/>
            <color indexed="81"/>
            <rFont val="Tahoma"/>
            <family val="2"/>
          </rPr>
          <t xml:space="preserve">Reporter ici la somme des "pénalités spéciales prévues au DV 7ter.2" et des "autres pénalités" calculées dans  l'onglet "calculs pénalités DV 7bis.2".
</t>
        </r>
        <r>
          <rPr>
            <sz val="9"/>
            <color indexed="10"/>
            <rFont val="Tahoma"/>
            <family val="2"/>
          </rPr>
          <t xml:space="preserve">
Encoder un montant positif.</t>
        </r>
      </text>
    </comment>
    <comment ref="J79" authorId="1" shapeId="0" xr:uid="{00000000-0006-0000-1C00-000009000000}">
      <text>
        <r>
          <rPr>
            <sz val="9"/>
            <color indexed="81"/>
            <rFont val="Tahoma"/>
            <family val="2"/>
          </rPr>
          <t>Compléter la feuille "données"</t>
        </r>
      </text>
    </comment>
    <comment ref="B90" authorId="1" shapeId="0" xr:uid="{00000000-0006-0000-1C00-00000A000000}">
      <text>
        <r>
          <rPr>
            <sz val="9"/>
            <color indexed="81"/>
            <rFont val="Tahoma"/>
            <family val="2"/>
          </rPr>
          <t>Encoder le jour, le mois et l'année dans cette zone</t>
        </r>
      </text>
    </comment>
    <comment ref="A126" authorId="2" shapeId="0" xr:uid="{00000000-0006-0000-1C00-00000B000000}">
      <text>
        <r>
          <rPr>
            <sz val="9"/>
            <color indexed="81"/>
            <rFont val="Tahoma"/>
            <family val="2"/>
          </rPr>
          <t>Si vous constatez que le délai ne sera pas respecté, n'oubliez pas d'envoyer un recommandé à l'entrepreneur 3 jours avant cette date pour l'informer du fait que vous allez appliquer les pénalités.</t>
        </r>
        <r>
          <rPr>
            <b/>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Smets Vincent</author>
    <author>Dominique BIVER</author>
  </authors>
  <commentList>
    <comment ref="H4" authorId="0" shapeId="0" xr:uid="{00000000-0006-0000-0200-000001000000}">
      <text>
        <r>
          <rPr>
            <sz val="10"/>
            <color indexed="81"/>
            <rFont val="Tahoma"/>
            <family val="2"/>
          </rPr>
          <t>Compléter la feuille "données"</t>
        </r>
      </text>
    </comment>
    <comment ref="A22" authorId="1" shapeId="0" xr:uid="{00000000-0006-0000-0200-000002000000}">
      <text>
        <r>
          <rPr>
            <sz val="9"/>
            <color indexed="81"/>
            <rFont val="Tahoma"/>
            <family val="2"/>
          </rPr>
          <t xml:space="preserve">Si vous avez complété l'onglet MR, il vous est possible de choisir le numéro de l'article dans le menu déroulant. 
L'encodage des colonnes "Description", "Qté prévues au MR", "Unité", "Prix unitaire" et "Sommes" se fera alors automatiquement
</t>
        </r>
      </text>
    </comment>
    <comment ref="AF39" authorId="1" shapeId="0" xr:uid="{00000000-0006-0000-0200-000003000000}">
      <text>
        <r>
          <rPr>
            <sz val="9"/>
            <color indexed="81"/>
            <rFont val="Tahoma"/>
            <family val="2"/>
          </rPr>
          <t>En cas d'ajout de ligne(s), vérifier la zone de calcul dans la formule</t>
        </r>
      </text>
    </comment>
    <comment ref="AK39" authorId="1" shapeId="0" xr:uid="{00000000-0006-0000-0200-000004000000}">
      <text>
        <r>
          <rPr>
            <sz val="9"/>
            <color indexed="81"/>
            <rFont val="Tahoma"/>
            <family val="2"/>
          </rPr>
          <t>En cas d'ajout de ligne(s), vérifier la zone de calcul dans la formule</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Smets Vincent</author>
    <author>Dominique BIVER</author>
    <author>Biver</author>
  </authors>
  <commentList>
    <comment ref="H4" authorId="0" shapeId="0" xr:uid="{00000000-0006-0000-1D00-000001000000}">
      <text>
        <r>
          <rPr>
            <sz val="10"/>
            <color indexed="81"/>
            <rFont val="Tahoma"/>
            <family val="2"/>
          </rPr>
          <t>Compléter la feuille "données"</t>
        </r>
      </text>
    </comment>
    <comment ref="X28" authorId="1" shapeId="0" xr:uid="{00000000-0006-0000-1D00-000002000000}">
      <text>
        <r>
          <rPr>
            <sz val="9"/>
            <color indexed="81"/>
            <rFont val="Tahoma"/>
            <family val="2"/>
          </rPr>
          <t>Se reporte automatiquement dans la cellule N55 du DV 7bis.2</t>
        </r>
      </text>
    </comment>
    <comment ref="X52" authorId="2" shapeId="0" xr:uid="{00000000-0006-0000-1D00-000003000000}">
      <text>
        <r>
          <rPr>
            <sz val="9"/>
            <color indexed="81"/>
            <rFont val="Tahoma"/>
            <family val="2"/>
          </rPr>
          <t>A reporter dans la cellule L62 du DV 7bis.2</t>
        </r>
      </text>
    </comment>
    <comment ref="H54" authorId="2" shapeId="0" xr:uid="{00000000-0006-0000-1D00-000004000000}">
      <text>
        <r>
          <rPr>
            <sz val="9"/>
            <color indexed="81"/>
            <rFont val="Tahoma"/>
            <family val="2"/>
          </rPr>
          <t xml:space="preserve">Mentionner ici le calcul des autres pénalités prévues au cahier spécial des charges et/ou propres au chantier considéré.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Smets Vincent</author>
    <author xml:space="preserve"> </author>
    <author>Biver</author>
    <author>Customer</author>
  </authors>
  <commentList>
    <comment ref="H2" authorId="0" shapeId="0" xr:uid="{00000000-0006-0000-1E00-000001000000}">
      <text>
        <r>
          <rPr>
            <sz val="10"/>
            <color indexed="81"/>
            <rFont val="Tahoma"/>
            <family val="2"/>
          </rPr>
          <t>Compléter la feuille "données"</t>
        </r>
      </text>
    </comment>
    <comment ref="B13" authorId="1" shapeId="0" xr:uid="{00000000-0006-0000-1E00-000002000000}">
      <text>
        <r>
          <rPr>
            <sz val="9"/>
            <color indexed="81"/>
            <rFont val="Tahoma"/>
            <family val="2"/>
          </rPr>
          <t>Encoder le jour, le mois et l'année dans cette zone</t>
        </r>
      </text>
    </comment>
    <comment ref="D52" authorId="2" shapeId="0" xr:uid="{00000000-0006-0000-1E00-000003000000}">
      <text>
        <r>
          <rPr>
            <sz val="9"/>
            <color indexed="81"/>
            <rFont val="Tahoma"/>
            <family val="2"/>
          </rPr>
          <t>En cas de retard, compléter la cellule X23 de l'onglet "calculs pénalités DV 7bis.3".</t>
        </r>
      </text>
    </comment>
    <comment ref="N55" authorId="2" shapeId="0" xr:uid="{00000000-0006-0000-1E00-000004000000}">
      <text>
        <r>
          <rPr>
            <sz val="9"/>
            <color indexed="81"/>
            <rFont val="Tahoma"/>
            <family val="2"/>
          </rPr>
          <t xml:space="preserve">Voir cellule X28 de l'onglet "calculs pénalités DV 7bis.3"
</t>
        </r>
      </text>
    </comment>
    <comment ref="L60" authorId="1" shapeId="0" xr:uid="{00000000-0006-0000-1E00-000005000000}">
      <text>
        <r>
          <rPr>
            <sz val="9"/>
            <color indexed="10"/>
            <rFont val="Tahoma"/>
            <family val="2"/>
          </rPr>
          <t>Encoder un montant positif</t>
        </r>
      </text>
    </comment>
    <comment ref="U60" authorId="3" shapeId="0" xr:uid="{00000000-0006-0000-1E00-000006000000}">
      <text>
        <r>
          <rPr>
            <sz val="9"/>
            <color indexed="81"/>
            <rFont val="Tahoma"/>
            <family val="2"/>
          </rPr>
          <t>Cliquer sur le menu déroulant pour choisir entre "soumis à la TVA" ou "non soumis à la TVA"</t>
        </r>
      </text>
    </comment>
    <comment ref="AG60" authorId="1" shapeId="0" xr:uid="{00000000-0006-0000-1E00-000007000000}">
      <text>
        <r>
          <rPr>
            <sz val="9"/>
            <color indexed="10"/>
            <rFont val="Tahoma"/>
            <family val="2"/>
          </rPr>
          <t>Au besoin, calculer ici la TVA.
Encoder un montant positif.</t>
        </r>
      </text>
    </comment>
    <comment ref="L62" authorId="1" shapeId="0" xr:uid="{00000000-0006-0000-1E00-000008000000}">
      <text>
        <r>
          <rPr>
            <sz val="9"/>
            <color indexed="81"/>
            <rFont val="Tahoma"/>
            <family val="2"/>
          </rPr>
          <t>Reporter ici la somme des "pénalités spéciales prévues au DV 7ter.3" et des "autres pénalités" calculées dans  l'onglet "calculs pénalités DV 7bis.3".</t>
        </r>
        <r>
          <rPr>
            <sz val="9"/>
            <color indexed="10"/>
            <rFont val="Tahoma"/>
            <family val="2"/>
          </rPr>
          <t xml:space="preserve">
Encoder un montant positif.
</t>
        </r>
      </text>
    </comment>
    <comment ref="J79" authorId="1" shapeId="0" xr:uid="{00000000-0006-0000-1E00-000009000000}">
      <text>
        <r>
          <rPr>
            <sz val="9"/>
            <color indexed="81"/>
            <rFont val="Tahoma"/>
            <family val="2"/>
          </rPr>
          <t>Compléter la feuille "données"</t>
        </r>
      </text>
    </comment>
    <comment ref="B90" authorId="1" shapeId="0" xr:uid="{00000000-0006-0000-1E00-00000A000000}">
      <text>
        <r>
          <rPr>
            <sz val="9"/>
            <color indexed="81"/>
            <rFont val="Tahoma"/>
            <family val="2"/>
          </rPr>
          <t>Encoder le jour, le mois et l'année dans cette zone</t>
        </r>
      </text>
    </comment>
    <comment ref="A126" authorId="2" shapeId="0" xr:uid="{00000000-0006-0000-1E00-00000B000000}">
      <text>
        <r>
          <rPr>
            <sz val="9"/>
            <color indexed="81"/>
            <rFont val="Tahoma"/>
            <family val="2"/>
          </rPr>
          <t xml:space="preserve">Si vous constatez que le délai ne sera pas respecté, n'oubliez pas d'envoyer un recommandé à l'entrepreneur 3 jours avant cette date pour l'informer du fait que vous allez appliquer les pénalités.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Smets Vincent</author>
    <author>Dominique BIVER</author>
    <author>Biver</author>
  </authors>
  <commentList>
    <comment ref="H4" authorId="0" shapeId="0" xr:uid="{00000000-0006-0000-1F00-000001000000}">
      <text>
        <r>
          <rPr>
            <sz val="10"/>
            <color indexed="81"/>
            <rFont val="Tahoma"/>
            <family val="2"/>
          </rPr>
          <t>Compléter la feuille "données"</t>
        </r>
      </text>
    </comment>
    <comment ref="X28" authorId="1" shapeId="0" xr:uid="{00000000-0006-0000-1F00-000002000000}">
      <text>
        <r>
          <rPr>
            <sz val="9"/>
            <color indexed="81"/>
            <rFont val="Tahoma"/>
            <family val="2"/>
          </rPr>
          <t>Se reporte automatiquement dans la cellule N55 du DV 7bis.3</t>
        </r>
      </text>
    </comment>
    <comment ref="X52" authorId="2" shapeId="0" xr:uid="{00000000-0006-0000-1F00-000003000000}">
      <text>
        <r>
          <rPr>
            <sz val="9"/>
            <color indexed="81"/>
            <rFont val="Tahoma"/>
            <family val="2"/>
          </rPr>
          <t>A reporter dans la cellule L62 du DV 7bis.3</t>
        </r>
      </text>
    </comment>
    <comment ref="H54" authorId="2" shapeId="0" xr:uid="{00000000-0006-0000-1F00-000004000000}">
      <text>
        <r>
          <rPr>
            <sz val="9"/>
            <color indexed="81"/>
            <rFont val="Tahoma"/>
            <family val="2"/>
          </rPr>
          <t xml:space="preserve">Mentionner ici le calcul des autres pénalités prévues au cahier spécial des charges et/ou propres au chantier considéré.
</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Smets Vincent</author>
    <author>Biver</author>
    <author xml:space="preserve"> </author>
    <author>Dominique BIVER</author>
  </authors>
  <commentList>
    <comment ref="H4" authorId="0" shapeId="0" xr:uid="{00000000-0006-0000-2000-000001000000}">
      <text>
        <r>
          <rPr>
            <sz val="10"/>
            <color indexed="81"/>
            <rFont val="Tahoma"/>
            <family val="2"/>
          </rPr>
          <t>Compléter la feuille "données"</t>
        </r>
      </text>
    </comment>
    <comment ref="AI17" authorId="1" shapeId="0" xr:uid="{00000000-0006-0000-2000-000002000000}">
      <text>
        <r>
          <rPr>
            <sz val="9"/>
            <color indexed="81"/>
            <rFont val="Tahoma"/>
            <family val="2"/>
          </rPr>
          <t>Assurez-vous que les éventuelles prolongations de délai des DV 4 ont été reportées au DV 3</t>
        </r>
      </text>
    </comment>
    <comment ref="J18" authorId="2" shapeId="0" xr:uid="{00000000-0006-0000-2000-000003000000}">
      <text>
        <r>
          <rPr>
            <sz val="9"/>
            <color indexed="81"/>
            <rFont val="Tahoma"/>
            <family val="2"/>
          </rPr>
          <t>Joindre un rapport justificatif.</t>
        </r>
      </text>
    </comment>
    <comment ref="AI18" authorId="3" shapeId="0" xr:uid="{00000000-0006-0000-2000-000004000000}">
      <text>
        <r>
          <rPr>
            <sz val="9"/>
            <color indexed="81"/>
            <rFont val="Tahoma"/>
            <family val="2"/>
          </rPr>
          <t>Joindre un rapport justificatif.</t>
        </r>
      </text>
    </comment>
    <comment ref="AA45" authorId="3" shapeId="0" xr:uid="{00000000-0006-0000-2000-000005000000}">
      <text>
        <r>
          <rPr>
            <sz val="9"/>
            <color indexed="81"/>
            <rFont val="Tahoma"/>
            <family val="2"/>
          </rPr>
          <t xml:space="preserve">Montant des honoraires prévus au contrat.
</t>
        </r>
      </text>
    </comment>
    <comment ref="AA46" authorId="3" shapeId="0" xr:uid="{00000000-0006-0000-2000-000006000000}">
      <text>
        <r>
          <rPr>
            <sz val="9"/>
            <color indexed="81"/>
            <rFont val="Tahoma"/>
            <family val="2"/>
          </rPr>
          <t>Montant des honoraires prévus au contrat.</t>
        </r>
      </text>
    </comment>
    <comment ref="AA47" authorId="3" shapeId="0" xr:uid="{00000000-0006-0000-2000-000007000000}">
      <text>
        <r>
          <rPr>
            <sz val="9"/>
            <color indexed="81"/>
            <rFont val="Tahoma"/>
            <family val="2"/>
          </rPr>
          <t>Montant des honoraires prévus au contrat.</t>
        </r>
      </text>
    </comment>
    <comment ref="I51" authorId="2" shapeId="0" xr:uid="{00000000-0006-0000-2000-000008000000}">
      <text>
        <r>
          <rPr>
            <sz val="9"/>
            <color indexed="81"/>
            <rFont val="Tahoma"/>
            <family val="2"/>
          </rPr>
          <t>Date à modifier si le DV 8 n'est pas rédigé le même jour que le DV 10</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Smets Vincent</author>
    <author xml:space="preserve"> </author>
  </authors>
  <commentList>
    <comment ref="H2" authorId="0" shapeId="0" xr:uid="{00000000-0006-0000-2100-000001000000}">
      <text>
        <r>
          <rPr>
            <sz val="10"/>
            <color indexed="81"/>
            <rFont val="Tahoma"/>
            <family val="2"/>
          </rPr>
          <t>Compléter la feuille "données"</t>
        </r>
      </text>
    </comment>
    <comment ref="J18" authorId="1" shapeId="0" xr:uid="{00000000-0006-0000-2100-000002000000}">
      <text>
        <r>
          <rPr>
            <sz val="9"/>
            <color indexed="81"/>
            <rFont val="Tahoma"/>
            <family val="2"/>
          </rPr>
          <t>Joindre un rapport justificatif.</t>
        </r>
      </text>
    </comment>
    <comment ref="AI18" authorId="1" shapeId="0" xr:uid="{00000000-0006-0000-2100-000003000000}">
      <text>
        <r>
          <rPr>
            <sz val="9"/>
            <color indexed="81"/>
            <rFont val="Tahoma"/>
            <family val="2"/>
          </rPr>
          <t>Joindre un rapport justificatif.</t>
        </r>
      </text>
    </comment>
    <comment ref="J32" authorId="1" shapeId="0" xr:uid="{00000000-0006-0000-2100-000004000000}">
      <text>
        <r>
          <rPr>
            <sz val="9"/>
            <color indexed="81"/>
            <rFont val="Tahoma"/>
            <family val="2"/>
          </rPr>
          <t>Joindre un rapport justificatif.</t>
        </r>
      </text>
    </comment>
    <comment ref="AI32" authorId="1" shapeId="0" xr:uid="{00000000-0006-0000-2100-000005000000}">
      <text>
        <r>
          <rPr>
            <sz val="9"/>
            <color indexed="81"/>
            <rFont val="Tahoma"/>
            <family val="2"/>
          </rPr>
          <t>Joindre un rapport justificatif.</t>
        </r>
      </text>
    </comment>
    <comment ref="J46" authorId="1" shapeId="0" xr:uid="{00000000-0006-0000-2100-000006000000}">
      <text>
        <r>
          <rPr>
            <sz val="9"/>
            <color indexed="81"/>
            <rFont val="Tahoma"/>
            <family val="2"/>
          </rPr>
          <t>Joindre un rapport justificatif.</t>
        </r>
      </text>
    </comment>
    <comment ref="AI46" authorId="1" shapeId="0" xr:uid="{00000000-0006-0000-2100-000007000000}">
      <text>
        <r>
          <rPr>
            <sz val="9"/>
            <color indexed="81"/>
            <rFont val="Tahoma"/>
            <family val="2"/>
          </rPr>
          <t>Joindre un rapport justificatif.</t>
        </r>
      </text>
    </comment>
    <comment ref="I64" authorId="1" shapeId="0" xr:uid="{00000000-0006-0000-2100-000008000000}">
      <text>
        <r>
          <rPr>
            <sz val="9"/>
            <color indexed="81"/>
            <rFont val="Tahoma"/>
            <family val="2"/>
          </rPr>
          <t>Date à modifier si le DV 8bis n'est pas rédigé le même jour que le DV 10</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Smets Vincent</author>
    <author>Dominique BIVER</author>
    <author xml:space="preserve"> </author>
  </authors>
  <commentList>
    <comment ref="H2" authorId="0" shapeId="0" xr:uid="{00000000-0006-0000-2200-000001000000}">
      <text>
        <r>
          <rPr>
            <sz val="10"/>
            <color indexed="81"/>
            <rFont val="Tahoma"/>
            <family val="2"/>
          </rPr>
          <t>Compléter la feuille "données"</t>
        </r>
      </text>
    </comment>
    <comment ref="AI37" authorId="1" shapeId="0" xr:uid="{00000000-0006-0000-2200-000002000000}">
      <text>
        <r>
          <rPr>
            <sz val="9"/>
            <color indexed="81"/>
            <rFont val="Tahoma"/>
            <family val="2"/>
          </rPr>
          <t>En cas d'ajout de ligne(s), vérifier la zone de calcul dans la formule</t>
        </r>
      </text>
    </comment>
    <comment ref="AK44" authorId="1" shapeId="0" xr:uid="{00000000-0006-0000-2200-000003000000}">
      <text>
        <r>
          <rPr>
            <sz val="9"/>
            <color indexed="81"/>
            <rFont val="Tahoma"/>
            <family val="2"/>
          </rPr>
          <t>Le montant s'encode automatiquement dans la zone C45-H45</t>
        </r>
      </text>
    </comment>
    <comment ref="I52" authorId="2" shapeId="0" xr:uid="{00000000-0006-0000-2200-000004000000}">
      <text>
        <r>
          <rPr>
            <sz val="9"/>
            <color indexed="81"/>
            <rFont val="Tahoma"/>
            <family val="2"/>
          </rPr>
          <t>Date à modifier si le DV 9 n'est pas rédigé le même jour que le DV 10</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Smets Vincent</author>
    <author>Dominique BIVER</author>
    <author>Biver</author>
  </authors>
  <commentList>
    <comment ref="H4" authorId="0" shapeId="0" xr:uid="{00000000-0006-0000-2300-000001000000}">
      <text>
        <r>
          <rPr>
            <sz val="10"/>
            <color indexed="81"/>
            <rFont val="Tahoma"/>
            <family val="2"/>
          </rPr>
          <t>Compléter la feuille "données"</t>
        </r>
      </text>
    </comment>
    <comment ref="B13" authorId="1" shapeId="0" xr:uid="{00000000-0006-0000-2300-000002000000}">
      <text>
        <r>
          <rPr>
            <sz val="9"/>
            <color indexed="81"/>
            <rFont val="Tahoma"/>
            <family val="2"/>
          </rPr>
          <t>Encoder le jour, le mois et l'année dans cette zone.</t>
        </r>
      </text>
    </comment>
    <comment ref="U48" authorId="1" shapeId="0" xr:uid="{00000000-0006-0000-2300-000003000000}">
      <text>
        <r>
          <rPr>
            <sz val="9"/>
            <color indexed="10"/>
            <rFont val="Tahoma"/>
            <family val="2"/>
          </rPr>
          <t xml:space="preserve">Montant à recopier dans la case U32 au recto du DV1 (au besoin augmenté du montant des autres pénalités encourues par l'entrepreneur). 
Le cas échéant, imprimer le calcul des différentes pénalités repris dans l'onglet "calculs pénalités DV 1-DV 10" et le joindre au décompte final. </t>
        </r>
      </text>
    </comment>
    <comment ref="H68" authorId="0" shapeId="0" xr:uid="{00000000-0006-0000-2300-000004000000}">
      <text>
        <r>
          <rPr>
            <sz val="10"/>
            <color indexed="81"/>
            <rFont val="Tahoma"/>
            <family val="2"/>
          </rPr>
          <t>Compléter la feuille "données"</t>
        </r>
      </text>
    </comment>
    <comment ref="B79" authorId="1" shapeId="0" xr:uid="{00000000-0006-0000-2300-000005000000}">
      <text>
        <r>
          <rPr>
            <sz val="9"/>
            <color indexed="10"/>
            <rFont val="Tahoma"/>
            <family val="2"/>
          </rPr>
          <t>Encoder le jour, le mois et l'année dans cette zone</t>
        </r>
      </text>
    </comment>
    <comment ref="A111" authorId="2" shapeId="0" xr:uid="{00000000-0006-0000-2300-000006000000}">
      <text>
        <r>
          <rPr>
            <sz val="9"/>
            <color indexed="81"/>
            <rFont val="Tahoma"/>
            <family val="2"/>
          </rPr>
          <t xml:space="preserve">Si vous constatez que le délai ne sera pas respecté, n'oubliez pas d'envoyer un recommandé à l'entrepreneur 3 jours avant cette date pour l'informer du fait que vous allez appliquer les pénalités. </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Smets Vincent</author>
    <author>Biver</author>
  </authors>
  <commentList>
    <comment ref="H4" authorId="0" shapeId="0" xr:uid="{00000000-0006-0000-2400-000001000000}">
      <text>
        <r>
          <rPr>
            <sz val="10"/>
            <color indexed="81"/>
            <rFont val="Tahoma"/>
            <family val="2"/>
          </rPr>
          <t>Compléter la feuille "données"</t>
        </r>
      </text>
    </comment>
    <comment ref="X30" authorId="1" shapeId="0" xr:uid="{00000000-0006-0000-2400-000002000000}">
      <text>
        <r>
          <rPr>
            <sz val="9"/>
            <color indexed="81"/>
            <rFont val="Tahoma"/>
            <family val="2"/>
          </rPr>
          <t>La pénalité se reporte automatiquement au DV 10.
Par contre, il convient de la reporter dans la cellule U32 du DV 1 (au besoin augmentée du montant des autres pénalités calculées ci-dessous).</t>
        </r>
        <r>
          <rPr>
            <b/>
            <sz val="9"/>
            <color indexed="81"/>
            <rFont val="Tahoma"/>
            <family val="2"/>
          </rPr>
          <t xml:space="preserve">
</t>
        </r>
      </text>
    </comment>
    <comment ref="P33" authorId="1" shapeId="0" xr:uid="{00000000-0006-0000-2400-000003000000}">
      <text>
        <r>
          <rPr>
            <sz val="9"/>
            <color indexed="81"/>
            <rFont val="Tahoma"/>
            <family val="2"/>
          </rPr>
          <t xml:space="preserve">Mentionner ici le calcul des autres pénalités prévues au cahier spécial des charges et/ou propres au chantier considéré.
</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Smets Vincent</author>
    <author>Dominique BIVER</author>
    <author>Biver</author>
  </authors>
  <commentList>
    <comment ref="H4" authorId="0" shapeId="0" xr:uid="{00000000-0006-0000-2500-000001000000}">
      <text>
        <r>
          <rPr>
            <sz val="10"/>
            <color indexed="81"/>
            <rFont val="Tahoma"/>
            <family val="2"/>
          </rPr>
          <t>Compléter la feuille "données"</t>
        </r>
      </text>
    </comment>
    <comment ref="B13" authorId="1" shapeId="0" xr:uid="{00000000-0006-0000-2500-000002000000}">
      <text>
        <r>
          <rPr>
            <sz val="9"/>
            <color indexed="81"/>
            <rFont val="Tahoma"/>
            <family val="2"/>
          </rPr>
          <t>Encoder le jour, le mois et l'année dans cette zone</t>
        </r>
      </text>
    </comment>
    <comment ref="H70" authorId="0" shapeId="0" xr:uid="{00000000-0006-0000-2500-000003000000}">
      <text>
        <r>
          <rPr>
            <sz val="10"/>
            <color indexed="81"/>
            <rFont val="Tahoma"/>
            <family val="2"/>
          </rPr>
          <t>Compléter la feuille "données"</t>
        </r>
      </text>
    </comment>
    <comment ref="B81" authorId="1" shapeId="0" xr:uid="{00000000-0006-0000-2500-000004000000}">
      <text>
        <r>
          <rPr>
            <sz val="9"/>
            <color indexed="10"/>
            <rFont val="Tahoma"/>
            <family val="2"/>
          </rPr>
          <t>Encoder le jour, le mois et l'année dans cette zone</t>
        </r>
      </text>
    </comment>
    <comment ref="AO112" authorId="1" shapeId="0" xr:uid="{00000000-0006-0000-2500-000005000000}">
      <text>
        <r>
          <rPr>
            <sz val="9"/>
            <color indexed="81"/>
            <rFont val="Tahoma"/>
            <family val="2"/>
          </rPr>
          <t>encoder la date dans la zone A113-H113</t>
        </r>
      </text>
    </comment>
    <comment ref="A113" authorId="2" shapeId="0" xr:uid="{00000000-0006-0000-2500-000006000000}">
      <text>
        <r>
          <rPr>
            <sz val="9"/>
            <color indexed="81"/>
            <rFont val="Tahoma"/>
            <family val="2"/>
          </rPr>
          <t xml:space="preserve">Si vous constatez que le délai ne sera pas respecté, n'oubliez pas d'envoyer un recommandé à l'entrepreneur 3 jours avant cette date pour l'informer du fait que vous allez appliquer les pénalités. </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Smets Vincent</author>
    <author>Biver</author>
  </authors>
  <commentList>
    <comment ref="H4" authorId="0" shapeId="0" xr:uid="{00000000-0006-0000-2600-000001000000}">
      <text>
        <r>
          <rPr>
            <sz val="10"/>
            <color indexed="81"/>
            <rFont val="Tahoma"/>
            <family val="2"/>
          </rPr>
          <t>Compléter la feuille "données"</t>
        </r>
      </text>
    </comment>
    <comment ref="X26" authorId="1" shapeId="0" xr:uid="{00000000-0006-0000-2600-000002000000}">
      <text>
        <r>
          <rPr>
            <sz val="9"/>
            <color indexed="81"/>
            <rFont val="Tahoma"/>
            <family val="2"/>
          </rPr>
          <t>Le nombre de jours de retard à prendre en compte se reporte automatiquement dans le DV 11.</t>
        </r>
        <r>
          <rPr>
            <b/>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Smets Vincent</author>
    <author>Dominique BIVER</author>
  </authors>
  <commentList>
    <comment ref="H4" authorId="0" shapeId="0" xr:uid="{00000000-0006-0000-0300-000001000000}">
      <text>
        <r>
          <rPr>
            <sz val="10"/>
            <color indexed="81"/>
            <rFont val="Tahoma"/>
            <family val="2"/>
          </rPr>
          <t>Compléter la feuille "données"</t>
        </r>
      </text>
    </comment>
    <comment ref="A22" authorId="1" shapeId="0" xr:uid="{00000000-0006-0000-0300-000002000000}">
      <text>
        <r>
          <rPr>
            <sz val="9"/>
            <color indexed="81"/>
            <rFont val="Tahoma"/>
            <family val="2"/>
          </rPr>
          <t xml:space="preserve">Si vous avez complété l'onglet MR, il vous est possible de choisir le numéro de l'article dans le menu déroulant. L'encodage des colonnes "Description", "Qté prévues au MR", "Unité", "Prix unitaire" et "Sommes" se fera alors automatiquement
</t>
        </r>
      </text>
    </comment>
    <comment ref="AF39" authorId="1" shapeId="0" xr:uid="{00000000-0006-0000-0300-000003000000}">
      <text>
        <r>
          <rPr>
            <sz val="9"/>
            <color indexed="81"/>
            <rFont val="Tahoma"/>
            <family val="2"/>
          </rPr>
          <t>En cas d'ajout de ligne(s), vérifier la zone de calcul dans la formule</t>
        </r>
      </text>
    </comment>
    <comment ref="AK39" authorId="1" shapeId="0" xr:uid="{00000000-0006-0000-0300-000004000000}">
      <text>
        <r>
          <rPr>
            <sz val="9"/>
            <color indexed="81"/>
            <rFont val="Tahoma"/>
            <family val="2"/>
          </rPr>
          <t>En cas d'ajout de ligne(s), vérifier la zone de calcul dans la formule</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Pierre Charlier</author>
    <author>Biver</author>
  </authors>
  <commentList>
    <comment ref="A2" authorId="0" shapeId="0" xr:uid="{00000000-0006-0000-2700-000001000000}">
      <text>
        <r>
          <rPr>
            <b/>
            <sz val="9"/>
            <color indexed="81"/>
            <rFont val="Tahoma"/>
            <family val="2"/>
          </rPr>
          <t>Les numéros de postes doivent être uniques. Les doublons sont indiqués en gras sur fond rouge.</t>
        </r>
        <r>
          <rPr>
            <sz val="9"/>
            <color indexed="81"/>
            <rFont val="Tahoma"/>
            <family val="2"/>
          </rPr>
          <t xml:space="preserve">
</t>
        </r>
      </text>
    </comment>
    <comment ref="D4" authorId="1" shapeId="0" xr:uid="{00000000-0006-0000-2700-000002000000}">
      <text>
        <r>
          <rPr>
            <sz val="9"/>
            <color indexed="81"/>
            <rFont val="Tahoma"/>
            <family val="2"/>
          </rPr>
          <t>Cliquer sur le menu déroulant pour choisir entre QP et QF</t>
        </r>
        <r>
          <rPr>
            <b/>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Smets Vincent</author>
    <author>Dominique BIVER</author>
  </authors>
  <commentList>
    <comment ref="H4" authorId="0" shapeId="0" xr:uid="{00000000-0006-0000-0400-000001000000}">
      <text>
        <r>
          <rPr>
            <sz val="10"/>
            <color indexed="81"/>
            <rFont val="Tahoma"/>
            <family val="2"/>
          </rPr>
          <t>Compléter la feuille "données"</t>
        </r>
      </text>
    </comment>
    <comment ref="A22" authorId="1" shapeId="0" xr:uid="{00000000-0006-0000-0400-000002000000}">
      <text>
        <r>
          <rPr>
            <sz val="9"/>
            <color indexed="81"/>
            <rFont val="Tahoma"/>
            <family val="2"/>
          </rPr>
          <t xml:space="preserve">Si vous avez complété l'onglet MR, il vous est possible de choisir le numéro de l'article dans le menu déroulant. L'encodage des colonnes "Description", "Qté prévues au MR", "Unité", "Prix unitaire" et "Sommes" se fera alors automatiquement
</t>
        </r>
      </text>
    </comment>
    <comment ref="AF39" authorId="1" shapeId="0" xr:uid="{00000000-0006-0000-0400-000003000000}">
      <text>
        <r>
          <rPr>
            <sz val="9"/>
            <color indexed="81"/>
            <rFont val="Tahoma"/>
            <family val="2"/>
          </rPr>
          <t>En cas d'ajout de ligne(s), vérifier la zone de calcul dans la formule</t>
        </r>
      </text>
    </comment>
    <comment ref="AK39" authorId="1" shapeId="0" xr:uid="{00000000-0006-0000-0400-000004000000}">
      <text>
        <r>
          <rPr>
            <sz val="9"/>
            <color indexed="81"/>
            <rFont val="Tahoma"/>
            <family val="2"/>
          </rPr>
          <t xml:space="preserve">En cas d'ajout de ligne(s), vérifier la zone de calcul dans la formule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Smets Vincent</author>
    <author>Biver</author>
    <author>Dominique BIVER</author>
  </authors>
  <commentList>
    <comment ref="H4" authorId="0" shapeId="0" xr:uid="{00000000-0006-0000-0500-000001000000}">
      <text>
        <r>
          <rPr>
            <sz val="10"/>
            <color indexed="81"/>
            <rFont val="Tahoma"/>
            <family val="2"/>
          </rPr>
          <t>Compléter la feuille "données"</t>
        </r>
      </text>
    </comment>
    <comment ref="A23" authorId="1" shapeId="0" xr:uid="{00000000-0006-0000-0500-000002000000}">
      <text>
        <r>
          <rPr>
            <sz val="9"/>
            <color indexed="81"/>
            <rFont val="Tahoma"/>
            <family val="2"/>
          </rPr>
          <t>Indiquer le numéro de l'article (ou le n° du DV 5 pour les prix convenus).</t>
        </r>
      </text>
    </comment>
    <comment ref="AF39" authorId="2" shapeId="0" xr:uid="{00000000-0006-0000-0500-000003000000}">
      <text>
        <r>
          <rPr>
            <sz val="9"/>
            <color indexed="81"/>
            <rFont val="Tahoma"/>
            <family val="2"/>
          </rPr>
          <t>En cas d'ajout de ligne(s), vérifier la zone de calcul dans la formule</t>
        </r>
      </text>
    </comment>
    <comment ref="AK39" authorId="2" shapeId="0" xr:uid="{00000000-0006-0000-0500-000004000000}">
      <text>
        <r>
          <rPr>
            <sz val="9"/>
            <color indexed="81"/>
            <rFont val="Tahoma"/>
            <family val="2"/>
          </rPr>
          <t>En cas d'ajout de ligne(s), vérifier la zone de calcul dans la formule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Smets Vincent</author>
    <author>Biver</author>
    <author>Dominique BIVER</author>
  </authors>
  <commentList>
    <comment ref="H4" authorId="0" shapeId="0" xr:uid="{00000000-0006-0000-0600-000001000000}">
      <text>
        <r>
          <rPr>
            <sz val="10"/>
            <color indexed="81"/>
            <rFont val="Tahoma"/>
            <family val="2"/>
          </rPr>
          <t>Compléter la feuille "données"</t>
        </r>
      </text>
    </comment>
    <comment ref="A23" authorId="1" shapeId="0" xr:uid="{00000000-0006-0000-0600-000002000000}">
      <text>
        <r>
          <rPr>
            <sz val="9"/>
            <color indexed="81"/>
            <rFont val="Tahoma"/>
            <family val="2"/>
          </rPr>
          <t>Indiquer le numéro de l'article (ou le n° du DV 5 pour les prix convenus).</t>
        </r>
      </text>
    </comment>
    <comment ref="AF39" authorId="2" shapeId="0" xr:uid="{00000000-0006-0000-0600-000003000000}">
      <text>
        <r>
          <rPr>
            <sz val="9"/>
            <color indexed="81"/>
            <rFont val="Tahoma"/>
            <family val="2"/>
          </rPr>
          <t>En cas d'ajout de ligne(s), vérifier la zone de calcul dans la formule</t>
        </r>
      </text>
    </comment>
    <comment ref="AK39" authorId="2" shapeId="0" xr:uid="{00000000-0006-0000-0600-000004000000}">
      <text>
        <r>
          <rPr>
            <sz val="9"/>
            <color indexed="81"/>
            <rFont val="Tahoma"/>
            <family val="2"/>
          </rPr>
          <t>En cas d'ajout de ligne(s), vérifier la zone de calcul dans la formule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Smets Vincent</author>
    <author>Dominique BIVER</author>
    <author xml:space="preserve"> </author>
  </authors>
  <commentList>
    <comment ref="H3" authorId="0" shapeId="0" xr:uid="{00000000-0006-0000-0700-000001000000}">
      <text>
        <r>
          <rPr>
            <sz val="10"/>
            <color indexed="81"/>
            <rFont val="Tahoma"/>
            <family val="2"/>
          </rPr>
          <t>Compléter la feuille "données"</t>
        </r>
      </text>
    </comment>
    <comment ref="G24" authorId="1" shapeId="0" xr:uid="{00000000-0006-0000-0700-000002000000}">
      <text>
        <r>
          <rPr>
            <sz val="9"/>
            <color indexed="81"/>
            <rFont val="Tahoma"/>
            <family val="2"/>
          </rPr>
          <t>Encoder manuellement le numéro.</t>
        </r>
      </text>
    </comment>
    <comment ref="P24" authorId="1" shapeId="0" xr:uid="{00000000-0006-0000-0700-000003000000}">
      <text>
        <r>
          <rPr>
            <sz val="9"/>
            <color indexed="81"/>
            <rFont val="Tahoma"/>
            <family val="2"/>
          </rPr>
          <t>Encoder manuellement la modification de délai</t>
        </r>
      </text>
    </comment>
    <comment ref="G25" authorId="1" shapeId="0" xr:uid="{00000000-0006-0000-0700-000004000000}">
      <text>
        <r>
          <rPr>
            <sz val="9"/>
            <color indexed="81"/>
            <rFont val="Tahoma"/>
            <family val="2"/>
          </rPr>
          <t>Encoder manuellement le numéro.</t>
        </r>
      </text>
    </comment>
    <comment ref="P25" authorId="1" shapeId="0" xr:uid="{00000000-0006-0000-0700-000005000000}">
      <text>
        <r>
          <rPr>
            <sz val="9"/>
            <color indexed="81"/>
            <rFont val="Tahoma"/>
            <family val="2"/>
          </rPr>
          <t>Encoder manuellement la modification de délai</t>
        </r>
      </text>
    </comment>
    <comment ref="G26" authorId="1" shapeId="0" xr:uid="{00000000-0006-0000-0700-000006000000}">
      <text>
        <r>
          <rPr>
            <sz val="9"/>
            <color indexed="81"/>
            <rFont val="Tahoma"/>
            <family val="2"/>
          </rPr>
          <t>Encoder manuellement le numéro.</t>
        </r>
      </text>
    </comment>
    <comment ref="P26" authorId="1" shapeId="0" xr:uid="{00000000-0006-0000-0700-000007000000}">
      <text>
        <r>
          <rPr>
            <sz val="9"/>
            <color indexed="81"/>
            <rFont val="Tahoma"/>
            <family val="2"/>
          </rPr>
          <t>Encoder manuellement la modification de délai</t>
        </r>
      </text>
    </comment>
    <comment ref="AF39" authorId="1" shapeId="0" xr:uid="{00000000-0006-0000-0700-000008000000}">
      <text>
        <r>
          <rPr>
            <sz val="9"/>
            <color indexed="81"/>
            <rFont val="Tahoma"/>
            <family val="2"/>
          </rPr>
          <t>En cas d'ajout de ligne(s), vérifier la zone de calcul dans la formule</t>
        </r>
      </text>
    </comment>
    <comment ref="AK39" authorId="1" shapeId="0" xr:uid="{00000000-0006-0000-0700-000009000000}">
      <text>
        <r>
          <rPr>
            <sz val="9"/>
            <color indexed="81"/>
            <rFont val="Tahoma"/>
            <family val="2"/>
          </rPr>
          <t>En cas d'ajout de ligne(s), vérifier la zone de calcul dans la formule</t>
        </r>
      </text>
    </comment>
    <comment ref="P41" authorId="1" shapeId="0" xr:uid="{00000000-0006-0000-0700-00000A000000}">
      <text>
        <r>
          <rPr>
            <sz val="9"/>
            <color indexed="81"/>
            <rFont val="Tahoma"/>
            <family val="2"/>
          </rPr>
          <t>En cas d'ajout de ligne(s), vérifier la zone de calcul dans la formule</t>
        </r>
      </text>
    </comment>
    <comment ref="AF44" authorId="1" shapeId="0" xr:uid="{00000000-0006-0000-0700-00000B000000}">
      <text>
        <r>
          <rPr>
            <sz val="9"/>
            <color indexed="81"/>
            <rFont val="Tahoma"/>
            <family val="2"/>
          </rPr>
          <t>En cas d'ajout de ligne(s), vérifier la zone de calcul dans la formule</t>
        </r>
      </text>
    </comment>
    <comment ref="I46" authorId="2" shapeId="0" xr:uid="{00000000-0006-0000-0700-00000C000000}">
      <text>
        <r>
          <rPr>
            <sz val="9"/>
            <color indexed="81"/>
            <rFont val="Tahoma"/>
            <family val="2"/>
          </rPr>
          <t>Date à modifier si le DV 3 n'est pas rédigé le même jour que le DV 10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Smets Vincent</author>
  </authors>
  <commentList>
    <comment ref="H4" authorId="0" shapeId="0" xr:uid="{00000000-0006-0000-0800-000001000000}">
      <text>
        <r>
          <rPr>
            <sz val="10"/>
            <color indexed="81"/>
            <rFont val="Tahoma"/>
            <family val="2"/>
          </rPr>
          <t>Compléter la feuille "données"</t>
        </r>
      </text>
    </comment>
  </commentList>
</comments>
</file>

<file path=xl/sharedStrings.xml><?xml version="1.0" encoding="utf-8"?>
<sst xmlns="http://schemas.openxmlformats.org/spreadsheetml/2006/main" count="3448" uniqueCount="783">
  <si>
    <t>jours = valeur de n</t>
  </si>
  <si>
    <t>des "travaux retardés" mentionnés dans le protocole DV 9 ci-annexé.</t>
  </si>
  <si>
    <t xml:space="preserve">Annexe n°  </t>
  </si>
  <si>
    <t>au PV de réception provisoire du</t>
  </si>
  <si>
    <t>Délai d'exécution:</t>
  </si>
  <si>
    <t>PROCES-VERBAL DE RECEPTION PROVISOIRE</t>
  </si>
  <si>
    <t>h. sur le lieu des travaux, se sont rencontrés:</t>
  </si>
  <si>
    <t>représenté par M</t>
  </si>
  <si>
    <t>l'adjudicataire</t>
  </si>
  <si>
    <t>en présence du délégué de la SLRB M</t>
  </si>
  <si>
    <t>- dont l'adjudicataire a demandé la réception provisoire par lettre du (a)</t>
  </si>
  <si>
    <t>Date de la lettre d'approbation de la SLRB</t>
  </si>
  <si>
    <t>Modification de délai accordée</t>
  </si>
  <si>
    <t>Objets des documents et numéros des bâtiments</t>
  </si>
  <si>
    <t>Soldes en</t>
  </si>
  <si>
    <t>SOLDE GENERAL</t>
  </si>
  <si>
    <t>(à reporter au DV 1)</t>
  </si>
  <si>
    <t>AVENANT N°</t>
  </si>
  <si>
    <t>AVENANT-DECOMPTE DV5 N°</t>
  </si>
  <si>
    <t xml:space="preserve">PROCES-VERBAL DE CONSTAT D'EXECUTION DES TRAVAUX TROUVES </t>
  </si>
  <si>
    <t>de première part</t>
  </si>
  <si>
    <t xml:space="preserve">de seconde part </t>
  </si>
  <si>
    <t>Autres retenues</t>
  </si>
  <si>
    <t>R</t>
  </si>
  <si>
    <t>0,45</t>
  </si>
  <si>
    <t>x</t>
  </si>
  <si>
    <t>M</t>
  </si>
  <si>
    <t>DV 10bis</t>
  </si>
  <si>
    <t>RECOMMANDE (b)</t>
  </si>
  <si>
    <t>en présence</t>
  </si>
  <si>
    <t xml:space="preserve">afin de constater l'achèvement des travaux </t>
  </si>
  <si>
    <t>n²</t>
  </si>
  <si>
    <t>N²</t>
  </si>
  <si>
    <t>5 % de M =</t>
  </si>
  <si>
    <t>(ou son délégué dûment mandaté)</t>
  </si>
  <si>
    <t>(signature de 2 personnes ayant qualité pour engager la société)</t>
  </si>
  <si>
    <t>pour :</t>
  </si>
  <si>
    <t>LIRE LES RENVOIS AU VERSO.</t>
  </si>
  <si>
    <t>Etat d'avancement n°</t>
  </si>
  <si>
    <t>Période</t>
  </si>
  <si>
    <t>mandaté)</t>
  </si>
  <si>
    <t>pour engager la société)</t>
  </si>
  <si>
    <t>(a)</t>
  </si>
  <si>
    <t>Biffer la mention inutile.</t>
  </si>
  <si>
    <t>(b)</t>
  </si>
  <si>
    <t>(c)</t>
  </si>
  <si>
    <t>(d)</t>
  </si>
  <si>
    <t>(e)</t>
  </si>
  <si>
    <t>(f)</t>
  </si>
  <si>
    <t>(g)</t>
  </si>
  <si>
    <t xml:space="preserve">exécutés dans les bâtiments </t>
  </si>
  <si>
    <t>3.</t>
  </si>
  <si>
    <t>4.</t>
  </si>
  <si>
    <t>)</t>
  </si>
  <si>
    <t xml:space="preserve">PROCES-VERBAL DE CONSTAT D'INEXECUTION DES TRAVAUX TROUVES </t>
  </si>
  <si>
    <t>Date contractuelle d'achèvement:</t>
  </si>
  <si>
    <t>Date d'achèvement réel:</t>
  </si>
  <si>
    <t>Calcul de la valeur N:</t>
  </si>
  <si>
    <t>Délai initial d'exécution de:</t>
  </si>
  <si>
    <t>Montant de la commande :</t>
  </si>
  <si>
    <t>Montant maximum de l'amende:</t>
  </si>
  <si>
    <t xml:space="preserve">XI. </t>
  </si>
  <si>
    <t>+</t>
  </si>
  <si>
    <t>L'adjudicataire</t>
  </si>
  <si>
    <t xml:space="preserve">(ou son délégué dûment </t>
  </si>
  <si>
    <t>(signature de 2 personnes ayant qualité</t>
  </si>
  <si>
    <t xml:space="preserve">en présence du délégué de la SLRB M </t>
  </si>
  <si>
    <t>ETAT DES MOINS-VALUES</t>
  </si>
  <si>
    <t xml:space="preserve">Date d'achèvement complet qu'a indiqué l'adjudicataire dans sa lettre signalant la mise en ordre : </t>
  </si>
  <si>
    <t>Retard :</t>
  </si>
  <si>
    <t>(jours) =</t>
  </si>
  <si>
    <t>C. DV 4  (a) (b)</t>
  </si>
  <si>
    <t>D. DV 5  (a) (b)</t>
  </si>
  <si>
    <t>B. DV2bis (a) (b)</t>
  </si>
  <si>
    <t>Prix unitaire</t>
  </si>
  <si>
    <t>Unité</t>
  </si>
  <si>
    <t>en plus</t>
  </si>
  <si>
    <t>en moins</t>
  </si>
  <si>
    <t>TOTAUX</t>
  </si>
  <si>
    <t>SOLDE</t>
  </si>
  <si>
    <t>Mentionner éventuellement les autres montants soumis à la TVA.</t>
  </si>
  <si>
    <t>(h)</t>
  </si>
  <si>
    <t>(i)</t>
  </si>
  <si>
    <t>(j)</t>
  </si>
  <si>
    <t>(k)</t>
  </si>
  <si>
    <t>(l)</t>
  </si>
  <si>
    <t>A transmettre à, et à faire approuver par la SLRB</t>
  </si>
  <si>
    <t>Quantités</t>
  </si>
  <si>
    <t>Prix</t>
  </si>
  <si>
    <t>Article</t>
  </si>
  <si>
    <t>unitaires</t>
  </si>
  <si>
    <t xml:space="preserve">Fait à </t>
  </si>
  <si>
    <t>(a)  Biffer la mention inutile.</t>
  </si>
  <si>
    <t>DV 3</t>
  </si>
  <si>
    <t>A. DV2 (a) (b)</t>
  </si>
  <si>
    <t>DV 4</t>
  </si>
  <si>
    <t xml:space="preserve">Chantier: </t>
  </si>
  <si>
    <t>Chantier:</t>
  </si>
  <si>
    <t>FEUILLE GENERALE RECAPITULATIVE DES DECOMPTES</t>
  </si>
  <si>
    <t>DOCUMENT OBLIGATOIRE</t>
  </si>
  <si>
    <t>SLRB</t>
  </si>
  <si>
    <t>Adjudicataire</t>
  </si>
  <si>
    <t>PROCES-VERBAL DE RECEPTION DEFINITIVE</t>
  </si>
  <si>
    <t>DV 11</t>
  </si>
  <si>
    <t>DV 1</t>
  </si>
  <si>
    <t>I.</t>
  </si>
  <si>
    <t>=</t>
  </si>
  <si>
    <t>A</t>
  </si>
  <si>
    <t>II.</t>
  </si>
  <si>
    <t>B</t>
  </si>
  <si>
    <t>C</t>
  </si>
  <si>
    <t>III.</t>
  </si>
  <si>
    <t>-</t>
  </si>
  <si>
    <t>D</t>
  </si>
  <si>
    <t>E</t>
  </si>
  <si>
    <t>IV.</t>
  </si>
  <si>
    <t>F</t>
  </si>
  <si>
    <t>V.</t>
  </si>
  <si>
    <t>G</t>
  </si>
  <si>
    <t>VI.</t>
  </si>
  <si>
    <t>VII.</t>
  </si>
  <si>
    <t>VIII.</t>
  </si>
  <si>
    <t>IX.</t>
  </si>
  <si>
    <t>X.</t>
  </si>
  <si>
    <t>DECOMPTE:</t>
  </si>
  <si>
    <t>N°</t>
  </si>
  <si>
    <t>Nombre d'annexes :</t>
  </si>
  <si>
    <t>(toutes paraphées par les parties)</t>
  </si>
  <si>
    <t xml:space="preserve">Décompte se rapportant aux ouvrages de </t>
  </si>
  <si>
    <t>comptant au total</t>
  </si>
  <si>
    <t>(suivant plan général d'implantation n°</t>
  </si>
  <si>
    <t>logements et</t>
  </si>
  <si>
    <t>Ne compléter les cases grises que le jour de la réception provisoire.</t>
  </si>
  <si>
    <t>(TVA uniquement sous la rubrique XI)</t>
  </si>
  <si>
    <t>Annexe n°</t>
  </si>
  <si>
    <t>(données rectifiées)</t>
  </si>
  <si>
    <t xml:space="preserve">- à la date de l'expiration du délai contractuel (a) </t>
  </si>
  <si>
    <t>SISP n°</t>
  </si>
  <si>
    <t>à</t>
  </si>
  <si>
    <t>N° du lot</t>
  </si>
  <si>
    <t>N° du dossier</t>
  </si>
  <si>
    <t>de</t>
  </si>
  <si>
    <t xml:space="preserve"> +     -   (a) </t>
  </si>
  <si>
    <t xml:space="preserve"> +     -   (a)</t>
  </si>
  <si>
    <t>)(d)</t>
  </si>
  <si>
    <t>€</t>
  </si>
  <si>
    <t>Acté par la SLRB le ...</t>
  </si>
  <si>
    <t>DV 8</t>
  </si>
  <si>
    <t>j.c.</t>
  </si>
  <si>
    <t>DV 11bis</t>
  </si>
  <si>
    <t xml:space="preserve">(c) </t>
  </si>
  <si>
    <t>Divers d'après rubrique VIII</t>
  </si>
  <si>
    <t>Reprendre le montant</t>
  </si>
  <si>
    <t>ci-dessus.</t>
  </si>
  <si>
    <t>Total DV 7+ DV 9</t>
  </si>
  <si>
    <t>€ TVA</t>
  </si>
  <si>
    <t>DV 5</t>
  </si>
  <si>
    <t>(b)  Montant rabais éventuel déduit.</t>
  </si>
  <si>
    <t>DV 10</t>
  </si>
  <si>
    <t>1)</t>
  </si>
  <si>
    <t xml:space="preserve">(e) </t>
  </si>
  <si>
    <t>Le cas échéant, ajouter en lettres majuscules : TRAVAUX RETARDES DV 9.</t>
  </si>
  <si>
    <t>Cet espace peut également servir pour la description de la modification.</t>
  </si>
  <si>
    <t>SOMME ACTUELLEMENT PAYABLE A L'ADJUDICATAIRE :</t>
  </si>
  <si>
    <t>Total rubrique VI</t>
  </si>
  <si>
    <t>Retenue provisoire rubrique X</t>
  </si>
  <si>
    <t>Reste</t>
  </si>
  <si>
    <t>DV 6</t>
  </si>
  <si>
    <t>Qui doit établir le DV 8 ?</t>
  </si>
  <si>
    <t>La présente est immédiatement exécutoire et tient lieu de mise en demeure (b).</t>
  </si>
  <si>
    <t>Désignation des ouvrages concernés. Brève description</t>
  </si>
  <si>
    <t>% de</t>
  </si>
  <si>
    <t>Montant</t>
  </si>
  <si>
    <t>retenue</t>
  </si>
  <si>
    <t xml:space="preserve">Total </t>
  </si>
  <si>
    <t xml:space="preserve">Références éventuelles et dates des documents dans </t>
  </si>
  <si>
    <t>des travaux</t>
  </si>
  <si>
    <t>Néant</t>
  </si>
  <si>
    <t>(d)  Ne remplir que le jour de la réception provisoire.</t>
  </si>
  <si>
    <t>REVISIONS "SALAIRES, CHARGES SOCIALES ET MATERIAUX" (f)</t>
  </si>
  <si>
    <t>DIVERS (soumis à la TVA) (g)</t>
  </si>
  <si>
    <t>MONTANT TOTAL SOUMIS A LA TVA (E  +/-  F  +/-  G)</t>
  </si>
  <si>
    <t>Il n'est pas nécessaire d'attendre que cette modalité soit accomplie pour exécuter cette convention.</t>
  </si>
  <si>
    <t>Le produit obtenu doit être arrondi à l'unité inférieure.</t>
  </si>
  <si>
    <t>ETAT DES TRAVAUX NON CONFORMES A METTRE EN ORDRE</t>
  </si>
  <si>
    <t>(d).</t>
  </si>
  <si>
    <t>A transmettre à et à faire approuver par la SLRB</t>
  </si>
  <si>
    <t xml:space="preserve">   </t>
  </si>
  <si>
    <t>Quand?</t>
  </si>
  <si>
    <t>Avant la réception provisoire.</t>
  </si>
  <si>
    <t>Le jour de la réception provisoire.</t>
  </si>
  <si>
    <t>(e)  Voir la note 5 au verso.</t>
  </si>
  <si>
    <t>NON CONFORMES A LA RECEPTION PROVISOIRE DU</t>
  </si>
  <si>
    <t xml:space="preserve">Le </t>
  </si>
  <si>
    <t xml:space="preserve">  h. sur le lieu des travaux, se sont rencontrés :</t>
  </si>
  <si>
    <t xml:space="preserve">représenté par M </t>
  </si>
  <si>
    <t>assisté par l' (les) auteur (s) du projet M (M)</t>
  </si>
  <si>
    <t xml:space="preserve">                       et  M </t>
  </si>
  <si>
    <t xml:space="preserve">l'adjudicataire   </t>
  </si>
  <si>
    <t xml:space="preserve">en présence de M </t>
  </si>
  <si>
    <t xml:space="preserve">dont l'adjudicataire a demandé l'examen par lettre du </t>
  </si>
  <si>
    <t>, est levée.</t>
  </si>
  <si>
    <t>Date d'achèvement des ouvrages:</t>
  </si>
  <si>
    <t>Bruxelles</t>
  </si>
  <si>
    <t>(d);</t>
  </si>
  <si>
    <t xml:space="preserve">      ouvrages repris au DV 7 .</t>
  </si>
  <si>
    <t>MODIFICATION(S) APRES LA COMMANDE</t>
  </si>
  <si>
    <t>Total   A + B ou différence   A - B</t>
  </si>
  <si>
    <t>MOINS-VALUES SUIVANT ETAT DV 6</t>
  </si>
  <si>
    <t>Différence   C - D</t>
  </si>
  <si>
    <t>Date de la lettre de commande:</t>
  </si>
  <si>
    <t>Délai initial d'exécution:</t>
  </si>
  <si>
    <t>Prolongation de délai pour modifications ( report du DV 3 ) :</t>
  </si>
  <si>
    <t>Autres modifications de délai:</t>
  </si>
  <si>
    <t>jours</t>
  </si>
  <si>
    <t>Indice de révision</t>
  </si>
  <si>
    <t>Révision</t>
  </si>
  <si>
    <t>Totaux</t>
  </si>
  <si>
    <t>Encore soumis à la révision (P):</t>
  </si>
  <si>
    <t>Calcul de la révision :</t>
  </si>
  <si>
    <t>TOTAL de la révision</t>
  </si>
  <si>
    <t>dès l'achèvement des travaux, même pour une partie du chantier</t>
  </si>
  <si>
    <t>Cet espace peut également servir pour la description des ouvrages à mettre en ordre, etc...</t>
  </si>
  <si>
    <t>(d) A modifier si l'adjudicataire n'est pas présent et indiquer la date de la lettre recommandée le convoquant.</t>
  </si>
  <si>
    <t>l'adjudicataire(d)</t>
  </si>
  <si>
    <t xml:space="preserve"> - des travaux réceptionnés provisoirement le </t>
  </si>
  <si>
    <t xml:space="preserve">Le délai pour procéder à la réception expirait le </t>
  </si>
  <si>
    <t>Le décompte du délai y afférent s'établit comme suit :</t>
  </si>
  <si>
    <t>ETAT RECAPITULATIF DES DEPENSES</t>
  </si>
  <si>
    <t>N° du décompte ou de l'avenant, ou de l'avenant-décompte</t>
  </si>
  <si>
    <t>afin de constater l'état</t>
  </si>
  <si>
    <t>Case réservée à la SLRB</t>
  </si>
  <si>
    <t>PROTOCOLE DES TRAVAUX RETARDES</t>
  </si>
  <si>
    <t>DV 9</t>
  </si>
  <si>
    <t>Ne compléter les cases grises que le jour de la réception provisoire</t>
  </si>
  <si>
    <t>1.</t>
  </si>
  <si>
    <t>Bâtiment et désignation de l'ouvrage retardé</t>
  </si>
  <si>
    <t>Unités</t>
  </si>
  <si>
    <t xml:space="preserve">Somme </t>
  </si>
  <si>
    <t>partielle</t>
  </si>
  <si>
    <t>2.</t>
  </si>
  <si>
    <t>N° du bâtiment</t>
  </si>
  <si>
    <t>et de MM</t>
  </si>
  <si>
    <t>Ne compléter les cases grises que le jour de la réception.</t>
  </si>
  <si>
    <t>provisoire de</t>
  </si>
  <si>
    <t>p</t>
  </si>
  <si>
    <t>p - P</t>
  </si>
  <si>
    <t>/</t>
  </si>
  <si>
    <t>)+</t>
  </si>
  <si>
    <t xml:space="preserve">Nombre d'exemplaires: </t>
  </si>
  <si>
    <t>(rabais déduit)</t>
  </si>
  <si>
    <t>Pénalités</t>
  </si>
  <si>
    <t>RETENUES PROVISOIRES</t>
  </si>
  <si>
    <t>Solde payable actuellement (1)  (j)</t>
  </si>
  <si>
    <t>dès la survenance de la modification</t>
  </si>
  <si>
    <t>L'auteur de projet</t>
  </si>
  <si>
    <t>Compte tenu de l'avis favorable émis par l'auteur de projet précité, les travaux sont reçus provisoirement, à l'exception :</t>
  </si>
  <si>
    <t>Ce document est soumis à la tutelle de la SLRB.</t>
  </si>
  <si>
    <t xml:space="preserve">Sceau de la </t>
  </si>
  <si>
    <t>SLRB (c)</t>
  </si>
  <si>
    <t>Les travaux ne peuvent pas être confiés ultérieurement à un autre entrepreneur pour les raisons techniques suivantes:</t>
  </si>
  <si>
    <t>Les clauses administratives et techniques du premier marché s'appliqueront aux travaux retardés.</t>
  </si>
  <si>
    <t>(hors rabais)</t>
  </si>
  <si>
    <t xml:space="preserve">Total  </t>
  </si>
  <si>
    <t>Montant total des travaux retardés  (b)</t>
  </si>
  <si>
    <t>Rabais</t>
  </si>
  <si>
    <t>(point 5 a) au verso) (retenu sur le décompte final), dans un délai de</t>
  </si>
  <si>
    <t>La lettre de commande fixe le début des travaux qui doit se situer entre le 15ème et le 60ème jour de l'envoi de celle-ci.</t>
  </si>
  <si>
    <t>En cas de retard dans l'exécution desdits ouvrages, une amende de retard sera calculée cfr. à l'art. 86 de l'arrêté "exécution".</t>
  </si>
  <si>
    <t>Approuvé/acté par</t>
  </si>
  <si>
    <t xml:space="preserve"> la SLRB le …… (c)</t>
  </si>
  <si>
    <t>Ce document est soumis à la tutelle de la SLRB</t>
  </si>
  <si>
    <t xml:space="preserve">Les  travaux  suivants, trouvés  non-conformes  aux  prescriptions du  marché, ne  sont receptionnés  provisoirement  que  sous la </t>
  </si>
  <si>
    <t>réserve  d'être  mis en état parfait et conforme, par  les  soins et aux frais de l'adjudicataire soussigné. Celui-ci s'engage expressé-</t>
  </si>
  <si>
    <t xml:space="preserve">  €  (b).</t>
  </si>
  <si>
    <t>La retenue dont question ci-dessus sera libérée de la manière décrite au verso du présent document.</t>
  </si>
  <si>
    <t>Désignation de l'ouvrage (références éventuelles et dates des documents dans lesquels les non-conformités ont été constatées)</t>
  </si>
  <si>
    <t>Réfections et remplacements ordonnés</t>
  </si>
  <si>
    <t>SLRB (d)</t>
  </si>
  <si>
    <t xml:space="preserve"> la SLRB le …… (d)</t>
  </si>
  <si>
    <t>Quantités présumées</t>
  </si>
  <si>
    <t>Remesurage de postes exécutés conformément aux documents du marché</t>
  </si>
  <si>
    <t>Description et nature du poste remesuré, références éventuelles du journal des travaux, détail des calculs et produits partiels</t>
  </si>
  <si>
    <t>réellement exécutées</t>
  </si>
  <si>
    <t>prévues au MR</t>
  </si>
  <si>
    <r>
      <t xml:space="preserve">   Sommes                    </t>
    </r>
    <r>
      <rPr>
        <sz val="8"/>
        <rFont val="Arial"/>
        <family val="2"/>
      </rPr>
      <t xml:space="preserve">      (arrondies à la 2ème décimale)</t>
    </r>
  </si>
  <si>
    <t>réellement exécutées          +</t>
  </si>
  <si>
    <t>Modification de délai (voir verso) :</t>
  </si>
  <si>
    <t>la SLRB le ...… (c)</t>
  </si>
  <si>
    <t>la SLRB le ….… (d)</t>
  </si>
  <si>
    <t>Le rabais éventuel ne sera appliqué que lors de l'établissement du décompte final (DV 1).</t>
  </si>
  <si>
    <t>Le solde correspond au coût de la différence entre les quantités prévues au MR et les quantités réellement exécutées.</t>
  </si>
  <si>
    <t>DV 2</t>
  </si>
  <si>
    <t>Remesurage de postes découlant de modifications ordonnées en cours de chantier</t>
  </si>
  <si>
    <t>Description et nature de la modification, références éventuelles du journal des travaux, détail des calculs et produits partiels</t>
  </si>
  <si>
    <t>prévues au(x) DV 5 (ou au MR)</t>
  </si>
  <si>
    <t xml:space="preserve">  (d)</t>
  </si>
  <si>
    <t>la SLRB le ….… (e)</t>
  </si>
  <si>
    <t>SLRB (e)</t>
  </si>
  <si>
    <t>Le solde correspond au coût de la différence entre les quantités prévues au(x) DV 5 (ou au MR) et les quantités réellement exécutées.</t>
  </si>
  <si>
    <t>...)</t>
  </si>
  <si>
    <t>des ouvrages mentionnés à l'état des "travaux non conformes à mettre en ordre" DV 7 ci-annexé.</t>
  </si>
  <si>
    <t>Le montant des travaux retardés s'élève à</t>
  </si>
  <si>
    <t xml:space="preserve">Les amendes pour retard calculées à l'état DV 8 s'élèvent à </t>
  </si>
  <si>
    <t>(dont</t>
  </si>
  <si>
    <t xml:space="preserve">Les dommages et intérêts calculés au DV 8 s'élèvent à </t>
  </si>
  <si>
    <t>N.B. : Les feuilles vertes du journal des travaux doivent être transmises à la SLRB avec les documents de réception provisoire.</t>
  </si>
  <si>
    <t>en 4 exempl. + 2 copies (pour l'auteur de projet et l'adjudicataire)</t>
  </si>
  <si>
    <t>Néanmoins, quel que soit le montant des travaux, la SISP doit aviser la SLRB qu'elle va procéder à la réception des ouvrages.</t>
  </si>
  <si>
    <t>Le jour de la réception, biffer le texte qui ne convient pas.</t>
  </si>
  <si>
    <t>PROCES-VERBAL DE REFUS DE RECEPTION PROVISOIRE (b)</t>
  </si>
  <si>
    <t xml:space="preserve">du délégué de la SLRB M </t>
  </si>
  <si>
    <t>La réception provisoire ne peut être accordée notamment pour les motifs suivants :</t>
  </si>
  <si>
    <t>sous peine de pénalité spéciale prévue à l'art. 45 de l'arrêté "exécution" complété par le</t>
  </si>
  <si>
    <t>( sceau )</t>
  </si>
  <si>
    <t xml:space="preserve">et  M </t>
  </si>
  <si>
    <t xml:space="preserve"> </t>
  </si>
  <si>
    <t>La lettre par laquelle l'ajudicataire a demandé la réception définitive de ces travaux est datée du :</t>
  </si>
  <si>
    <t>Vu l'avis favorable de l'auteur de projet précité, la réception définitive des travaux précités est accordée, sous réserve des garanties, de durée déterminée, établies par la loi ainsi que par les documents du marché.</t>
  </si>
  <si>
    <t xml:space="preserve">Retard : </t>
  </si>
  <si>
    <r>
      <t xml:space="preserve">Montant de la pénalité </t>
    </r>
    <r>
      <rPr>
        <u/>
        <sz val="9"/>
        <rFont val="Arial"/>
        <family val="2"/>
      </rPr>
      <t>journalière</t>
    </r>
    <r>
      <rPr>
        <sz val="9"/>
        <rFont val="Arial"/>
        <family val="2"/>
      </rPr>
      <t xml:space="preserve"> : </t>
    </r>
  </si>
  <si>
    <t xml:space="preserve">Pénalités : </t>
  </si>
  <si>
    <t xml:space="preserve">(jours) x </t>
  </si>
  <si>
    <t xml:space="preserve">par jour = </t>
  </si>
  <si>
    <t>à déduire du solde du cautionnement</t>
  </si>
  <si>
    <t>cfr à l'art. 30 de l'arrêté "exécution".</t>
  </si>
  <si>
    <t>la SLRB le ….… (c)</t>
  </si>
  <si>
    <t>(A biffer s'il n'est pas présent.)</t>
  </si>
  <si>
    <t>PROCES-VERBAL DE REFUS DE RECEPTION DEFINITIVE (b)</t>
  </si>
  <si>
    <t xml:space="preserve">en présence </t>
  </si>
  <si>
    <t xml:space="preserve"> - à la date de l'expiration du délai de garantie (a) </t>
  </si>
  <si>
    <r>
      <t xml:space="preserve">La réception définitive </t>
    </r>
    <r>
      <rPr>
        <i/>
        <sz val="9"/>
        <color indexed="10"/>
        <rFont val="Arial"/>
        <family val="2"/>
      </rPr>
      <t>ne peut être accordée</t>
    </r>
    <r>
      <rPr>
        <sz val="9"/>
        <color indexed="10"/>
        <rFont val="Arial"/>
        <family val="2"/>
      </rPr>
      <t xml:space="preserve"> notamment pour les motifs suivants :</t>
    </r>
  </si>
  <si>
    <t>Compte tenu de l'avis favorable émis par l'auteur de projet précité, les travaux sont trouvés en état parfait et conformes.</t>
  </si>
  <si>
    <t>par jour de calendrier.</t>
  </si>
  <si>
    <t>jours de calendrier.</t>
  </si>
  <si>
    <t xml:space="preserve">Calcul des pénalités spéciales pour retard : </t>
  </si>
  <si>
    <t>Calcul de la somme à payer :</t>
  </si>
  <si>
    <t>Montant de la retenue</t>
  </si>
  <si>
    <t>(HTVA)</t>
  </si>
  <si>
    <t>Reste à payer</t>
  </si>
  <si>
    <t>soumis/non soumis à la TVA (a)</t>
  </si>
  <si>
    <t>non soumis à la TVA</t>
  </si>
  <si>
    <t>(TVA)</t>
  </si>
  <si>
    <t xml:space="preserve">Acté par la </t>
  </si>
  <si>
    <t>SLRB le ...(c)</t>
  </si>
  <si>
    <t>(b)  En cas de refus, établir un DV 7ter (voir verso).</t>
  </si>
  <si>
    <t>(c)  En règle générale, aucun délégué de la SLRB n'assiste à cette formalité. Néanmoins, la SISP doit aviser la SLRB qu'elle va procéder à l'examen des</t>
  </si>
  <si>
    <t>et des autres moyens d'action prévus au marché.</t>
  </si>
  <si>
    <t>(seau) (c)</t>
  </si>
  <si>
    <t>(b)  Remettre un exemplaire à l'adjudicataire, contre décharge, le jour même du constat, ou lui envoyer dans les 24h par pli recommandé.</t>
  </si>
  <si>
    <t>Date</t>
  </si>
  <si>
    <t>2)</t>
  </si>
  <si>
    <t>3)</t>
  </si>
  <si>
    <t>…)</t>
  </si>
  <si>
    <t>Au besoin, utiliser plusieurs pages</t>
  </si>
  <si>
    <t>Retenue totale et définitive à titre de moins-values</t>
  </si>
  <si>
    <t>la SLRB le ….… (f)</t>
  </si>
  <si>
    <t>SLRB (f)</t>
  </si>
  <si>
    <t>(b)  Prix unitaire "NET".</t>
  </si>
  <si>
    <t>(c) A signer par les représentants des différentes parties.</t>
  </si>
  <si>
    <t>(f)  Ce document est soumis à la tutelle de la SLRB.</t>
  </si>
  <si>
    <t>Acté par la SLRB le …</t>
  </si>
  <si>
    <t>Montant repris à la lettre de commande.</t>
  </si>
  <si>
    <t>Mentionner éventuellement les indemnités ou autres sommes non soumises à la TVA (e.a. l'indemnité forfaitaire de 10 % prévue par l'art. 80 de l'arrêté "exécution", calculée sur le Solde A du DV 3; autres indemnités forfaitaires).</t>
  </si>
  <si>
    <t>Le total correspond au montant de commande augmenté ou diminué du DV 3 (rabais déduit), moins les DV 6 et DV 9 (rabais déduit).</t>
  </si>
  <si>
    <t>Calcul du montant des amendes</t>
  </si>
  <si>
    <t>Retard (voir recto du DV 8) :</t>
  </si>
  <si>
    <t xml:space="preserve"> jours = valeur de n</t>
  </si>
  <si>
    <r>
      <rPr>
        <u/>
        <sz val="9"/>
        <rFont val="Arial"/>
        <family val="2"/>
      </rPr>
      <t xml:space="preserve">Cas habituel (article 86, §1er de l'arrêté "exécution") </t>
    </r>
    <r>
      <rPr>
        <sz val="9"/>
        <rFont val="Arial"/>
        <family val="2"/>
      </rPr>
      <t xml:space="preserve">    -      Formule :</t>
    </r>
  </si>
  <si>
    <t>OU</t>
  </si>
  <si>
    <r>
      <rPr>
        <u/>
        <sz val="9"/>
        <rFont val="Arial"/>
        <family val="2"/>
      </rPr>
      <t>Commande ne dépassant pas 75.000,00 € avec N = maximum 150</t>
    </r>
    <r>
      <rPr>
        <sz val="9"/>
        <rFont val="Arial"/>
        <family val="2"/>
      </rPr>
      <t xml:space="preserve">   -   Formule :   R  =</t>
    </r>
  </si>
  <si>
    <t>150 x N</t>
  </si>
  <si>
    <t>Si la demande de réception ne précise pas la date d'achèvement, le marché est présumé - à défaut de preuve contraire - avoir été achevé le jour même de l'envoi de la demande.</t>
  </si>
  <si>
    <t>Signature du DV 8:</t>
  </si>
  <si>
    <t>L'adjudicataire peut solliciter une remise d'amendes en se conformant aux directives de l'art. 50 de l'arrêté "exécution".</t>
  </si>
  <si>
    <t xml:space="preserve">Envoi à la SLRB: </t>
  </si>
  <si>
    <t>En 4 exemplaires en même temps que la feuille DV 1 et ses annexes ainsi que le P.-V. de réception provisoire DV 10.</t>
  </si>
  <si>
    <t>La copie du DV 8 destinée à l'auteur de projet lui est remise le jour de la réception provisoire.</t>
  </si>
  <si>
    <t>(sceau) (c)</t>
  </si>
  <si>
    <t>M / 20 :</t>
  </si>
  <si>
    <t>Calcul de la valeur P :</t>
  </si>
  <si>
    <t>Délais partiels (P):</t>
  </si>
  <si>
    <t>P1</t>
  </si>
  <si>
    <t>P2</t>
  </si>
  <si>
    <t>P3</t>
  </si>
  <si>
    <t>Formules : Cas habituel : R = 0,45 x</t>
  </si>
  <si>
    <t>M x n2</t>
  </si>
  <si>
    <t>ou</t>
  </si>
  <si>
    <t>si M &lt; à 75.000,00 € et N = max 150 :</t>
  </si>
  <si>
    <t xml:space="preserve">0,45 x </t>
  </si>
  <si>
    <t>Délai partiel 1 :</t>
  </si>
  <si>
    <t xml:space="preserve">Montant maximum de l'amende: </t>
  </si>
  <si>
    <t>M/20 x P1/N</t>
  </si>
  <si>
    <t>(ou</t>
  </si>
  <si>
    <t>(5 % de M)</t>
  </si>
  <si>
    <t>(P1)</t>
  </si>
  <si>
    <t>(N)</t>
  </si>
  <si>
    <t>Délai partiel 2 :</t>
  </si>
  <si>
    <t>M/20 x P2/N</t>
  </si>
  <si>
    <t>(P2)</t>
  </si>
  <si>
    <t>Délai partiel 3 :</t>
  </si>
  <si>
    <t>M/20 x P3/N</t>
  </si>
  <si>
    <t>(P3)</t>
  </si>
  <si>
    <t>Qui doit établir le DV 8bis?</t>
  </si>
  <si>
    <t>Les prolongations de délai accordées aux différentes phases bénéficient aux phases suivantes mais pas inversément. Ainsi, une prolongation de délai accordée à la phase 2 bénéficiera à la phase 3 mais pas à la phase 1.</t>
  </si>
  <si>
    <t>Signature du DV 8bis:</t>
  </si>
  <si>
    <t>La copie du DV 8bis destinée à l'auteur de projet lui est remise le jour de la réception provisoire.</t>
  </si>
  <si>
    <t>DV 8bis</t>
  </si>
  <si>
    <t>DECOMPTE DES DELAIS PARTIELS ET DES AMENDES PARTICULIERES POUR RETARD</t>
  </si>
  <si>
    <t>Délai partiel 1</t>
  </si>
  <si>
    <t>Date contractuelle "Début des travaux" :</t>
  </si>
  <si>
    <t>DECOMPTE DU DELAI, DES AMENDES ET DES DOMMAGES ET INTERETS DUS POUR RETARD</t>
  </si>
  <si>
    <t>, date contractuelle de commencement des travaux, le</t>
  </si>
  <si>
    <t>Attention : si des délais partiels sont de rigueur, établir un DV 8bis</t>
  </si>
  <si>
    <t>Récapitulatif des amendes calculées au verso du DV 8 ainsi qu'au DV 8bis</t>
  </si>
  <si>
    <t>Cas pour lesquels des délais partiels sont de rigueur (voir DV 8bis):</t>
  </si>
  <si>
    <t>Total</t>
  </si>
  <si>
    <t xml:space="preserve">Retard d'exécution : </t>
  </si>
  <si>
    <t>jours de calendrier</t>
  </si>
  <si>
    <t xml:space="preserve">Dépassement du délai pris en compte : </t>
  </si>
  <si>
    <t>jours - 30 jours =</t>
  </si>
  <si>
    <t>Conversion en semaines :</t>
  </si>
  <si>
    <t>semaines (les semaines incomplètes sont négligées).</t>
  </si>
  <si>
    <t>Indemnités dues au conseiller PEB</t>
  </si>
  <si>
    <t>Indemnités dues au coordinateur sécurité et santé</t>
  </si>
  <si>
    <t>Approuvé / acté par la SLRB le…(c)</t>
  </si>
  <si>
    <t>Si l'adjudicataire a commencé les travaux avant la date fixée, mentionner la date réelle du début des travaux.</t>
  </si>
  <si>
    <t xml:space="preserve"> jours de calendrier  x </t>
  </si>
  <si>
    <t xml:space="preserve"> x</t>
  </si>
  <si>
    <t>Ne pas changer la taille des cellules</t>
  </si>
  <si>
    <t>Approbation/contrôle SLRB</t>
  </si>
  <si>
    <t xml:space="preserve">En cas de retard : Volume des travaux exécutés à l'expiration du </t>
  </si>
  <si>
    <t>délai contractuel d'achèvement</t>
  </si>
  <si>
    <t>(Solde A de l'état DV 3</t>
  </si>
  <si>
    <t>€)</t>
  </si>
  <si>
    <t>(non soumis à la TVA)</t>
  </si>
  <si>
    <t>Approuvé / acté par</t>
  </si>
  <si>
    <t>la SLRB le …. (k)</t>
  </si>
  <si>
    <t xml:space="preserve">MONTANT DE LA COMMANDE (c)  </t>
  </si>
  <si>
    <t>MONTANT FINAL DE L'ENTREPRISE (TVA non comprise)</t>
  </si>
  <si>
    <t>Déjà payé</t>
  </si>
  <si>
    <t>RECAPITULATIF DES REVISIONS</t>
  </si>
  <si>
    <t>dès que la modification est ordonnée</t>
  </si>
  <si>
    <t>Conformément aux dispositions du marché, les suppléments et déductions y relatifs sont arrêtés aux sommes établies ci-dessous.</t>
  </si>
  <si>
    <t>Description et nature de la modification, références éventuelles du journal des travaux, attachements, détail des calculs et produits partiels</t>
  </si>
  <si>
    <t>SOLDE (rabais non déduit)</t>
  </si>
  <si>
    <t>Les diminutions de délai ne sont pas autorisées (art. 80 de l'arrêté "exécution").</t>
  </si>
  <si>
    <t>TOTAUX (c)</t>
  </si>
  <si>
    <t>(arrondis à la 2ème décimale)</t>
  </si>
  <si>
    <t>(arrondi à la 2ème décimale)</t>
  </si>
  <si>
    <t xml:space="preserve">Le cas échéant, indiquer la mention "néant". </t>
  </si>
  <si>
    <t>Prolongation de délai pour modifications (report des DV 2, DV 2bis, DV 4 et DV 5) :</t>
  </si>
  <si>
    <t xml:space="preserve"> (b)</t>
  </si>
  <si>
    <t>délai d'exécution s'achève le</t>
  </si>
  <si>
    <t>Date d'achèvement communiquée par l'adjudicataire dans sa lettre :</t>
  </si>
  <si>
    <t>Délai partiel 2</t>
  </si>
  <si>
    <t>Délai d'exécution partiel:</t>
  </si>
  <si>
    <t>Délai partiel 3</t>
  </si>
  <si>
    <t>Amendes particulières pour retard (voir calculs au verso)</t>
  </si>
  <si>
    <t>A reporter au DV 8</t>
  </si>
  <si>
    <t xml:space="preserve"> = valeur de M </t>
  </si>
  <si>
    <t xml:space="preserve">jours de calendrier  x </t>
  </si>
  <si>
    <t xml:space="preserve">jours de calendrier  x  </t>
  </si>
  <si>
    <t xml:space="preserve"> / </t>
  </si>
  <si>
    <t>(d) d'amendes particulières pour retard liés aux délais partiels (DV 8bis)).</t>
  </si>
  <si>
    <t xml:space="preserve">SOLDE A : total des DV 2bis et DV 5 pour l'application de l'art. 80 de l'arrêté "exécution" </t>
  </si>
  <si>
    <t>Le marché est modifié par les stipulations suivantes, lesquelles n'entraînent aucune modification du prix des travaux et ne donnent lieu au paiement d'aucune indemnité quelconque.</t>
  </si>
  <si>
    <t>Ces espaces peuvent également servir pour la description de la modification.</t>
  </si>
  <si>
    <t>des non-conformités. Immeubles où l'on a constaté celles-ci.</t>
  </si>
  <si>
    <t>lesquels les non-conformités ont été constatées, etc...</t>
  </si>
  <si>
    <t>assisté par l' (les) auteur(s) du projet M (M)</t>
  </si>
  <si>
    <t>Amendes relatives au délai partiel 1</t>
  </si>
  <si>
    <t>Amendes relatives au délai partiel 2</t>
  </si>
  <si>
    <t>Amendes relatives au délai partiel 3</t>
  </si>
  <si>
    <t>et M.</t>
  </si>
  <si>
    <t xml:space="preserve">(b)  </t>
  </si>
  <si>
    <t xml:space="preserve"> - des travaux repris à l'état des travaux retardés "DV 9" réceptionnés provisoirement le </t>
  </si>
  <si>
    <t xml:space="preserve">(a)  </t>
  </si>
  <si>
    <t>Biffer le texte qui ne convient pas.</t>
  </si>
  <si>
    <t xml:space="preserve">jours de calendrier </t>
  </si>
  <si>
    <t xml:space="preserve">en plus/ </t>
  </si>
  <si>
    <t>jours de calendrier (e)</t>
  </si>
  <si>
    <t>est faite, à titre de garantie, sur les sommes dues ;</t>
  </si>
  <si>
    <t>(c) (d)</t>
  </si>
  <si>
    <t>Rénovation</t>
  </si>
  <si>
    <t>Indice moyen</t>
  </si>
  <si>
    <t>Prix unitaire
(en chiffres)</t>
  </si>
  <si>
    <t>Type
QP/QF</t>
  </si>
  <si>
    <t>Construction</t>
  </si>
  <si>
    <t>Entretien</t>
  </si>
  <si>
    <t>ArtQP</t>
  </si>
  <si>
    <t/>
  </si>
  <si>
    <t>Approuvé / acté</t>
  </si>
  <si>
    <t>(b)  (c)</t>
  </si>
  <si>
    <t>en 4 exemplaires + 2 copies (voir verso)</t>
  </si>
  <si>
    <t>en 4 exempl.+ 2 copies (pour l'auteur de projet et l'adjudicataire)</t>
  </si>
  <si>
    <t>prévues au(x) DV5 (ou au MR)    -</t>
  </si>
  <si>
    <t xml:space="preserve">jours     / </t>
  </si>
  <si>
    <t>DV 2bis</t>
  </si>
  <si>
    <t>(ou son délégué dûment mandaté) (e)</t>
  </si>
  <si>
    <t xml:space="preserve">   travaux non conformes "DV 7" ) (a);</t>
  </si>
  <si>
    <t>(et des travaux qui ont fait l'objet d'un état des</t>
  </si>
  <si>
    <t>Estimation :</t>
  </si>
  <si>
    <t>Si tous les DV 2, DV 2bis, DV 4 et DV 5 acceptés par les parties ne sont pas encore approuvés, attendre le jour de la  visite  de  réception pour compléter ces cases.</t>
  </si>
  <si>
    <t xml:space="preserve">Par la présente, aux mêmes conditions que celles applicables aux travaux  achevés  ainsi  qu'aux conditions spéciales  contenues </t>
  </si>
  <si>
    <t>Les  parties  se  sont   mises  d'accord,  sous   réserve  de  la  ratification  de  la  SLRB,  pour  évaluer  les  moins-values  à</t>
  </si>
  <si>
    <t>L'adjudicataire s'engage à mettre  ces  ouvrages  en  parfait  état  dans  les  délais les plus brefs. En attendant, une retenue</t>
  </si>
  <si>
    <t>Rabais :</t>
  </si>
  <si>
    <t>Taux de TVA :</t>
  </si>
  <si>
    <t>Date contractuelle de début des travaux :</t>
  </si>
  <si>
    <t>Délai d'exécution du chantier :</t>
  </si>
  <si>
    <t>en 4 exempl.+ 2 copies (pour l'auteur de projet et l'adjudicataire).</t>
  </si>
  <si>
    <t>TOTAL des modifications de délai (colonne P);</t>
  </si>
  <si>
    <t>TOTAUX en plus (colonne AF);</t>
  </si>
  <si>
    <t>TOTAUX en moins (colonne AK);</t>
  </si>
  <si>
    <t>Solde A (colonne AF en bas de page).</t>
  </si>
  <si>
    <t>(N.B. : le numéro du DV ainsi que les prolongations de délai apparaîssent dès que le solde en + ou en - est complété).</t>
  </si>
  <si>
    <t>AMENDES - DOMMAGES ET INTERETS (DV 8-DV8bis)</t>
  </si>
  <si>
    <t>(Au besoin, rajouter des lignes)</t>
  </si>
  <si>
    <t>(b)  sous</t>
  </si>
  <si>
    <t xml:space="preserve">Date contractuelle " Début des travaux " : </t>
  </si>
  <si>
    <t>jours (point 5 b) ).</t>
  </si>
  <si>
    <t xml:space="preserve">et de MM </t>
  </si>
  <si>
    <t>Rabais éventuel (</t>
  </si>
  <si>
    <r>
      <t>Amendes-pénalités</t>
    </r>
    <r>
      <rPr>
        <sz val="8"/>
        <rFont val="Arial"/>
        <family val="2"/>
      </rPr>
      <t xml:space="preserve"> rubrique VII</t>
    </r>
  </si>
  <si>
    <t>Sauf si de commun accord les parties contractantes en décident autrement, les clauses du marché réceptionné ce  jour s'appliquent aussi aux travaux à mettre en ordre.</t>
  </si>
  <si>
    <r>
      <rPr>
        <sz val="7"/>
        <color indexed="10"/>
        <rFont val="Arial"/>
        <family val="2"/>
      </rPr>
      <t xml:space="preserve">(b) </t>
    </r>
    <r>
      <rPr>
        <sz val="8"/>
        <color indexed="10"/>
        <rFont val="Arial"/>
        <family val="2"/>
      </rPr>
      <t xml:space="preserve">Remettre un exemplaire à l'adjudicataire contre décharge le jour même de la visite ou lui envoyer dans les 24 heures un exemplaire par pli recommandé.  </t>
    </r>
  </si>
  <si>
    <r>
      <t xml:space="preserve">(a) </t>
    </r>
    <r>
      <rPr>
        <sz val="8"/>
        <color indexed="10"/>
        <rFont val="Arial"/>
        <family val="2"/>
      </rPr>
      <t>Biffer la mention inutile.</t>
    </r>
  </si>
  <si>
    <r>
      <t>(c)</t>
    </r>
    <r>
      <rPr>
        <sz val="8"/>
        <color indexed="10"/>
        <rFont val="Arial"/>
        <family val="2"/>
      </rPr>
      <t xml:space="preserve"> A modifier si l'adjudicataire n'est pas présent et indiquer la date de la lettre recommandée le convoquant à la visite.</t>
    </r>
  </si>
  <si>
    <r>
      <rPr>
        <sz val="7"/>
        <color indexed="10"/>
        <rFont val="Arial"/>
        <family val="2"/>
      </rPr>
      <t xml:space="preserve">(d) </t>
    </r>
    <r>
      <rPr>
        <sz val="8"/>
        <color indexed="10"/>
        <rFont val="Arial"/>
        <family val="2"/>
      </rPr>
      <t>A biffer s'il n'est pas présent.</t>
    </r>
  </si>
  <si>
    <r>
      <rPr>
        <sz val="7"/>
        <color indexed="10"/>
        <rFont val="Arial"/>
        <family val="2"/>
      </rPr>
      <t xml:space="preserve">(a) </t>
    </r>
    <r>
      <rPr>
        <sz val="8"/>
        <color indexed="10"/>
        <rFont val="Arial"/>
        <family val="2"/>
      </rPr>
      <t>Biffer la mention inutile.</t>
    </r>
  </si>
  <si>
    <r>
      <rPr>
        <sz val="7"/>
        <color indexed="10"/>
        <rFont val="Arial"/>
        <family val="2"/>
      </rPr>
      <t xml:space="preserve">(b) </t>
    </r>
    <r>
      <rPr>
        <sz val="8"/>
        <color indexed="10"/>
        <rFont val="Arial"/>
        <family val="2"/>
      </rPr>
      <t xml:space="preserve">Remettre un exemplaire à l'adjudicataire contre décharge le jour même de la visite ou lui envoyer dans les 24 heures un exemplaire par pli recommandé.   </t>
    </r>
  </si>
  <si>
    <r>
      <rPr>
        <sz val="7"/>
        <color indexed="10"/>
        <rFont val="Arial"/>
        <family val="2"/>
      </rPr>
      <t xml:space="preserve">(c) </t>
    </r>
    <r>
      <rPr>
        <sz val="8"/>
        <color indexed="10"/>
        <rFont val="Arial"/>
        <family val="2"/>
      </rPr>
      <t>A modifier si l'adjudicataire n'est pas présent et indiquer la date de la lettre recommandée le convoquant à la visite.</t>
    </r>
  </si>
  <si>
    <t xml:space="preserve"> jours</t>
  </si>
  <si>
    <t>réellement exécutées
+</t>
  </si>
  <si>
    <t>prévues au MR
 -</t>
  </si>
  <si>
    <t>N'oublier pas de vérifier si les zones de calcul ont été adaptées :</t>
  </si>
  <si>
    <t>x (</t>
  </si>
  <si>
    <t>) +</t>
  </si>
  <si>
    <t>N.B.</t>
  </si>
  <si>
    <t>délai d'exécution 1 :</t>
  </si>
  <si>
    <t>délai d'exécution 2 :</t>
  </si>
  <si>
    <t>délai d'exécution 3 :</t>
  </si>
  <si>
    <t>propres à la partie 1 des travaux</t>
  </si>
  <si>
    <t>dont</t>
  </si>
  <si>
    <t>propres à la partie 2 des travaux</t>
  </si>
  <si>
    <t>propres à la partie 3 des travaux</t>
  </si>
  <si>
    <t>soit</t>
  </si>
  <si>
    <t>:</t>
  </si>
  <si>
    <r>
      <t xml:space="preserve">En cas de délais partiels </t>
    </r>
    <r>
      <rPr>
        <u/>
        <sz val="10"/>
        <rFont val="Arial"/>
        <family val="2"/>
      </rPr>
      <t>DE RIGUEUR</t>
    </r>
  </si>
  <si>
    <t>DV 7.1</t>
  </si>
  <si>
    <t>DV 7.2</t>
  </si>
  <si>
    <t>DV 7.3</t>
  </si>
  <si>
    <t>DV 7bis.1</t>
  </si>
  <si>
    <t>DV 7ter.1</t>
  </si>
  <si>
    <t>DV 7bis.2</t>
  </si>
  <si>
    <t>DV 7ter.2</t>
  </si>
  <si>
    <t>DV 7bis.3</t>
  </si>
  <si>
    <t>DV 7ter.3</t>
  </si>
  <si>
    <t xml:space="preserve">afin de constater l'achèvement et l'état des travaux repris à l'état DV 7.1 du </t>
  </si>
  <si>
    <t xml:space="preserve">En conséquence, la réserve formulée au DV 7.1, signé le </t>
  </si>
  <si>
    <t>( voir annexe DV 7.1 du procès-verbal DV 10 ) (b)</t>
  </si>
  <si>
    <t>Pénalités spéciales (DV 7.1)</t>
  </si>
  <si>
    <t>Autres pénalités (DV 7ter.1,…)</t>
  </si>
  <si>
    <t xml:space="preserve">afin de constater l'état des travaux repris à l'état DV 7.1 du </t>
  </si>
  <si>
    <t xml:space="preserve">afin de constater l'achèvement et l'état des travaux repris à l'état DV 7.2 du </t>
  </si>
  <si>
    <t>( voir annexe DV 7.2 du procès-verbal DV 10 ) (b)</t>
  </si>
  <si>
    <t xml:space="preserve">En conséquence, la réserve formulée au DV 7.2, signé le </t>
  </si>
  <si>
    <t>Pénalités spéciales (DV 7.2)</t>
  </si>
  <si>
    <t>Autres pénalités (DV 7ter.2,…)</t>
  </si>
  <si>
    <t xml:space="preserve">afin de constater l'état des travaux repris à l'état DV 7.2 du </t>
  </si>
  <si>
    <t>( voir annexe DV 7.3 du procès-verbal DV 10 ) (b)</t>
  </si>
  <si>
    <t xml:space="preserve">afin de constater l'achèvement et l'état des travaux repris à l'état DV 7.3 du </t>
  </si>
  <si>
    <t xml:space="preserve">En conséquence, la réserve formulée au DV 7.3, signé le </t>
  </si>
  <si>
    <t>Pénalités spéciales (DV 7.3)</t>
  </si>
  <si>
    <t>Autres pénalités (DV 7ter.3,…)</t>
  </si>
  <si>
    <t xml:space="preserve">afin de constater l'état des travaux repris à l'état DV 7.3 du </t>
  </si>
  <si>
    <t xml:space="preserve">N.B. Les amendes pour retard dont le montant total n'atteint pas 75,00 € par marché, ainsi que la partie des retenues qui dépassent 5 % </t>
  </si>
  <si>
    <t>du montant de la commande (soit 5 % de M) sont négligées.</t>
  </si>
  <si>
    <t>Le montant des amendes est donc ramené à</t>
  </si>
  <si>
    <t>Les travaux repris à l'état des travaux retardés "DV 9" feront l'objet d'une visite de réception, suivant la procédure normale de la réception définitive, lors de l'expiration du délai de garantie fixé pour ces ouvrages (b) (c).</t>
  </si>
  <si>
    <t>(0,02 % du montant initial du marché avec un minimum de 50 € et un maximum de 500 €)</t>
  </si>
  <si>
    <t>Solde général état DV 3</t>
  </si>
  <si>
    <t>DIVERS (non soumis à la TVA) (h)</t>
  </si>
  <si>
    <t>Retenue pour mise en état d'ouvrages non conformes (DV 7)</t>
  </si>
  <si>
    <t>Montant des travaux retardés (DV 9)</t>
  </si>
  <si>
    <t>Le montant à mentionner est le total de toutes les révisions partielles, calculées sur le montant global du marché y compris pour les périodes pour lesquelles aucune facture n'a été introduite à la SLRB (soit jusqu'à 100 % de la commande et des DV approuvés), déduction faite des révisions de prix sur travaux retardés (rabais déduit). A récapituler au verso du DV 1.</t>
  </si>
  <si>
    <t>TOTAL (à reporter au DV 8)</t>
  </si>
  <si>
    <r>
      <rPr>
        <sz val="9"/>
        <rFont val="Arial"/>
        <family val="2"/>
      </rPr>
      <t>par jour de calendrier (non plafonnée),  sans préjudice de tous les autres recours.</t>
    </r>
    <r>
      <rPr>
        <sz val="10"/>
        <rFont val="Arial"/>
        <family val="2"/>
      </rPr>
      <t xml:space="preserve"> </t>
    </r>
  </si>
  <si>
    <t>Cet espace peut également servir pour la description des ouvrages à mettre en ordre, etc.</t>
  </si>
  <si>
    <t xml:space="preserve">Date d'achèvement des travaux prévue au DV 7.1 : pour le </t>
  </si>
  <si>
    <t>(La liste qui précède n'est pas limitative).</t>
  </si>
  <si>
    <t xml:space="preserve">Date d'achèvement des travaux prévue au DV 7.2 : pour le </t>
  </si>
  <si>
    <t xml:space="preserve">Date d'achèvement des travaux prévue au DV 7.3 : pour le </t>
  </si>
  <si>
    <t>Remise d'amendes pour retard:</t>
  </si>
  <si>
    <t>5 % de M x P1/N)</t>
  </si>
  <si>
    <t>5 % de M x P2/N)</t>
  </si>
  <si>
    <t>5 % de M x P3/N)</t>
  </si>
  <si>
    <t>La présente convention est exécutoire sur-le-champ et de plein droit; l'adjudicataire reconnaît avoir reçu un exemplaire.</t>
  </si>
  <si>
    <t>Encoder donc manuellement :</t>
  </si>
  <si>
    <t>Données indispensables :</t>
  </si>
  <si>
    <t>Données facultatives :</t>
  </si>
  <si>
    <t xml:space="preserve">Date d'ouverture des soumissions : </t>
  </si>
  <si>
    <t>Révisions de prix :</t>
  </si>
  <si>
    <t xml:space="preserve">Nombre de travailleurs : </t>
  </si>
  <si>
    <t>Catégorie de travaux :</t>
  </si>
  <si>
    <t>…</t>
  </si>
  <si>
    <t xml:space="preserve"> - dont l'adjudicataire a demandé la réception définitive par sa lettre du </t>
  </si>
  <si>
    <t xml:space="preserve">- à la date de l'expiration du délai contractuel </t>
  </si>
  <si>
    <t xml:space="preserve">ou  </t>
  </si>
  <si>
    <t xml:space="preserve">Cas habituel </t>
  </si>
  <si>
    <t xml:space="preserve">Commande ne dépassant pas 75.000,00 € avec valeur maximale de N de 150 : </t>
  </si>
  <si>
    <t>des travaux mentionnés à l'état des "moins-values" DV 6 ci-annexé.</t>
  </si>
  <si>
    <t xml:space="preserve"> =  valeur de M</t>
  </si>
  <si>
    <t xml:space="preserve">Les pénalités calculées en annexe s'élèvent à </t>
  </si>
  <si>
    <t>étendre ensuite les colonnes de la ligne supérieure (colonnes A à AO) afin de recopier les formules et les mises en forme dans les lignes ajoutées.</t>
  </si>
  <si>
    <t>En cas de nécessité, vous pouvez insérer des lignes :</t>
  </si>
  <si>
    <t>cliquez droit;</t>
  </si>
  <si>
    <t>puis cliquez sur "Insertion";</t>
  </si>
  <si>
    <t>positionnez-vous sur le numéro de la ligne qui précède les "TOTAUX" (colonne/bordure tout à fait à gauche);</t>
  </si>
  <si>
    <t>étendre ensuite les colonnes de la ligne supérieure (colonnes A à AP) afin de recopier les formules et les mises en forme dans les lignes ajoutées.</t>
  </si>
  <si>
    <t>puis recopier les zones "date" et "signatures" (colonnes A à U).</t>
  </si>
  <si>
    <t>positionnez-vous sur le numéro de la ligne qui précède la zone "Retenue totale et définitive..." (colonne/bordure tout à fait à gauche);</t>
  </si>
  <si>
    <t>étendre ensuite les colonnes de la ligne supérieure (colonnes A à AO) afin de recopier les formules et les mises en forme dans les lignes ajoutées;</t>
  </si>
  <si>
    <t>positionnez-vous sur le numéro de la ligne qui précède le "Total" (colonne/ bordure tout à fait à gauche);</t>
  </si>
  <si>
    <t xml:space="preserve">  jours calendrier</t>
  </si>
  <si>
    <t>puis cliquez sur "Insertion".</t>
  </si>
  <si>
    <t>en fonction des besoins, positionnez-vous sur le numéro de la ligne (colonne/bordure tout à fait à gauche) qui correspond à l'une des cellules suivantes :</t>
  </si>
  <si>
    <t xml:space="preserve">  B. DV2bis</t>
  </si>
  <si>
    <t xml:space="preserve">  C. DV 4</t>
  </si>
  <si>
    <t xml:space="preserve">  D. DV 5</t>
  </si>
  <si>
    <t xml:space="preserve">  ou après le DV5 n° 11.</t>
  </si>
  <si>
    <t>Date de mise en état des travaux prévue au DV 10bis :</t>
  </si>
  <si>
    <t>Ne pas recopier les colonnes de la ligne supérieure car le lien avec les nouveaux DV ne se crée pas automatiquement.</t>
  </si>
  <si>
    <t>N'oubliez pas de reporter la somme des pénalités dans la cellule U32 du DV 1.</t>
  </si>
  <si>
    <t xml:space="preserve">, le  </t>
  </si>
  <si>
    <t>, le</t>
  </si>
  <si>
    <t>En conséquence, l'adjudicataire  est  invité  à  mettre  les  travaux  en  état  de  réception dans  le  plus court délai, et au plus tard pour le</t>
  </si>
  <si>
    <t>le numéro du DV en colonne G;</t>
  </si>
  <si>
    <t>les modifications de délai en colonne P;</t>
  </si>
  <si>
    <t>les totaux des DV en colonne AF (solde positif) ou AK (solde négatif).</t>
  </si>
  <si>
    <t>Ne pas supprimer d'onglet</t>
  </si>
  <si>
    <t xml:space="preserve">afin de constater l'état des travaux </t>
  </si>
  <si>
    <r>
      <t xml:space="preserve">Conformément à l'article 76 du SLRB/MT 2017, tous les délais partiels prennent cours </t>
    </r>
    <r>
      <rPr>
        <sz val="10"/>
        <color rgb="FFFF0000"/>
        <rFont val="Arial"/>
        <family val="2"/>
      </rPr>
      <t xml:space="preserve">à la date contractuelle de début des travaux. </t>
    </r>
  </si>
  <si>
    <t>Attention : sauf cas particuliers, il n'y a pas de révision des prix pour les chantiers dont l'estimation est inférieure à 120.000,00 €.</t>
  </si>
  <si>
    <t>Ed. 2017</t>
  </si>
  <si>
    <t>(SLRB/MT 2017)</t>
  </si>
  <si>
    <t>(1) Les parties conviennent que le paiement de cette somme vaudra "liquidation du prix du marché" dont question à  l'art.  66 de l'arrêté "exécution" complété par le SLRB/MT 2017 et "paiement déclaré fait pour solde" dont question à l'art. 50, §3 de l'arrêté "exécution" et que dès lors il est superflu de le mentionner sur l'ordre de paiement.</t>
  </si>
  <si>
    <t>L'adjudicateur</t>
  </si>
  <si>
    <t>Montant des travaux effectués dans la période considérée (rabais déduit)</t>
  </si>
  <si>
    <t>Pour les entreprises régies par le cahier des charges SLRB/MT 2017.</t>
  </si>
  <si>
    <t xml:space="preserve">Le rabais accordé éventuellement doit être appliqué sur le montant des modifications, même si celles-ci comprennent des ouvrages à prix convenu (SLRB/MT 2017 art. 38 et 80 - Instructions au verso du DV 5, point 5,2°). </t>
  </si>
  <si>
    <t>A compléter seulement lorsque des travaux, autres que ceux qui sont postposés, restent à exécuter après l'expiration du délai contractuel d'achèvement. Le cas échéant, ce montant est indispensable pour déterminer la somme soumise aux révisions de prix suivant l'art. 94 de l'arrêté "exécution" complété par le SLRB/MT 2017.</t>
  </si>
  <si>
    <t>Le paiement de l'indemnité prévue par l'art. 80 de l'arrêté "exécution" est subordonné à l'introduction par l'adjudicataire d'une demande écrite jointe au DV 1 ou d'une déclaration de créance.</t>
  </si>
  <si>
    <t>Suivant ordre de l'adjudicateur, les modifications suivantes sont apportées au marché.</t>
  </si>
  <si>
    <t>Les travaux suivants, trouvés non conformes aux prescriptions du marché, ne sont réceptionnés que moyennant une retenue pour moins-value, fixée de commun accord par les parties aux montants indiqués ci-dessous,  sur la base du prix unitaire figurant au métré récapitulatif du marché, pour le travail en question (art. 71 de l'arrêté "exécution" complété par le SLRB/MT 2017).</t>
  </si>
  <si>
    <t xml:space="preserve">L'adjudicateur </t>
  </si>
  <si>
    <t>peine de la pénalité spéciale prévue à l'art. 45 de l'arrêté "exécution" complété par le SLRB/MT 2017, soit</t>
  </si>
  <si>
    <t>Ces travaux n'étant pas acceptés,  il  est retenu sur  les  sommes  dues  à  l'adjudicataire  un montant forfaitaire de   …………………………………..</t>
  </si>
  <si>
    <t xml:space="preserve">l'adjudicateur </t>
  </si>
  <si>
    <t>Date d'achèvement complet acceptée par l'adjudicateur :</t>
  </si>
  <si>
    <t>Il a été établi que lesdits travaux ne sont pas encore mis en ordre. Il s'agit notament des travaux ci-après (liste détaillée des anomalies relevées):</t>
  </si>
  <si>
    <t>En  conséquence, l'adjudicataire est  invité à mettre les travaux en état parfait et conforme, dans  le plus court délai, et au plus tard pour  le</t>
  </si>
  <si>
    <t>sous peine de pénalité supplémentaire prévue à l'art. 45 du SLRB/MT 2017</t>
  </si>
  <si>
    <t>N'oubliez pas d'envoyer un recommandé 3 jours avant la date mentionnée ci-dessus.</t>
  </si>
  <si>
    <t>Art. 46 et 86 de l'arrêté "exécution" complétés par le SLRB/MT 2017</t>
  </si>
  <si>
    <t>(* semaines de présence effective sur chantier)</t>
  </si>
  <si>
    <t>(semaines *)</t>
  </si>
  <si>
    <t xml:space="preserve">Indemnités dues à l'(aux) auteur(s) de projet </t>
  </si>
  <si>
    <t>Calcul à adapter en fonction des prescriptions des cahiers des charges auteurs de</t>
  </si>
  <si>
    <t>projet, conseiller PEB, coordinateur sécurité et santé</t>
  </si>
  <si>
    <t xml:space="preserve">Si l'adjudicataire a commencé les travaux avant la date fixée, mentionner la date </t>
  </si>
  <si>
    <t>réelle du début des travaux.</t>
  </si>
  <si>
    <r>
      <t>Calcul des dommages et intérêts pour prolongation de mission(s) (art. 46 de l'arrêté "exécution" complété par le SLRB/MT 2017)</t>
    </r>
    <r>
      <rPr>
        <sz val="9"/>
        <rFont val="Arial"/>
        <family val="2"/>
      </rPr>
      <t xml:space="preserve"> (d)</t>
    </r>
  </si>
  <si>
    <t>INSTRUCTIONS POUR L'ADJUDICATEUR</t>
  </si>
  <si>
    <t>L'adjudicateur doit établir un DV 8 pour chaque lot (document obligatoire).</t>
  </si>
  <si>
    <t>4 + 2 copies. L’une est remise à l’auteur de projet, la seconde à l’adjudicataire, le jour de la réception provisoire.</t>
  </si>
  <si>
    <r>
      <t xml:space="preserve">Le délai d'exécution prend cours à la date de commencement des travaux fixée d'après </t>
    </r>
    <r>
      <rPr>
        <u/>
        <sz val="9"/>
        <rFont val="Arial"/>
        <family val="2"/>
      </rPr>
      <t>la lettre de commande.</t>
    </r>
  </si>
  <si>
    <t>Si l'adjudicataire a commencé les ouvrages avant la date fixée, voir l'art. 76 de l'arrêté "exécution" complété par le SLRB/MT 2017.</t>
  </si>
  <si>
    <t xml:space="preserve">Normalement, l'adjudicataire doit achever les travaux le jour de l'expiration du délai contractuel.  Si tel n'est pas le cas, il lui appartient d'avertir l'adjudicateur par lettre recommandée de la date d'achèvement réel (cfr. art. 92, §2 de l'arrêté "exécution"). </t>
  </si>
  <si>
    <t>Dans ce cas, l'adjudicateur vérifie l'exactitude de la déclaration de l'adjudicataire. En cas de désaccord, l'adjudicateur fixe la date d'office suivant ses propres constatations.</t>
  </si>
  <si>
    <t>Art. 46 et 86 de l'arrêté "exécution" complétés par le SLRB/MT 2017 : cas dans lesquels des délais partiels de rigueur sont mentionnés au SLRB/MT 2017.</t>
  </si>
  <si>
    <t>L'adjudicateur doit établir un DV 8bis lorsque des délais partiels sont de rigueur (document facultatif).</t>
  </si>
  <si>
    <t>Conformément à l'art. 76 du  SLRB/MT 2017, tous  les délais d'exécution partiels de rigueur prennent cours à la date réelle de début des travaux fixée d'après la lettre de commande.</t>
  </si>
  <si>
    <t xml:space="preserve">Normalement, l'adjudicataire doit achever les travaux le jour de l'expiration du délai contractuel. Si tel n'est pas le cas, il lui appartient d'avertir l'adjudicateur par lettre recommandée de la date d'achèvement réel (cfr. art. 92, §2 de l'arrêté "exécution"). </t>
  </si>
  <si>
    <t xml:space="preserve">L'adjudicateur juge que l'adjudicataire se trouve temporairement dans l'impossibilité d'exécuter les travaux énumérés ci-après, compris dans le marché, par suite de faits indépendants de sa volonté, notamment par (énoncer succinctement ces faits ) : </t>
  </si>
  <si>
    <t>Les travaux en question sont retirés du marché et seront confiés à l'adjudicataire via un nouveau marché passé par procédure négociée sans publicité conformément à l'article 42, § 1er, 1°, d) de la loi du 17 juin 2016.</t>
  </si>
  <si>
    <t>Un nouveau cautionnement  devra  être constitué conformément aux prescriptions de l'art. 25 de l'arrêté "exécution" complété par le SLRB/MT 2017 (point 5).</t>
  </si>
  <si>
    <t>Il a été procédé par les parties à la vérification du décompte du délai, au calcul des amendes et des dommages et intérêts dûs pour retard (prévus à l'art. 46 de l'arrêté "exécution" complété par le SLRB/MT 2017) ainsi qu'au calcul des pénalités prévues à l'art. 45 de l'arrêté "exécution" complété par le SLRB/MT 2017.</t>
  </si>
  <si>
    <t>La  réception provisoire  des marchés dont le montant de commande dépasse les 2.000.000,00 € se fait généralement en présence d'un délégué de la SLRB. (A biffer s'il n'est pas présent ).</t>
  </si>
  <si>
    <t>SLRB/MT 2017, sans préjudice des amendes pour retard éventuelles et des autres moyens d'action prévus au marché.</t>
  </si>
  <si>
    <t>Lorsque les travaux seront achevés, l'adjudicataire est prié d'en informer l'adjudicateur qui procèdera alors à la vérification des ouvrages dans un délai de 15 jours de calendrier conformément à l'art. 92, §2 et §4 de l'arrêté "exécution".</t>
  </si>
  <si>
    <t>Conformément à l'art. 45 de l'arrêté "exécution" complété par le SLRB/MT 2017, les pénalités spéciales se calculent comme suit :</t>
  </si>
  <si>
    <t xml:space="preserve">Date pour laquelle l'adjudicataire a été invité à mettre les travaux en parfait état (voir DV 11bis) : </t>
  </si>
  <si>
    <t>Date de mise en ordre acceptée par l'adjudicateur :</t>
  </si>
  <si>
    <t xml:space="preserve">La réception des marchés dont le montant de la commande dépasse 2.000.000,00 € se fait généralement en présence d'un délégué de la SLRB. </t>
  </si>
  <si>
    <t>sous peine des pénalités spéciales prévues à l'art. 45 de l'arrêté "exécution" complété par le SLRB/MT 2017.</t>
  </si>
  <si>
    <t>A défaut pour l'adjudicataire d'exécuter ces travaux sans interruption et à un rythme adéquat, l'adjudicateur pourra prendre toute mesure à</t>
  </si>
  <si>
    <t>laquelle l'autorise le marché.</t>
  </si>
  <si>
    <t>+ 3 jours</t>
  </si>
  <si>
    <t>Nombre de jours de retard à prendre en compte pour le calcul :</t>
  </si>
  <si>
    <t>Autres pénalités</t>
  </si>
  <si>
    <t>Calcul des pénalités spéciales prévues au DV 7.1</t>
  </si>
  <si>
    <t>Total :</t>
  </si>
  <si>
    <t xml:space="preserve">Date d'achèvement des travaux (non conformes) prévue au DV 7.1 : </t>
  </si>
  <si>
    <t xml:space="preserve">Total : </t>
  </si>
  <si>
    <t>Ce total se reporte automatiquement dans la cellule L61 du DV7 bis.1</t>
  </si>
  <si>
    <t>Date de mise en état des travaux prévue au DV 11bis :</t>
  </si>
  <si>
    <t>Avant de payer le solde, ne pas oublier de récupérer les dépenses et frais éventuels engagés pour des prestations et comptes ne se rapportant pas directement au marché (par exemple : frais d'essais payés par l'adjudicateur et  incombant à l'adjudicataire; fournitures de matériaux par l'adjudicateur; fournitures de plans et documents; sommes payées par l'adjudicateur pour compte de l'adjudicataire).</t>
  </si>
  <si>
    <t xml:space="preserve">Total  des  modifications  ordonnées  par  l'adjudicateur  et  pouvant donner lieu à l'octroi d'une indemnité de 10 % sur solde négatif (DV 2bis et DV 5). </t>
  </si>
  <si>
    <t xml:space="preserve">ment par la présente à mettre ces  ouvrages  en  état  parfait  et  conforme  pour  le </t>
  </si>
  <si>
    <t xml:space="preserve">                      et  M </t>
  </si>
  <si>
    <t xml:space="preserve">Pénalité spéciale à charge de l'adjudicataire en cas de dépassement du délai imparti (voir DV7) : </t>
  </si>
  <si>
    <t>Date contractuelle d'achèvement :</t>
  </si>
  <si>
    <t xml:space="preserve">A compter du   </t>
  </si>
  <si>
    <t>Date d'achèvement complet des travaux acceptée par l'adjudicateur : le</t>
  </si>
  <si>
    <t>Total des amendes et dommages et intérêts dûs :</t>
  </si>
  <si>
    <t>dans le présent protocole, l'adjudicataire s'engage à exécuter les travaux dont il s'agit pour le prix forfaitaire de</t>
  </si>
  <si>
    <t>En conséquence, l'adjudicataire est invité à mettre les travaux en parfait état dans le plus court délai, et  au plus tard pour  le ………………………….</t>
  </si>
  <si>
    <t>CALCUL DES PENALITES A REPORTER AU DV 7bis.1</t>
  </si>
  <si>
    <t>Date d'envoi du PV de manquement :</t>
  </si>
  <si>
    <t>Pénalité journalière prévue à l'art. 45.1° du SLRB/MT 2017 :</t>
  </si>
  <si>
    <t xml:space="preserve">Date de "mise en état parfait et conforme" des travaux prévue au DV 7ter.1 : </t>
  </si>
  <si>
    <t xml:space="preserve">Date d'envoi du PV de manquement : </t>
  </si>
  <si>
    <t>Pénalité journalière prévue à l'art. 45.2° du SLRB/MT 2017 :</t>
  </si>
  <si>
    <t xml:space="preserve">Le cas échéant, imprimer le calcul des différentes pénalités repris dans l'onglet "calculs pénalités DV 7bis.1" et le joindre au décompte final. </t>
  </si>
  <si>
    <t xml:space="preserve">Le cas échéant, imprimer le calcul des différentes pénalités repris dans l'onglet "calculs pénalités DV 7bis.2" et le joindre au décompte final. </t>
  </si>
  <si>
    <t xml:space="preserve">Le cas échéant, imprimer le calcul des différentes pénalités repris dans l'onglet "calculs pénalités DV 7bis.3" et le joindre au décompte final. </t>
  </si>
  <si>
    <r>
      <t xml:space="preserve">Calcul des pénalités spéciales prévues au DV 7ter.1 </t>
    </r>
    <r>
      <rPr>
        <u/>
        <sz val="9"/>
        <rFont val="Arial"/>
        <family val="2"/>
      </rPr>
      <t xml:space="preserve">(rubrique </t>
    </r>
    <r>
      <rPr>
        <b/>
        <u/>
        <sz val="9"/>
        <rFont val="Arial"/>
        <family val="2"/>
      </rPr>
      <t>"Autres pénalités"</t>
    </r>
    <r>
      <rPr>
        <u/>
        <sz val="9"/>
        <rFont val="Arial"/>
        <family val="2"/>
      </rPr>
      <t xml:space="preserve"> du DV 7bis.1)</t>
    </r>
  </si>
  <si>
    <t>N'oubliez pas de reporter la somme des "pénalités spéciales prévues au DV 7ter.1 (cellule X52)" et des "autres pénalités" dans la cellule L62 du DV 7bis.1</t>
  </si>
  <si>
    <t>CALCUL DES PENALITES A REPORTER AU DV 7bis.2</t>
  </si>
  <si>
    <t>Calcul des pénalités spéciales prévues au DV 7.2</t>
  </si>
  <si>
    <t xml:space="preserve">Date d'achèvement des travaux (non conformes) prévue au DV 7.2 : </t>
  </si>
  <si>
    <r>
      <t xml:space="preserve">Calcul des pénalités spéciales prévues au DV 7ter.2 </t>
    </r>
    <r>
      <rPr>
        <u/>
        <sz val="9"/>
        <rFont val="Arial"/>
        <family val="2"/>
      </rPr>
      <t xml:space="preserve">(rubrique </t>
    </r>
    <r>
      <rPr>
        <b/>
        <u/>
        <sz val="9"/>
        <rFont val="Arial"/>
        <family val="2"/>
      </rPr>
      <t>"Autres pénalités"</t>
    </r>
    <r>
      <rPr>
        <u/>
        <sz val="9"/>
        <rFont val="Arial"/>
        <family val="2"/>
      </rPr>
      <t xml:space="preserve"> du DV 7bis.2)</t>
    </r>
  </si>
  <si>
    <t xml:space="preserve">Date de "mise en état parfait et conforme" des travaux prévue au DV 7ter.2 : </t>
  </si>
  <si>
    <t>Ce total se reporte automatiquement dans la cellule L61 du DV7 bis.2</t>
  </si>
  <si>
    <t>N'oubliez pas de reporter la somme des "pénalités spéciales prévues au DV 7ter.2 (cellule X52)" et des "autres pénalités" dans la cellule L62 du DV 7bis.2</t>
  </si>
  <si>
    <t>CALCUL DES PENALITES A REPORTER AU DV 7bis.3</t>
  </si>
  <si>
    <t>Calcul des pénalités spéciales prévues au DV 7.3</t>
  </si>
  <si>
    <t xml:space="preserve">Date d'achèvement des travaux (non conformes) prévue au DV 7.3 : </t>
  </si>
  <si>
    <r>
      <t xml:space="preserve">Calcul des pénalités spéciales prévues au DV 7ter.3 </t>
    </r>
    <r>
      <rPr>
        <u/>
        <sz val="9"/>
        <rFont val="Arial"/>
        <family val="2"/>
      </rPr>
      <t xml:space="preserve">(rubrique </t>
    </r>
    <r>
      <rPr>
        <b/>
        <u/>
        <sz val="9"/>
        <rFont val="Arial"/>
        <family val="2"/>
      </rPr>
      <t>"Autres pénalités"</t>
    </r>
    <r>
      <rPr>
        <u/>
        <sz val="9"/>
        <rFont val="Arial"/>
        <family val="2"/>
      </rPr>
      <t xml:space="preserve"> du DV 7bis.3)</t>
    </r>
  </si>
  <si>
    <t xml:space="preserve">Date de "mise en état parfait et conforme" des travaux prévue au DV 7ter.3 : </t>
  </si>
  <si>
    <t>Ce total se reporte automatiquement dans la cellule L61 du DV7 bis.3</t>
  </si>
  <si>
    <t>N'oubliez pas de reporter la somme des "pénalités spéciales prévues au DV 7ter.3 (cellule X52)" et des "autres pénalités" dans la cellule L62 du DV 7bis.3</t>
  </si>
  <si>
    <t>Pénalité journalière prévue à l'art. 45.3° du SLRB/MT 2017 :</t>
  </si>
  <si>
    <t>CALCUL DE LA PENALITE SPECIALE A REPORTER AU DV 11</t>
  </si>
  <si>
    <t>Pénalité journalière prévue à l'art. 45.4° du SLRB/MT 2017 :</t>
  </si>
  <si>
    <t>(0,01 % du montant initial du marché avec un minimum de 25 € et un maximum de 250 €)</t>
  </si>
  <si>
    <t>CALCUL DES PENALITES A REPORTER AUX DV 1 ET DV 10</t>
  </si>
  <si>
    <t>Calcul des autres pénalités</t>
  </si>
  <si>
    <t>Application des pénalités spéciales à partir du :</t>
  </si>
  <si>
    <t>Calcul des pénalités spéciales prévues à l’art. 45 de l’arrêté «exécution» complété par le SLRB/MT 2017</t>
  </si>
  <si>
    <t>Calcul de la pénalité spéciale prévue à l’art. 45.3° de l’arrêté «exécution» complété par le SLRB/MT 2017</t>
  </si>
  <si>
    <t>Calcul de la pénalité spéciale prévue à l’art. 45.4° de l’arrêté «exécution» complété par le SLRB/MT 2017</t>
  </si>
  <si>
    <t>Le calcul des pénalités spéciales est repris dans l'onglet "calculs pénalités DV 7bis.1". En cas de retard, compléter la cellule X23 de cet onglet.</t>
  </si>
  <si>
    <t>Le calcul des autres pénalités s'établit dans l'onglet "calculs pénalités DV 7bis.1" . En cas de non respect de l'échéance prévue au DV 7ter, compléter la cellule X43 de cet onglet.</t>
  </si>
  <si>
    <t>Le calcul des pénalités spéciales est repris dans l'onglet "calculs pénalités DV 7bis.2". En cas de retard, compléter la cellule X23 de cet onglet.</t>
  </si>
  <si>
    <t>Le calcul des autres pénalités s'établit dans l'onglet "calculs pénalités DV 7bis.2" . En cas de non respect de l'échéance prévue au DV 7ter, compléter la cellule X43 de cet onglet.</t>
  </si>
  <si>
    <t>Le calcul des pénalités spéciales est repris dans l'onglet "calculs pénalités DV 7bis.3". En cas de retard, compléter la cellule X23 de cet onglet.</t>
  </si>
  <si>
    <t>Le calcul des autres pénalités s'établit dans l'onglet "calculs pénalités DV 7bis.3" . En cas de non respect de l'échéance prévue au DV 7ter, compléter la cellule X43 de cet onglet.</t>
  </si>
  <si>
    <t>En règle générale, cette date correspond au lendemain de la date de mise en état des travaux prévue à la cellule AC14 du DV 7.1 (sauf envoi tardif du PV de manquement).</t>
  </si>
  <si>
    <t>En règle générale, cette date correspond au lendemain de la date de mise en état des travaux prévue à la cellule AC14 du DV 7.2 (sauf envoi tardif du PV de manquement).</t>
  </si>
  <si>
    <t>En règle générale, cette date correspond au lendemain de la date d'achèvement prévue à la cellule A126 du DV 7ter.1 (sauf envoi tardif du PV de manquement).</t>
  </si>
  <si>
    <t>En règle générale, cette date correspond au lendemain de la date d'achèvement prévue à la cellule A126 du DV 7ter.2 (sauf envoi tardif du PV de manquement).</t>
  </si>
  <si>
    <t>En règle générale, cette date correspond au lendemain de la date de mise en état des travaux prévue à la cellule AC14 du DV 7.3 (sauf envoi tardif du PV de manquement).</t>
  </si>
  <si>
    <t>En règle générale, cette date correspond au lendemain de la date d'achèvement prévue à la cellule A126 du DV 7ter.3 (sauf envoi tardif du PV de manquement).</t>
  </si>
  <si>
    <t>Le calcul des pénalités s'établit dans l'onglet "calculs pénalités DV 1-DV 10". En cas de non-respect de l'échéance prévue au DV 10bis, compléter la cellule X21 de cet onglet.</t>
  </si>
  <si>
    <t>En règle générale, cette date correspond au lendemain de la date de mise en état des travaux prévue à la cellule A111 du DV 10bis (sauf envoi tardif du PV de manquement).</t>
  </si>
  <si>
    <t>Le calcul des pénalités s'établit dans l'onglet "calcul pénalité DV 11" . En cas de non-respect de l'échéance prévue au DV 11bis, compléter la cellule X21 de cet onglet.</t>
  </si>
  <si>
    <t>En règle générale, cette date correspond au lendemain de la date de mise en état des travaux prévue à la cellule A113 du DV 11bis (sauf envoi tardif du PV de manquement).</t>
  </si>
  <si>
    <r>
      <t>Attention : les mises en page des DV 2 et DV 5 ne permettent qu'</t>
    </r>
    <r>
      <rPr>
        <b/>
        <u/>
        <sz val="9"/>
        <color rgb="FFFF0000"/>
        <rFont val="Arial"/>
        <family val="2"/>
      </rPr>
      <t>une ligne par poste</t>
    </r>
    <r>
      <rPr>
        <sz val="9"/>
        <color rgb="FFFF0000"/>
        <rFont val="Arial"/>
        <family val="2"/>
      </rPr>
      <t xml:space="preserve"> - encoder de préférence en minuscule pour gagner de l'espace</t>
    </r>
  </si>
  <si>
    <r>
      <t xml:space="preserve">Description sommaire 
des ouvrages et des prestations                                                                               </t>
    </r>
    <r>
      <rPr>
        <sz val="9"/>
        <color rgb="FFFF0000"/>
        <rFont val="Arial"/>
        <family val="2"/>
      </rPr>
      <t xml:space="preserve"> </t>
    </r>
  </si>
  <si>
    <t xml:space="preserve">(retard à partir du </t>
  </si>
  <si>
    <t>AMENDES - DOMMAGES ET INTERETS (COVID)</t>
  </si>
  <si>
    <t>Pénalités ( COVID )</t>
  </si>
  <si>
    <t>Pénalités relatives aux clauses sociales.</t>
  </si>
  <si>
    <t>version 2021 (1)</t>
  </si>
  <si>
    <t xml:space="preserve">Annexer le tableau B relatif au calcul des pénalités clauses sociales  </t>
  </si>
  <si>
    <t xml:space="preserve">N'oubliez pas d’envoyer un recommandé pour l'application des pénalités liées au présent DV. Celles-ci ne s'appliqueront que 3 jours après l'envoi dudit recommandé </t>
  </si>
  <si>
    <t xml:space="preserve">N'oubliez pas d’envoyer un recommandé pour l'application des pénalités liées au présent DV. Celles-ci ne s'appliqueront que 3 jours  après l'envoi dudit recommandé </t>
  </si>
  <si>
    <t xml:space="preserve">N'oubliez pas d’envoyer un recommandé pour l'application des pénalités liées au présent DV. Celles-ci ne  s'appliqueront que 3 jours après 
l'envoi dudit recommandé </t>
  </si>
  <si>
    <t xml:space="preserve">Celles-ci ne  s'appliqueront que 3 jours après 
l'envoi dudit recommandé </t>
  </si>
  <si>
    <t>(m)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</si>
</sst>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164" formatCode="_ * #,##0.00_ ;_ * \-#,##0.00_ ;_ * &quot;-&quot;??_ ;_ @_ "/>
    <numFmt numFmtId="165" formatCode="_-* #,##0.00\ &quot;F&quot;_-;\-* #,##0.00\ &quot;F&quot;_-;_-* &quot;-&quot;??\ &quot;F&quot;_-;_-@_-"/>
    <numFmt numFmtId="166" formatCode="#,##0.00000"/>
    <numFmt numFmtId="167" formatCode="_-* #,##0.00\ [$€]_-;\-* #,##0.00\ [$€]_-;_-* &quot;-&quot;??\ [$€]_-;_-@_-"/>
    <numFmt numFmtId="168" formatCode="0.00000"/>
    <numFmt numFmtId="169" formatCode="0.000"/>
    <numFmt numFmtId="170" formatCode="#,##0.00\ &quot;€&quot;"/>
    <numFmt numFmtId="171" formatCode="[$-F800]dddd\,\ mmmm\ dd\,\ yyyy"/>
    <numFmt numFmtId="172" formatCode="#&quot; jours calendrier&quot;"/>
    <numFmt numFmtId="173" formatCode="yy"/>
    <numFmt numFmtId="174" formatCode="0&quot; jours de calendrier&quot;"/>
    <numFmt numFmtId="175" formatCode="[$-80C]d\ mmmm\ yyyy;@"/>
    <numFmt numFmtId="176" formatCode="mmmm\ yy"/>
    <numFmt numFmtId="177" formatCode="#,##0.00000000"/>
    <numFmt numFmtId="178" formatCode="d/mm/yyyy;@"/>
    <numFmt numFmtId="179" formatCode="dd/mm"/>
    <numFmt numFmtId="180" formatCode="[$-80C]dd\ mmm\ yy;@"/>
    <numFmt numFmtId="181" formatCode="\+\ #,##0.00\ &quot;€&quot;"/>
    <numFmt numFmtId="182" formatCode="\-\ #,##0.00\ &quot;€&quot;"/>
    <numFmt numFmtId="183" formatCode="&quot;+ &quot;#,##0.00&quot; €&quot;;&quot;- &quot;#,##0.00&quot; €&quot;"/>
    <numFmt numFmtId="184" formatCode="0\ &quot; jours calendriers&quot;"/>
    <numFmt numFmtId="185" formatCode="dd\.mm\.yy;@"/>
    <numFmt numFmtId="186" formatCode="&quot;n° &quot;0"/>
    <numFmt numFmtId="187" formatCode="0\ &quot; jours de calendriers&quot;"/>
    <numFmt numFmtId="188" formatCode="0.0"/>
    <numFmt numFmtId="189" formatCode="\d\u\ dd\.mm\.yyyy;@"/>
    <numFmt numFmtId="190" formatCode="&quot;au &quot;dd\.mm\.yyyy;@"/>
    <numFmt numFmtId="191" formatCode="_-* #,##0.00\ [$€-47E]_-;\-* #,##0.00\ [$€-47E]_-;_-* &quot;-&quot;??\ [$€-47E]_-;_-@_-"/>
    <numFmt numFmtId="192" formatCode="#,##0.00\ [$€-1007]"/>
    <numFmt numFmtId="193" formatCode="#,##0.00\ _€"/>
    <numFmt numFmtId="194" formatCode="dd/mm/yyyy;@"/>
  </numFmts>
  <fonts count="127" x14ac:knownFonts="1">
    <font>
      <sz val="10"/>
      <name val="Arial"/>
    </font>
    <font>
      <b/>
      <sz val="10"/>
      <name val="Arial"/>
      <family val="2"/>
    </font>
    <font>
      <sz val="10"/>
      <name val="Arial"/>
      <family val="2"/>
    </font>
    <font>
      <u/>
      <sz val="10"/>
      <name val="Arial"/>
      <family val="2"/>
    </font>
    <font>
      <b/>
      <sz val="16"/>
      <name val="Arial"/>
      <family val="2"/>
    </font>
    <font>
      <sz val="9"/>
      <name val="Arial"/>
      <family val="2"/>
    </font>
    <font>
      <sz val="8"/>
      <name val="Arial"/>
      <family val="2"/>
    </font>
    <font>
      <b/>
      <sz val="9"/>
      <name val="Arial"/>
      <family val="2"/>
    </font>
    <font>
      <b/>
      <sz val="10"/>
      <name val="Arial"/>
      <family val="2"/>
    </font>
    <font>
      <b/>
      <u/>
      <sz val="9"/>
      <name val="Arial"/>
      <family val="2"/>
    </font>
    <font>
      <sz val="10"/>
      <name val="Arial"/>
      <family val="2"/>
    </font>
    <font>
      <sz val="9"/>
      <name val="Arial"/>
      <family val="2"/>
    </font>
    <font>
      <b/>
      <u/>
      <sz val="12"/>
      <name val="Arial"/>
      <family val="2"/>
    </font>
    <font>
      <i/>
      <u/>
      <sz val="9"/>
      <name val="Arial"/>
      <family val="2"/>
    </font>
    <font>
      <u/>
      <sz val="10"/>
      <color indexed="10"/>
      <name val="Arial"/>
      <family val="2"/>
    </font>
    <font>
      <sz val="10"/>
      <color indexed="10"/>
      <name val="Arial"/>
      <family val="2"/>
    </font>
    <font>
      <b/>
      <u/>
      <sz val="14"/>
      <color indexed="10"/>
      <name val="Arial"/>
      <family val="2"/>
    </font>
    <font>
      <sz val="10"/>
      <color indexed="18"/>
      <name val="Arial"/>
      <family val="2"/>
    </font>
    <font>
      <u/>
      <sz val="14"/>
      <color indexed="10"/>
      <name val="Arial"/>
      <family val="2"/>
    </font>
    <font>
      <sz val="7"/>
      <name val="Arial"/>
      <family val="2"/>
    </font>
    <font>
      <b/>
      <sz val="10"/>
      <color indexed="10"/>
      <name val="Arial"/>
      <family val="2"/>
    </font>
    <font>
      <sz val="9"/>
      <color indexed="10"/>
      <name val="Arial"/>
      <family val="2"/>
    </font>
    <font>
      <b/>
      <sz val="16"/>
      <color indexed="10"/>
      <name val="Arial"/>
      <family val="2"/>
    </font>
    <font>
      <sz val="8"/>
      <color indexed="10"/>
      <name val="Arial"/>
      <family val="2"/>
    </font>
    <font>
      <i/>
      <sz val="9"/>
      <color indexed="10"/>
      <name val="Arial"/>
      <family val="2"/>
    </font>
    <font>
      <sz val="8.5"/>
      <name val="Arial"/>
      <family val="2"/>
    </font>
    <font>
      <sz val="10"/>
      <name val="Helv"/>
    </font>
    <font>
      <b/>
      <sz val="10"/>
      <name val="Times New Roman"/>
      <family val="1"/>
    </font>
    <font>
      <sz val="10"/>
      <name val="Times New Roman"/>
      <family val="1"/>
    </font>
    <font>
      <b/>
      <sz val="12"/>
      <name val="Times New Roman"/>
      <family val="1"/>
    </font>
    <font>
      <b/>
      <u/>
      <sz val="10"/>
      <name val="Times New Roman"/>
      <family val="1"/>
    </font>
    <font>
      <b/>
      <sz val="7"/>
      <name val="Arial"/>
      <family val="2"/>
    </font>
    <font>
      <b/>
      <sz val="7"/>
      <name val="Helv"/>
    </font>
    <font>
      <b/>
      <u/>
      <sz val="7"/>
      <name val="Arial"/>
      <family val="2"/>
    </font>
    <font>
      <i/>
      <sz val="7"/>
      <name val="Arial"/>
      <family val="2"/>
    </font>
    <font>
      <b/>
      <u/>
      <sz val="8"/>
      <name val="Arial"/>
      <family val="2"/>
    </font>
    <font>
      <sz val="10"/>
      <color indexed="81"/>
      <name val="Tahoma"/>
      <family val="2"/>
    </font>
    <font>
      <b/>
      <u/>
      <sz val="10"/>
      <name val="Arial"/>
      <family val="2"/>
    </font>
    <font>
      <sz val="8"/>
      <name val="Times New Roman"/>
      <family val="1"/>
    </font>
    <font>
      <b/>
      <sz val="8"/>
      <name val="Times New Roman"/>
      <family val="1"/>
    </font>
    <font>
      <i/>
      <sz val="8"/>
      <name val="Times New Roman"/>
      <family val="1"/>
    </font>
    <font>
      <b/>
      <sz val="8"/>
      <name val="Times New Roman"/>
      <family val="1"/>
    </font>
    <font>
      <sz val="8"/>
      <name val="Helv"/>
    </font>
    <font>
      <sz val="8"/>
      <name val="Arial"/>
      <family val="2"/>
    </font>
    <font>
      <strike/>
      <sz val="9"/>
      <name val="Arial"/>
      <family val="2"/>
    </font>
    <font>
      <strike/>
      <sz val="10"/>
      <name val="Arial"/>
      <family val="2"/>
    </font>
    <font>
      <b/>
      <sz val="8"/>
      <name val="Arial"/>
      <family val="2"/>
    </font>
    <font>
      <sz val="7"/>
      <name val="Arial"/>
      <family val="2"/>
    </font>
    <font>
      <sz val="11"/>
      <name val="Arial"/>
      <family val="2"/>
    </font>
    <font>
      <sz val="10"/>
      <color indexed="10"/>
      <name val="Arial"/>
      <family val="2"/>
    </font>
    <font>
      <b/>
      <sz val="11"/>
      <name val="Arial"/>
      <family val="2"/>
    </font>
    <font>
      <sz val="10"/>
      <color indexed="9"/>
      <name val="Arial"/>
      <family val="2"/>
    </font>
    <font>
      <b/>
      <strike/>
      <sz val="10"/>
      <name val="Arial"/>
      <family val="2"/>
    </font>
    <font>
      <sz val="10"/>
      <color indexed="9"/>
      <name val="Arial"/>
      <family val="2"/>
    </font>
    <font>
      <i/>
      <sz val="10"/>
      <color indexed="9"/>
      <name val="Arial"/>
      <family val="2"/>
    </font>
    <font>
      <b/>
      <u/>
      <sz val="11"/>
      <name val="Arial"/>
      <family val="2"/>
    </font>
    <font>
      <sz val="8"/>
      <color indexed="9"/>
      <name val="Arial"/>
      <family val="2"/>
    </font>
    <font>
      <sz val="9"/>
      <color indexed="9"/>
      <name val="Arial"/>
      <family val="2"/>
    </font>
    <font>
      <b/>
      <sz val="12"/>
      <color indexed="9"/>
      <name val="Times New Roman"/>
      <family val="1"/>
    </font>
    <font>
      <b/>
      <u/>
      <sz val="10"/>
      <color indexed="9"/>
      <name val="Times New Roman"/>
      <family val="1"/>
    </font>
    <font>
      <sz val="10"/>
      <color indexed="9"/>
      <name val="Times New Roman"/>
      <family val="1"/>
    </font>
    <font>
      <b/>
      <sz val="10"/>
      <color indexed="9"/>
      <name val="Times New Roman"/>
      <family val="1"/>
    </font>
    <font>
      <b/>
      <u/>
      <sz val="14"/>
      <color indexed="9"/>
      <name val="Arial"/>
      <family val="2"/>
    </font>
    <font>
      <u/>
      <sz val="14"/>
      <color indexed="9"/>
      <name val="Arial"/>
      <family val="2"/>
    </font>
    <font>
      <u/>
      <sz val="10"/>
      <color indexed="9"/>
      <name val="Arial"/>
      <family val="2"/>
    </font>
    <font>
      <strike/>
      <sz val="10"/>
      <color indexed="9"/>
      <name val="Arial"/>
      <family val="2"/>
    </font>
    <font>
      <b/>
      <sz val="12"/>
      <color indexed="9"/>
      <name val="Arial"/>
      <family val="2"/>
    </font>
    <font>
      <b/>
      <u/>
      <sz val="10"/>
      <color indexed="9"/>
      <name val="Arial"/>
      <family val="2"/>
    </font>
    <font>
      <b/>
      <sz val="10"/>
      <color indexed="9"/>
      <name val="Arial"/>
      <family val="2"/>
    </font>
    <font>
      <b/>
      <sz val="9"/>
      <color indexed="9"/>
      <name val="Arial"/>
      <family val="2"/>
    </font>
    <font>
      <b/>
      <u/>
      <sz val="9"/>
      <color indexed="9"/>
      <name val="Arial"/>
      <family val="2"/>
    </font>
    <font>
      <b/>
      <u/>
      <sz val="8"/>
      <color indexed="9"/>
      <name val="Arial"/>
      <family val="2"/>
    </font>
    <font>
      <sz val="7"/>
      <color indexed="9"/>
      <name val="Arial"/>
      <family val="2"/>
    </font>
    <font>
      <i/>
      <sz val="7"/>
      <color indexed="9"/>
      <name val="Arial"/>
      <family val="2"/>
    </font>
    <font>
      <sz val="7"/>
      <color indexed="9"/>
      <name val="Arial"/>
      <family val="2"/>
    </font>
    <font>
      <b/>
      <u/>
      <sz val="8"/>
      <name val="Times New Roman"/>
      <family val="1"/>
    </font>
    <font>
      <u/>
      <sz val="14"/>
      <color indexed="10"/>
      <name val="Arial"/>
      <family val="2"/>
    </font>
    <font>
      <sz val="12"/>
      <color indexed="10"/>
      <name val="Times New Roman"/>
      <family val="1"/>
    </font>
    <font>
      <sz val="10"/>
      <name val="Century Gothic"/>
      <family val="2"/>
    </font>
    <font>
      <b/>
      <sz val="10"/>
      <name val="Arial"/>
      <family val="2"/>
    </font>
    <font>
      <sz val="10"/>
      <name val="Arial"/>
      <family val="2"/>
    </font>
    <font>
      <strike/>
      <sz val="10"/>
      <name val="Arial"/>
      <family val="2"/>
    </font>
    <font>
      <i/>
      <sz val="10"/>
      <name val="Arial"/>
      <family val="2"/>
    </font>
    <font>
      <sz val="9"/>
      <color theme="2"/>
      <name val="Arial"/>
      <family val="2"/>
    </font>
    <font>
      <sz val="9"/>
      <color theme="0" tint="-0.14999847407452621"/>
      <name val="Arial"/>
      <family val="2"/>
    </font>
    <font>
      <sz val="10"/>
      <color indexed="9"/>
      <name val="Arial"/>
      <family val="2"/>
    </font>
    <font>
      <sz val="10"/>
      <color rgb="FFFF0000"/>
      <name val="Arial"/>
      <family val="2"/>
    </font>
    <font>
      <u/>
      <sz val="9"/>
      <name val="Arial"/>
      <family val="2"/>
    </font>
    <font>
      <b/>
      <sz val="9"/>
      <color rgb="FFFF0000"/>
      <name val="Arial"/>
      <family val="2"/>
    </font>
    <font>
      <b/>
      <u/>
      <sz val="14"/>
      <name val="Arial"/>
      <family val="2"/>
    </font>
    <font>
      <b/>
      <sz val="9"/>
      <name val="Times New Roman"/>
      <family val="1"/>
    </font>
    <font>
      <sz val="6.5"/>
      <name val="Arial"/>
      <family val="2"/>
    </font>
    <font>
      <sz val="9"/>
      <color rgb="FFFF0000"/>
      <name val="Arial"/>
      <family val="2"/>
    </font>
    <font>
      <b/>
      <sz val="12"/>
      <name val="Arial"/>
      <family val="2"/>
    </font>
    <font>
      <sz val="10"/>
      <name val="Cambria"/>
      <family val="1"/>
    </font>
    <font>
      <b/>
      <u/>
      <sz val="14"/>
      <name val="Cambria"/>
      <family val="1"/>
    </font>
    <font>
      <sz val="9"/>
      <name val="Cambria"/>
      <family val="1"/>
    </font>
    <font>
      <sz val="8.5"/>
      <name val="Cambria"/>
      <family val="1"/>
    </font>
    <font>
      <sz val="10"/>
      <color theme="0"/>
      <name val="Arial"/>
      <family val="2"/>
    </font>
    <font>
      <sz val="9"/>
      <color indexed="81"/>
      <name val="Tahoma"/>
      <family val="2"/>
    </font>
    <font>
      <b/>
      <sz val="9"/>
      <color indexed="81"/>
      <name val="Tahoma"/>
      <family val="2"/>
    </font>
    <font>
      <sz val="10"/>
      <color rgb="FFFF0000"/>
      <name val="Cambria"/>
      <family val="1"/>
    </font>
    <font>
      <sz val="8.6999999999999993"/>
      <name val="Arial"/>
      <family val="2"/>
    </font>
    <font>
      <sz val="9"/>
      <color indexed="10"/>
      <name val="Tahoma"/>
      <family val="2"/>
    </font>
    <font>
      <sz val="9"/>
      <color theme="0"/>
      <name val="Arial"/>
      <family val="2"/>
    </font>
    <font>
      <sz val="8.9"/>
      <name val="Arial"/>
      <family val="2"/>
    </font>
    <font>
      <sz val="7"/>
      <color indexed="10"/>
      <name val="Arial"/>
      <family val="2"/>
    </font>
    <font>
      <b/>
      <u/>
      <sz val="9"/>
      <color indexed="81"/>
      <name val="Tahoma"/>
      <family val="2"/>
    </font>
    <font>
      <sz val="11"/>
      <color theme="0"/>
      <name val="Arial"/>
      <family val="2"/>
    </font>
    <font>
      <b/>
      <sz val="8"/>
      <color indexed="81"/>
      <name val="Tahoma"/>
      <family val="2"/>
    </font>
    <font>
      <b/>
      <sz val="9"/>
      <color indexed="10"/>
      <name val="Arial"/>
      <family val="2"/>
    </font>
    <font>
      <sz val="11"/>
      <name val="Calibri"/>
      <family val="2"/>
    </font>
    <font>
      <b/>
      <u/>
      <sz val="13"/>
      <color indexed="10"/>
      <name val="Arial"/>
      <family val="2"/>
    </font>
    <font>
      <b/>
      <u/>
      <sz val="16"/>
      <color indexed="10"/>
      <name val="Arial"/>
      <family val="2"/>
    </font>
    <font>
      <u/>
      <sz val="16"/>
      <color indexed="10"/>
      <name val="Arial"/>
      <family val="2"/>
    </font>
    <font>
      <u/>
      <sz val="16"/>
      <name val="Arial"/>
      <family val="2"/>
    </font>
    <font>
      <sz val="16"/>
      <name val="Arial"/>
      <family val="2"/>
    </font>
    <font>
      <b/>
      <sz val="10"/>
      <color rgb="FFFF0000"/>
      <name val="Arial"/>
      <family val="2"/>
    </font>
    <font>
      <sz val="9"/>
      <name val="Tahoma"/>
      <family val="2"/>
    </font>
    <font>
      <sz val="9"/>
      <color rgb="FFFF0000"/>
      <name val="Tahoma"/>
      <family val="2"/>
    </font>
    <font>
      <b/>
      <sz val="9"/>
      <color indexed="10"/>
      <name val="Tahoma"/>
      <family val="2"/>
    </font>
    <font>
      <b/>
      <sz val="8.6999999999999993"/>
      <name val="Tahoma"/>
      <family val="2"/>
    </font>
    <font>
      <b/>
      <sz val="9"/>
      <name val="Cambria"/>
      <family val="1"/>
    </font>
    <font>
      <sz val="8.1999999999999993"/>
      <name val="Arial"/>
      <family val="2"/>
    </font>
    <font>
      <b/>
      <u/>
      <sz val="9"/>
      <color rgb="FFFF0000"/>
      <name val="Arial"/>
      <family val="2"/>
    </font>
    <font>
      <b/>
      <sz val="9"/>
      <color indexed="81"/>
      <name val="Tahoma"/>
      <charset val="1"/>
    </font>
    <font>
      <b/>
      <sz val="8"/>
      <color rgb="FFFF0000"/>
      <name val="Arial"/>
      <family val="2"/>
    </font>
  </fonts>
  <fills count="6">
    <fill>
      <patternFill patternType="none"/>
    </fill>
    <fill>
      <patternFill patternType="gray125"/>
    </fill>
    <fill>
      <patternFill patternType="solid">
        <fgColor indexed="47"/>
        <bgColor indexed="64"/>
      </patternFill>
    </fill>
    <fill>
      <patternFill patternType="solid">
        <fgColor indexed="43"/>
        <bgColor indexed="64"/>
      </patternFill>
    </fill>
    <fill>
      <patternFill patternType="solid">
        <fgColor theme="0" tint="-0.14999847407452621"/>
        <bgColor indexed="64"/>
      </patternFill>
    </fill>
    <fill>
      <patternFill patternType="solid">
        <fgColor theme="0"/>
        <bgColor indexed="64"/>
      </patternFill>
    </fill>
  </fills>
  <borders count="115">
    <border>
      <left/>
      <right/>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diagonal/>
    </border>
    <border>
      <left/>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10"/>
      </right>
      <top/>
      <bottom/>
      <diagonal/>
    </border>
    <border>
      <left/>
      <right/>
      <top/>
      <bottom style="thin">
        <color indexed="10"/>
      </bottom>
      <diagonal/>
    </border>
    <border>
      <left/>
      <right style="thin">
        <color indexed="10"/>
      </right>
      <top/>
      <bottom style="thin">
        <color indexed="10"/>
      </bottom>
      <diagonal/>
    </border>
    <border>
      <left/>
      <right style="thin">
        <color indexed="10"/>
      </right>
      <top style="thin">
        <color indexed="10"/>
      </top>
      <bottom/>
      <diagonal/>
    </border>
    <border>
      <left/>
      <right/>
      <top style="thin">
        <color indexed="10"/>
      </top>
      <bottom/>
      <diagonal/>
    </border>
    <border>
      <left/>
      <right/>
      <top style="thin">
        <color indexed="64"/>
      </top>
      <bottom/>
      <diagonal/>
    </border>
    <border>
      <left/>
      <right/>
      <top/>
      <bottom style="dotted">
        <color indexed="64"/>
      </bottom>
      <diagonal/>
    </border>
    <border>
      <left/>
      <right/>
      <top style="dotted">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top style="dotted">
        <color indexed="64"/>
      </top>
      <bottom style="dotted">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dotted">
        <color indexed="64"/>
      </top>
      <bottom/>
      <diagonal/>
    </border>
    <border>
      <left/>
      <right/>
      <top/>
      <bottom style="dotted">
        <color indexed="10"/>
      </bottom>
      <diagonal/>
    </border>
    <border>
      <left/>
      <right/>
      <top style="dotted">
        <color indexed="10"/>
      </top>
      <bottom style="dotted">
        <color indexed="10"/>
      </bottom>
      <diagonal/>
    </border>
    <border>
      <left style="thin">
        <color indexed="10"/>
      </left>
      <right/>
      <top style="thin">
        <color indexed="10"/>
      </top>
      <bottom/>
      <diagonal/>
    </border>
    <border>
      <left style="thin">
        <color indexed="10"/>
      </left>
      <right/>
      <top/>
      <bottom/>
      <diagonal/>
    </border>
    <border>
      <left style="thin">
        <color indexed="10"/>
      </left>
      <right/>
      <top/>
      <bottom style="thin">
        <color indexed="10"/>
      </bottom>
      <diagonal/>
    </border>
    <border>
      <left/>
      <right style="thin">
        <color indexed="10"/>
      </right>
      <top style="dotted">
        <color indexed="10"/>
      </top>
      <bottom style="dotted">
        <color indexed="10"/>
      </bottom>
      <diagonal/>
    </border>
    <border>
      <left/>
      <right style="thin">
        <color indexed="10"/>
      </right>
      <top/>
      <bottom style="dotted">
        <color indexed="10"/>
      </bottom>
      <diagonal/>
    </border>
    <border>
      <left style="thin">
        <color indexed="64"/>
      </left>
      <right/>
      <top style="dotted">
        <color indexed="64"/>
      </top>
      <bottom style="thin">
        <color indexed="64"/>
      </bottom>
      <diagonal/>
    </border>
    <border>
      <left/>
      <right/>
      <top style="medium">
        <color indexed="64"/>
      </top>
      <bottom/>
      <diagonal/>
    </border>
    <border>
      <left/>
      <right style="thin">
        <color indexed="64"/>
      </right>
      <top/>
      <bottom style="dotted">
        <color indexed="64"/>
      </bottom>
      <diagonal/>
    </border>
    <border>
      <left style="thin">
        <color indexed="64"/>
      </left>
      <right/>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top/>
      <bottom style="dashed">
        <color indexed="64"/>
      </bottom>
      <diagonal/>
    </border>
    <border>
      <left/>
      <right style="thin">
        <color indexed="10"/>
      </right>
      <top/>
      <bottom style="thin">
        <color rgb="FFFF0000"/>
      </bottom>
      <diagonal/>
    </border>
    <border>
      <left/>
      <right/>
      <top/>
      <bottom style="thin">
        <color rgb="FFFF0000"/>
      </bottom>
      <diagonal/>
    </border>
    <border>
      <left/>
      <right/>
      <top/>
      <bottom style="dotted">
        <color rgb="FFFF0000"/>
      </bottom>
      <diagonal/>
    </border>
    <border>
      <left/>
      <right/>
      <top/>
      <bottom style="dotted">
        <color auto="1"/>
      </bottom>
      <diagonal/>
    </border>
    <border>
      <left/>
      <right/>
      <top style="dotted">
        <color rgb="FFFF0000"/>
      </top>
      <bottom style="dotted">
        <color indexed="1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dotted">
        <color auto="1"/>
      </top>
      <bottom style="dotted">
        <color indexed="64"/>
      </bottom>
      <diagonal/>
    </border>
    <border>
      <left/>
      <right/>
      <top style="thin">
        <color indexed="64"/>
      </top>
      <bottom/>
      <diagonal/>
    </border>
    <border>
      <left style="thin">
        <color auto="1"/>
      </left>
      <right style="thin">
        <color auto="1"/>
      </right>
      <top style="thin">
        <color auto="1"/>
      </top>
      <bottom/>
      <diagonal/>
    </border>
    <border>
      <left/>
      <right/>
      <top style="dotted">
        <color indexed="64"/>
      </top>
      <bottom style="thin">
        <color indexed="64"/>
      </bottom>
      <diagonal/>
    </border>
    <border>
      <left/>
      <right style="thin">
        <color indexed="64"/>
      </right>
      <top/>
      <bottom style="dotted">
        <color auto="1"/>
      </bottom>
      <diagonal/>
    </border>
    <border>
      <left style="thin">
        <color indexed="64"/>
      </left>
      <right/>
      <top/>
      <bottom style="dotted">
        <color auto="1"/>
      </bottom>
      <diagonal/>
    </border>
    <border>
      <left/>
      <right style="thin">
        <color indexed="64"/>
      </right>
      <top style="dotted">
        <color auto="1"/>
      </top>
      <bottom style="dotted">
        <color auto="1"/>
      </bottom>
      <diagonal/>
    </border>
    <border>
      <left style="thin">
        <color indexed="64"/>
      </left>
      <right/>
      <top style="dotted">
        <color auto="1"/>
      </top>
      <bottom style="dotted">
        <color auto="1"/>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right style="thin">
        <color indexed="64"/>
      </right>
      <top/>
      <bottom style="dashed">
        <color indexed="64"/>
      </bottom>
      <diagonal/>
    </border>
    <border>
      <left style="thin">
        <color indexed="64"/>
      </left>
      <right/>
      <top/>
      <bottom style="dashed">
        <color indexed="64"/>
      </bottom>
      <diagonal/>
    </border>
    <border>
      <left style="dashed">
        <color indexed="64"/>
      </left>
      <right/>
      <top style="dashed">
        <color indexed="64"/>
      </top>
      <bottom/>
      <diagonal/>
    </border>
    <border>
      <left/>
      <right style="dashed">
        <color indexed="64"/>
      </right>
      <top style="dashed">
        <color indexed="64"/>
      </top>
      <bottom/>
      <diagonal/>
    </border>
    <border>
      <left style="dashed">
        <color indexed="64"/>
      </left>
      <right/>
      <top/>
      <bottom/>
      <diagonal/>
    </border>
    <border>
      <left/>
      <right style="dashed">
        <color indexed="64"/>
      </right>
      <top/>
      <bottom/>
      <diagonal/>
    </border>
    <border>
      <left style="dashed">
        <color indexed="64"/>
      </left>
      <right/>
      <top/>
      <bottom style="dashed">
        <color indexed="64"/>
      </bottom>
      <diagonal/>
    </border>
    <border>
      <left/>
      <right style="dashed">
        <color indexed="64"/>
      </right>
      <top/>
      <bottom style="dashed">
        <color indexed="64"/>
      </bottom>
      <diagonal/>
    </border>
    <border>
      <left/>
      <right style="thin">
        <color indexed="64"/>
      </right>
      <top style="dotted">
        <color auto="1"/>
      </top>
      <bottom style="thin">
        <color indexed="64"/>
      </bottom>
      <diagonal/>
    </border>
    <border>
      <left/>
      <right/>
      <top style="dotted">
        <color auto="1"/>
      </top>
      <bottom/>
      <diagonal/>
    </border>
    <border>
      <left/>
      <right/>
      <top style="thin">
        <color indexed="64"/>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style="thin">
        <color indexed="64"/>
      </left>
      <right style="thin">
        <color indexed="64"/>
      </right>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auto="1"/>
      </left>
      <right style="thin">
        <color auto="1"/>
      </right>
      <top style="thin">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dotted">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thin">
        <color indexed="64"/>
      </right>
      <top style="hair">
        <color indexed="64"/>
      </top>
      <bottom/>
      <diagonal/>
    </border>
    <border>
      <left/>
      <right/>
      <top style="hair">
        <color indexed="64"/>
      </top>
      <bottom/>
      <diagonal/>
    </border>
    <border>
      <left style="thin">
        <color indexed="64"/>
      </left>
      <right/>
      <top style="hair">
        <color indexed="64"/>
      </top>
      <bottom/>
      <diagonal/>
    </border>
    <border>
      <left style="thin">
        <color auto="1"/>
      </left>
      <right style="thin">
        <color auto="1"/>
      </right>
      <top style="hair">
        <color indexed="64"/>
      </top>
      <bottom style="thin">
        <color indexed="64"/>
      </bottom>
      <diagonal/>
    </border>
    <border>
      <left style="thin">
        <color indexed="10"/>
      </left>
      <right/>
      <top/>
      <bottom style="dotted">
        <color indexed="10"/>
      </bottom>
      <diagonal/>
    </border>
    <border>
      <left style="thin">
        <color indexed="10"/>
      </left>
      <right/>
      <top style="dotted">
        <color indexed="10"/>
      </top>
      <bottom style="dotted">
        <color indexed="10"/>
      </bottom>
      <diagonal/>
    </border>
    <border>
      <left/>
      <right/>
      <top style="dotted">
        <color indexed="10"/>
      </top>
      <bottom style="dotted">
        <color indexed="10"/>
      </bottom>
      <diagonal/>
    </border>
    <border>
      <left/>
      <right style="thin">
        <color rgb="FFFF0000"/>
      </right>
      <top/>
      <bottom/>
      <diagonal/>
    </border>
    <border>
      <left/>
      <right/>
      <top style="dotted">
        <color rgb="FFFF0000"/>
      </top>
      <bottom style="dotted">
        <color rgb="FFFF0000"/>
      </bottom>
      <diagonal/>
    </border>
    <border>
      <left/>
      <right/>
      <top style="dotted">
        <color auto="1"/>
      </top>
      <bottom style="dotted">
        <color indexed="64"/>
      </bottom>
      <diagonal/>
    </border>
    <border>
      <left/>
      <right style="thin">
        <color indexed="64"/>
      </right>
      <top style="dotted">
        <color indexed="64"/>
      </top>
      <bottom style="thin">
        <color indexed="64"/>
      </bottom>
      <diagonal/>
    </border>
    <border>
      <left/>
      <right/>
      <top style="dotted">
        <color auto="1"/>
      </top>
      <bottom style="dotted">
        <color auto="1"/>
      </bottom>
      <diagonal/>
    </border>
    <border>
      <left style="thin">
        <color auto="1"/>
      </left>
      <right/>
      <top style="thin">
        <color auto="1"/>
      </top>
      <bottom/>
      <diagonal/>
    </border>
    <border>
      <left/>
      <right/>
      <top style="thin">
        <color auto="1"/>
      </top>
      <bottom/>
      <diagonal/>
    </border>
    <border>
      <left/>
      <right style="thin">
        <color indexed="64"/>
      </right>
      <top style="thin">
        <color auto="1"/>
      </top>
      <bottom/>
      <diagonal/>
    </border>
    <border>
      <left/>
      <right/>
      <top style="thin">
        <color rgb="FFFF0000"/>
      </top>
      <bottom/>
      <diagonal/>
    </border>
    <border>
      <left/>
      <right style="thin">
        <color indexed="10"/>
      </right>
      <top style="thin">
        <color rgb="FFFF0000"/>
      </top>
      <bottom/>
      <diagonal/>
    </border>
    <border>
      <left/>
      <right style="thin">
        <color rgb="FFFF0000"/>
      </right>
      <top/>
      <bottom style="dotted">
        <color indexed="10"/>
      </bottom>
      <diagonal/>
    </border>
    <border>
      <left/>
      <right style="thin">
        <color rgb="FFFF0000"/>
      </right>
      <top style="dotted">
        <color indexed="10"/>
      </top>
      <bottom style="dotted">
        <color indexed="10"/>
      </bottom>
      <diagonal/>
    </border>
    <border>
      <left/>
      <right style="thin">
        <color rgb="FFFF0000"/>
      </right>
      <top/>
      <bottom style="thin">
        <color indexed="10"/>
      </bottom>
      <diagonal/>
    </border>
    <border>
      <left/>
      <right style="thin">
        <color rgb="FFFF0000"/>
      </right>
      <top style="thin">
        <color indexed="10"/>
      </top>
      <bottom/>
      <diagonal/>
    </border>
    <border>
      <left style="thin">
        <color rgb="FFFF0000"/>
      </left>
      <right/>
      <top/>
      <bottom/>
      <diagonal/>
    </border>
    <border>
      <left style="thin">
        <color rgb="FFFF0000"/>
      </left>
      <right/>
      <top style="thin">
        <color rgb="FFFF0000"/>
      </top>
      <bottom/>
      <diagonal/>
    </border>
    <border>
      <left/>
      <right/>
      <top style="dashed">
        <color indexed="64"/>
      </top>
      <bottom style="dashed">
        <color indexed="64"/>
      </bottom>
      <diagonal/>
    </border>
  </borders>
  <cellStyleXfs count="11">
    <xf numFmtId="0" fontId="0" fillId="0" borderId="0"/>
    <xf numFmtId="167" fontId="2" fillId="0" borderId="0" applyFont="0" applyFill="0" applyBorder="0" applyAlignment="0" applyProtection="0"/>
    <xf numFmtId="165" fontId="2" fillId="0" borderId="0" applyFont="0" applyFill="0" applyBorder="0" applyAlignment="0" applyProtection="0"/>
    <xf numFmtId="0" fontId="26" fillId="0" borderId="0"/>
    <xf numFmtId="0" fontId="26" fillId="0" borderId="0"/>
    <xf numFmtId="9" fontId="2" fillId="0" borderId="0" applyFont="0" applyFill="0" applyBorder="0" applyAlignment="0" applyProtection="0"/>
    <xf numFmtId="0" fontId="80" fillId="0" borderId="0"/>
    <xf numFmtId="167" fontId="80" fillId="0" borderId="0" applyFont="0" applyFill="0" applyBorder="0" applyAlignment="0" applyProtection="0"/>
    <xf numFmtId="165" fontId="80" fillId="0" borderId="0" applyFont="0" applyFill="0" applyBorder="0" applyAlignment="0" applyProtection="0"/>
    <xf numFmtId="9" fontId="80" fillId="0" borderId="0" applyFont="0" applyFill="0" applyBorder="0" applyAlignment="0" applyProtection="0"/>
    <xf numFmtId="164" fontId="2" fillId="0" borderId="0" applyFont="0" applyFill="0" applyBorder="0" applyAlignment="0" applyProtection="0"/>
  </cellStyleXfs>
  <cellXfs count="2578">
    <xf numFmtId="0" fontId="0" fillId="0" borderId="0" xfId="0"/>
    <xf numFmtId="0" fontId="0" fillId="0" borderId="0" xfId="0" applyAlignment="1"/>
    <xf numFmtId="0" fontId="0" fillId="0" borderId="0" xfId="0" applyAlignment="1">
      <alignment horizontal="centerContinuous"/>
    </xf>
    <xf numFmtId="0" fontId="0" fillId="0" borderId="1" xfId="0" applyBorder="1" applyAlignment="1">
      <alignment horizontal="centerContinuous"/>
    </xf>
    <xf numFmtId="0" fontId="0" fillId="0" borderId="1" xfId="0" applyBorder="1"/>
    <xf numFmtId="0" fontId="0" fillId="0" borderId="2" xfId="0" applyBorder="1"/>
    <xf numFmtId="0" fontId="0" fillId="0" borderId="3" xfId="0" applyBorder="1"/>
    <xf numFmtId="0" fontId="3" fillId="0" borderId="0" xfId="0" applyFont="1" applyBorder="1" applyAlignment="1">
      <alignment horizontal="centerContinuous"/>
    </xf>
    <xf numFmtId="0" fontId="0" fillId="0" borderId="3" xfId="0" applyBorder="1" applyAlignment="1">
      <alignment horizontal="centerContinuous"/>
    </xf>
    <xf numFmtId="0" fontId="5" fillId="0" borderId="1" xfId="0" applyFont="1" applyBorder="1" applyAlignment="1">
      <alignment horizontal="centerContinuous"/>
    </xf>
    <xf numFmtId="0" fontId="6" fillId="0" borderId="0" xfId="0" applyFont="1" applyAlignment="1">
      <alignment horizontal="centerContinuous"/>
    </xf>
    <xf numFmtId="0" fontId="5" fillId="0" borderId="0" xfId="0" applyFont="1"/>
    <xf numFmtId="0" fontId="0" fillId="0" borderId="2" xfId="0" applyBorder="1" applyAlignment="1">
      <alignment horizontal="centerContinuous"/>
    </xf>
    <xf numFmtId="0" fontId="5" fillId="0" borderId="0" xfId="0" applyFont="1" applyBorder="1" applyAlignment="1">
      <alignment horizontal="centerContinuous"/>
    </xf>
    <xf numFmtId="0" fontId="0" fillId="0" borderId="0" xfId="0" applyBorder="1" applyAlignment="1">
      <alignment horizontal="centerContinuous"/>
    </xf>
    <xf numFmtId="0" fontId="0" fillId="0" borderId="0" xfId="0" applyBorder="1"/>
    <xf numFmtId="0" fontId="5" fillId="0" borderId="0" xfId="0" applyFont="1" applyAlignment="1"/>
    <xf numFmtId="0" fontId="0" fillId="0" borderId="4" xfId="0" applyBorder="1"/>
    <xf numFmtId="0" fontId="0" fillId="0" borderId="5" xfId="0" applyBorder="1"/>
    <xf numFmtId="0" fontId="6" fillId="0" borderId="0" xfId="0" applyFont="1"/>
    <xf numFmtId="0" fontId="0" fillId="0" borderId="0" xfId="0" applyBorder="1" applyAlignment="1"/>
    <xf numFmtId="0" fontId="6" fillId="0" borderId="0" xfId="0" applyFont="1" applyBorder="1" applyAlignment="1">
      <alignment horizontal="centerContinuous"/>
    </xf>
    <xf numFmtId="0" fontId="5" fillId="0" borderId="0" xfId="0" applyFont="1" applyBorder="1"/>
    <xf numFmtId="0" fontId="5" fillId="0" borderId="0" xfId="0" applyFont="1" applyBorder="1" applyAlignment="1">
      <alignment horizontal="right"/>
    </xf>
    <xf numFmtId="0" fontId="5" fillId="0" borderId="2" xfId="0" applyFont="1" applyBorder="1"/>
    <xf numFmtId="0" fontId="5" fillId="0" borderId="2" xfId="0" applyFont="1" applyBorder="1" applyAlignment="1">
      <alignment horizontal="centerContinuous"/>
    </xf>
    <xf numFmtId="0" fontId="5" fillId="0" borderId="5" xfId="0" applyFont="1" applyBorder="1" applyAlignment="1">
      <alignment horizontal="centerContinuous"/>
    </xf>
    <xf numFmtId="0" fontId="0" fillId="0" borderId="0" xfId="0" applyBorder="1" applyAlignment="1">
      <alignment horizontal="left"/>
    </xf>
    <xf numFmtId="0" fontId="5" fillId="0" borderId="0" xfId="0" applyFont="1" applyBorder="1" applyAlignment="1"/>
    <xf numFmtId="0" fontId="7" fillId="0" borderId="0" xfId="0" applyFont="1" applyBorder="1" applyAlignment="1">
      <alignment horizontal="left"/>
    </xf>
    <xf numFmtId="0" fontId="8" fillId="0" borderId="0" xfId="0" applyFont="1" applyBorder="1" applyAlignment="1">
      <alignment horizontal="centerContinuous"/>
    </xf>
    <xf numFmtId="0" fontId="0" fillId="0" borderId="7" xfId="0" applyBorder="1"/>
    <xf numFmtId="0" fontId="0" fillId="0" borderId="0" xfId="0" applyAlignment="1">
      <alignment horizontal="right"/>
    </xf>
    <xf numFmtId="0" fontId="4" fillId="0" borderId="0" xfId="0" applyFont="1" applyBorder="1" applyAlignment="1">
      <alignment horizontal="left"/>
    </xf>
    <xf numFmtId="0" fontId="5" fillId="0" borderId="3" xfId="0" applyFont="1" applyBorder="1"/>
    <xf numFmtId="0" fontId="5" fillId="0" borderId="3" xfId="0" applyFont="1" applyBorder="1" applyAlignment="1">
      <alignment horizontal="centerContinuous"/>
    </xf>
    <xf numFmtId="0" fontId="5" fillId="0" borderId="0" xfId="0" applyFont="1" applyBorder="1" applyAlignment="1">
      <alignment horizontal="left"/>
    </xf>
    <xf numFmtId="0" fontId="0" fillId="0" borderId="8" xfId="0" applyBorder="1"/>
    <xf numFmtId="0" fontId="0" fillId="0" borderId="9" xfId="0" applyBorder="1"/>
    <xf numFmtId="0" fontId="6" fillId="0" borderId="1" xfId="0" applyFont="1" applyBorder="1" applyAlignment="1">
      <alignment horizontal="centerContinuous"/>
    </xf>
    <xf numFmtId="0" fontId="6" fillId="0" borderId="3" xfId="0" applyFont="1" applyBorder="1" applyAlignment="1">
      <alignment horizontal="centerContinuous"/>
    </xf>
    <xf numFmtId="0" fontId="0" fillId="0" borderId="4" xfId="0" applyBorder="1" applyAlignment="1">
      <alignment horizontal="centerContinuous"/>
    </xf>
    <xf numFmtId="0" fontId="0" fillId="0" borderId="5" xfId="0" applyBorder="1" applyAlignment="1">
      <alignment horizontal="centerContinuous"/>
    </xf>
    <xf numFmtId="0" fontId="6" fillId="0" borderId="0" xfId="0" applyFont="1" applyBorder="1"/>
    <xf numFmtId="0" fontId="5" fillId="0" borderId="0" xfId="0" applyFont="1" applyAlignment="1">
      <alignment horizontal="right"/>
    </xf>
    <xf numFmtId="0" fontId="10" fillId="0" borderId="0" xfId="0" applyFont="1"/>
    <xf numFmtId="0" fontId="0" fillId="0" borderId="10" xfId="0" applyBorder="1" applyAlignment="1">
      <alignment horizontal="center"/>
    </xf>
    <xf numFmtId="0" fontId="5" fillId="0" borderId="6" xfId="0" applyFont="1" applyBorder="1" applyAlignment="1">
      <alignment horizontal="centerContinuous"/>
    </xf>
    <xf numFmtId="0" fontId="5" fillId="0" borderId="0" xfId="0" applyFont="1" applyFill="1" applyBorder="1" applyAlignment="1"/>
    <xf numFmtId="0" fontId="0" fillId="0" borderId="0" xfId="0" applyFill="1" applyBorder="1"/>
    <xf numFmtId="0" fontId="5" fillId="0" borderId="0" xfId="0" applyFont="1" applyFill="1" applyBorder="1" applyAlignment="1">
      <alignment horizontal="left"/>
    </xf>
    <xf numFmtId="0" fontId="0" fillId="0" borderId="0" xfId="0" applyFill="1" applyBorder="1" applyAlignment="1">
      <alignment horizontal="centerContinuous"/>
    </xf>
    <xf numFmtId="0" fontId="5" fillId="0" borderId="0" xfId="0" applyFont="1" applyFill="1" applyBorder="1"/>
    <xf numFmtId="0" fontId="0" fillId="0" borderId="0" xfId="0" applyFill="1" applyBorder="1" applyAlignment="1">
      <alignment horizontal="right"/>
    </xf>
    <xf numFmtId="0" fontId="5" fillId="0" borderId="0" xfId="0" applyFont="1" applyFill="1" applyBorder="1" applyAlignment="1">
      <alignment horizontal="right"/>
    </xf>
    <xf numFmtId="0" fontId="6" fillId="0" borderId="4" xfId="0" applyFont="1" applyBorder="1" applyAlignment="1">
      <alignment horizontal="centerContinuous"/>
    </xf>
    <xf numFmtId="0" fontId="13" fillId="0" borderId="0" xfId="0" applyFont="1" applyBorder="1"/>
    <xf numFmtId="0" fontId="0" fillId="0" borderId="9" xfId="0" applyBorder="1" applyAlignment="1">
      <alignment horizontal="centerContinuous"/>
    </xf>
    <xf numFmtId="0" fontId="0" fillId="0" borderId="3" xfId="0" applyBorder="1" applyAlignment="1">
      <alignment horizontal="left"/>
    </xf>
    <xf numFmtId="0" fontId="0" fillId="0" borderId="4" xfId="0" applyBorder="1" applyAlignment="1">
      <alignment horizontal="left"/>
    </xf>
    <xf numFmtId="0" fontId="8" fillId="0" borderId="3" xfId="0" applyFont="1" applyBorder="1" applyAlignment="1">
      <alignment horizontal="centerContinuous" vertical="center"/>
    </xf>
    <xf numFmtId="0" fontId="5" fillId="0" borderId="3" xfId="0" applyFont="1" applyBorder="1" applyAlignment="1">
      <alignment vertical="center"/>
    </xf>
    <xf numFmtId="49" fontId="5" fillId="0" borderId="0" xfId="0" applyNumberFormat="1" applyFont="1" applyFill="1" applyBorder="1"/>
    <xf numFmtId="0" fontId="15" fillId="0" borderId="0" xfId="0" applyFont="1" applyBorder="1"/>
    <xf numFmtId="0" fontId="16" fillId="0" borderId="0" xfId="0" applyFont="1" applyBorder="1" applyAlignment="1">
      <alignment horizontal="centerContinuous"/>
    </xf>
    <xf numFmtId="0" fontId="15" fillId="0" borderId="0" xfId="0" applyFont="1"/>
    <xf numFmtId="0" fontId="17" fillId="0" borderId="0" xfId="0" applyFont="1"/>
    <xf numFmtId="0" fontId="15" fillId="0" borderId="0" xfId="0" applyFont="1" applyBorder="1" applyAlignment="1">
      <alignment horizontal="centerContinuous"/>
    </xf>
    <xf numFmtId="0" fontId="21" fillId="0" borderId="0" xfId="0" applyFont="1" applyBorder="1"/>
    <xf numFmtId="0" fontId="21" fillId="0" borderId="0" xfId="0" applyFont="1"/>
    <xf numFmtId="0" fontId="20" fillId="0" borderId="0" xfId="0" applyFont="1" applyBorder="1" applyAlignment="1">
      <alignment horizontal="right"/>
    </xf>
    <xf numFmtId="0" fontId="21" fillId="0" borderId="0" xfId="0" applyFont="1" applyFill="1" applyBorder="1" applyAlignment="1"/>
    <xf numFmtId="0" fontId="21" fillId="0" borderId="0" xfId="0" applyFont="1" applyFill="1" applyBorder="1"/>
    <xf numFmtId="0" fontId="21" fillId="0" borderId="0" xfId="0" applyFont="1" applyFill="1" applyBorder="1" applyAlignment="1">
      <alignment horizontal="left"/>
    </xf>
    <xf numFmtId="0" fontId="23" fillId="0" borderId="0" xfId="0" applyFont="1"/>
    <xf numFmtId="0" fontId="15" fillId="0" borderId="11" xfId="0" applyFont="1" applyBorder="1" applyAlignment="1">
      <alignment horizontal="centerContinuous"/>
    </xf>
    <xf numFmtId="0" fontId="15" fillId="0" borderId="11" xfId="0" applyFont="1" applyBorder="1"/>
    <xf numFmtId="0" fontId="15" fillId="0" borderId="12" xfId="0" applyFont="1" applyBorder="1"/>
    <xf numFmtId="0" fontId="15" fillId="0" borderId="13" xfId="0" applyFont="1" applyBorder="1" applyAlignment="1">
      <alignment horizontal="centerContinuous"/>
    </xf>
    <xf numFmtId="0" fontId="15" fillId="0" borderId="13" xfId="0" applyFont="1" applyBorder="1"/>
    <xf numFmtId="0" fontId="15" fillId="0" borderId="12" xfId="0" applyFont="1" applyBorder="1" applyAlignment="1">
      <alignment horizontal="centerContinuous"/>
    </xf>
    <xf numFmtId="0" fontId="23" fillId="0" borderId="12" xfId="0" applyFont="1" applyBorder="1" applyAlignment="1">
      <alignment horizontal="centerContinuous"/>
    </xf>
    <xf numFmtId="0" fontId="15" fillId="0" borderId="14" xfId="0" applyFont="1" applyBorder="1" applyAlignment="1">
      <alignment horizontal="centerContinuous"/>
    </xf>
    <xf numFmtId="0" fontId="21" fillId="0" borderId="15" xfId="0" applyFont="1" applyBorder="1" applyAlignment="1">
      <alignment horizontal="centerContinuous"/>
    </xf>
    <xf numFmtId="0" fontId="15" fillId="0" borderId="15" xfId="0" applyFont="1" applyBorder="1" applyAlignment="1">
      <alignment horizontal="centerContinuous"/>
    </xf>
    <xf numFmtId="0" fontId="14" fillId="0" borderId="0" xfId="0" applyFont="1" applyBorder="1" applyAlignment="1">
      <alignment vertical="center"/>
    </xf>
    <xf numFmtId="0" fontId="18" fillId="0" borderId="0" xfId="0" applyFont="1" applyAlignment="1">
      <alignment horizontal="centerContinuous"/>
    </xf>
    <xf numFmtId="0" fontId="18" fillId="0" borderId="0" xfId="0" applyFont="1" applyBorder="1" applyAlignment="1">
      <alignment horizontal="centerContinuous"/>
    </xf>
    <xf numFmtId="0" fontId="18" fillId="0" borderId="0" xfId="0" applyFont="1" applyAlignment="1"/>
    <xf numFmtId="0" fontId="18" fillId="0" borderId="0" xfId="0" applyFont="1"/>
    <xf numFmtId="0" fontId="18" fillId="0" borderId="0" xfId="0" applyFont="1" applyBorder="1" applyAlignment="1">
      <alignment vertical="top"/>
    </xf>
    <xf numFmtId="0" fontId="16" fillId="0" borderId="0" xfId="0" applyFont="1" applyBorder="1"/>
    <xf numFmtId="0" fontId="18" fillId="0" borderId="0" xfId="0" applyFont="1" applyBorder="1"/>
    <xf numFmtId="0" fontId="14" fillId="0" borderId="0" xfId="0" applyFont="1" applyBorder="1"/>
    <xf numFmtId="0" fontId="0" fillId="2" borderId="3" xfId="0" applyFill="1" applyBorder="1"/>
    <xf numFmtId="0" fontId="0" fillId="2" borderId="0" xfId="0" applyFill="1" applyBorder="1"/>
    <xf numFmtId="0" fontId="0" fillId="0" borderId="16" xfId="0" applyBorder="1"/>
    <xf numFmtId="0" fontId="0" fillId="0" borderId="0" xfId="0" applyAlignment="1">
      <alignment horizontal="centerContinuous" vertical="center"/>
    </xf>
    <xf numFmtId="0" fontId="0" fillId="0" borderId="16" xfId="0" applyBorder="1" applyAlignment="1">
      <alignment horizontal="centerContinuous"/>
    </xf>
    <xf numFmtId="0" fontId="5" fillId="0" borderId="8" xfId="0" applyFont="1" applyBorder="1" applyAlignment="1">
      <alignment horizontal="centerContinuous"/>
    </xf>
    <xf numFmtId="0" fontId="5" fillId="0" borderId="16" xfId="0" applyFont="1" applyBorder="1" applyAlignment="1">
      <alignment horizontal="centerContinuous"/>
    </xf>
    <xf numFmtId="0" fontId="4" fillId="0" borderId="16" xfId="0" applyFont="1" applyBorder="1" applyAlignment="1">
      <alignment horizontal="centerContinuous"/>
    </xf>
    <xf numFmtId="0" fontId="0" fillId="0" borderId="19" xfId="0" applyBorder="1"/>
    <xf numFmtId="0" fontId="0" fillId="0" borderId="20" xfId="0" applyBorder="1"/>
    <xf numFmtId="0" fontId="0" fillId="0" borderId="8" xfId="0" applyBorder="1" applyAlignment="1">
      <alignment horizontal="centerContinuous"/>
    </xf>
    <xf numFmtId="0" fontId="6" fillId="0" borderId="5" xfId="0" applyFont="1" applyBorder="1" applyAlignment="1">
      <alignment horizontal="centerContinuous"/>
    </xf>
    <xf numFmtId="0" fontId="0" fillId="0" borderId="5" xfId="0" applyBorder="1" applyAlignment="1">
      <alignment horizontal="left"/>
    </xf>
    <xf numFmtId="0" fontId="1" fillId="0" borderId="0" xfId="0" applyFont="1" applyBorder="1" applyAlignment="1">
      <alignment horizontal="left"/>
    </xf>
    <xf numFmtId="0" fontId="0" fillId="0" borderId="24" xfId="0" applyBorder="1" applyAlignment="1">
      <alignment horizontal="centerContinuous" vertical="center"/>
    </xf>
    <xf numFmtId="0" fontId="5" fillId="0" borderId="24" xfId="0" applyFont="1" applyBorder="1" applyAlignment="1">
      <alignment horizontal="centerContinuous"/>
    </xf>
    <xf numFmtId="0" fontId="0" fillId="0" borderId="3" xfId="0" quotePrefix="1" applyBorder="1" applyAlignment="1">
      <alignment horizontal="center"/>
    </xf>
    <xf numFmtId="0" fontId="9" fillId="0" borderId="0" xfId="0" applyFont="1" applyAlignment="1">
      <alignment horizontal="right"/>
    </xf>
    <xf numFmtId="0" fontId="18" fillId="0" borderId="0" xfId="0" applyFont="1" applyBorder="1" applyAlignment="1">
      <alignment horizontal="left" vertical="top"/>
    </xf>
    <xf numFmtId="0" fontId="6" fillId="0" borderId="0" xfId="4" applyFont="1"/>
    <xf numFmtId="0" fontId="8" fillId="0" borderId="0" xfId="4" applyFont="1"/>
    <xf numFmtId="0" fontId="6" fillId="0" borderId="0" xfId="0" applyFont="1" applyBorder="1" applyAlignment="1">
      <alignment horizontal="left"/>
    </xf>
    <xf numFmtId="0" fontId="6" fillId="0" borderId="26" xfId="0" applyFont="1" applyBorder="1" applyAlignment="1">
      <alignment horizontal="centerContinuous"/>
    </xf>
    <xf numFmtId="0" fontId="6" fillId="0" borderId="6" xfId="0" applyFont="1" applyBorder="1" applyAlignment="1">
      <alignment horizontal="centerContinuous"/>
    </xf>
    <xf numFmtId="0" fontId="4" fillId="0" borderId="8" xfId="0" applyFont="1" applyBorder="1" applyAlignment="1">
      <alignment horizontal="centerContinuous"/>
    </xf>
    <xf numFmtId="0" fontId="2" fillId="0" borderId="0" xfId="0" applyFont="1" applyBorder="1" applyAlignment="1">
      <alignment horizontal="left"/>
    </xf>
    <xf numFmtId="0" fontId="5" fillId="0" borderId="0" xfId="0" applyFont="1" applyBorder="1" applyAlignment="1">
      <alignment horizontal="left" textRotation="90"/>
    </xf>
    <xf numFmtId="0" fontId="5" fillId="0" borderId="0" xfId="0" applyFont="1" applyBorder="1" applyAlignment="1">
      <alignment horizontal="left" vertical="top" textRotation="90"/>
    </xf>
    <xf numFmtId="0" fontId="0" fillId="2" borderId="8" xfId="0" applyFill="1" applyBorder="1"/>
    <xf numFmtId="0" fontId="0" fillId="2" borderId="16" xfId="0" applyFill="1" applyBorder="1"/>
    <xf numFmtId="0" fontId="0" fillId="2" borderId="0" xfId="0" applyFill="1"/>
    <xf numFmtId="0" fontId="0" fillId="0" borderId="0" xfId="0" applyFill="1" applyBorder="1" applyAlignment="1">
      <alignment horizontal="left"/>
    </xf>
    <xf numFmtId="0" fontId="7" fillId="0" borderId="0" xfId="0" applyFont="1" applyFill="1" applyBorder="1" applyAlignment="1">
      <alignment horizontal="left"/>
    </xf>
    <xf numFmtId="0" fontId="4" fillId="0" borderId="0" xfId="0" applyFont="1" applyFill="1" applyBorder="1" applyAlignment="1">
      <alignment horizontal="left"/>
    </xf>
    <xf numFmtId="0" fontId="17" fillId="0" borderId="0" xfId="0" applyFont="1" applyFill="1" applyBorder="1"/>
    <xf numFmtId="0" fontId="3" fillId="0" borderId="0" xfId="0" applyFont="1" applyFill="1" applyBorder="1" applyAlignment="1">
      <alignment horizontal="left"/>
    </xf>
    <xf numFmtId="0" fontId="1" fillId="0" borderId="0" xfId="0" applyFont="1" applyFill="1" applyBorder="1" applyAlignment="1">
      <alignment horizontal="left"/>
    </xf>
    <xf numFmtId="0" fontId="2" fillId="0" borderId="0" xfId="0" applyFont="1" applyFill="1" applyBorder="1" applyAlignment="1">
      <alignment horizontal="left"/>
    </xf>
    <xf numFmtId="0" fontId="6" fillId="0" borderId="0" xfId="0" applyFont="1" applyFill="1" applyBorder="1" applyAlignment="1">
      <alignment horizontal="left"/>
    </xf>
    <xf numFmtId="0" fontId="5" fillId="0" borderId="0" xfId="0" applyFont="1" applyFill="1" applyBorder="1" applyAlignment="1">
      <alignment horizontal="left" vertical="top"/>
    </xf>
    <xf numFmtId="0" fontId="17" fillId="0" borderId="0" xfId="0" applyFont="1" applyFill="1" applyBorder="1" applyAlignment="1">
      <alignment horizontal="left"/>
    </xf>
    <xf numFmtId="0" fontId="0" fillId="2" borderId="0" xfId="0" applyFill="1" applyBorder="1" applyAlignment="1">
      <alignment horizontal="centerContinuous"/>
    </xf>
    <xf numFmtId="0" fontId="4" fillId="0" borderId="4" xfId="0" applyFont="1" applyBorder="1" applyAlignment="1">
      <alignment horizontal="centerContinuous"/>
    </xf>
    <xf numFmtId="0" fontId="0" fillId="0" borderId="28" xfId="0" applyBorder="1"/>
    <xf numFmtId="0" fontId="0" fillId="0" borderId="0" xfId="0" quotePrefix="1" applyBorder="1"/>
    <xf numFmtId="0" fontId="0" fillId="0" borderId="0" xfId="0" applyAlignment="1">
      <alignment vertical="top"/>
    </xf>
    <xf numFmtId="0" fontId="5" fillId="2" borderId="0" xfId="0" applyFont="1" applyFill="1" applyBorder="1" applyAlignment="1">
      <alignment horizontal="centerContinuous"/>
    </xf>
    <xf numFmtId="0" fontId="0" fillId="2" borderId="0" xfId="0" applyFill="1" applyAlignment="1">
      <alignment horizontal="centerContinuous"/>
    </xf>
    <xf numFmtId="0" fontId="6" fillId="2" borderId="0" xfId="0" applyFont="1" applyFill="1" applyBorder="1" applyAlignment="1">
      <alignment horizontal="centerContinuous"/>
    </xf>
    <xf numFmtId="0" fontId="14" fillId="0" borderId="0" xfId="0" applyFont="1" applyBorder="1" applyAlignment="1">
      <alignment horizontal="left"/>
    </xf>
    <xf numFmtId="0" fontId="5" fillId="0" borderId="5" xfId="0" applyFont="1" applyBorder="1"/>
    <xf numFmtId="0" fontId="11" fillId="0" borderId="0" xfId="0" applyFont="1" applyFill="1" applyBorder="1" applyAlignment="1">
      <alignment horizontal="left"/>
    </xf>
    <xf numFmtId="0" fontId="21" fillId="0" borderId="31" xfId="0" applyFont="1" applyBorder="1" applyAlignment="1">
      <alignment horizontal="centerContinuous"/>
    </xf>
    <xf numFmtId="0" fontId="23" fillId="0" borderId="32" xfId="0" applyFont="1" applyBorder="1" applyAlignment="1">
      <alignment horizontal="centerContinuous"/>
    </xf>
    <xf numFmtId="0" fontId="15" fillId="0" borderId="32" xfId="0" applyFont="1" applyBorder="1"/>
    <xf numFmtId="0" fontId="15" fillId="0" borderId="33" xfId="0" applyFont="1" applyBorder="1"/>
    <xf numFmtId="0" fontId="21" fillId="0" borderId="32" xfId="0" applyFont="1" applyBorder="1" applyAlignment="1">
      <alignment horizontal="centerContinuous"/>
    </xf>
    <xf numFmtId="0" fontId="22" fillId="0" borderId="31" xfId="0" applyFont="1" applyBorder="1" applyAlignment="1">
      <alignment horizontal="centerContinuous"/>
    </xf>
    <xf numFmtId="0" fontId="8" fillId="0" borderId="0" xfId="0" applyFont="1" applyBorder="1" applyAlignment="1">
      <alignment horizontal="center"/>
    </xf>
    <xf numFmtId="0" fontId="8" fillId="0" borderId="3" xfId="0" applyFont="1" applyBorder="1"/>
    <xf numFmtId="0" fontId="8" fillId="0" borderId="0" xfId="0" quotePrefix="1" applyFont="1"/>
    <xf numFmtId="1" fontId="27" fillId="0" borderId="0" xfId="3" applyNumberFormat="1" applyFont="1" applyBorder="1" applyAlignment="1">
      <alignment horizontal="centerContinuous"/>
    </xf>
    <xf numFmtId="0" fontId="19" fillId="0" borderId="0" xfId="0" applyFont="1" applyAlignment="1">
      <alignment horizontal="justify" vertical="top" wrapText="1"/>
    </xf>
    <xf numFmtId="0" fontId="47" fillId="0" borderId="0" xfId="0" applyFont="1" applyAlignment="1">
      <alignment horizontal="justify" vertical="top" wrapText="1"/>
    </xf>
    <xf numFmtId="0" fontId="48" fillId="0" borderId="0" xfId="0" applyFont="1" applyBorder="1" applyAlignment="1"/>
    <xf numFmtId="0" fontId="48" fillId="0" borderId="0" xfId="0" applyFont="1" applyAlignment="1">
      <alignment vertical="top"/>
    </xf>
    <xf numFmtId="0" fontId="48" fillId="0" borderId="0" xfId="0" applyFont="1"/>
    <xf numFmtId="0" fontId="7" fillId="0" borderId="0" xfId="0" applyFont="1"/>
    <xf numFmtId="0" fontId="10" fillId="0" borderId="0" xfId="0" applyFont="1" applyBorder="1"/>
    <xf numFmtId="0" fontId="49" fillId="0" borderId="0" xfId="0" applyFont="1" applyBorder="1"/>
    <xf numFmtId="1" fontId="28" fillId="0" borderId="0" xfId="3" applyNumberFormat="1" applyFont="1" applyBorder="1" applyAlignment="1">
      <alignment horizontal="center"/>
    </xf>
    <xf numFmtId="0" fontId="27" fillId="0" borderId="0" xfId="3" applyFont="1" applyBorder="1"/>
    <xf numFmtId="0" fontId="28" fillId="0" borderId="0" xfId="3" applyFont="1" applyBorder="1"/>
    <xf numFmtId="0" fontId="45" fillId="0" borderId="0" xfId="0" applyFont="1"/>
    <xf numFmtId="0" fontId="48" fillId="0" borderId="0" xfId="0" applyFont="1" applyBorder="1" applyAlignment="1">
      <alignment horizontal="center" vertical="top"/>
    </xf>
    <xf numFmtId="0" fontId="45" fillId="0" borderId="0" xfId="0" applyFont="1" applyBorder="1" applyAlignment="1">
      <alignment horizontal="left"/>
    </xf>
    <xf numFmtId="0" fontId="45" fillId="0" borderId="0" xfId="0" applyFont="1" applyFill="1" applyBorder="1" applyAlignment="1">
      <alignment horizontal="left"/>
    </xf>
    <xf numFmtId="170" fontId="0" fillId="0" borderId="18" xfId="0" applyNumberFormat="1" applyBorder="1"/>
    <xf numFmtId="0" fontId="51" fillId="0" borderId="0" xfId="0" applyFont="1" applyBorder="1" applyAlignment="1">
      <alignment horizontal="left"/>
    </xf>
    <xf numFmtId="167" fontId="0" fillId="0" borderId="0" xfId="1" applyFont="1" applyBorder="1" applyAlignment="1">
      <alignment horizontal="right"/>
    </xf>
    <xf numFmtId="169" fontId="51" fillId="0" borderId="0" xfId="0" applyNumberFormat="1" applyFont="1" applyFill="1" applyBorder="1" applyAlignment="1"/>
    <xf numFmtId="0" fontId="51" fillId="0" borderId="0" xfId="0" applyFont="1"/>
    <xf numFmtId="0" fontId="0" fillId="0" borderId="36" xfId="0" applyBorder="1"/>
    <xf numFmtId="0" fontId="25" fillId="0" borderId="0" xfId="0" applyFont="1" applyBorder="1" applyAlignment="1">
      <alignment horizontal="justify" vertical="top" wrapText="1"/>
    </xf>
    <xf numFmtId="0" fontId="25" fillId="0" borderId="37" xfId="0" applyFont="1" applyBorder="1" applyAlignment="1">
      <alignment horizontal="justify" vertical="top" wrapText="1"/>
    </xf>
    <xf numFmtId="0" fontId="5" fillId="0" borderId="0" xfId="0" applyFont="1" applyBorder="1" applyAlignment="1">
      <alignment horizontal="center" vertical="top"/>
    </xf>
    <xf numFmtId="0" fontId="35" fillId="0" borderId="0" xfId="0" applyFont="1" applyAlignment="1">
      <alignment horizontal="justify" vertical="top" wrapText="1"/>
    </xf>
    <xf numFmtId="0" fontId="34" fillId="0" borderId="0" xfId="0" applyFont="1" applyAlignment="1">
      <alignment horizontal="justify" vertical="top" wrapText="1"/>
    </xf>
    <xf numFmtId="0" fontId="8" fillId="0" borderId="3" xfId="0" applyFont="1" applyBorder="1" applyAlignment="1">
      <alignment horizontal="left"/>
    </xf>
    <xf numFmtId="0" fontId="53" fillId="0" borderId="0" xfId="0" applyFont="1" applyBorder="1" applyAlignment="1">
      <alignment horizontal="justify" vertical="top" wrapText="1"/>
    </xf>
    <xf numFmtId="0" fontId="53" fillId="0" borderId="0" xfId="0" applyFont="1" applyBorder="1"/>
    <xf numFmtId="0" fontId="53" fillId="0" borderId="0" xfId="0" applyFont="1" applyFill="1"/>
    <xf numFmtId="0" fontId="53" fillId="0" borderId="0" xfId="0" applyFont="1"/>
    <xf numFmtId="0" fontId="53" fillId="0" borderId="0" xfId="0" applyFont="1" applyFill="1" applyBorder="1"/>
    <xf numFmtId="0" fontId="53" fillId="0" borderId="0" xfId="0" applyFont="1" applyAlignment="1">
      <alignment horizontal="justify" vertical="top" wrapText="1"/>
    </xf>
    <xf numFmtId="0" fontId="54" fillId="0" borderId="0" xfId="0" applyFont="1" applyAlignment="1">
      <alignment horizontal="justify" vertical="top" wrapText="1"/>
    </xf>
    <xf numFmtId="0" fontId="53" fillId="0" borderId="0" xfId="0" applyFont="1" applyAlignment="1"/>
    <xf numFmtId="0" fontId="53" fillId="0" borderId="0" xfId="0" applyNumberFormat="1" applyFont="1" applyAlignment="1">
      <alignment horizontal="justify" vertical="top"/>
    </xf>
    <xf numFmtId="0" fontId="53" fillId="0" borderId="0" xfId="0" applyFont="1" applyAlignment="1">
      <alignment horizontal="justify" vertical="top"/>
    </xf>
    <xf numFmtId="0" fontId="53" fillId="0" borderId="0" xfId="0" applyNumberFormat="1" applyFont="1" applyAlignment="1"/>
    <xf numFmtId="0" fontId="6" fillId="0" borderId="0" xfId="0" applyFont="1" applyBorder="1" applyAlignment="1">
      <alignment horizontal="center" vertical="center"/>
    </xf>
    <xf numFmtId="0" fontId="15" fillId="0" borderId="0" xfId="0" applyFont="1" applyBorder="1" applyAlignment="1">
      <alignment horizontal="left"/>
    </xf>
    <xf numFmtId="0" fontId="7" fillId="0" borderId="0" xfId="0" applyFont="1" applyBorder="1"/>
    <xf numFmtId="0" fontId="2" fillId="0" borderId="0" xfId="0" applyFont="1" applyBorder="1" applyAlignment="1">
      <alignment horizontal="left" vertical="center"/>
    </xf>
    <xf numFmtId="0" fontId="2" fillId="0" borderId="0" xfId="0" applyFont="1" applyAlignment="1">
      <alignment horizontal="left" vertical="center"/>
    </xf>
    <xf numFmtId="0" fontId="2" fillId="0" borderId="0" xfId="0" applyFont="1" applyFill="1" applyBorder="1" applyAlignment="1">
      <alignment horizontal="left" vertical="center"/>
    </xf>
    <xf numFmtId="0" fontId="51" fillId="0" borderId="0" xfId="0" applyFont="1" applyAlignment="1">
      <alignment horizontal="left" vertical="center"/>
    </xf>
    <xf numFmtId="0" fontId="56" fillId="0" borderId="0" xfId="0" applyFont="1" applyAlignment="1">
      <alignment horizontal="left"/>
    </xf>
    <xf numFmtId="0" fontId="56" fillId="0" borderId="0" xfId="0" applyFont="1"/>
    <xf numFmtId="0" fontId="51" fillId="0" borderId="0" xfId="0" applyFont="1" applyAlignment="1">
      <alignment horizontal="left"/>
    </xf>
    <xf numFmtId="0" fontId="59" fillId="0" borderId="0" xfId="3" applyNumberFormat="1" applyFont="1" applyAlignment="1">
      <alignment horizontal="left"/>
    </xf>
    <xf numFmtId="0" fontId="60" fillId="0" borderId="0" xfId="3" applyFont="1" applyAlignment="1">
      <alignment horizontal="left"/>
    </xf>
    <xf numFmtId="0" fontId="60" fillId="0" borderId="0" xfId="3" applyNumberFormat="1" applyFont="1" applyAlignment="1">
      <alignment horizontal="left"/>
    </xf>
    <xf numFmtId="0" fontId="61" fillId="0" borderId="0" xfId="3" applyFont="1" applyAlignment="1">
      <alignment horizontal="left"/>
    </xf>
    <xf numFmtId="1" fontId="60" fillId="0" borderId="0" xfId="3" applyNumberFormat="1" applyFont="1" applyAlignment="1">
      <alignment horizontal="left"/>
    </xf>
    <xf numFmtId="1" fontId="60" fillId="0" borderId="0" xfId="3" quotePrefix="1" applyNumberFormat="1" applyFont="1" applyAlignment="1">
      <alignment horizontal="left"/>
    </xf>
    <xf numFmtId="0" fontId="51" fillId="0" borderId="0" xfId="0" quotePrefix="1" applyFont="1"/>
    <xf numFmtId="0" fontId="60" fillId="0" borderId="0" xfId="3" quotePrefix="1" applyFont="1" applyAlignment="1">
      <alignment horizontal="left"/>
    </xf>
    <xf numFmtId="0" fontId="58" fillId="0" borderId="0" xfId="3" applyFont="1" applyBorder="1" applyAlignment="1">
      <alignment horizontal="left" vertical="center"/>
    </xf>
    <xf numFmtId="0" fontId="51" fillId="0" borderId="0" xfId="0" applyFont="1" applyBorder="1"/>
    <xf numFmtId="0" fontId="51" fillId="0" borderId="0" xfId="0" applyFont="1" applyFill="1"/>
    <xf numFmtId="0" fontId="62" fillId="0" borderId="0" xfId="0" applyFont="1" applyBorder="1" applyAlignment="1">
      <alignment horizontal="centerContinuous"/>
    </xf>
    <xf numFmtId="0" fontId="51" fillId="0" borderId="0" xfId="0" applyFont="1" applyBorder="1" applyAlignment="1"/>
    <xf numFmtId="0" fontId="51" fillId="0" borderId="0" xfId="0" applyFont="1" applyFill="1" applyBorder="1"/>
    <xf numFmtId="0" fontId="57" fillId="0" borderId="0" xfId="0" applyFont="1"/>
    <xf numFmtId="4" fontId="51" fillId="0" borderId="0" xfId="0" applyNumberFormat="1" applyFont="1" applyFill="1" applyBorder="1" applyAlignment="1">
      <alignment horizontal="center"/>
    </xf>
    <xf numFmtId="0" fontId="64" fillId="0" borderId="0" xfId="0" applyFont="1" applyBorder="1" applyAlignment="1">
      <alignment vertical="center"/>
    </xf>
    <xf numFmtId="0" fontId="66" fillId="0" borderId="0" xfId="0" applyFont="1" applyFill="1" applyBorder="1" applyAlignment="1">
      <alignment horizontal="left"/>
    </xf>
    <xf numFmtId="0" fontId="64" fillId="0" borderId="0" xfId="0" applyFont="1" applyFill="1" applyBorder="1" applyAlignment="1">
      <alignment horizontal="left"/>
    </xf>
    <xf numFmtId="0" fontId="67" fillId="0" borderId="0" xfId="0" applyFont="1" applyFill="1" applyBorder="1" applyAlignment="1">
      <alignment horizontal="left"/>
    </xf>
    <xf numFmtId="0" fontId="51" fillId="0" borderId="0" xfId="0" applyFont="1" applyFill="1" applyBorder="1" applyAlignment="1">
      <alignment horizontal="left"/>
    </xf>
    <xf numFmtId="0" fontId="68" fillId="0" borderId="0" xfId="0" applyFont="1" applyFill="1" applyBorder="1" applyAlignment="1">
      <alignment horizontal="left" vertical="center"/>
    </xf>
    <xf numFmtId="0" fontId="69" fillId="0" borderId="0" xfId="0" applyFont="1" applyFill="1" applyBorder="1" applyAlignment="1">
      <alignment horizontal="left"/>
    </xf>
    <xf numFmtId="0" fontId="57" fillId="0" borderId="0" xfId="0" applyFont="1" applyFill="1" applyBorder="1" applyAlignment="1">
      <alignment horizontal="left"/>
    </xf>
    <xf numFmtId="0" fontId="64" fillId="0" borderId="0" xfId="0" applyFont="1" applyBorder="1"/>
    <xf numFmtId="0" fontId="57" fillId="0" borderId="0" xfId="0" applyFont="1" applyBorder="1" applyAlignment="1">
      <alignment horizontal="left"/>
    </xf>
    <xf numFmtId="0" fontId="69" fillId="0" borderId="0" xfId="0" applyFont="1" applyBorder="1" applyAlignment="1">
      <alignment horizontal="left"/>
    </xf>
    <xf numFmtId="0" fontId="65" fillId="0" borderId="0" xfId="0" applyFont="1" applyFill="1" applyBorder="1" applyAlignment="1">
      <alignment horizontal="left"/>
    </xf>
    <xf numFmtId="0" fontId="51" fillId="0" borderId="0" xfId="0" applyFont="1" applyFill="1" applyBorder="1" applyAlignment="1"/>
    <xf numFmtId="0" fontId="53" fillId="0" borderId="0" xfId="0" applyFont="1" applyFill="1" applyBorder="1" applyAlignment="1">
      <alignment horizontal="left"/>
    </xf>
    <xf numFmtId="0" fontId="53" fillId="0" borderId="0" xfId="0" applyFont="1" applyFill="1" applyBorder="1" applyAlignment="1"/>
    <xf numFmtId="0" fontId="51" fillId="0" borderId="0" xfId="0" applyFont="1" applyFill="1" applyBorder="1" applyAlignment="1">
      <alignment horizontal="centerContinuous"/>
    </xf>
    <xf numFmtId="0" fontId="70" fillId="0" borderId="0" xfId="0" applyFont="1" applyFill="1" applyBorder="1"/>
    <xf numFmtId="0" fontId="51" fillId="0" borderId="0" xfId="0" applyFont="1" applyAlignment="1"/>
    <xf numFmtId="0" fontId="68" fillId="0" borderId="0" xfId="0" applyFont="1" applyBorder="1" applyAlignment="1">
      <alignment horizontal="left"/>
    </xf>
    <xf numFmtId="0" fontId="63" fillId="0" borderId="0" xfId="0" applyFont="1"/>
    <xf numFmtId="0" fontId="63" fillId="0" borderId="0" xfId="0" applyFont="1" applyBorder="1"/>
    <xf numFmtId="0" fontId="63" fillId="0" borderId="0" xfId="0" applyFont="1" applyAlignment="1">
      <alignment horizontal="centerContinuous"/>
    </xf>
    <xf numFmtId="0" fontId="63" fillId="0" borderId="0" xfId="0" applyFont="1" applyBorder="1" applyAlignment="1">
      <alignment horizontal="centerContinuous" vertical="top"/>
    </xf>
    <xf numFmtId="0" fontId="63" fillId="0" borderId="0" xfId="0" applyFont="1" applyBorder="1" applyAlignment="1">
      <alignment vertical="top"/>
    </xf>
    <xf numFmtId="0" fontId="64" fillId="0" borderId="0" xfId="0" applyFont="1" applyBorder="1" applyAlignment="1">
      <alignment horizontal="centerContinuous"/>
    </xf>
    <xf numFmtId="0" fontId="51" fillId="0" borderId="0" xfId="0" applyFont="1" applyBorder="1" applyAlignment="1">
      <alignment horizontal="left" vertical="center"/>
    </xf>
    <xf numFmtId="0" fontId="66" fillId="0" borderId="0" xfId="0" applyFont="1" applyBorder="1" applyAlignment="1">
      <alignment horizontal="centerContinuous"/>
    </xf>
    <xf numFmtId="0" fontId="67" fillId="0" borderId="0" xfId="0" applyFont="1" applyBorder="1" applyAlignment="1">
      <alignment horizontal="centerContinuous"/>
    </xf>
    <xf numFmtId="0" fontId="56" fillId="0" borderId="0" xfId="0" applyFont="1" applyBorder="1"/>
    <xf numFmtId="0" fontId="71" fillId="0" borderId="0" xfId="0" applyFont="1" applyAlignment="1">
      <alignment horizontal="justify" vertical="top" wrapText="1"/>
    </xf>
    <xf numFmtId="0" fontId="72" fillId="0" borderId="0" xfId="0" applyFont="1" applyAlignment="1">
      <alignment horizontal="justify" vertical="top" wrapText="1"/>
    </xf>
    <xf numFmtId="0" fontId="73" fillId="0" borderId="0" xfId="0" applyFont="1" applyAlignment="1">
      <alignment horizontal="justify" vertical="top" wrapText="1"/>
    </xf>
    <xf numFmtId="0" fontId="74" fillId="0" borderId="0" xfId="0" applyFont="1" applyAlignment="1">
      <alignment horizontal="justify" vertical="top" wrapText="1"/>
    </xf>
    <xf numFmtId="0" fontId="15" fillId="0" borderId="3" xfId="0" applyFont="1" applyBorder="1"/>
    <xf numFmtId="0" fontId="53" fillId="0" borderId="0" xfId="0" applyFont="1" applyFill="1" applyBorder="1" applyAlignment="1">
      <alignment horizontal="left" wrapText="1"/>
    </xf>
    <xf numFmtId="0" fontId="53" fillId="0" borderId="0" xfId="0" applyFont="1" applyFill="1" applyBorder="1" applyAlignment="1">
      <alignment wrapText="1"/>
    </xf>
    <xf numFmtId="0" fontId="49" fillId="0" borderId="0" xfId="0" applyFont="1"/>
    <xf numFmtId="0" fontId="76" fillId="0" borderId="0" xfId="0" applyFont="1" applyBorder="1"/>
    <xf numFmtId="0" fontId="49" fillId="0" borderId="0" xfId="0" applyFont="1" applyFill="1"/>
    <xf numFmtId="0" fontId="49" fillId="0" borderId="0" xfId="0" applyFont="1" applyBorder="1" applyAlignment="1"/>
    <xf numFmtId="0" fontId="49" fillId="0" borderId="0" xfId="0" applyFont="1" applyFill="1" applyBorder="1"/>
    <xf numFmtId="0" fontId="49" fillId="0" borderId="0" xfId="0" applyFont="1" applyAlignment="1">
      <alignment vertical="top"/>
    </xf>
    <xf numFmtId="0" fontId="49" fillId="0" borderId="0" xfId="0" applyFont="1" applyAlignment="1">
      <alignment wrapText="1"/>
    </xf>
    <xf numFmtId="0" fontId="49" fillId="0" borderId="0" xfId="0" applyFont="1" applyAlignment="1">
      <alignment vertical="top" wrapText="1"/>
    </xf>
    <xf numFmtId="0" fontId="77" fillId="0" borderId="0" xfId="0" applyFont="1" applyAlignment="1">
      <alignment horizontal="justify"/>
    </xf>
    <xf numFmtId="1" fontId="49" fillId="0" borderId="0" xfId="0" applyNumberFormat="1" applyFont="1" applyAlignment="1">
      <alignment vertical="top"/>
    </xf>
    <xf numFmtId="170" fontId="78" fillId="0" borderId="0" xfId="0" applyNumberFormat="1" applyFont="1" applyFill="1" applyBorder="1" applyProtection="1">
      <protection locked="0"/>
    </xf>
    <xf numFmtId="168" fontId="78" fillId="0" borderId="0" xfId="0" applyNumberFormat="1" applyFont="1" applyFill="1" applyBorder="1" applyAlignment="1" applyProtection="1">
      <alignment horizontal="center"/>
      <protection locked="0"/>
    </xf>
    <xf numFmtId="166" fontId="0" fillId="0" borderId="0" xfId="0" applyNumberFormat="1" applyBorder="1"/>
    <xf numFmtId="0" fontId="2" fillId="0" borderId="0" xfId="0" applyFont="1"/>
    <xf numFmtId="0" fontId="51" fillId="0" borderId="0" xfId="0" applyFont="1" applyAlignment="1">
      <alignment vertical="top"/>
    </xf>
    <xf numFmtId="0" fontId="0" fillId="0" borderId="0" xfId="0" applyFill="1"/>
    <xf numFmtId="0" fontId="80" fillId="0" borderId="0" xfId="0" applyFont="1"/>
    <xf numFmtId="0" fontId="8" fillId="0" borderId="0" xfId="0" applyFont="1"/>
    <xf numFmtId="0" fontId="82" fillId="0" borderId="0" xfId="0" applyFont="1"/>
    <xf numFmtId="0" fontId="0" fillId="0" borderId="0" xfId="0" applyBorder="1"/>
    <xf numFmtId="0" fontId="0" fillId="0" borderId="4" xfId="0" applyBorder="1"/>
    <xf numFmtId="0" fontId="0" fillId="0" borderId="1" xfId="0" applyBorder="1"/>
    <xf numFmtId="0" fontId="0" fillId="0" borderId="3" xfId="0" applyBorder="1"/>
    <xf numFmtId="0" fontId="0" fillId="0" borderId="2" xfId="0" applyBorder="1"/>
    <xf numFmtId="0" fontId="0" fillId="0" borderId="0" xfId="0" applyBorder="1"/>
    <xf numFmtId="0" fontId="0" fillId="0" borderId="0" xfId="0"/>
    <xf numFmtId="0" fontId="0" fillId="0" borderId="0" xfId="0" applyBorder="1" applyAlignment="1">
      <alignment vertical="top" wrapText="1"/>
    </xf>
    <xf numFmtId="0" fontId="5" fillId="0" borderId="0" xfId="0" applyFont="1" applyBorder="1" applyAlignment="1"/>
    <xf numFmtId="0" fontId="5" fillId="0" borderId="0" xfId="0" applyFont="1"/>
    <xf numFmtId="0" fontId="0" fillId="0" borderId="0" xfId="0" applyBorder="1"/>
    <xf numFmtId="0" fontId="0" fillId="0" borderId="4" xfId="0" applyBorder="1"/>
    <xf numFmtId="0" fontId="0" fillId="0" borderId="0" xfId="0"/>
    <xf numFmtId="0" fontId="5" fillId="0" borderId="0" xfId="0" applyFont="1" applyBorder="1"/>
    <xf numFmtId="0" fontId="0" fillId="0" borderId="1" xfId="0" applyBorder="1"/>
    <xf numFmtId="0" fontId="5" fillId="0" borderId="0" xfId="0" applyFont="1" applyBorder="1" applyAlignment="1"/>
    <xf numFmtId="0" fontId="5" fillId="0" borderId="0" xfId="0" applyFont="1" applyFill="1" applyBorder="1" applyAlignment="1">
      <alignment horizontal="left"/>
    </xf>
    <xf numFmtId="0" fontId="5" fillId="0" borderId="0" xfId="0" applyFont="1" applyBorder="1" applyAlignment="1">
      <alignment horizontal="right"/>
    </xf>
    <xf numFmtId="0" fontId="5" fillId="0" borderId="0" xfId="0" applyFont="1"/>
    <xf numFmtId="0" fontId="0" fillId="0" borderId="3" xfId="0" applyBorder="1"/>
    <xf numFmtId="0" fontId="0" fillId="0" borderId="2" xfId="0" applyBorder="1"/>
    <xf numFmtId="0" fontId="11" fillId="0" borderId="0" xfId="0" applyFont="1" applyBorder="1" applyAlignment="1">
      <alignment horizontal="right" vertical="top"/>
    </xf>
    <xf numFmtId="0" fontId="0" fillId="0" borderId="0" xfId="0"/>
    <xf numFmtId="0" fontId="5" fillId="0" borderId="0" xfId="0" applyFont="1" applyAlignment="1"/>
    <xf numFmtId="0" fontId="10" fillId="0" borderId="0" xfId="0" applyFont="1" applyFill="1" applyBorder="1" applyAlignment="1">
      <alignment vertical="top" wrapText="1"/>
    </xf>
    <xf numFmtId="0" fontId="5" fillId="0" borderId="0" xfId="0" applyFont="1" applyBorder="1" applyAlignment="1"/>
    <xf numFmtId="0" fontId="5" fillId="0" borderId="0" xfId="0" applyFont="1" applyFill="1" applyBorder="1" applyAlignment="1">
      <alignment horizontal="left"/>
    </xf>
    <xf numFmtId="0" fontId="5" fillId="0" borderId="0" xfId="0" applyFont="1"/>
    <xf numFmtId="0" fontId="5" fillId="0" borderId="0" xfId="0" applyFont="1" applyFill="1" applyBorder="1" applyAlignment="1"/>
    <xf numFmtId="0" fontId="5" fillId="0" borderId="1" xfId="0" applyFont="1" applyBorder="1" applyAlignment="1"/>
    <xf numFmtId="0" fontId="5" fillId="0" borderId="4" xfId="0" applyFont="1" applyBorder="1"/>
    <xf numFmtId="0" fontId="83" fillId="0" borderId="0" xfId="0" applyFont="1" applyFill="1" applyBorder="1" applyAlignment="1">
      <alignment horizontal="left"/>
    </xf>
    <xf numFmtId="0" fontId="84" fillId="0" borderId="0" xfId="0" applyFont="1" applyBorder="1"/>
    <xf numFmtId="170" fontId="84" fillId="0" borderId="0" xfId="0" applyNumberFormat="1" applyFont="1" applyFill="1" applyBorder="1" applyAlignment="1">
      <alignment vertical="center"/>
    </xf>
    <xf numFmtId="170" fontId="5" fillId="0" borderId="0" xfId="0" applyNumberFormat="1" applyFont="1" applyFill="1" applyBorder="1" applyAlignment="1">
      <alignment vertical="center"/>
    </xf>
    <xf numFmtId="170" fontId="5" fillId="0" borderId="0" xfId="0" applyNumberFormat="1" applyFont="1" applyFill="1" applyBorder="1" applyAlignment="1"/>
    <xf numFmtId="170" fontId="7" fillId="0" borderId="0" xfId="0" applyNumberFormat="1" applyFont="1" applyFill="1" applyBorder="1" applyAlignment="1"/>
    <xf numFmtId="174" fontId="7" fillId="0" borderId="0" xfId="0" applyNumberFormat="1" applyFont="1" applyFill="1" applyBorder="1" applyAlignment="1"/>
    <xf numFmtId="170" fontId="5" fillId="0" borderId="0" xfId="0" applyNumberFormat="1" applyFont="1" applyFill="1" applyBorder="1" applyAlignment="1">
      <alignment horizontal="center"/>
    </xf>
    <xf numFmtId="0" fontId="5" fillId="0" borderId="0" xfId="0" applyFont="1" applyFill="1"/>
    <xf numFmtId="0" fontId="0" fillId="0" borderId="0" xfId="0" applyBorder="1" applyAlignment="1" applyProtection="1">
      <protection locked="0"/>
    </xf>
    <xf numFmtId="0" fontId="5" fillId="0" borderId="5" xfId="0" applyFont="1" applyBorder="1" applyAlignment="1">
      <alignment horizontal="right"/>
    </xf>
    <xf numFmtId="170" fontId="5" fillId="0" borderId="0" xfId="0" applyNumberFormat="1" applyFont="1" applyFill="1" applyBorder="1" applyAlignment="1">
      <alignment horizontal="left"/>
    </xf>
    <xf numFmtId="0" fontId="0" fillId="0" borderId="0" xfId="0" applyBorder="1"/>
    <xf numFmtId="0" fontId="0" fillId="0" borderId="4" xfId="0" applyBorder="1"/>
    <xf numFmtId="0" fontId="0" fillId="0" borderId="1" xfId="0" applyBorder="1"/>
    <xf numFmtId="0" fontId="0" fillId="0" borderId="3" xfId="0" applyBorder="1"/>
    <xf numFmtId="0" fontId="0" fillId="0" borderId="2" xfId="0" applyBorder="1"/>
    <xf numFmtId="0" fontId="80" fillId="0" borderId="0" xfId="0" applyFont="1" applyFill="1" applyBorder="1" applyAlignment="1">
      <alignment horizontal="left"/>
    </xf>
    <xf numFmtId="0" fontId="8" fillId="0" borderId="0" xfId="0" applyFont="1" applyFill="1" applyBorder="1" applyAlignment="1"/>
    <xf numFmtId="170" fontId="8" fillId="0" borderId="0" xfId="0" applyNumberFormat="1" applyFont="1" applyFill="1" applyBorder="1" applyAlignment="1">
      <alignment horizontal="center"/>
    </xf>
    <xf numFmtId="0" fontId="0" fillId="0" borderId="0" xfId="0" applyBorder="1"/>
    <xf numFmtId="0" fontId="39" fillId="0" borderId="0" xfId="0" applyFont="1" applyBorder="1" applyAlignment="1">
      <alignment horizontal="center"/>
    </xf>
    <xf numFmtId="0" fontId="38" fillId="0" borderId="0" xfId="0" applyNumberFormat="1" applyFont="1" applyBorder="1" applyAlignment="1">
      <alignment horizontal="left"/>
    </xf>
    <xf numFmtId="0" fontId="38" fillId="0" borderId="0" xfId="0" applyFont="1" applyBorder="1"/>
    <xf numFmtId="1" fontId="39" fillId="0" borderId="0" xfId="0" applyNumberFormat="1" applyFont="1" applyBorder="1" applyAlignment="1">
      <alignment horizontal="center"/>
    </xf>
    <xf numFmtId="1" fontId="38" fillId="0" borderId="0" xfId="0" applyNumberFormat="1" applyFont="1" applyBorder="1" applyAlignment="1">
      <alignment horizontal="center"/>
    </xf>
    <xf numFmtId="1" fontId="41" fillId="0" borderId="0" xfId="0" applyNumberFormat="1" applyFont="1" applyBorder="1" applyAlignment="1">
      <alignment horizontal="center"/>
    </xf>
    <xf numFmtId="0" fontId="39" fillId="0" borderId="0" xfId="0" applyNumberFormat="1" applyFont="1" applyBorder="1" applyAlignment="1">
      <alignment horizontal="left"/>
    </xf>
    <xf numFmtId="0" fontId="42" fillId="0" borderId="0" xfId="0" applyFont="1" applyBorder="1"/>
    <xf numFmtId="1" fontId="28" fillId="0" borderId="0" xfId="0" applyNumberFormat="1" applyFont="1" applyBorder="1" applyAlignment="1">
      <alignment horizontal="center"/>
    </xf>
    <xf numFmtId="0" fontId="27" fillId="0" borderId="0" xfId="0" applyNumberFormat="1" applyFont="1" applyBorder="1" applyAlignment="1"/>
    <xf numFmtId="0" fontId="75" fillId="0" borderId="0" xfId="0" applyNumberFormat="1" applyFont="1" applyBorder="1" applyAlignment="1"/>
    <xf numFmtId="0" fontId="38" fillId="0" borderId="0" xfId="0" applyNumberFormat="1" applyFont="1" applyBorder="1" applyAlignment="1"/>
    <xf numFmtId="0" fontId="38" fillId="0" borderId="0" xfId="0" applyFont="1" applyBorder="1" applyAlignment="1"/>
    <xf numFmtId="0" fontId="40" fillId="0" borderId="0" xfId="0" applyNumberFormat="1" applyFont="1" applyBorder="1" applyAlignment="1"/>
    <xf numFmtId="0" fontId="38" fillId="0" borderId="0" xfId="0" quotePrefix="1" applyNumberFormat="1" applyFont="1" applyBorder="1" applyAlignment="1"/>
    <xf numFmtId="0" fontId="28" fillId="0" borderId="0" xfId="0" applyFont="1" applyBorder="1" applyAlignment="1"/>
    <xf numFmtId="0" fontId="80" fillId="0" borderId="0" xfId="0" applyFont="1"/>
    <xf numFmtId="0" fontId="0" fillId="0" borderId="0" xfId="0" applyBorder="1"/>
    <xf numFmtId="0" fontId="0" fillId="0" borderId="4" xfId="0" applyBorder="1"/>
    <xf numFmtId="0" fontId="0" fillId="0" borderId="0" xfId="0"/>
    <xf numFmtId="0" fontId="8" fillId="0" borderId="16" xfId="0" applyFont="1" applyBorder="1" applyAlignment="1">
      <alignment horizontal="center"/>
    </xf>
    <xf numFmtId="0" fontId="19" fillId="0" borderId="0" xfId="0" applyFont="1" applyAlignment="1">
      <alignment horizontal="justify" vertical="top" wrapText="1"/>
    </xf>
    <xf numFmtId="0" fontId="35" fillId="0" borderId="0" xfId="0" applyFont="1" applyAlignment="1">
      <alignment horizontal="justify" vertical="top" wrapText="1"/>
    </xf>
    <xf numFmtId="0" fontId="81" fillId="0" borderId="16" xfId="0" applyFont="1" applyBorder="1" applyAlignment="1">
      <alignment horizontal="left" vertical="center"/>
    </xf>
    <xf numFmtId="0" fontId="0" fillId="0" borderId="1" xfId="0" applyBorder="1"/>
    <xf numFmtId="0" fontId="0" fillId="0" borderId="3" xfId="0" applyBorder="1"/>
    <xf numFmtId="0" fontId="0" fillId="0" borderId="2" xfId="0" applyBorder="1"/>
    <xf numFmtId="0" fontId="5" fillId="0" borderId="0" xfId="0" applyFont="1" applyBorder="1" applyAlignment="1"/>
    <xf numFmtId="0" fontId="46" fillId="0" borderId="0" xfId="0" applyFont="1" applyBorder="1" applyAlignment="1">
      <alignment vertical="top"/>
    </xf>
    <xf numFmtId="0" fontId="6" fillId="0" borderId="0" xfId="0" applyFont="1" applyBorder="1" applyAlignment="1">
      <alignment vertical="top"/>
    </xf>
    <xf numFmtId="0" fontId="19" fillId="0" borderId="0" xfId="0" applyFont="1" applyBorder="1" applyAlignment="1">
      <alignment horizontal="justify" vertical="top" wrapText="1"/>
    </xf>
    <xf numFmtId="0" fontId="6" fillId="0" borderId="0" xfId="0" applyFont="1" applyBorder="1" applyAlignment="1">
      <alignment horizontal="justify" vertical="top" wrapText="1"/>
    </xf>
    <xf numFmtId="0" fontId="35" fillId="0" borderId="0" xfId="0" applyFont="1" applyBorder="1" applyAlignment="1">
      <alignment vertical="top"/>
    </xf>
    <xf numFmtId="0" fontId="19" fillId="0" borderId="0" xfId="0" applyFont="1" applyBorder="1" applyAlignment="1">
      <alignment vertical="top" wrapText="1"/>
    </xf>
    <xf numFmtId="0" fontId="35" fillId="0" borderId="0" xfId="0" applyFont="1" applyBorder="1" applyAlignment="1">
      <alignment vertical="top" wrapText="1"/>
    </xf>
    <xf numFmtId="0" fontId="80" fillId="0" borderId="0" xfId="0" applyFont="1" applyBorder="1"/>
    <xf numFmtId="0" fontId="79" fillId="0" borderId="0" xfId="0" applyFont="1" applyBorder="1" applyAlignment="1">
      <alignment wrapText="1"/>
    </xf>
    <xf numFmtId="0" fontId="79" fillId="0" borderId="0" xfId="0" applyFont="1" applyBorder="1" applyAlignment="1">
      <alignment vertical="top"/>
    </xf>
    <xf numFmtId="0" fontId="80" fillId="0" borderId="0" xfId="0" applyFont="1" applyBorder="1" applyAlignment="1">
      <alignment vertical="top"/>
    </xf>
    <xf numFmtId="0" fontId="19" fillId="0" borderId="0" xfId="0" applyFont="1" applyBorder="1" applyAlignment="1">
      <alignment vertical="top"/>
    </xf>
    <xf numFmtId="0" fontId="80" fillId="0" borderId="3" xfId="0" applyFont="1" applyBorder="1" applyAlignment="1"/>
    <xf numFmtId="0" fontId="52" fillId="0" borderId="16" xfId="0" applyFont="1" applyBorder="1" applyAlignment="1">
      <alignment horizontal="left" vertical="center"/>
    </xf>
    <xf numFmtId="0" fontId="79" fillId="0" borderId="16" xfId="0" applyFont="1" applyBorder="1" applyAlignment="1"/>
    <xf numFmtId="184" fontId="5" fillId="0" borderId="0" xfId="0" applyNumberFormat="1" applyFont="1" applyBorder="1" applyAlignment="1"/>
    <xf numFmtId="0" fontId="80" fillId="0" borderId="0" xfId="0" applyFont="1"/>
    <xf numFmtId="0" fontId="25" fillId="0" borderId="0" xfId="0" applyFont="1" applyBorder="1" applyAlignment="1">
      <alignment horizontal="justify" vertical="top" wrapText="1"/>
    </xf>
    <xf numFmtId="0" fontId="0" fillId="0" borderId="0" xfId="0" applyBorder="1"/>
    <xf numFmtId="0" fontId="0" fillId="0" borderId="4" xfId="0" applyBorder="1"/>
    <xf numFmtId="0" fontId="0" fillId="0" borderId="0" xfId="0"/>
    <xf numFmtId="0" fontId="8" fillId="0" borderId="0" xfId="0" applyFont="1" applyBorder="1"/>
    <xf numFmtId="0" fontId="5" fillId="0" borderId="0" xfId="0" applyFont="1" applyBorder="1"/>
    <xf numFmtId="170" fontId="0" fillId="0" borderId="0" xfId="0" applyNumberFormat="1" applyBorder="1"/>
    <xf numFmtId="0" fontId="0" fillId="0" borderId="1" xfId="0" applyBorder="1"/>
    <xf numFmtId="0" fontId="0" fillId="0" borderId="0" xfId="0" applyBorder="1" applyAlignment="1">
      <alignment vertical="top"/>
    </xf>
    <xf numFmtId="0" fontId="5" fillId="0" borderId="0" xfId="0" applyFont="1"/>
    <xf numFmtId="0" fontId="0" fillId="0" borderId="3" xfId="0" applyBorder="1"/>
    <xf numFmtId="0" fontId="0" fillId="0" borderId="2" xfId="0" applyBorder="1"/>
    <xf numFmtId="0" fontId="0" fillId="0" borderId="0" xfId="0"/>
    <xf numFmtId="0" fontId="0" fillId="0" borderId="0" xfId="0" applyAlignment="1">
      <alignment horizontal="justify" wrapText="1"/>
    </xf>
    <xf numFmtId="0" fontId="8" fillId="0" borderId="0" xfId="0" applyFont="1" applyBorder="1" applyAlignment="1">
      <alignment vertical="top"/>
    </xf>
    <xf numFmtId="0" fontId="47" fillId="0" borderId="0" xfId="0" applyFont="1" applyBorder="1" applyAlignment="1">
      <alignment vertical="top"/>
    </xf>
    <xf numFmtId="0" fontId="47" fillId="0" borderId="0" xfId="0" applyFont="1" applyBorder="1" applyAlignment="1">
      <alignment horizontal="justify" vertical="top" wrapText="1"/>
    </xf>
    <xf numFmtId="0" fontId="5" fillId="0" borderId="1" xfId="0" applyFont="1" applyBorder="1" applyAlignment="1">
      <alignment horizontal="right" vertical="center" wrapText="1"/>
    </xf>
    <xf numFmtId="0" fontId="8" fillId="0" borderId="0" xfId="0" applyFont="1" applyBorder="1" applyAlignment="1"/>
    <xf numFmtId="0" fontId="85" fillId="0" borderId="0" xfId="0" applyFont="1"/>
    <xf numFmtId="0" fontId="7" fillId="0" borderId="0" xfId="0" applyFont="1" applyFill="1" applyBorder="1" applyAlignment="1"/>
    <xf numFmtId="0" fontId="87" fillId="0" borderId="0" xfId="0" applyFont="1" applyFill="1" applyBorder="1"/>
    <xf numFmtId="0" fontId="80" fillId="0" borderId="0" xfId="0" applyFont="1" applyBorder="1" applyAlignment="1" applyProtection="1">
      <alignment horizontal="center"/>
      <protection locked="0"/>
    </xf>
    <xf numFmtId="0" fontId="6" fillId="0" borderId="0" xfId="0" applyFont="1" applyAlignment="1">
      <alignment horizontal="right"/>
    </xf>
    <xf numFmtId="170" fontId="80" fillId="0" borderId="0" xfId="0" applyNumberFormat="1" applyFont="1" applyBorder="1" applyProtection="1">
      <protection locked="0"/>
    </xf>
    <xf numFmtId="0" fontId="80" fillId="0" borderId="0" xfId="0" applyFont="1"/>
    <xf numFmtId="0" fontId="0" fillId="0" borderId="0" xfId="0" applyBorder="1"/>
    <xf numFmtId="170" fontId="0" fillId="0" borderId="3" xfId="0" applyNumberFormat="1" applyBorder="1"/>
    <xf numFmtId="0" fontId="0" fillId="0" borderId="1" xfId="0" applyBorder="1"/>
    <xf numFmtId="0" fontId="0" fillId="0" borderId="3" xfId="0" applyBorder="1"/>
    <xf numFmtId="0" fontId="0" fillId="0" borderId="2" xfId="0" applyBorder="1"/>
    <xf numFmtId="0" fontId="15" fillId="0" borderId="0" xfId="0" applyFont="1" applyBorder="1" applyAlignment="1" applyProtection="1">
      <protection locked="0"/>
    </xf>
    <xf numFmtId="0" fontId="51" fillId="0" borderId="0" xfId="0" applyFont="1" applyAlignment="1">
      <alignment horizontal="justify" wrapText="1"/>
    </xf>
    <xf numFmtId="0" fontId="0" fillId="0" borderId="0" xfId="0" applyBorder="1" applyAlignment="1">
      <alignment horizontal="left"/>
    </xf>
    <xf numFmtId="0" fontId="5" fillId="0" borderId="0" xfId="0" applyFont="1" applyBorder="1" applyAlignment="1">
      <alignment horizontal="center"/>
    </xf>
    <xf numFmtId="0" fontId="0" fillId="0" borderId="0" xfId="0" applyBorder="1"/>
    <xf numFmtId="0" fontId="0" fillId="0" borderId="4" xfId="0" applyBorder="1"/>
    <xf numFmtId="0" fontId="0" fillId="0" borderId="0" xfId="0"/>
    <xf numFmtId="0" fontId="0" fillId="0" borderId="1" xfId="0" applyBorder="1"/>
    <xf numFmtId="0" fontId="0" fillId="0" borderId="4" xfId="0" applyBorder="1" applyProtection="1">
      <protection locked="0"/>
    </xf>
    <xf numFmtId="0" fontId="0" fillId="0" borderId="0" xfId="0" applyBorder="1" applyProtection="1">
      <protection locked="0"/>
    </xf>
    <xf numFmtId="0" fontId="0" fillId="0" borderId="1" xfId="0" applyBorder="1" applyProtection="1">
      <protection locked="0"/>
    </xf>
    <xf numFmtId="0" fontId="8" fillId="0" borderId="4" xfId="0" applyFont="1" applyBorder="1" applyAlignment="1">
      <alignment horizontal="left"/>
    </xf>
    <xf numFmtId="0" fontId="8" fillId="0" borderId="0" xfId="0" applyFont="1" applyBorder="1" applyAlignment="1">
      <alignment horizontal="left"/>
    </xf>
    <xf numFmtId="0" fontId="0" fillId="0" borderId="3" xfId="0" applyBorder="1"/>
    <xf numFmtId="0" fontId="0" fillId="0" borderId="2" xfId="0" applyBorder="1"/>
    <xf numFmtId="0" fontId="0" fillId="0" borderId="16" xfId="0" applyBorder="1"/>
    <xf numFmtId="0" fontId="0" fillId="0" borderId="9" xfId="0" applyBorder="1"/>
    <xf numFmtId="0" fontId="79" fillId="0" borderId="0" xfId="0" quotePrefix="1" applyFont="1"/>
    <xf numFmtId="170" fontId="8" fillId="0" borderId="0" xfId="0" applyNumberFormat="1" applyFont="1" applyBorder="1" applyAlignment="1"/>
    <xf numFmtId="0" fontId="5" fillId="0" borderId="56" xfId="0" applyFont="1" applyBorder="1" applyAlignment="1">
      <alignment horizontal="centerContinuous"/>
    </xf>
    <xf numFmtId="0" fontId="80" fillId="0" borderId="56" xfId="0" applyFont="1" applyBorder="1" applyAlignment="1">
      <alignment horizontal="centerContinuous"/>
    </xf>
    <xf numFmtId="0" fontId="80" fillId="0" borderId="6" xfId="0" applyFont="1" applyBorder="1" applyAlignment="1">
      <alignment horizontal="centerContinuous"/>
    </xf>
    <xf numFmtId="0" fontId="80" fillId="0" borderId="1" xfId="0" applyFont="1" applyBorder="1"/>
    <xf numFmtId="0" fontId="80" fillId="0" borderId="2" xfId="0" applyFont="1" applyBorder="1"/>
    <xf numFmtId="0" fontId="80" fillId="0" borderId="3" xfId="0" applyFont="1" applyBorder="1"/>
    <xf numFmtId="0" fontId="0" fillId="0" borderId="57" xfId="0" applyBorder="1"/>
    <xf numFmtId="0" fontId="80" fillId="0" borderId="4" xfId="0" applyFont="1" applyBorder="1"/>
    <xf numFmtId="0" fontId="80" fillId="0" borderId="5" xfId="0" applyFont="1" applyBorder="1"/>
    <xf numFmtId="14" fontId="8" fillId="0" borderId="0" xfId="0" applyNumberFormat="1" applyFont="1" applyBorder="1" applyAlignment="1">
      <alignment horizontal="center"/>
    </xf>
    <xf numFmtId="0" fontId="80" fillId="0" borderId="0" xfId="0" applyFont="1" applyBorder="1" applyAlignment="1">
      <alignment horizontal="right"/>
    </xf>
    <xf numFmtId="0" fontId="79" fillId="0" borderId="51" xfId="0" applyFont="1" applyFill="1" applyBorder="1"/>
    <xf numFmtId="0" fontId="0" fillId="0" borderId="52" xfId="0" applyBorder="1"/>
    <xf numFmtId="0" fontId="0" fillId="0" borderId="53" xfId="0" applyBorder="1"/>
    <xf numFmtId="0" fontId="0" fillId="0" borderId="55" xfId="0" applyBorder="1"/>
    <xf numFmtId="0" fontId="0" fillId="0" borderId="16" xfId="0" applyFill="1" applyBorder="1" applyAlignment="1">
      <alignment horizontal="centerContinuous"/>
    </xf>
    <xf numFmtId="0" fontId="0" fillId="0" borderId="4" xfId="0" applyFill="1" applyBorder="1"/>
    <xf numFmtId="0" fontId="0" fillId="0" borderId="1" xfId="0" applyFill="1" applyBorder="1"/>
    <xf numFmtId="0" fontId="0" fillId="0" borderId="5" xfId="0" applyFill="1" applyBorder="1"/>
    <xf numFmtId="0" fontId="0" fillId="0" borderId="3" xfId="0" applyFill="1" applyBorder="1"/>
    <xf numFmtId="0" fontId="0" fillId="0" borderId="2" xfId="0" applyFill="1" applyBorder="1"/>
    <xf numFmtId="0" fontId="5" fillId="0" borderId="1" xfId="0" applyFont="1" applyBorder="1"/>
    <xf numFmtId="0" fontId="0" fillId="0" borderId="55" xfId="0" applyBorder="1" applyAlignment="1">
      <alignment horizontal="centerContinuous"/>
    </xf>
    <xf numFmtId="0" fontId="0" fillId="0" borderId="55" xfId="0" applyFill="1" applyBorder="1"/>
    <xf numFmtId="0" fontId="10" fillId="0" borderId="16" xfId="0" applyFont="1" applyBorder="1" applyAlignment="1">
      <alignment horizontal="center"/>
    </xf>
    <xf numFmtId="0" fontId="0" fillId="0" borderId="16" xfId="0" applyBorder="1" applyAlignment="1">
      <alignment horizontal="center"/>
    </xf>
    <xf numFmtId="0" fontId="0" fillId="0" borderId="0" xfId="0" applyFill="1" applyBorder="1" applyAlignment="1">
      <alignment vertical="top" wrapText="1"/>
    </xf>
    <xf numFmtId="0" fontId="10" fillId="0" borderId="3" xfId="0" applyFont="1" applyBorder="1" applyAlignment="1">
      <alignment horizontal="center"/>
    </xf>
    <xf numFmtId="0" fontId="0" fillId="0" borderId="3" xfId="0" applyFill="1" applyBorder="1" applyAlignment="1">
      <alignment vertical="top" wrapText="1"/>
    </xf>
    <xf numFmtId="0" fontId="80" fillId="0" borderId="0" xfId="0" applyFont="1" applyBorder="1" applyProtection="1">
      <protection locked="0"/>
    </xf>
    <xf numFmtId="0" fontId="0" fillId="0" borderId="4" xfId="0" applyFill="1" applyBorder="1" applyProtection="1">
      <protection locked="0"/>
    </xf>
    <xf numFmtId="0" fontId="0" fillId="0" borderId="0" xfId="0" applyFill="1" applyBorder="1" applyProtection="1">
      <protection locked="0"/>
    </xf>
    <xf numFmtId="0" fontId="0" fillId="0" borderId="1" xfId="0" applyFill="1" applyBorder="1" applyProtection="1">
      <protection locked="0"/>
    </xf>
    <xf numFmtId="0" fontId="0" fillId="0" borderId="0" xfId="0"/>
    <xf numFmtId="0" fontId="80" fillId="0" borderId="0" xfId="0" applyFont="1" applyBorder="1" applyAlignment="1">
      <alignment horizontal="left" vertical="center" wrapText="1"/>
    </xf>
    <xf numFmtId="0" fontId="2" fillId="0" borderId="0" xfId="0" applyFont="1" applyBorder="1" applyAlignment="1">
      <alignment horizontal="left" vertical="center" wrapText="1"/>
    </xf>
    <xf numFmtId="0" fontId="5" fillId="0" borderId="0" xfId="0" applyFont="1" applyBorder="1" applyAlignment="1">
      <alignment horizontal="right"/>
    </xf>
    <xf numFmtId="0" fontId="5" fillId="0" borderId="0" xfId="0" applyFont="1" applyBorder="1"/>
    <xf numFmtId="0" fontId="5" fillId="0" borderId="0" xfId="0" applyFont="1"/>
    <xf numFmtId="0" fontId="80" fillId="0" borderId="0" xfId="0" applyFont="1" applyAlignment="1">
      <alignment vertical="top" wrapText="1"/>
    </xf>
    <xf numFmtId="0" fontId="5" fillId="0" borderId="0" xfId="0" applyFont="1" applyBorder="1" applyAlignment="1">
      <alignment horizontal="center"/>
    </xf>
    <xf numFmtId="0" fontId="0" fillId="0" borderId="0" xfId="0" applyBorder="1"/>
    <xf numFmtId="0" fontId="0" fillId="0" borderId="0" xfId="0"/>
    <xf numFmtId="0" fontId="5" fillId="0" borderId="0" xfId="0" applyFont="1" applyFill="1" applyBorder="1" applyAlignment="1">
      <alignment horizontal="center" vertical="top"/>
    </xf>
    <xf numFmtId="0" fontId="0" fillId="0" borderId="0" xfId="0" applyBorder="1" applyAlignment="1">
      <alignment horizontal="left"/>
    </xf>
    <xf numFmtId="0" fontId="80" fillId="0" borderId="0" xfId="0" applyFont="1"/>
    <xf numFmtId="0" fontId="0" fillId="0" borderId="0" xfId="0" applyBorder="1"/>
    <xf numFmtId="0" fontId="0" fillId="0" borderId="0" xfId="0"/>
    <xf numFmtId="0" fontId="5" fillId="0" borderId="3" xfId="0" applyFont="1" applyBorder="1" applyAlignment="1">
      <alignment horizontal="center"/>
    </xf>
    <xf numFmtId="0" fontId="5" fillId="0" borderId="0" xfId="0" applyFont="1" applyBorder="1" applyAlignment="1">
      <alignment horizontal="right"/>
    </xf>
    <xf numFmtId="0" fontId="5" fillId="0" borderId="0" xfId="0" applyFont="1" applyBorder="1"/>
    <xf numFmtId="0" fontId="5" fillId="0" borderId="0" xfId="0" applyFont="1" applyAlignment="1"/>
    <xf numFmtId="0" fontId="5" fillId="0" borderId="0" xfId="0" applyFont="1"/>
    <xf numFmtId="0" fontId="5" fillId="0" borderId="0" xfId="0" applyFont="1" applyBorder="1" applyAlignment="1"/>
    <xf numFmtId="0" fontId="5" fillId="0" borderId="0" xfId="0" applyFont="1" applyFill="1" applyBorder="1" applyAlignment="1"/>
    <xf numFmtId="0" fontId="28" fillId="0" borderId="0" xfId="3" applyFont="1" applyBorder="1" applyAlignment="1">
      <alignment horizontal="justify"/>
    </xf>
    <xf numFmtId="1" fontId="27" fillId="0" borderId="0" xfId="3" applyNumberFormat="1" applyFont="1" applyBorder="1" applyAlignment="1">
      <alignment horizontal="center"/>
    </xf>
    <xf numFmtId="0" fontId="8" fillId="0" borderId="0" xfId="4" applyFont="1" applyBorder="1"/>
    <xf numFmtId="1" fontId="31" fillId="0" borderId="0" xfId="4" applyNumberFormat="1" applyFont="1" applyBorder="1" applyAlignment="1">
      <alignment horizontal="center"/>
    </xf>
    <xf numFmtId="0" fontId="6" fillId="0" borderId="0" xfId="4" applyFont="1" applyBorder="1"/>
    <xf numFmtId="1" fontId="19" fillId="0" borderId="0" xfId="4" applyNumberFormat="1" applyFont="1" applyBorder="1" applyAlignment="1">
      <alignment horizontal="center"/>
    </xf>
    <xf numFmtId="0" fontId="19" fillId="0" borderId="0" xfId="4" applyFont="1" applyBorder="1" applyAlignment="1">
      <alignment horizontal="justify" vertical="top"/>
    </xf>
    <xf numFmtId="0" fontId="26" fillId="0" borderId="0" xfId="4" applyBorder="1"/>
    <xf numFmtId="0" fontId="19" fillId="0" borderId="0" xfId="4" applyNumberFormat="1" applyFont="1" applyBorder="1" applyAlignment="1">
      <alignment horizontal="justify" vertical="top" wrapText="1"/>
    </xf>
    <xf numFmtId="0" fontId="19" fillId="0" borderId="0" xfId="4" applyFont="1" applyBorder="1" applyAlignment="1">
      <alignment horizontal="justify" vertical="top" wrapText="1"/>
    </xf>
    <xf numFmtId="0" fontId="33" fillId="0" borderId="0" xfId="4" applyNumberFormat="1" applyFont="1" applyBorder="1" applyAlignment="1">
      <alignment horizontal="left"/>
    </xf>
    <xf numFmtId="1" fontId="19" fillId="0" borderId="0" xfId="4" applyNumberFormat="1" applyFont="1" applyBorder="1" applyAlignment="1">
      <alignment horizontal="left"/>
    </xf>
    <xf numFmtId="1" fontId="31" fillId="0" borderId="0" xfId="4" applyNumberFormat="1" applyFont="1" applyBorder="1" applyAlignment="1">
      <alignment horizontal="left"/>
    </xf>
    <xf numFmtId="0" fontId="19" fillId="0" borderId="0" xfId="4" applyNumberFormat="1" applyFont="1" applyBorder="1" applyAlignment="1">
      <alignment horizontal="left"/>
    </xf>
    <xf numFmtId="0" fontId="32" fillId="0" borderId="0" xfId="4" applyFont="1" applyBorder="1"/>
    <xf numFmtId="1" fontId="19" fillId="0" borderId="0" xfId="4" applyNumberFormat="1" applyFont="1" applyBorder="1" applyAlignment="1">
      <alignment horizontal="right"/>
    </xf>
    <xf numFmtId="0" fontId="19" fillId="0" borderId="0" xfId="4" applyFont="1" applyBorder="1" applyAlignment="1">
      <alignment vertical="top" wrapText="1"/>
    </xf>
    <xf numFmtId="0" fontId="33" fillId="0" borderId="0" xfId="4" applyNumberFormat="1" applyFont="1" applyBorder="1" applyAlignment="1"/>
    <xf numFmtId="0" fontId="19" fillId="0" borderId="0" xfId="4" applyNumberFormat="1" applyFont="1" applyBorder="1" applyAlignment="1">
      <alignment vertical="top" wrapText="1"/>
    </xf>
    <xf numFmtId="0" fontId="19" fillId="0" borderId="0" xfId="4" applyFont="1" applyFill="1" applyBorder="1" applyAlignment="1">
      <alignment vertical="top" wrapText="1"/>
    </xf>
    <xf numFmtId="0" fontId="19" fillId="0" borderId="0" xfId="4" quotePrefix="1" applyFont="1" applyBorder="1" applyAlignment="1">
      <alignment vertical="top" wrapText="1"/>
    </xf>
    <xf numFmtId="0" fontId="19" fillId="0" borderId="0" xfId="4" applyFont="1" applyBorder="1" applyAlignment="1">
      <alignment vertical="top"/>
    </xf>
    <xf numFmtId="0" fontId="35" fillId="0" borderId="0" xfId="4" applyFont="1" applyBorder="1" applyAlignment="1"/>
    <xf numFmtId="1" fontId="33" fillId="0" borderId="0" xfId="4" applyNumberFormat="1" applyFont="1" applyBorder="1" applyAlignment="1"/>
    <xf numFmtId="0" fontId="6" fillId="0" borderId="0" xfId="0" applyFont="1" applyFill="1" applyBorder="1" applyAlignment="1">
      <alignment vertical="top"/>
    </xf>
    <xf numFmtId="0" fontId="89" fillId="0" borderId="0" xfId="0" applyFont="1" applyBorder="1" applyAlignment="1">
      <alignment horizontal="center"/>
    </xf>
    <xf numFmtId="0" fontId="87" fillId="0" borderId="0" xfId="0" applyFont="1" applyBorder="1"/>
    <xf numFmtId="1" fontId="7" fillId="0" borderId="0" xfId="0" applyNumberFormat="1" applyFont="1" applyBorder="1" applyAlignment="1"/>
    <xf numFmtId="0" fontId="9" fillId="0" borderId="0" xfId="0" applyFont="1" applyBorder="1" applyAlignment="1">
      <alignment horizontal="center"/>
    </xf>
    <xf numFmtId="1" fontId="7" fillId="0" borderId="0" xfId="0" applyNumberFormat="1" applyFont="1" applyBorder="1" applyAlignment="1">
      <alignment horizontal="center"/>
    </xf>
    <xf numFmtId="0" fontId="7" fillId="0" borderId="0" xfId="0" applyFont="1" applyBorder="1" applyAlignment="1">
      <alignment horizontal="center"/>
    </xf>
    <xf numFmtId="0" fontId="7" fillId="0" borderId="0" xfId="0" applyNumberFormat="1" applyFont="1" applyBorder="1" applyAlignment="1">
      <alignment horizontal="left"/>
    </xf>
    <xf numFmtId="0" fontId="7" fillId="0" borderId="0" xfId="0" applyFont="1" applyBorder="1" applyAlignment="1"/>
    <xf numFmtId="0" fontId="7" fillId="0" borderId="0" xfId="0" applyNumberFormat="1" applyFont="1" applyBorder="1" applyAlignment="1"/>
    <xf numFmtId="170" fontId="7" fillId="0" borderId="0" xfId="0" applyNumberFormat="1" applyFont="1" applyBorder="1" applyAlignment="1"/>
    <xf numFmtId="170" fontId="7" fillId="0" borderId="0" xfId="0" applyNumberFormat="1" applyFont="1" applyBorder="1" applyAlignment="1">
      <alignment horizontal="center"/>
    </xf>
    <xf numFmtId="0" fontId="5" fillId="0" borderId="0" xfId="0" applyFont="1" applyBorder="1" applyAlignment="1">
      <alignment vertical="top"/>
    </xf>
    <xf numFmtId="168" fontId="7" fillId="0" borderId="0" xfId="0" applyNumberFormat="1" applyFont="1" applyBorder="1" applyAlignment="1"/>
    <xf numFmtId="0" fontId="5" fillId="0" borderId="0" xfId="0" quotePrefix="1" applyFont="1" applyBorder="1" applyAlignment="1">
      <alignment horizontal="center"/>
    </xf>
    <xf numFmtId="170" fontId="7" fillId="0" borderId="0" xfId="0" applyNumberFormat="1" applyFont="1" applyBorder="1" applyAlignment="1">
      <alignment vertical="top"/>
    </xf>
    <xf numFmtId="0" fontId="5" fillId="0" borderId="0" xfId="0" applyFont="1" applyAlignment="1">
      <alignment vertical="top"/>
    </xf>
    <xf numFmtId="0" fontId="5" fillId="0" borderId="0" xfId="0" applyFont="1" applyAlignment="1">
      <alignment horizontal="center"/>
    </xf>
    <xf numFmtId="0" fontId="5" fillId="0" borderId="0" xfId="0" quotePrefix="1" applyFont="1" applyAlignment="1">
      <alignment horizontal="center"/>
    </xf>
    <xf numFmtId="2" fontId="5" fillId="0" borderId="0" xfId="0" quotePrefix="1" applyNumberFormat="1" applyFont="1" applyAlignment="1">
      <alignment horizontal="left"/>
    </xf>
    <xf numFmtId="0" fontId="5" fillId="0" borderId="3" xfId="0" applyFont="1" applyBorder="1" applyAlignment="1">
      <alignment horizontal="center" vertical="top"/>
    </xf>
    <xf numFmtId="1" fontId="7" fillId="0" borderId="0" xfId="0" applyNumberFormat="1" applyFont="1" applyBorder="1" applyAlignment="1">
      <alignment horizontal="center" vertical="top"/>
    </xf>
    <xf numFmtId="0" fontId="7" fillId="0" borderId="0" xfId="0" applyFont="1" applyBorder="1" applyAlignment="1">
      <alignment horizontal="center" vertical="top"/>
    </xf>
    <xf numFmtId="0" fontId="5" fillId="0" borderId="0" xfId="0" quotePrefix="1" applyFont="1" applyAlignment="1">
      <alignment horizontal="left"/>
    </xf>
    <xf numFmtId="0" fontId="5" fillId="0" borderId="0" xfId="0" quotePrefix="1" applyFont="1" applyAlignment="1"/>
    <xf numFmtId="170" fontId="5" fillId="0" borderId="0" xfId="0" applyNumberFormat="1" applyFont="1" applyBorder="1" applyAlignment="1"/>
    <xf numFmtId="170" fontId="5" fillId="0" borderId="0" xfId="0" applyNumberFormat="1" applyFont="1" applyBorder="1" applyAlignment="1">
      <alignment vertical="top"/>
    </xf>
    <xf numFmtId="0" fontId="9" fillId="0" borderId="0" xfId="0" applyFont="1" applyBorder="1" applyAlignment="1"/>
    <xf numFmtId="0" fontId="5" fillId="0" borderId="0" xfId="0" quotePrefix="1" applyFont="1" applyBorder="1" applyAlignment="1"/>
    <xf numFmtId="1" fontId="7" fillId="0" borderId="3" xfId="0" applyNumberFormat="1" applyFont="1" applyBorder="1" applyAlignment="1">
      <alignment horizontal="center" vertical="top"/>
    </xf>
    <xf numFmtId="0" fontId="7" fillId="0" borderId="3" xfId="0" applyFont="1" applyBorder="1" applyAlignment="1">
      <alignment horizontal="center" vertical="top"/>
    </xf>
    <xf numFmtId="0" fontId="7" fillId="0" borderId="0" xfId="0" applyNumberFormat="1" applyFont="1" applyBorder="1" applyAlignment="1">
      <alignment horizontal="center"/>
    </xf>
    <xf numFmtId="1" fontId="7" fillId="0" borderId="0" xfId="0" applyNumberFormat="1" applyFont="1" applyAlignment="1">
      <alignment horizontal="center"/>
    </xf>
    <xf numFmtId="0" fontId="9" fillId="0" borderId="0" xfId="0" applyNumberFormat="1" applyFont="1" applyAlignment="1">
      <alignment horizontal="left"/>
    </xf>
    <xf numFmtId="1" fontId="5" fillId="0" borderId="0" xfId="0" applyNumberFormat="1" applyFont="1" applyAlignment="1">
      <alignment horizontal="center"/>
    </xf>
    <xf numFmtId="0" fontId="5" fillId="0" borderId="0" xfId="0" applyNumberFormat="1" applyFont="1" applyAlignment="1">
      <alignment horizontal="left"/>
    </xf>
    <xf numFmtId="0" fontId="5" fillId="0" borderId="0" xfId="0" applyNumberFormat="1" applyFont="1" applyFill="1" applyAlignment="1">
      <alignment horizontal="left"/>
    </xf>
    <xf numFmtId="1" fontId="5" fillId="0" borderId="0" xfId="0" applyNumberFormat="1" applyFont="1" applyFill="1" applyAlignment="1">
      <alignment horizontal="center"/>
    </xf>
    <xf numFmtId="0" fontId="21" fillId="0" borderId="0" xfId="0" applyNumberFormat="1" applyFont="1" applyFill="1" applyAlignment="1">
      <alignment horizontal="left"/>
    </xf>
    <xf numFmtId="0" fontId="0" fillId="0" borderId="0" xfId="0" applyBorder="1"/>
    <xf numFmtId="0" fontId="80" fillId="0" borderId="0" xfId="0" applyFont="1" applyBorder="1" applyAlignment="1"/>
    <xf numFmtId="175" fontId="5" fillId="0" borderId="0" xfId="0" applyNumberFormat="1" applyFont="1" applyBorder="1" applyAlignment="1"/>
    <xf numFmtId="175" fontId="7" fillId="0" borderId="0" xfId="0" applyNumberFormat="1" applyFont="1" applyBorder="1" applyAlignment="1"/>
    <xf numFmtId="0" fontId="9" fillId="0" borderId="0" xfId="0" applyFont="1" applyFill="1" applyBorder="1" applyAlignment="1"/>
    <xf numFmtId="0" fontId="5" fillId="0" borderId="0" xfId="0" applyFont="1" applyFill="1" applyBorder="1" applyAlignment="1">
      <alignment vertical="top"/>
    </xf>
    <xf numFmtId="49" fontId="5" fillId="0" borderId="0" xfId="0" applyNumberFormat="1" applyFont="1" applyFill="1" applyBorder="1" applyAlignment="1">
      <alignment horizontal="center" vertical="top"/>
    </xf>
    <xf numFmtId="0" fontId="48" fillId="0" borderId="0" xfId="0" applyFont="1" applyBorder="1" applyAlignment="1">
      <alignment vertical="top"/>
    </xf>
    <xf numFmtId="0" fontId="7" fillId="0" borderId="0" xfId="0" applyFont="1" applyBorder="1" applyAlignment="1">
      <alignment vertical="top"/>
    </xf>
    <xf numFmtId="179" fontId="7" fillId="0" borderId="0" xfId="0" applyNumberFormat="1" applyFont="1" applyBorder="1" applyAlignment="1"/>
    <xf numFmtId="173" fontId="7" fillId="0" borderId="0" xfId="0" quotePrefix="1" applyNumberFormat="1" applyFont="1" applyBorder="1" applyAlignment="1"/>
    <xf numFmtId="0" fontId="6" fillId="0" borderId="0" xfId="0" applyFont="1" applyBorder="1" applyAlignment="1"/>
    <xf numFmtId="0" fontId="79" fillId="0" borderId="0" xfId="0" applyFont="1"/>
    <xf numFmtId="0" fontId="80" fillId="0" borderId="0" xfId="0" applyFont="1"/>
    <xf numFmtId="0" fontId="0" fillId="0" borderId="0" xfId="0" applyBorder="1"/>
    <xf numFmtId="0" fontId="5" fillId="0" borderId="0" xfId="0" applyFont="1" applyBorder="1" applyAlignment="1">
      <alignment horizontal="center"/>
    </xf>
    <xf numFmtId="0" fontId="5" fillId="0" borderId="0" xfId="0" applyFont="1" applyBorder="1"/>
    <xf numFmtId="0" fontId="5" fillId="0" borderId="0" xfId="0" applyFont="1" applyAlignment="1"/>
    <xf numFmtId="0" fontId="5" fillId="0" borderId="0" xfId="0" applyFont="1" applyBorder="1" applyAlignment="1"/>
    <xf numFmtId="0" fontId="5" fillId="0" borderId="0" xfId="0" applyFont="1"/>
    <xf numFmtId="0" fontId="6" fillId="0" borderId="0" xfId="0" applyFont="1" applyFill="1" applyBorder="1"/>
    <xf numFmtId="0" fontId="6" fillId="0" borderId="0" xfId="0" applyFont="1" applyBorder="1"/>
    <xf numFmtId="0" fontId="5" fillId="0" borderId="0" xfId="0" applyFont="1" applyBorder="1" applyAlignment="1">
      <alignment horizontal="center" vertical="top"/>
    </xf>
    <xf numFmtId="0" fontId="5" fillId="0" borderId="0" xfId="0" applyFont="1" applyFill="1" applyBorder="1"/>
    <xf numFmtId="0" fontId="5" fillId="0" borderId="0" xfId="0" applyFont="1" applyAlignment="1">
      <alignment horizontal="center"/>
    </xf>
    <xf numFmtId="0" fontId="5" fillId="0" borderId="0" xfId="0" applyFont="1" applyFill="1" applyBorder="1" applyAlignment="1">
      <alignment horizontal="center"/>
    </xf>
    <xf numFmtId="0" fontId="7" fillId="0" borderId="0" xfId="0" applyFont="1" applyBorder="1"/>
    <xf numFmtId="0" fontId="9" fillId="0" borderId="0" xfId="0" applyFont="1" applyBorder="1" applyAlignment="1"/>
    <xf numFmtId="0" fontId="79" fillId="0" borderId="0" xfId="0" applyFont="1" applyBorder="1"/>
    <xf numFmtId="0" fontId="6" fillId="0" borderId="0" xfId="0" applyFont="1" applyBorder="1" applyAlignment="1">
      <alignment wrapText="1"/>
    </xf>
    <xf numFmtId="0" fontId="80" fillId="0" borderId="0" xfId="0" applyFont="1" applyFill="1"/>
    <xf numFmtId="0" fontId="3" fillId="0" borderId="0" xfId="0" applyFont="1" applyBorder="1"/>
    <xf numFmtId="170" fontId="79" fillId="0" borderId="0" xfId="0" applyNumberFormat="1" applyFont="1" applyBorder="1" applyAlignment="1">
      <alignment horizontal="center"/>
    </xf>
    <xf numFmtId="0" fontId="80" fillId="0" borderId="0" xfId="0" applyFont="1" applyAlignment="1">
      <alignment horizontal="center"/>
    </xf>
    <xf numFmtId="0" fontId="3" fillId="0" borderId="0" xfId="0" applyFont="1" applyFill="1" applyBorder="1"/>
    <xf numFmtId="0" fontId="79" fillId="0" borderId="0" xfId="0" applyNumberFormat="1" applyFont="1" applyBorder="1" applyAlignment="1"/>
    <xf numFmtId="0" fontId="80" fillId="0" borderId="0" xfId="0" applyNumberFormat="1" applyFont="1" applyBorder="1" applyAlignment="1"/>
    <xf numFmtId="0" fontId="80" fillId="0" borderId="0" xfId="0" applyNumberFormat="1" applyFont="1" applyBorder="1" applyAlignment="1">
      <alignment horizontal="left"/>
    </xf>
    <xf numFmtId="0" fontId="79" fillId="0" borderId="0" xfId="0" applyFont="1" applyBorder="1" applyAlignment="1">
      <alignment horizontal="center"/>
    </xf>
    <xf numFmtId="0" fontId="79" fillId="0" borderId="0" xfId="0" applyNumberFormat="1" applyFont="1" applyBorder="1" applyAlignment="1">
      <alignment horizontal="left"/>
    </xf>
    <xf numFmtId="0" fontId="55" fillId="0" borderId="0" xfId="0" applyFont="1"/>
    <xf numFmtId="0" fontId="50" fillId="0" borderId="0" xfId="0" applyFont="1"/>
    <xf numFmtId="0" fontId="50" fillId="0" borderId="0" xfId="0" applyFont="1" applyAlignment="1">
      <alignment horizontal="center"/>
    </xf>
    <xf numFmtId="0" fontId="50" fillId="0" borderId="0" xfId="0" quotePrefix="1" applyFont="1" applyAlignment="1">
      <alignment horizontal="center"/>
    </xf>
    <xf numFmtId="2" fontId="50" fillId="0" borderId="0" xfId="0" quotePrefix="1" applyNumberFormat="1" applyFont="1" applyAlignment="1">
      <alignment horizontal="left"/>
    </xf>
    <xf numFmtId="0" fontId="50" fillId="0" borderId="0" xfId="0" applyFont="1" applyAlignment="1"/>
    <xf numFmtId="0" fontId="50" fillId="0" borderId="3" xfId="0" applyFont="1" applyBorder="1" applyAlignment="1">
      <alignment horizontal="left" vertical="top"/>
    </xf>
    <xf numFmtId="0" fontId="50" fillId="0" borderId="3" xfId="0" applyFont="1" applyBorder="1" applyAlignment="1">
      <alignment horizontal="center" vertical="top"/>
    </xf>
    <xf numFmtId="0" fontId="50" fillId="0" borderId="0" xfId="0" applyFont="1" applyBorder="1"/>
    <xf numFmtId="0" fontId="50" fillId="0" borderId="0" xfId="0" quotePrefix="1" applyFont="1" applyBorder="1"/>
    <xf numFmtId="0" fontId="50" fillId="0" borderId="3" xfId="0" applyFont="1" applyBorder="1" applyAlignment="1">
      <alignment horizontal="right" vertical="top"/>
    </xf>
    <xf numFmtId="0" fontId="50" fillId="0" borderId="0" xfId="0" applyFont="1" applyBorder="1" applyAlignment="1">
      <alignment horizontal="center"/>
    </xf>
    <xf numFmtId="0" fontId="50" fillId="0" borderId="0" xfId="0" applyFont="1" applyBorder="1" applyAlignment="1">
      <alignment horizontal="right"/>
    </xf>
    <xf numFmtId="0" fontId="37" fillId="0" borderId="0" xfId="0" applyFont="1"/>
    <xf numFmtId="0" fontId="1" fillId="0" borderId="0" xfId="0" applyNumberFormat="1" applyFont="1" applyBorder="1" applyAlignment="1">
      <alignment horizontal="left"/>
    </xf>
    <xf numFmtId="0" fontId="80" fillId="0" borderId="0" xfId="0" applyNumberFormat="1" applyFont="1" applyBorder="1" applyAlignment="1">
      <alignment horizontal="right"/>
    </xf>
    <xf numFmtId="49" fontId="80" fillId="0" borderId="0" xfId="0" applyNumberFormat="1" applyFont="1" applyBorder="1" applyAlignment="1">
      <alignment horizontal="center" vertical="top"/>
    </xf>
    <xf numFmtId="0" fontId="80" fillId="0" borderId="0" xfId="0" applyFont="1" applyAlignment="1">
      <alignment vertical="top"/>
    </xf>
    <xf numFmtId="0" fontId="80" fillId="0" borderId="0" xfId="0" applyFont="1" applyBorder="1" applyAlignment="1">
      <alignment horizontal="right" vertical="top"/>
    </xf>
    <xf numFmtId="0" fontId="80" fillId="0" borderId="0" xfId="0" applyFont="1" applyAlignment="1">
      <alignment horizontal="center" vertical="top"/>
    </xf>
    <xf numFmtId="0" fontId="9" fillId="0" borderId="0" xfId="0" applyFont="1" applyFill="1" applyBorder="1"/>
    <xf numFmtId="0" fontId="48" fillId="0" borderId="3" xfId="0" applyFont="1" applyBorder="1" applyAlignment="1">
      <alignment vertical="top"/>
    </xf>
    <xf numFmtId="0" fontId="80" fillId="0" borderId="3" xfId="0" applyFont="1" applyBorder="1" applyAlignment="1">
      <alignment vertical="top"/>
    </xf>
    <xf numFmtId="0" fontId="80" fillId="0" borderId="3" xfId="0" applyFont="1" applyBorder="1" applyAlignment="1">
      <alignment horizontal="left" vertical="top"/>
    </xf>
    <xf numFmtId="0" fontId="80" fillId="0" borderId="3" xfId="0" applyFont="1" applyBorder="1" applyAlignment="1">
      <alignment horizontal="right"/>
    </xf>
    <xf numFmtId="0" fontId="80" fillId="0" borderId="3" xfId="0" applyFont="1" applyBorder="1" applyAlignment="1">
      <alignment horizontal="center"/>
    </xf>
    <xf numFmtId="0" fontId="80" fillId="0" borderId="3" xfId="0" applyFont="1" applyBorder="1" applyAlignment="1">
      <alignment horizontal="right" vertical="top"/>
    </xf>
    <xf numFmtId="49" fontId="80" fillId="0" borderId="3" xfId="0" applyNumberFormat="1" applyFont="1" applyBorder="1" applyAlignment="1">
      <alignment horizontal="center" vertical="top"/>
    </xf>
    <xf numFmtId="0" fontId="48" fillId="0" borderId="3" xfId="0" applyFont="1" applyBorder="1"/>
    <xf numFmtId="0" fontId="90" fillId="0" borderId="0" xfId="0" applyNumberFormat="1" applyFont="1" applyBorder="1" applyAlignment="1">
      <alignment horizontal="center"/>
    </xf>
    <xf numFmtId="0" fontId="5" fillId="0" borderId="0" xfId="0" applyFont="1" applyBorder="1" applyAlignment="1">
      <alignment wrapText="1"/>
    </xf>
    <xf numFmtId="0" fontId="0" fillId="0" borderId="0" xfId="0" applyBorder="1" applyAlignment="1">
      <alignment horizontal="left"/>
    </xf>
    <xf numFmtId="0" fontId="80" fillId="0" borderId="0" xfId="0" applyFont="1"/>
    <xf numFmtId="0" fontId="0" fillId="0" borderId="0" xfId="0" applyBorder="1"/>
    <xf numFmtId="0" fontId="0" fillId="0" borderId="4" xfId="0" applyBorder="1"/>
    <xf numFmtId="0" fontId="0" fillId="0" borderId="0" xfId="0"/>
    <xf numFmtId="0" fontId="5" fillId="0" borderId="0" xfId="0" applyFont="1" applyBorder="1" applyAlignment="1">
      <alignment horizontal="center"/>
    </xf>
    <xf numFmtId="0" fontId="5" fillId="0" borderId="0" xfId="0" applyFont="1" applyBorder="1" applyAlignment="1">
      <alignment horizontal="right"/>
    </xf>
    <xf numFmtId="0" fontId="0" fillId="0" borderId="3" xfId="0" applyBorder="1" applyAlignment="1">
      <alignment horizontal="left"/>
    </xf>
    <xf numFmtId="0" fontId="5" fillId="0" borderId="0" xfId="0" applyFont="1" applyBorder="1"/>
    <xf numFmtId="0" fontId="0" fillId="0" borderId="1" xfId="0" applyBorder="1"/>
    <xf numFmtId="0" fontId="0" fillId="0" borderId="0" xfId="0" applyBorder="1" applyAlignment="1">
      <alignment horizontal="right"/>
    </xf>
    <xf numFmtId="170" fontId="8" fillId="0" borderId="0" xfId="0" applyNumberFormat="1" applyFont="1" applyBorder="1" applyAlignment="1">
      <alignment horizontal="center"/>
    </xf>
    <xf numFmtId="0" fontId="5" fillId="0" borderId="0" xfId="0" applyFont="1" applyAlignment="1"/>
    <xf numFmtId="0" fontId="5" fillId="0" borderId="0" xfId="0" applyFont="1" applyBorder="1" applyAlignment="1">
      <alignment wrapText="1"/>
    </xf>
    <xf numFmtId="0" fontId="5" fillId="0" borderId="0" xfId="0" applyFont="1" applyBorder="1" applyAlignment="1"/>
    <xf numFmtId="0" fontId="5" fillId="0" borderId="0" xfId="0" applyFont="1"/>
    <xf numFmtId="170" fontId="50" fillId="0" borderId="0" xfId="0" applyNumberFormat="1" applyFont="1" applyBorder="1" applyAlignment="1"/>
    <xf numFmtId="0" fontId="48" fillId="0" borderId="0" xfId="0" applyFont="1" applyBorder="1"/>
    <xf numFmtId="0" fontId="5" fillId="0" borderId="0" xfId="0" applyFont="1" applyBorder="1" applyAlignment="1">
      <alignment horizontal="center" vertical="top"/>
    </xf>
    <xf numFmtId="0" fontId="5" fillId="0" borderId="0" xfId="0" applyFont="1" applyAlignment="1">
      <alignment horizontal="center"/>
    </xf>
    <xf numFmtId="0" fontId="5" fillId="0" borderId="0" xfId="0" quotePrefix="1" applyFont="1" applyAlignment="1">
      <alignment horizontal="center"/>
    </xf>
    <xf numFmtId="0" fontId="0" fillId="0" borderId="0" xfId="0" applyAlignment="1">
      <alignment horizontal="justify" wrapText="1"/>
    </xf>
    <xf numFmtId="0" fontId="5" fillId="0" borderId="0" xfId="0" applyFont="1" applyFill="1" applyBorder="1" applyAlignment="1"/>
    <xf numFmtId="0" fontId="79" fillId="0" borderId="0" xfId="0" applyFont="1"/>
    <xf numFmtId="0" fontId="80" fillId="0" borderId="0" xfId="0" applyFont="1"/>
    <xf numFmtId="4" fontId="8" fillId="0" borderId="0" xfId="0" applyNumberFormat="1" applyFont="1" applyBorder="1" applyAlignment="1">
      <alignment horizontal="center"/>
    </xf>
    <xf numFmtId="0" fontId="0" fillId="0" borderId="0" xfId="0" applyBorder="1"/>
    <xf numFmtId="0" fontId="0" fillId="0" borderId="4" xfId="0" applyBorder="1"/>
    <xf numFmtId="0" fontId="0" fillId="0" borderId="0" xfId="0"/>
    <xf numFmtId="0" fontId="5" fillId="0" borderId="0" xfId="0" applyFont="1" applyBorder="1"/>
    <xf numFmtId="0" fontId="5" fillId="0" borderId="0" xfId="0" applyFont="1"/>
    <xf numFmtId="0" fontId="48" fillId="0" borderId="0" xfId="0" applyFont="1" applyBorder="1" applyAlignment="1">
      <alignment horizontal="center"/>
    </xf>
    <xf numFmtId="0" fontId="80" fillId="0" borderId="3" xfId="0" applyFont="1" applyBorder="1" applyAlignment="1">
      <alignment horizontal="center" vertical="top"/>
    </xf>
    <xf numFmtId="0" fontId="57" fillId="0" borderId="0" xfId="0" applyFont="1" applyBorder="1"/>
    <xf numFmtId="0" fontId="8" fillId="0" borderId="0" xfId="0" applyNumberFormat="1" applyFont="1" applyBorder="1" applyAlignment="1"/>
    <xf numFmtId="0" fontId="0" fillId="0" borderId="0" xfId="0" quotePrefix="1" applyBorder="1" applyAlignment="1"/>
    <xf numFmtId="0" fontId="48" fillId="0" borderId="0" xfId="0" quotePrefix="1" applyFont="1" applyBorder="1" applyAlignment="1">
      <alignment horizontal="center"/>
    </xf>
    <xf numFmtId="2" fontId="48" fillId="0" borderId="0" xfId="0" quotePrefix="1" applyNumberFormat="1" applyFont="1" applyBorder="1" applyAlignment="1">
      <alignment horizontal="left"/>
    </xf>
    <xf numFmtId="0" fontId="48" fillId="0" borderId="0" xfId="0" quotePrefix="1" applyFont="1" applyBorder="1" applyAlignment="1">
      <alignment horizontal="left"/>
    </xf>
    <xf numFmtId="1" fontId="50" fillId="0" borderId="0" xfId="0" applyNumberFormat="1" applyFont="1" applyBorder="1" applyAlignment="1">
      <alignment vertical="top"/>
    </xf>
    <xf numFmtId="0" fontId="50" fillId="0" borderId="0" xfId="0" applyFont="1" applyBorder="1" applyAlignment="1">
      <alignment vertical="top"/>
    </xf>
    <xf numFmtId="0" fontId="48" fillId="0" borderId="0" xfId="0" quotePrefix="1" applyFont="1" applyBorder="1" applyAlignment="1"/>
    <xf numFmtId="2" fontId="48" fillId="0" borderId="0" xfId="0" quotePrefix="1" applyNumberFormat="1" applyFont="1" applyBorder="1" applyAlignment="1"/>
    <xf numFmtId="168" fontId="50" fillId="0" borderId="0" xfId="0" applyNumberFormat="1" applyFont="1" applyBorder="1" applyAlignment="1"/>
    <xf numFmtId="170" fontId="50" fillId="0" borderId="0" xfId="2" applyNumberFormat="1" applyFont="1" applyBorder="1" applyAlignment="1"/>
    <xf numFmtId="0" fontId="48" fillId="0" borderId="0" xfId="0" quotePrefix="1" applyFont="1" applyBorder="1"/>
    <xf numFmtId="0" fontId="5" fillId="0" borderId="0" xfId="0" quotePrefix="1" applyFont="1" applyBorder="1" applyAlignment="1">
      <alignment horizontal="left"/>
    </xf>
    <xf numFmtId="1" fontId="7" fillId="0" borderId="0" xfId="0" applyNumberFormat="1" applyFont="1" applyBorder="1" applyAlignment="1">
      <alignment vertical="top"/>
    </xf>
    <xf numFmtId="2" fontId="5" fillId="0" borderId="0" xfId="0" quotePrefix="1" applyNumberFormat="1" applyFont="1" applyBorder="1" applyAlignment="1"/>
    <xf numFmtId="2" fontId="7" fillId="0" borderId="0" xfId="0" applyNumberFormat="1" applyFont="1" applyBorder="1" applyAlignment="1">
      <alignment vertical="top"/>
    </xf>
    <xf numFmtId="0" fontId="0" fillId="0" borderId="0" xfId="0"/>
    <xf numFmtId="0" fontId="0" fillId="0" borderId="1" xfId="0" applyBorder="1"/>
    <xf numFmtId="0" fontId="91" fillId="0" borderId="0" xfId="0" applyFont="1" applyAlignment="1">
      <alignment horizontal="right"/>
    </xf>
    <xf numFmtId="0" fontId="0" fillId="0" borderId="49" xfId="0" applyBorder="1" applyAlignment="1"/>
    <xf numFmtId="0" fontId="0" fillId="0" borderId="49" xfId="0" applyBorder="1"/>
    <xf numFmtId="0" fontId="0" fillId="0" borderId="54" xfId="0" applyBorder="1"/>
    <xf numFmtId="0" fontId="25" fillId="0" borderId="0" xfId="0" applyFont="1" applyAlignment="1"/>
    <xf numFmtId="0" fontId="51" fillId="0" borderId="0" xfId="0" applyFont="1" applyFill="1" applyAlignment="1"/>
    <xf numFmtId="0" fontId="37" fillId="0" borderId="3" xfId="0" applyFont="1" applyBorder="1"/>
    <xf numFmtId="0" fontId="8" fillId="0" borderId="3" xfId="0" quotePrefix="1" applyFont="1" applyBorder="1"/>
    <xf numFmtId="4" fontId="8" fillId="0" borderId="3" xfId="0" applyNumberFormat="1" applyFont="1" applyBorder="1" applyAlignment="1"/>
    <xf numFmtId="0" fontId="8" fillId="0" borderId="3" xfId="0" applyFont="1" applyBorder="1" applyAlignment="1"/>
    <xf numFmtId="0" fontId="51" fillId="0" borderId="3" xfId="0" applyFont="1" applyFill="1" applyBorder="1"/>
    <xf numFmtId="0" fontId="0" fillId="0" borderId="73" xfId="0" applyBorder="1"/>
    <xf numFmtId="0" fontId="80" fillId="0" borderId="16" xfId="0" applyFont="1" applyBorder="1" applyAlignment="1">
      <alignment horizontal="center" vertical="center"/>
    </xf>
    <xf numFmtId="0" fontId="8" fillId="0" borderId="2" xfId="0" applyFont="1" applyBorder="1" applyAlignment="1"/>
    <xf numFmtId="0" fontId="8" fillId="0" borderId="57" xfId="0" applyFont="1" applyBorder="1" applyAlignment="1"/>
    <xf numFmtId="0" fontId="0" fillId="0" borderId="4" xfId="0" applyBorder="1"/>
    <xf numFmtId="0" fontId="0" fillId="0" borderId="0" xfId="0" applyBorder="1"/>
    <xf numFmtId="0" fontId="0" fillId="0" borderId="0" xfId="0"/>
    <xf numFmtId="0" fontId="0" fillId="0" borderId="1" xfId="0" applyBorder="1"/>
    <xf numFmtId="0" fontId="5" fillId="0" borderId="0" xfId="0" applyFont="1" applyBorder="1" applyAlignment="1">
      <alignment horizontal="right"/>
    </xf>
    <xf numFmtId="0" fontId="5" fillId="0" borderId="0" xfId="0" applyFont="1" applyBorder="1"/>
    <xf numFmtId="0" fontId="0" fillId="0" borderId="0" xfId="0" applyBorder="1"/>
    <xf numFmtId="0" fontId="0" fillId="0" borderId="0" xfId="0"/>
    <xf numFmtId="0" fontId="5" fillId="0" borderId="0" xfId="0" applyFont="1" applyAlignment="1"/>
    <xf numFmtId="0" fontId="5" fillId="0" borderId="0" xfId="0" applyFont="1" applyBorder="1" applyAlignment="1">
      <alignment wrapText="1"/>
    </xf>
    <xf numFmtId="0" fontId="5" fillId="0" borderId="0" xfId="0" applyFont="1" applyFill="1" applyBorder="1" applyAlignment="1">
      <alignment horizontal="left" vertical="top"/>
    </xf>
    <xf numFmtId="0" fontId="6" fillId="0" borderId="0" xfId="0" applyFont="1" applyBorder="1"/>
    <xf numFmtId="0" fontId="5" fillId="0" borderId="0" xfId="0" applyFont="1" applyBorder="1" applyAlignment="1"/>
    <xf numFmtId="0" fontId="5" fillId="0" borderId="0" xfId="0" applyFont="1"/>
    <xf numFmtId="0" fontId="5" fillId="0" borderId="0" xfId="0" applyFont="1" applyFill="1" applyBorder="1" applyAlignment="1"/>
    <xf numFmtId="0" fontId="0" fillId="0" borderId="0" xfId="0" applyFont="1"/>
    <xf numFmtId="0" fontId="80" fillId="0" borderId="0" xfId="0" applyFont="1"/>
    <xf numFmtId="0" fontId="5" fillId="0" borderId="0" xfId="0" applyFont="1" applyAlignment="1">
      <alignment horizontal="center"/>
    </xf>
    <xf numFmtId="0" fontId="5" fillId="0" borderId="0" xfId="0" applyFont="1" applyBorder="1" applyAlignment="1">
      <alignment horizontal="center"/>
    </xf>
    <xf numFmtId="0" fontId="5" fillId="0" borderId="0" xfId="0" applyFont="1" applyBorder="1"/>
    <xf numFmtId="0" fontId="0" fillId="0" borderId="0" xfId="0" applyBorder="1"/>
    <xf numFmtId="0" fontId="0" fillId="0" borderId="0" xfId="0"/>
    <xf numFmtId="0" fontId="5" fillId="0" borderId="0" xfId="0" applyFont="1" applyAlignment="1"/>
    <xf numFmtId="0" fontId="5" fillId="0" borderId="0" xfId="0" applyFont="1"/>
    <xf numFmtId="0" fontId="5" fillId="0" borderId="0" xfId="0" quotePrefix="1" applyFont="1" applyAlignment="1">
      <alignment horizontal="center"/>
    </xf>
    <xf numFmtId="0" fontId="5" fillId="0" borderId="0" xfId="0" applyFont="1" applyBorder="1" applyAlignment="1"/>
    <xf numFmtId="0" fontId="7" fillId="0" borderId="3" xfId="0" applyFont="1" applyBorder="1"/>
    <xf numFmtId="0" fontId="6" fillId="0" borderId="55" xfId="0" applyFont="1" applyBorder="1" applyAlignment="1"/>
    <xf numFmtId="0" fontId="6" fillId="0" borderId="9" xfId="0" applyFont="1" applyBorder="1" applyAlignment="1"/>
    <xf numFmtId="0" fontId="6" fillId="0" borderId="1" xfId="0" applyFont="1" applyBorder="1" applyAlignment="1"/>
    <xf numFmtId="0" fontId="80" fillId="0" borderId="55" xfId="0" applyFont="1" applyBorder="1"/>
    <xf numFmtId="180" fontId="7" fillId="0" borderId="0" xfId="0" applyNumberFormat="1" applyFont="1" applyBorder="1" applyAlignment="1"/>
    <xf numFmtId="180" fontId="5" fillId="0" borderId="0" xfId="0" applyNumberFormat="1" applyFont="1" applyBorder="1" applyAlignment="1"/>
    <xf numFmtId="0" fontId="7" fillId="0" borderId="0" xfId="0" applyFont="1" applyFill="1" applyBorder="1" applyAlignment="1">
      <alignment horizontal="right"/>
    </xf>
    <xf numFmtId="0" fontId="7" fillId="0" borderId="0" xfId="0" applyFont="1" applyFill="1" applyBorder="1"/>
    <xf numFmtId="0" fontId="5" fillId="0" borderId="0" xfId="0" applyFont="1" applyFill="1" applyBorder="1" applyAlignment="1">
      <alignment horizontal="right" vertical="top"/>
    </xf>
    <xf numFmtId="3" fontId="80" fillId="0" borderId="0" xfId="0" applyNumberFormat="1" applyFont="1" applyBorder="1" applyAlignment="1"/>
    <xf numFmtId="168" fontId="7" fillId="0" borderId="0" xfId="0" applyNumberFormat="1" applyFont="1" applyBorder="1" applyAlignment="1">
      <alignment horizontal="center"/>
    </xf>
    <xf numFmtId="49" fontId="5" fillId="0" borderId="0" xfId="0" applyNumberFormat="1" applyFont="1" applyBorder="1"/>
    <xf numFmtId="3" fontId="5" fillId="0" borderId="0" xfId="0" applyNumberFormat="1" applyFont="1" applyBorder="1" applyAlignment="1">
      <alignment horizontal="center" vertical="top"/>
    </xf>
    <xf numFmtId="3" fontId="5" fillId="0" borderId="0" xfId="0" applyNumberFormat="1" applyFont="1" applyBorder="1" applyAlignment="1">
      <alignment horizontal="center"/>
    </xf>
    <xf numFmtId="0" fontId="80" fillId="0" borderId="0" xfId="0" applyFont="1"/>
    <xf numFmtId="0" fontId="80" fillId="0" borderId="0" xfId="0" applyFont="1"/>
    <xf numFmtId="0" fontId="25" fillId="0" borderId="0" xfId="0" applyFont="1" applyBorder="1" applyAlignment="1">
      <alignment horizontal="justify" vertical="top" wrapText="1"/>
    </xf>
    <xf numFmtId="0" fontId="5" fillId="0" borderId="37" xfId="0" applyFont="1" applyBorder="1" applyAlignment="1">
      <alignment horizontal="center" vertical="center"/>
    </xf>
    <xf numFmtId="0" fontId="5" fillId="0" borderId="0" xfId="0" applyFont="1" applyBorder="1" applyAlignment="1">
      <alignment horizontal="center" vertical="center"/>
    </xf>
    <xf numFmtId="0" fontId="5" fillId="0" borderId="0" xfId="0" applyFont="1" applyBorder="1"/>
    <xf numFmtId="0" fontId="0" fillId="0" borderId="0" xfId="0" applyBorder="1"/>
    <xf numFmtId="0" fontId="0" fillId="0" borderId="0" xfId="0"/>
    <xf numFmtId="0" fontId="5" fillId="0" borderId="0" xfId="0" applyFont="1" applyAlignment="1"/>
    <xf numFmtId="0" fontId="5" fillId="0" borderId="0" xfId="0" applyFont="1" applyBorder="1" applyAlignment="1">
      <alignment horizontal="left" vertical="justify"/>
    </xf>
    <xf numFmtId="0" fontId="5" fillId="0" borderId="0" xfId="0" applyFont="1" applyBorder="1" applyAlignment="1"/>
    <xf numFmtId="0" fontId="7" fillId="0" borderId="0" xfId="0" applyFont="1" applyBorder="1"/>
    <xf numFmtId="0" fontId="5" fillId="0" borderId="0" xfId="0" applyFont="1"/>
    <xf numFmtId="0" fontId="0" fillId="0" borderId="21" xfId="0" applyBorder="1"/>
    <xf numFmtId="0" fontId="80" fillId="0" borderId="0" xfId="0" applyFont="1" applyBorder="1" applyAlignment="1" applyProtection="1">
      <alignment horizontal="right"/>
    </xf>
    <xf numFmtId="0" fontId="8" fillId="0" borderId="55" xfId="0" applyFont="1" applyBorder="1" applyAlignment="1">
      <alignment vertical="center"/>
    </xf>
    <xf numFmtId="0" fontId="5" fillId="0" borderId="0" xfId="0" applyFont="1" applyBorder="1" applyAlignment="1">
      <alignment vertical="center" wrapText="1"/>
    </xf>
    <xf numFmtId="0" fontId="5" fillId="0" borderId="0" xfId="0" applyFont="1" applyBorder="1" applyAlignment="1">
      <alignment vertical="center"/>
    </xf>
    <xf numFmtId="0" fontId="0" fillId="0" borderId="0" xfId="0" quotePrefix="1" applyAlignment="1" applyProtection="1">
      <alignment horizontal="justify" vertical="top" wrapText="1"/>
    </xf>
    <xf numFmtId="0" fontId="5" fillId="0" borderId="0" xfId="0" applyFont="1" applyProtection="1"/>
    <xf numFmtId="0" fontId="5" fillId="0" borderId="0" xfId="0" applyFont="1" applyBorder="1" applyAlignment="1">
      <alignment horizontal="left" vertical="center"/>
    </xf>
    <xf numFmtId="0" fontId="5" fillId="0" borderId="0" xfId="0" applyFont="1" applyFill="1" applyBorder="1" applyAlignment="1">
      <alignment horizontal="left" vertical="center"/>
    </xf>
    <xf numFmtId="184" fontId="7" fillId="0" borderId="0" xfId="0" applyNumberFormat="1" applyFont="1" applyBorder="1" applyAlignment="1"/>
    <xf numFmtId="187" fontId="7" fillId="0" borderId="0" xfId="0" applyNumberFormat="1" applyFont="1" applyBorder="1" applyAlignment="1" applyProtection="1">
      <protection locked="0"/>
    </xf>
    <xf numFmtId="0" fontId="0" fillId="0" borderId="55" xfId="0" applyBorder="1" applyAlignment="1"/>
    <xf numFmtId="0" fontId="44" fillId="0" borderId="0" xfId="0" applyFont="1"/>
    <xf numFmtId="170" fontId="5" fillId="0" borderId="0" xfId="0" applyNumberFormat="1" applyFont="1" applyBorder="1"/>
    <xf numFmtId="0" fontId="0" fillId="0" borderId="87" xfId="0" applyBorder="1"/>
    <xf numFmtId="14" fontId="5" fillId="0" borderId="0" xfId="0" applyNumberFormat="1" applyFont="1" applyBorder="1" applyAlignment="1"/>
    <xf numFmtId="9" fontId="87" fillId="0" borderId="0" xfId="5" applyFont="1"/>
    <xf numFmtId="9" fontId="5" fillId="0" borderId="0" xfId="5" applyFont="1"/>
    <xf numFmtId="9" fontId="5" fillId="0" borderId="0" xfId="5" applyFont="1" applyAlignment="1">
      <alignment vertical="top"/>
    </xf>
    <xf numFmtId="9" fontId="5" fillId="0" borderId="0" xfId="5" applyFont="1" applyAlignment="1"/>
    <xf numFmtId="9" fontId="5" fillId="0" borderId="0" xfId="5" applyFont="1" applyBorder="1"/>
    <xf numFmtId="9" fontId="5" fillId="0" borderId="0" xfId="5" applyFont="1" applyFill="1" applyBorder="1" applyAlignment="1">
      <alignment horizontal="right"/>
    </xf>
    <xf numFmtId="9" fontId="5" fillId="0" borderId="3" xfId="5" applyFont="1" applyBorder="1" applyAlignment="1">
      <alignment horizontal="right"/>
    </xf>
    <xf numFmtId="9" fontId="5" fillId="0" borderId="55" xfId="5" applyFont="1" applyFill="1" applyBorder="1" applyAlignment="1">
      <alignment horizontal="right"/>
    </xf>
    <xf numFmtId="9" fontId="5" fillId="0" borderId="0" xfId="5" applyFont="1" applyFill="1" applyBorder="1" applyAlignment="1">
      <alignment horizontal="center"/>
    </xf>
    <xf numFmtId="1" fontId="5" fillId="0" borderId="0" xfId="5" applyNumberFormat="1" applyFont="1"/>
    <xf numFmtId="9" fontId="5" fillId="0" borderId="0" xfId="5" applyFont="1" applyFill="1" applyBorder="1" applyAlignment="1" applyProtection="1">
      <alignment horizontal="center"/>
      <protection locked="0"/>
    </xf>
    <xf numFmtId="9" fontId="5" fillId="0" borderId="3" xfId="5" applyFont="1" applyFill="1" applyBorder="1" applyAlignment="1">
      <alignment horizontal="right"/>
    </xf>
    <xf numFmtId="0" fontId="80" fillId="0" borderId="57" xfId="0" applyFont="1" applyBorder="1" applyAlignment="1">
      <alignment horizontal="left" vertical="top"/>
    </xf>
    <xf numFmtId="168" fontId="79" fillId="0" borderId="57" xfId="0" applyNumberFormat="1" applyFont="1" applyBorder="1" applyAlignment="1">
      <alignment horizontal="center"/>
    </xf>
    <xf numFmtId="0" fontId="50" fillId="0" borderId="0" xfId="0" applyFont="1" applyFill="1" applyBorder="1"/>
    <xf numFmtId="0" fontId="5" fillId="0" borderId="57" xfId="0" applyFont="1" applyBorder="1"/>
    <xf numFmtId="0" fontId="5" fillId="0" borderId="1" xfId="0" applyFont="1" applyBorder="1" applyAlignment="1">
      <alignment horizontal="right"/>
    </xf>
    <xf numFmtId="0" fontId="0" fillId="0" borderId="92" xfId="0" applyBorder="1" applyAlignment="1" applyProtection="1">
      <protection locked="0"/>
    </xf>
    <xf numFmtId="0" fontId="0" fillId="0" borderId="91" xfId="0" applyBorder="1" applyAlignment="1" applyProtection="1">
      <protection locked="0"/>
    </xf>
    <xf numFmtId="0" fontId="0" fillId="0" borderId="93" xfId="0" applyBorder="1" applyAlignment="1" applyProtection="1">
      <protection locked="0"/>
    </xf>
    <xf numFmtId="0" fontId="21" fillId="0" borderId="0" xfId="0" applyFont="1" applyAlignment="1">
      <alignment horizontal="center"/>
    </xf>
    <xf numFmtId="0" fontId="21" fillId="0" borderId="0" xfId="0" applyFont="1" applyBorder="1" applyAlignment="1" applyProtection="1">
      <protection locked="0"/>
    </xf>
    <xf numFmtId="0" fontId="5" fillId="0" borderId="0" xfId="0" applyFont="1" applyBorder="1" applyAlignment="1" applyProtection="1">
      <protection locked="0"/>
    </xf>
    <xf numFmtId="0" fontId="21" fillId="0" borderId="0" xfId="0" applyFont="1" applyBorder="1" applyAlignment="1"/>
    <xf numFmtId="0" fontId="0" fillId="0" borderId="0" xfId="0" applyBorder="1"/>
    <xf numFmtId="0" fontId="80" fillId="0" borderId="0" xfId="0" applyFont="1"/>
    <xf numFmtId="0" fontId="5" fillId="0" borderId="0" xfId="0" applyFont="1" applyBorder="1"/>
    <xf numFmtId="0" fontId="5" fillId="0" borderId="0" xfId="0" applyFont="1"/>
    <xf numFmtId="0" fontId="5" fillId="0" borderId="0" xfId="0" quotePrefix="1" applyFont="1" applyBorder="1"/>
    <xf numFmtId="0" fontId="5" fillId="0" borderId="0" xfId="0" applyFont="1" applyBorder="1" applyAlignment="1"/>
    <xf numFmtId="0" fontId="5" fillId="0" borderId="0" xfId="0" applyFont="1" applyFill="1" applyBorder="1" applyAlignment="1"/>
    <xf numFmtId="0" fontId="80" fillId="0" borderId="0" xfId="0" applyFont="1"/>
    <xf numFmtId="0" fontId="5" fillId="0" borderId="0" xfId="0" applyFont="1" applyBorder="1" applyAlignment="1">
      <alignment horizontal="center"/>
    </xf>
    <xf numFmtId="0" fontId="5" fillId="0" borderId="0" xfId="0" applyFont="1" applyBorder="1" applyAlignment="1">
      <alignment horizontal="right"/>
    </xf>
    <xf numFmtId="0" fontId="5" fillId="0" borderId="0" xfId="0" applyFont="1" applyBorder="1"/>
    <xf numFmtId="0" fontId="6" fillId="0" borderId="0" xfId="0" applyFont="1" applyBorder="1" applyAlignment="1">
      <alignment horizontal="left"/>
    </xf>
    <xf numFmtId="0" fontId="5" fillId="0" borderId="0" xfId="0" applyFont="1" applyBorder="1" applyAlignment="1"/>
    <xf numFmtId="0" fontId="57" fillId="0" borderId="0" xfId="0" applyFont="1" applyFill="1"/>
    <xf numFmtId="177" fontId="57" fillId="0" borderId="0" xfId="0" applyNumberFormat="1" applyFont="1" applyFill="1" applyAlignment="1">
      <alignment horizontal="left"/>
    </xf>
    <xf numFmtId="0" fontId="80" fillId="0" borderId="0" xfId="0" applyFont="1" applyFill="1" applyBorder="1"/>
    <xf numFmtId="0" fontId="80" fillId="0" borderId="0" xfId="0" applyFont="1" applyBorder="1" applyAlignment="1">
      <alignment horizontal="left"/>
    </xf>
    <xf numFmtId="0" fontId="3" fillId="0" borderId="0" xfId="0" applyFont="1" applyBorder="1" applyAlignment="1">
      <alignment horizontal="left"/>
    </xf>
    <xf numFmtId="0" fontId="93" fillId="0" borderId="0" xfId="0" applyFont="1" applyBorder="1" applyAlignment="1">
      <alignment horizontal="left"/>
    </xf>
    <xf numFmtId="0" fontId="79" fillId="0" borderId="0" xfId="0" applyFont="1" applyBorder="1" applyAlignment="1">
      <alignment horizontal="left"/>
    </xf>
    <xf numFmtId="0" fontId="94" fillId="0" borderId="0" xfId="0" applyFont="1" applyBorder="1"/>
    <xf numFmtId="0" fontId="95" fillId="0" borderId="0" xfId="0" applyFont="1" applyBorder="1"/>
    <xf numFmtId="9" fontId="94" fillId="0" borderId="0" xfId="5" applyFont="1" applyFill="1" applyBorder="1" applyAlignment="1">
      <alignment horizontal="left"/>
    </xf>
    <xf numFmtId="0" fontId="96" fillId="0" borderId="0" xfId="0" applyFont="1" applyBorder="1"/>
    <xf numFmtId="0" fontId="96" fillId="0" borderId="0" xfId="0" applyFont="1"/>
    <xf numFmtId="0" fontId="94" fillId="0" borderId="0" xfId="0" applyFont="1" applyBorder="1" applyAlignment="1"/>
    <xf numFmtId="178" fontId="94" fillId="0" borderId="0" xfId="0" applyNumberFormat="1" applyFont="1" applyBorder="1" applyAlignment="1">
      <alignment horizontal="left"/>
    </xf>
    <xf numFmtId="0" fontId="97" fillId="0" borderId="0" xfId="0" applyFont="1" applyBorder="1" applyAlignment="1">
      <alignment horizontal="justify" vertical="top" wrapText="1"/>
    </xf>
    <xf numFmtId="184" fontId="5" fillId="0" borderId="0" xfId="0" applyNumberFormat="1" applyFont="1" applyBorder="1" applyAlignment="1">
      <alignment horizontal="right"/>
    </xf>
    <xf numFmtId="1" fontId="5" fillId="0" borderId="0" xfId="0" applyNumberFormat="1" applyFont="1" applyBorder="1" applyAlignment="1" applyProtection="1">
      <protection locked="0"/>
    </xf>
    <xf numFmtId="0" fontId="0" fillId="0" borderId="0" xfId="0"/>
    <xf numFmtId="0" fontId="5" fillId="0" borderId="0" xfId="0" applyFont="1" applyBorder="1" applyAlignment="1">
      <alignment horizontal="center"/>
    </xf>
    <xf numFmtId="0" fontId="0" fillId="0" borderId="3" xfId="0" applyBorder="1" applyAlignment="1">
      <alignment horizontal="center"/>
    </xf>
    <xf numFmtId="0" fontId="5" fillId="0" borderId="3" xfId="0" applyFont="1" applyBorder="1" applyAlignment="1">
      <alignment horizontal="center"/>
    </xf>
    <xf numFmtId="0" fontId="5" fillId="0" borderId="0" xfId="0" applyFont="1" applyBorder="1"/>
    <xf numFmtId="0" fontId="0" fillId="0" borderId="0" xfId="0" applyBorder="1"/>
    <xf numFmtId="0" fontId="0" fillId="0" borderId="0" xfId="0"/>
    <xf numFmtId="0" fontId="4" fillId="0" borderId="8" xfId="0" applyFont="1" applyBorder="1" applyAlignment="1">
      <alignment horizontal="center"/>
    </xf>
    <xf numFmtId="0" fontId="5" fillId="0" borderId="0" xfId="0" applyFont="1"/>
    <xf numFmtId="0" fontId="5" fillId="0" borderId="0" xfId="0" applyFont="1" applyAlignment="1">
      <alignment horizontal="center"/>
    </xf>
    <xf numFmtId="0" fontId="0" fillId="0" borderId="0" xfId="0" applyAlignment="1">
      <alignment horizontal="center"/>
    </xf>
    <xf numFmtId="0" fontId="4" fillId="0" borderId="4" xfId="0" applyFont="1" applyBorder="1" applyAlignment="1">
      <alignment horizontal="center"/>
    </xf>
    <xf numFmtId="0" fontId="8" fillId="0" borderId="5" xfId="0" applyFont="1" applyBorder="1" applyAlignment="1">
      <alignment horizontal="center"/>
    </xf>
    <xf numFmtId="0" fontId="4" fillId="0" borderId="0" xfId="0" applyFont="1" applyBorder="1" applyAlignment="1">
      <alignment horizontal="center"/>
    </xf>
    <xf numFmtId="0" fontId="8" fillId="0" borderId="3" xfId="0" applyFont="1" applyBorder="1" applyAlignment="1">
      <alignment horizontal="center"/>
    </xf>
    <xf numFmtId="14" fontId="8" fillId="0" borderId="3" xfId="0" applyNumberFormat="1" applyFont="1" applyBorder="1" applyAlignment="1">
      <alignment horizontal="center"/>
    </xf>
    <xf numFmtId="14" fontId="8" fillId="0" borderId="2" xfId="0" applyNumberFormat="1" applyFont="1" applyBorder="1" applyAlignment="1">
      <alignment horizontal="center"/>
    </xf>
    <xf numFmtId="0" fontId="5" fillId="0" borderId="0" xfId="0" applyFont="1" applyBorder="1"/>
    <xf numFmtId="0" fontId="0" fillId="0" borderId="0" xfId="0"/>
    <xf numFmtId="0" fontId="5" fillId="0" borderId="0" xfId="0" applyFont="1"/>
    <xf numFmtId="0" fontId="5" fillId="0" borderId="0" xfId="0" applyFont="1" applyBorder="1"/>
    <xf numFmtId="0" fontId="0" fillId="0" borderId="0" xfId="0" applyBorder="1"/>
    <xf numFmtId="0" fontId="0" fillId="0" borderId="0" xfId="0"/>
    <xf numFmtId="0" fontId="96" fillId="0" borderId="0" xfId="0" applyFont="1" applyFill="1" applyBorder="1"/>
    <xf numFmtId="178" fontId="96" fillId="0" borderId="0" xfId="0" applyNumberFormat="1" applyFont="1" applyFill="1" applyBorder="1" applyAlignment="1">
      <alignment horizontal="left"/>
    </xf>
    <xf numFmtId="185" fontId="94" fillId="0" borderId="0" xfId="0" applyNumberFormat="1" applyFont="1" applyFill="1" applyBorder="1" applyAlignment="1">
      <alignment horizontal="left"/>
    </xf>
    <xf numFmtId="0" fontId="25" fillId="0" borderId="0" xfId="0" applyFont="1" applyBorder="1" applyAlignment="1">
      <alignment horizontal="justify" vertical="top" wrapText="1"/>
    </xf>
    <xf numFmtId="0" fontId="0" fillId="0" borderId="3" xfId="0" applyBorder="1" applyAlignment="1">
      <alignment horizontal="center"/>
    </xf>
    <xf numFmtId="0" fontId="0" fillId="0" borderId="2" xfId="0" applyBorder="1" applyAlignment="1">
      <alignment horizontal="center"/>
    </xf>
    <xf numFmtId="0" fontId="5" fillId="0" borderId="0" xfId="0" applyFont="1" applyBorder="1" applyAlignment="1">
      <alignment horizontal="right"/>
    </xf>
    <xf numFmtId="0" fontId="19" fillId="0" borderId="0" xfId="0" applyFont="1" applyBorder="1" applyAlignment="1">
      <alignment horizontal="justify" vertical="top" wrapText="1"/>
    </xf>
    <xf numFmtId="0" fontId="5" fillId="0" borderId="0" xfId="0" applyFont="1" applyBorder="1"/>
    <xf numFmtId="0" fontId="35" fillId="0" borderId="0" xfId="0" applyFont="1" applyBorder="1" applyAlignment="1">
      <alignment horizontal="justify" vertical="top" wrapText="1"/>
    </xf>
    <xf numFmtId="0" fontId="0" fillId="0" borderId="4" xfId="0" applyBorder="1"/>
    <xf numFmtId="0" fontId="0" fillId="0" borderId="0" xfId="0" applyBorder="1"/>
    <xf numFmtId="0" fontId="0" fillId="0" borderId="0" xfId="0"/>
    <xf numFmtId="0" fontId="0" fillId="0" borderId="1" xfId="0" applyBorder="1"/>
    <xf numFmtId="0" fontId="0" fillId="0" borderId="0" xfId="0" applyBorder="1" applyAlignment="1">
      <alignment horizontal="right"/>
    </xf>
    <xf numFmtId="0" fontId="5" fillId="0" borderId="0" xfId="0" applyFont="1"/>
    <xf numFmtId="0" fontId="5" fillId="0" borderId="0" xfId="0" applyFont="1" applyBorder="1" applyAlignment="1"/>
    <xf numFmtId="170" fontId="5" fillId="0" borderId="0" xfId="0" quotePrefix="1" applyNumberFormat="1" applyFont="1" applyBorder="1" applyAlignment="1">
      <alignment horizontal="center"/>
    </xf>
    <xf numFmtId="0" fontId="20" fillId="0" borderId="0" xfId="0" applyFont="1" applyFill="1" applyBorder="1" applyAlignment="1">
      <alignment horizontal="center"/>
    </xf>
    <xf numFmtId="0" fontId="0" fillId="0" borderId="0" xfId="0" applyBorder="1"/>
    <xf numFmtId="0" fontId="0" fillId="0" borderId="0" xfId="0" applyBorder="1" applyAlignment="1" applyProtection="1">
      <alignment horizontal="center"/>
      <protection locked="0"/>
    </xf>
    <xf numFmtId="0" fontId="34" fillId="0" borderId="0" xfId="0" applyFont="1" applyBorder="1" applyAlignment="1">
      <alignment horizontal="justify" vertical="top" wrapText="1"/>
    </xf>
    <xf numFmtId="0" fontId="80" fillId="0" borderId="0" xfId="0" applyFont="1" applyFill="1" applyBorder="1" applyAlignment="1"/>
    <xf numFmtId="0" fontId="4" fillId="0" borderId="4" xfId="0" applyFont="1" applyFill="1" applyBorder="1" applyAlignment="1">
      <alignment horizontal="centerContinuous"/>
    </xf>
    <xf numFmtId="0" fontId="0" fillId="0" borderId="0" xfId="0" applyFill="1" applyAlignment="1">
      <alignment horizontal="centerContinuous"/>
    </xf>
    <xf numFmtId="0" fontId="0" fillId="0" borderId="5" xfId="0" applyFill="1" applyBorder="1" applyAlignment="1">
      <alignment horizontal="centerContinuous"/>
    </xf>
    <xf numFmtId="0" fontId="8" fillId="0" borderId="3" xfId="0" applyFont="1" applyFill="1" applyBorder="1" applyAlignment="1">
      <alignment horizontal="left"/>
    </xf>
    <xf numFmtId="0" fontId="0" fillId="0" borderId="3" xfId="0" applyFill="1" applyBorder="1" applyAlignment="1">
      <alignment horizontal="centerContinuous"/>
    </xf>
    <xf numFmtId="0" fontId="6" fillId="0" borderId="3" xfId="0" applyFont="1" applyFill="1" applyBorder="1" applyAlignment="1">
      <alignment horizontal="centerContinuous"/>
    </xf>
    <xf numFmtId="0" fontId="0" fillId="0" borderId="2" xfId="0" applyFill="1" applyBorder="1" applyAlignment="1">
      <alignment horizontal="centerContinuous"/>
    </xf>
    <xf numFmtId="0" fontId="5" fillId="0" borderId="0" xfId="0" applyFont="1" applyFill="1" applyAlignment="1">
      <alignment horizontal="center"/>
    </xf>
    <xf numFmtId="0" fontId="80" fillId="0" borderId="0" xfId="0" applyFont="1" applyFill="1" applyBorder="1" applyAlignment="1">
      <alignment horizontal="right"/>
    </xf>
    <xf numFmtId="0" fontId="79" fillId="0" borderId="0" xfId="0" applyFont="1" applyFill="1" applyBorder="1" applyAlignment="1" applyProtection="1">
      <protection locked="0"/>
    </xf>
    <xf numFmtId="0" fontId="5" fillId="0" borderId="0" xfId="0" quotePrefix="1" applyFont="1" applyFill="1" applyBorder="1"/>
    <xf numFmtId="0" fontId="45" fillId="0" borderId="0" xfId="0" applyFont="1" applyFill="1"/>
    <xf numFmtId="0" fontId="45" fillId="0" borderId="0" xfId="0" applyFont="1" applyFill="1" applyBorder="1"/>
    <xf numFmtId="0" fontId="10" fillId="0" borderId="0" xfId="0" applyFont="1" applyFill="1"/>
    <xf numFmtId="0" fontId="44" fillId="0" borderId="0" xfId="0" applyFont="1" applyFill="1" applyBorder="1" applyAlignment="1">
      <alignment horizontal="right"/>
    </xf>
    <xf numFmtId="0" fontId="44" fillId="0" borderId="0" xfId="0" applyFont="1" applyFill="1"/>
    <xf numFmtId="0" fontId="80" fillId="0" borderId="0" xfId="0" applyFont="1" applyFill="1" applyAlignment="1"/>
    <xf numFmtId="0" fontId="7" fillId="0" borderId="0" xfId="0" applyFont="1" applyFill="1"/>
    <xf numFmtId="0" fontId="79" fillId="0" borderId="0" xfId="0" applyFont="1" applyFill="1"/>
    <xf numFmtId="0" fontId="79" fillId="0" borderId="0" xfId="0" applyFont="1" applyFill="1" applyBorder="1"/>
    <xf numFmtId="0" fontId="6" fillId="0" borderId="0" xfId="0" applyFont="1" applyFill="1"/>
    <xf numFmtId="0" fontId="80" fillId="0" borderId="3" xfId="0" applyFont="1" applyFill="1" applyBorder="1"/>
    <xf numFmtId="0" fontId="6" fillId="0" borderId="0" xfId="0" applyFont="1" applyFill="1" applyAlignment="1">
      <alignment vertical="top"/>
    </xf>
    <xf numFmtId="0" fontId="80" fillId="0" borderId="0" xfId="0" applyFont="1" applyFill="1" applyAlignment="1">
      <alignment vertical="top" wrapText="1"/>
    </xf>
    <xf numFmtId="0" fontId="15" fillId="0" borderId="0" xfId="0" applyFont="1" applyFill="1" applyBorder="1" applyAlignment="1">
      <alignment horizontal="centerContinuous"/>
    </xf>
    <xf numFmtId="0" fontId="15" fillId="0" borderId="0" xfId="0" applyFont="1" applyFill="1" applyBorder="1"/>
    <xf numFmtId="0" fontId="15" fillId="0" borderId="11" xfId="0" applyFont="1" applyFill="1" applyBorder="1"/>
    <xf numFmtId="0" fontId="15" fillId="0" borderId="32" xfId="0" applyFont="1" applyFill="1" applyBorder="1" applyAlignment="1">
      <alignment horizontal="centerContinuous"/>
    </xf>
    <xf numFmtId="0" fontId="15" fillId="0" borderId="0" xfId="0" applyFont="1" applyFill="1"/>
    <xf numFmtId="0" fontId="86" fillId="0" borderId="47" xfId="0" applyFont="1" applyFill="1" applyBorder="1"/>
    <xf numFmtId="0" fontId="86" fillId="0" borderId="46" xfId="0" applyFont="1" applyFill="1" applyBorder="1"/>
    <xf numFmtId="0" fontId="15" fillId="0" borderId="32" xfId="0" applyFont="1" applyFill="1" applyBorder="1"/>
    <xf numFmtId="0" fontId="15" fillId="0" borderId="15" xfId="0" applyFont="1" applyFill="1" applyBorder="1" applyAlignment="1">
      <alignment horizontal="centerContinuous"/>
    </xf>
    <xf numFmtId="0" fontId="21" fillId="0" borderId="15" xfId="0" applyFont="1" applyFill="1" applyBorder="1" applyAlignment="1">
      <alignment horizontal="centerContinuous"/>
    </xf>
    <xf numFmtId="0" fontId="15" fillId="0" borderId="14" xfId="0" applyFont="1" applyFill="1" applyBorder="1" applyAlignment="1">
      <alignment horizontal="centerContinuous"/>
    </xf>
    <xf numFmtId="0" fontId="22" fillId="0" borderId="31" xfId="0" applyFont="1" applyFill="1" applyBorder="1" applyAlignment="1">
      <alignment horizontal="centerContinuous"/>
    </xf>
    <xf numFmtId="0" fontId="15" fillId="0" borderId="12" xfId="0" applyFont="1" applyFill="1" applyBorder="1" applyAlignment="1">
      <alignment horizontal="centerContinuous"/>
    </xf>
    <xf numFmtId="0" fontId="15" fillId="0" borderId="13" xfId="0" applyFont="1" applyFill="1" applyBorder="1" applyAlignment="1">
      <alignment horizontal="centerContinuous"/>
    </xf>
    <xf numFmtId="0" fontId="23" fillId="0" borderId="12" xfId="0" applyFont="1" applyFill="1" applyBorder="1" applyAlignment="1">
      <alignment horizontal="centerContinuous"/>
    </xf>
    <xf numFmtId="0" fontId="15" fillId="0" borderId="33" xfId="0" applyFont="1" applyFill="1" applyBorder="1"/>
    <xf numFmtId="0" fontId="20" fillId="0" borderId="0" xfId="0" applyFont="1" applyFill="1" applyBorder="1" applyAlignment="1">
      <alignment horizontal="right"/>
    </xf>
    <xf numFmtId="0" fontId="21" fillId="0" borderId="0" xfId="0" applyFont="1" applyFill="1"/>
    <xf numFmtId="0" fontId="21" fillId="0" borderId="0" xfId="0" applyFont="1" applyFill="1" applyAlignment="1">
      <alignment horizontal="center"/>
    </xf>
    <xf numFmtId="0" fontId="15" fillId="0" borderId="0" xfId="0" applyFont="1" applyFill="1" applyAlignment="1">
      <alignment horizontal="right"/>
    </xf>
    <xf numFmtId="0" fontId="21" fillId="0" borderId="0" xfId="0" applyFont="1" applyFill="1" applyBorder="1" applyProtection="1"/>
    <xf numFmtId="0" fontId="15" fillId="0" borderId="0" xfId="0" applyFont="1" applyFill="1" applyProtection="1"/>
    <xf numFmtId="0" fontId="15" fillId="0" borderId="0" xfId="0" applyFont="1" applyFill="1" applyBorder="1" applyAlignment="1" applyProtection="1"/>
    <xf numFmtId="0" fontId="15" fillId="0" borderId="0" xfId="0" applyFont="1" applyFill="1" applyBorder="1" applyProtection="1"/>
    <xf numFmtId="0" fontId="21" fillId="0" borderId="0" xfId="0" quotePrefix="1" applyFont="1" applyFill="1" applyBorder="1"/>
    <xf numFmtId="0" fontId="21" fillId="0" borderId="0" xfId="0" applyFont="1" applyFill="1" applyBorder="1" applyAlignment="1" applyProtection="1">
      <protection locked="0"/>
    </xf>
    <xf numFmtId="0" fontId="21" fillId="0" borderId="0" xfId="0" applyFont="1" applyFill="1" applyBorder="1" applyAlignment="1">
      <alignment horizontal="right"/>
    </xf>
    <xf numFmtId="0" fontId="21" fillId="0" borderId="31" xfId="0" applyFont="1" applyFill="1" applyBorder="1" applyAlignment="1">
      <alignment horizontal="centerContinuous"/>
    </xf>
    <xf numFmtId="0" fontId="23" fillId="0" borderId="32" xfId="0" applyFont="1" applyFill="1" applyBorder="1" applyAlignment="1">
      <alignment horizontal="centerContinuous"/>
    </xf>
    <xf numFmtId="0" fontId="15" fillId="0" borderId="11" xfId="0" applyFont="1" applyFill="1" applyBorder="1" applyAlignment="1">
      <alignment horizontal="centerContinuous"/>
    </xf>
    <xf numFmtId="0" fontId="21" fillId="0" borderId="32" xfId="0" applyFont="1" applyFill="1" applyBorder="1" applyAlignment="1">
      <alignment horizontal="centerContinuous"/>
    </xf>
    <xf numFmtId="0" fontId="15" fillId="0" borderId="12" xfId="0" applyFont="1" applyFill="1" applyBorder="1"/>
    <xf numFmtId="0" fontId="15" fillId="0" borderId="13" xfId="0" applyFont="1" applyFill="1" applyBorder="1"/>
    <xf numFmtId="0" fontId="23" fillId="0" borderId="0" xfId="0" applyFont="1" applyFill="1" applyBorder="1"/>
    <xf numFmtId="166" fontId="86" fillId="0" borderId="0" xfId="0" applyNumberFormat="1" applyFont="1" applyBorder="1"/>
    <xf numFmtId="169" fontId="86" fillId="0" borderId="0" xfId="0" applyNumberFormat="1" applyFont="1" applyFill="1" applyBorder="1" applyAlignment="1"/>
    <xf numFmtId="185" fontId="101" fillId="0" borderId="0" xfId="0" applyNumberFormat="1" applyFont="1" applyFill="1" applyBorder="1" applyAlignment="1">
      <alignment horizontal="left"/>
    </xf>
    <xf numFmtId="0" fontId="0" fillId="0" borderId="3" xfId="0" applyBorder="1"/>
    <xf numFmtId="0" fontId="5" fillId="0" borderId="0" xfId="0" applyFont="1" applyBorder="1"/>
    <xf numFmtId="0" fontId="0" fillId="0" borderId="0" xfId="0" applyBorder="1"/>
    <xf numFmtId="0" fontId="0" fillId="0" borderId="0" xfId="0"/>
    <xf numFmtId="0" fontId="5" fillId="0" borderId="0" xfId="0" applyFont="1" applyBorder="1" applyAlignment="1"/>
    <xf numFmtId="1" fontId="80" fillId="0" borderId="0" xfId="0" applyNumberFormat="1" applyFont="1" applyBorder="1" applyAlignment="1" applyProtection="1">
      <protection locked="0"/>
    </xf>
    <xf numFmtId="184" fontId="5" fillId="0" borderId="0" xfId="0" applyNumberFormat="1" applyFont="1" applyFill="1" applyBorder="1" applyAlignment="1" applyProtection="1">
      <protection locked="0"/>
    </xf>
    <xf numFmtId="0" fontId="5" fillId="0" borderId="0" xfId="0" applyFont="1" applyBorder="1"/>
    <xf numFmtId="0" fontId="0" fillId="0" borderId="0" xfId="0"/>
    <xf numFmtId="0" fontId="5" fillId="0" borderId="0" xfId="0" applyFont="1" applyBorder="1" applyAlignment="1">
      <alignment horizontal="right"/>
    </xf>
    <xf numFmtId="0" fontId="5" fillId="0" borderId="0" xfId="0" applyFont="1" applyAlignment="1">
      <alignment horizontal="right"/>
    </xf>
    <xf numFmtId="0" fontId="5" fillId="0" borderId="0" xfId="0" applyFont="1"/>
    <xf numFmtId="0" fontId="7" fillId="0" borderId="0" xfId="0" applyFont="1" applyBorder="1"/>
    <xf numFmtId="0" fontId="5" fillId="0" borderId="0" xfId="0" applyFont="1" applyBorder="1" applyAlignment="1"/>
    <xf numFmtId="0" fontId="5" fillId="0" borderId="3" xfId="0" applyFont="1" applyBorder="1" applyAlignment="1">
      <alignment horizontal="right"/>
    </xf>
    <xf numFmtId="0" fontId="7" fillId="0" borderId="9" xfId="0" applyFont="1" applyBorder="1"/>
    <xf numFmtId="0" fontId="5" fillId="0" borderId="0" xfId="0" quotePrefix="1" applyFont="1"/>
    <xf numFmtId="0" fontId="7" fillId="0" borderId="0" xfId="0" applyFont="1" applyAlignment="1">
      <alignment horizontal="right"/>
    </xf>
    <xf numFmtId="0" fontId="5" fillId="0" borderId="8" xfId="0" applyFont="1" applyBorder="1"/>
    <xf numFmtId="0" fontId="5" fillId="0" borderId="9" xfId="0" applyFont="1" applyBorder="1"/>
    <xf numFmtId="0" fontId="7" fillId="0" borderId="1" xfId="0" applyFont="1" applyBorder="1"/>
    <xf numFmtId="0" fontId="5" fillId="0" borderId="3" xfId="0" applyFont="1" applyBorder="1" applyAlignment="1"/>
    <xf numFmtId="0" fontId="5" fillId="0" borderId="83" xfId="0" applyFont="1" applyBorder="1"/>
    <xf numFmtId="0" fontId="80" fillId="0" borderId="0" xfId="0" applyFont="1"/>
    <xf numFmtId="0" fontId="5" fillId="0" borderId="0" xfId="0" applyFont="1" applyBorder="1"/>
    <xf numFmtId="170" fontId="0" fillId="0" borderId="0" xfId="0" applyNumberFormat="1" applyBorder="1"/>
    <xf numFmtId="0" fontId="5" fillId="0" borderId="0" xfId="0" applyFont="1" applyAlignment="1">
      <alignment horizontal="right"/>
    </xf>
    <xf numFmtId="0" fontId="5" fillId="0" borderId="0" xfId="0" applyFont="1"/>
    <xf numFmtId="175" fontId="5" fillId="0" borderId="0" xfId="0" applyNumberFormat="1" applyFont="1" applyBorder="1" applyAlignment="1" applyProtection="1">
      <protection locked="0"/>
    </xf>
    <xf numFmtId="1" fontId="5" fillId="0" borderId="0" xfId="0" applyNumberFormat="1" applyFont="1" applyBorder="1" applyAlignment="1"/>
    <xf numFmtId="0" fontId="23" fillId="0" borderId="0" xfId="0" applyFont="1" applyBorder="1"/>
    <xf numFmtId="0" fontId="5" fillId="0" borderId="0" xfId="0" applyFont="1" applyBorder="1" applyProtection="1"/>
    <xf numFmtId="0" fontId="7" fillId="0" borderId="49" xfId="0" applyFont="1" applyBorder="1" applyAlignment="1" applyProtection="1"/>
    <xf numFmtId="0" fontId="0" fillId="0" borderId="0" xfId="0" applyProtection="1"/>
    <xf numFmtId="173" fontId="8" fillId="0" borderId="0" xfId="0" applyNumberFormat="1" applyFont="1" applyBorder="1" applyAlignment="1" applyProtection="1"/>
    <xf numFmtId="0" fontId="0" fillId="0" borderId="0" xfId="0" applyBorder="1" applyProtection="1"/>
    <xf numFmtId="0" fontId="6" fillId="0" borderId="0" xfId="0" applyFont="1" applyAlignment="1" applyProtection="1">
      <alignment horizontal="right"/>
    </xf>
    <xf numFmtId="175" fontId="7" fillId="0" borderId="0" xfId="0" applyNumberFormat="1" applyFont="1" applyBorder="1" applyAlignment="1" applyProtection="1"/>
    <xf numFmtId="0" fontId="5" fillId="0" borderId="0" xfId="0" applyFont="1" applyFill="1" applyAlignment="1" applyProtection="1">
      <alignment horizontal="left"/>
    </xf>
    <xf numFmtId="0" fontId="6" fillId="0" borderId="0" xfId="0" applyFont="1" applyBorder="1" applyAlignment="1" applyProtection="1">
      <alignment horizontal="right"/>
    </xf>
    <xf numFmtId="0" fontId="6" fillId="0" borderId="0" xfId="0" applyFont="1" applyProtection="1"/>
    <xf numFmtId="0" fontId="5" fillId="0" borderId="0" xfId="0" applyFont="1" applyFill="1" applyAlignment="1" applyProtection="1">
      <alignment horizontal="right"/>
    </xf>
    <xf numFmtId="0" fontId="5" fillId="0" borderId="0" xfId="0" applyFont="1" applyBorder="1" applyAlignment="1" applyProtection="1"/>
    <xf numFmtId="0" fontId="5" fillId="0" borderId="0" xfId="0" applyFont="1" applyBorder="1" applyAlignment="1" applyProtection="1">
      <alignment wrapText="1"/>
    </xf>
    <xf numFmtId="0" fontId="92" fillId="0" borderId="0" xfId="0" applyFont="1" applyBorder="1" applyProtection="1"/>
    <xf numFmtId="0" fontId="92" fillId="0" borderId="0" xfId="0" applyFont="1" applyProtection="1"/>
    <xf numFmtId="0" fontId="88" fillId="0" borderId="48" xfId="0" applyFont="1" applyBorder="1" applyAlignment="1" applyProtection="1"/>
    <xf numFmtId="175" fontId="88" fillId="0" borderId="0" xfId="0" applyNumberFormat="1" applyFont="1" applyBorder="1" applyAlignment="1" applyProtection="1"/>
    <xf numFmtId="0" fontId="21" fillId="0" borderId="0" xfId="0" applyFont="1" applyFill="1" applyProtection="1"/>
    <xf numFmtId="0" fontId="21" fillId="0" borderId="0" xfId="0" applyFont="1" applyFill="1" applyAlignment="1" applyProtection="1">
      <alignment horizontal="right"/>
    </xf>
    <xf numFmtId="0" fontId="21" fillId="0" borderId="0" xfId="0" applyFont="1" applyProtection="1"/>
    <xf numFmtId="0" fontId="21" fillId="0" borderId="0" xfId="0" applyFont="1" applyBorder="1" applyProtection="1"/>
    <xf numFmtId="0" fontId="15" fillId="0" borderId="0" xfId="0" applyFont="1" applyBorder="1" applyProtection="1"/>
    <xf numFmtId="0" fontId="15" fillId="0" borderId="0" xfId="0" applyFont="1" applyProtection="1"/>
    <xf numFmtId="0" fontId="23" fillId="0" borderId="0" xfId="0" applyFont="1" applyProtection="1"/>
    <xf numFmtId="0" fontId="5" fillId="0" borderId="0" xfId="0" applyFont="1" applyFill="1" applyBorder="1" applyAlignment="1">
      <alignment wrapText="1"/>
    </xf>
    <xf numFmtId="0" fontId="44" fillId="0" borderId="0" xfId="0" applyFont="1" applyFill="1" applyBorder="1" applyAlignment="1"/>
    <xf numFmtId="0" fontId="15" fillId="0" borderId="0" xfId="0" applyFont="1"/>
    <xf numFmtId="0" fontId="80" fillId="0" borderId="0" xfId="0" applyFont="1"/>
    <xf numFmtId="0" fontId="44" fillId="0" borderId="0" xfId="0" applyFont="1" applyFill="1" applyBorder="1" applyAlignment="1">
      <alignment horizontal="left"/>
    </xf>
    <xf numFmtId="0" fontId="15" fillId="0" borderId="0" xfId="0" applyFont="1" applyFill="1" applyBorder="1" applyAlignment="1" applyProtection="1">
      <protection locked="0"/>
    </xf>
    <xf numFmtId="0" fontId="21" fillId="0" borderId="0" xfId="0" applyFont="1" applyAlignment="1">
      <alignment horizontal="justify"/>
    </xf>
    <xf numFmtId="0" fontId="21" fillId="0" borderId="0" xfId="0" applyFont="1" applyAlignment="1"/>
    <xf numFmtId="170" fontId="80" fillId="0" borderId="74" xfId="0" applyNumberFormat="1" applyFont="1" applyFill="1" applyBorder="1" applyAlignment="1" applyProtection="1">
      <protection locked="0"/>
    </xf>
    <xf numFmtId="0" fontId="5" fillId="0" borderId="0" xfId="0" applyFont="1" applyBorder="1"/>
    <xf numFmtId="0" fontId="5" fillId="0" borderId="0" xfId="0" applyFont="1" applyAlignment="1"/>
    <xf numFmtId="0" fontId="5" fillId="0" borderId="0" xfId="0" applyFont="1" applyBorder="1" applyAlignment="1">
      <alignment horizontal="right"/>
    </xf>
    <xf numFmtId="0" fontId="5" fillId="0" borderId="0" xfId="0" applyFont="1" applyAlignment="1">
      <alignment horizontal="right"/>
    </xf>
    <xf numFmtId="0" fontId="5" fillId="0" borderId="0" xfId="0" applyFont="1"/>
    <xf numFmtId="0" fontId="5" fillId="0" borderId="55" xfId="0" applyFont="1" applyBorder="1"/>
    <xf numFmtId="183" fontId="7" fillId="0" borderId="0" xfId="0" applyNumberFormat="1" applyFont="1" applyBorder="1" applyAlignment="1">
      <alignment horizontal="center"/>
    </xf>
    <xf numFmtId="170" fontId="5" fillId="0" borderId="5" xfId="0" applyNumberFormat="1" applyFont="1" applyBorder="1"/>
    <xf numFmtId="170" fontId="5" fillId="0" borderId="3" xfId="0" applyNumberFormat="1" applyFont="1" applyBorder="1"/>
    <xf numFmtId="170" fontId="5" fillId="0" borderId="2" xfId="0" applyNumberFormat="1" applyFont="1" applyBorder="1"/>
    <xf numFmtId="176" fontId="5" fillId="0" borderId="0" xfId="0" applyNumberFormat="1" applyFont="1" applyAlignment="1"/>
    <xf numFmtId="0" fontId="0" fillId="0" borderId="0" xfId="0" applyBorder="1" applyAlignment="1">
      <alignment horizontal="left"/>
    </xf>
    <xf numFmtId="0" fontId="25" fillId="0" borderId="0" xfId="0" applyFont="1" applyBorder="1" applyAlignment="1">
      <alignment horizontal="justify" vertical="top" wrapText="1"/>
    </xf>
    <xf numFmtId="0" fontId="8" fillId="0" borderId="16" xfId="0" applyFont="1" applyBorder="1" applyAlignment="1">
      <alignment horizontal="center"/>
    </xf>
    <xf numFmtId="0" fontId="5" fillId="0" borderId="37" xfId="0" applyFont="1" applyBorder="1" applyAlignment="1">
      <alignment horizontal="center" vertical="center"/>
    </xf>
    <xf numFmtId="0" fontId="5" fillId="0" borderId="0" xfId="0" applyFont="1" applyBorder="1" applyAlignment="1">
      <alignment horizontal="center" vertical="center"/>
    </xf>
    <xf numFmtId="0" fontId="19" fillId="0" borderId="0" xfId="0" applyFont="1" applyBorder="1" applyAlignment="1">
      <alignment horizontal="justify" vertical="top" wrapText="1"/>
    </xf>
    <xf numFmtId="0" fontId="47" fillId="0" borderId="0" xfId="0" applyFont="1" applyBorder="1" applyAlignment="1">
      <alignment horizontal="justify" vertical="top" wrapText="1"/>
    </xf>
    <xf numFmtId="0" fontId="35" fillId="0" borderId="0" xfId="0" applyFont="1" applyBorder="1" applyAlignment="1">
      <alignment horizontal="justify" vertical="top" wrapText="1"/>
    </xf>
    <xf numFmtId="0" fontId="5" fillId="0" borderId="0" xfId="0" applyFont="1" applyBorder="1"/>
    <xf numFmtId="0" fontId="0" fillId="0" borderId="4" xfId="0" applyBorder="1"/>
    <xf numFmtId="0" fontId="0" fillId="0" borderId="0" xfId="0" applyBorder="1"/>
    <xf numFmtId="0" fontId="0" fillId="0" borderId="1" xfId="0" applyBorder="1"/>
    <xf numFmtId="0" fontId="5" fillId="0" borderId="0" xfId="0" applyFont="1" applyBorder="1" applyAlignment="1">
      <alignment horizontal="right"/>
    </xf>
    <xf numFmtId="0" fontId="5" fillId="0" borderId="0" xfId="0" applyFont="1" applyAlignment="1">
      <alignment horizontal="right"/>
    </xf>
    <xf numFmtId="0" fontId="5" fillId="0" borderId="0" xfId="0" applyFont="1" applyBorder="1" applyAlignment="1"/>
    <xf numFmtId="0" fontId="7" fillId="0" borderId="0" xfId="0" applyFont="1" applyBorder="1"/>
    <xf numFmtId="0" fontId="5" fillId="0" borderId="0" xfId="0" applyFont="1"/>
    <xf numFmtId="0" fontId="15" fillId="0" borderId="0" xfId="0" applyFont="1"/>
    <xf numFmtId="0" fontId="5" fillId="0" borderId="0" xfId="0" applyFont="1" applyBorder="1"/>
    <xf numFmtId="0" fontId="0" fillId="0" borderId="0" xfId="0" applyBorder="1"/>
    <xf numFmtId="0" fontId="79" fillId="0" borderId="0" xfId="0" applyFont="1" applyAlignment="1"/>
    <xf numFmtId="49" fontId="80" fillId="0" borderId="0" xfId="0" applyNumberFormat="1" applyFont="1"/>
    <xf numFmtId="0" fontId="5" fillId="0" borderId="83" xfId="0" applyFont="1" applyBorder="1" applyAlignment="1"/>
    <xf numFmtId="0" fontId="5" fillId="0" borderId="83" xfId="0" applyFont="1" applyBorder="1"/>
    <xf numFmtId="0" fontId="5" fillId="0" borderId="76" xfId="0" applyFont="1" applyBorder="1"/>
    <xf numFmtId="0" fontId="5" fillId="0" borderId="83" xfId="0" applyFont="1" applyBorder="1"/>
    <xf numFmtId="0" fontId="5" fillId="0" borderId="76" xfId="0" applyFont="1" applyBorder="1"/>
    <xf numFmtId="0" fontId="5" fillId="0" borderId="82" xfId="0" applyFont="1" applyBorder="1" applyProtection="1">
      <protection locked="0"/>
    </xf>
    <xf numFmtId="0" fontId="5" fillId="0" borderId="86" xfId="0" applyFont="1" applyBorder="1" applyProtection="1">
      <protection locked="0"/>
    </xf>
    <xf numFmtId="0" fontId="5" fillId="0" borderId="94" xfId="0" applyFont="1" applyBorder="1" applyProtection="1">
      <protection locked="0"/>
    </xf>
    <xf numFmtId="0" fontId="5" fillId="0" borderId="79" xfId="0" applyFont="1" applyBorder="1" applyProtection="1">
      <protection locked="0"/>
    </xf>
    <xf numFmtId="0" fontId="5" fillId="0" borderId="79" xfId="0" applyFont="1" applyBorder="1" applyAlignment="1" applyProtection="1">
      <alignment horizontal="center" vertical="top"/>
      <protection locked="0"/>
    </xf>
    <xf numFmtId="0" fontId="5" fillId="0" borderId="86" xfId="0" applyFont="1" applyBorder="1" applyAlignment="1" applyProtection="1">
      <alignment horizontal="center" vertical="top"/>
      <protection locked="0"/>
    </xf>
    <xf numFmtId="0" fontId="0" fillId="0" borderId="3" xfId="0" applyBorder="1" applyProtection="1">
      <protection locked="0"/>
    </xf>
    <xf numFmtId="0" fontId="0" fillId="0" borderId="2" xfId="0" applyBorder="1" applyProtection="1">
      <protection locked="0"/>
    </xf>
    <xf numFmtId="0" fontId="0" fillId="0" borderId="5" xfId="0" applyBorder="1" applyProtection="1">
      <protection locked="0"/>
    </xf>
    <xf numFmtId="0" fontId="0" fillId="0" borderId="5" xfId="0" applyFill="1" applyBorder="1" applyProtection="1">
      <protection locked="0"/>
    </xf>
    <xf numFmtId="0" fontId="0" fillId="0" borderId="3" xfId="0" applyFill="1" applyBorder="1" applyProtection="1">
      <protection locked="0"/>
    </xf>
    <xf numFmtId="0" fontId="0" fillId="0" borderId="2" xfId="0" applyFill="1" applyBorder="1" applyProtection="1">
      <protection locked="0"/>
    </xf>
    <xf numFmtId="0" fontId="5" fillId="0" borderId="62" xfId="0" applyFont="1" applyBorder="1" applyProtection="1">
      <protection locked="0"/>
    </xf>
    <xf numFmtId="0" fontId="5" fillId="0" borderId="63" xfId="0" applyFont="1" applyBorder="1" applyProtection="1">
      <protection locked="0"/>
    </xf>
    <xf numFmtId="0" fontId="5" fillId="0" borderId="69" xfId="0" applyFont="1" applyBorder="1" applyProtection="1">
      <protection locked="0"/>
    </xf>
    <xf numFmtId="0" fontId="5" fillId="0" borderId="70" xfId="0" applyFont="1" applyBorder="1" applyProtection="1">
      <protection locked="0"/>
    </xf>
    <xf numFmtId="0" fontId="0" fillId="0" borderId="69" xfId="0" applyBorder="1" applyProtection="1">
      <protection locked="0"/>
    </xf>
    <xf numFmtId="0" fontId="0" fillId="0" borderId="70" xfId="0" applyBorder="1" applyProtection="1">
      <protection locked="0"/>
    </xf>
    <xf numFmtId="0" fontId="0" fillId="0" borderId="45" xfId="0" applyBorder="1" applyProtection="1">
      <protection locked="0"/>
    </xf>
    <xf numFmtId="0" fontId="0" fillId="0" borderId="65" xfId="0" applyBorder="1" applyProtection="1">
      <protection locked="0"/>
    </xf>
    <xf numFmtId="0" fontId="0" fillId="0" borderId="66" xfId="0" applyBorder="1" applyProtection="1">
      <protection locked="0"/>
    </xf>
    <xf numFmtId="0" fontId="0" fillId="0" borderId="71" xfId="0" applyBorder="1" applyProtection="1">
      <protection locked="0"/>
    </xf>
    <xf numFmtId="0" fontId="0" fillId="0" borderId="72" xfId="0" applyBorder="1" applyProtection="1">
      <protection locked="0"/>
    </xf>
    <xf numFmtId="0" fontId="94" fillId="0" borderId="0" xfId="0" applyFont="1"/>
    <xf numFmtId="0" fontId="94" fillId="0" borderId="0" xfId="0" applyFont="1" applyAlignment="1">
      <alignment wrapText="1"/>
    </xf>
    <xf numFmtId="0" fontId="5" fillId="0" borderId="83" xfId="0" applyFont="1" applyBorder="1" applyProtection="1">
      <protection locked="0"/>
    </xf>
    <xf numFmtId="0" fontId="104" fillId="0" borderId="0" xfId="0" quotePrefix="1" applyFont="1" applyBorder="1" applyAlignment="1"/>
    <xf numFmtId="0" fontId="0" fillId="0" borderId="3" xfId="0" applyBorder="1" applyAlignment="1">
      <alignment horizontal="center"/>
    </xf>
    <xf numFmtId="0" fontId="0" fillId="0" borderId="2" xfId="0" applyBorder="1" applyAlignment="1">
      <alignment horizontal="center"/>
    </xf>
    <xf numFmtId="0" fontId="6" fillId="0" borderId="5" xfId="0" applyFont="1" applyBorder="1" applyAlignment="1">
      <alignment horizontal="center"/>
    </xf>
    <xf numFmtId="0" fontId="80" fillId="0" borderId="3" xfId="0" applyFont="1" applyBorder="1" applyProtection="1">
      <protection locked="0"/>
    </xf>
    <xf numFmtId="0" fontId="0" fillId="0" borderId="4" xfId="0" applyBorder="1" applyAlignment="1">
      <alignment horizontal="center"/>
    </xf>
    <xf numFmtId="0" fontId="0" fillId="0" borderId="0" xfId="0" applyBorder="1" applyAlignment="1">
      <alignment horizontal="center"/>
    </xf>
    <xf numFmtId="0" fontId="0" fillId="0" borderId="3" xfId="0" applyBorder="1" applyAlignment="1">
      <alignment horizontal="center"/>
    </xf>
    <xf numFmtId="0" fontId="5" fillId="0" borderId="16" xfId="0" applyFont="1" applyBorder="1" applyAlignment="1">
      <alignment horizontal="center"/>
    </xf>
    <xf numFmtId="0" fontId="5" fillId="0" borderId="0" xfId="0" applyFont="1" applyBorder="1"/>
    <xf numFmtId="0" fontId="5" fillId="0" borderId="4" xfId="0" applyFont="1" applyBorder="1" applyProtection="1">
      <protection locked="0"/>
    </xf>
    <xf numFmtId="0" fontId="5" fillId="0" borderId="0" xfId="0" applyFont="1" applyBorder="1" applyProtection="1">
      <protection locked="0"/>
    </xf>
    <xf numFmtId="0" fontId="5" fillId="0" borderId="0" xfId="0" applyFont="1" applyAlignment="1"/>
    <xf numFmtId="0" fontId="0" fillId="0" borderId="55" xfId="0" applyBorder="1" applyAlignment="1">
      <alignment horizontal="center"/>
    </xf>
    <xf numFmtId="0" fontId="5" fillId="0" borderId="0" xfId="0" applyFont="1" applyAlignment="1">
      <alignment horizontal="right"/>
    </xf>
    <xf numFmtId="0" fontId="5" fillId="0" borderId="0" xfId="0" applyFont="1"/>
    <xf numFmtId="0" fontId="5" fillId="0" borderId="0" xfId="0" applyFont="1" applyAlignment="1">
      <alignment horizontal="center"/>
    </xf>
    <xf numFmtId="0" fontId="5" fillId="0" borderId="0" xfId="0" applyFont="1" applyBorder="1" applyAlignment="1"/>
    <xf numFmtId="0" fontId="5" fillId="0" borderId="3" xfId="0" applyFont="1" applyFill="1" applyBorder="1" applyAlignment="1">
      <alignment horizontal="center"/>
    </xf>
    <xf numFmtId="0" fontId="5" fillId="0" borderId="0" xfId="0" applyFont="1" applyFill="1" applyBorder="1" applyAlignment="1">
      <alignment wrapText="1"/>
    </xf>
    <xf numFmtId="0" fontId="5" fillId="0" borderId="83" xfId="0" applyFont="1" applyBorder="1" applyProtection="1"/>
    <xf numFmtId="0" fontId="0" fillId="0" borderId="0" xfId="0" applyFill="1" applyBorder="1" applyProtection="1"/>
    <xf numFmtId="0" fontId="51" fillId="0" borderId="0" xfId="0" applyFont="1" applyFill="1" applyBorder="1" applyProtection="1"/>
    <xf numFmtId="0" fontId="51" fillId="0" borderId="0" xfId="0" applyFont="1" applyFill="1" applyBorder="1" applyAlignment="1" applyProtection="1"/>
    <xf numFmtId="0" fontId="0" fillId="0" borderId="8" xfId="0" applyBorder="1" applyAlignment="1">
      <alignment horizontal="center"/>
    </xf>
    <xf numFmtId="0" fontId="0" fillId="0" borderId="9" xfId="0" applyBorder="1" applyAlignment="1">
      <alignment horizontal="center"/>
    </xf>
    <xf numFmtId="0" fontId="0" fillId="0" borderId="8" xfId="0" applyFill="1" applyBorder="1" applyAlignment="1">
      <alignment horizontal="center"/>
    </xf>
    <xf numFmtId="0" fontId="0" fillId="0" borderId="16" xfId="0" applyFill="1" applyBorder="1" applyAlignment="1">
      <alignment horizontal="center"/>
    </xf>
    <xf numFmtId="0" fontId="0" fillId="0" borderId="9" xfId="0" applyFill="1" applyBorder="1" applyAlignment="1">
      <alignment horizontal="center"/>
    </xf>
    <xf numFmtId="0" fontId="5" fillId="0" borderId="0" xfId="0" applyFont="1" applyBorder="1"/>
    <xf numFmtId="0" fontId="5" fillId="0" borderId="0" xfId="0" applyFont="1"/>
    <xf numFmtId="0" fontId="5" fillId="0" borderId="8" xfId="0" applyFont="1" applyBorder="1" applyAlignment="1"/>
    <xf numFmtId="0" fontId="5" fillId="0" borderId="55" xfId="0" applyFont="1" applyBorder="1" applyAlignment="1"/>
    <xf numFmtId="0" fontId="6" fillId="0" borderId="5" xfId="0" applyFont="1" applyBorder="1" applyAlignment="1"/>
    <xf numFmtId="0" fontId="6" fillId="0" borderId="3" xfId="0" applyFont="1" applyBorder="1" applyAlignment="1"/>
    <xf numFmtId="0" fontId="0" fillId="0" borderId="3" xfId="0" applyBorder="1" applyAlignment="1"/>
    <xf numFmtId="0" fontId="0" fillId="0" borderId="1" xfId="0" applyBorder="1" applyProtection="1"/>
    <xf numFmtId="0" fontId="0" fillId="0" borderId="4" xfId="0" applyBorder="1" applyProtection="1"/>
    <xf numFmtId="0" fontId="0" fillId="0" borderId="4" xfId="0" applyFill="1" applyBorder="1" applyProtection="1"/>
    <xf numFmtId="0" fontId="0" fillId="0" borderId="1" xfId="0" applyFill="1" applyBorder="1" applyProtection="1"/>
    <xf numFmtId="0" fontId="5" fillId="0" borderId="62" xfId="0" applyFont="1" applyBorder="1" applyProtection="1"/>
    <xf numFmtId="0" fontId="5" fillId="0" borderId="63" xfId="0" applyFont="1" applyBorder="1" applyProtection="1"/>
    <xf numFmtId="0" fontId="5" fillId="0" borderId="4" xfId="0" applyFont="1" applyBorder="1" applyProtection="1"/>
    <xf numFmtId="0" fontId="5" fillId="0" borderId="69" xfId="0" applyFont="1" applyBorder="1" applyProtection="1"/>
    <xf numFmtId="0" fontId="5" fillId="0" borderId="70" xfId="0" applyFont="1" applyBorder="1" applyProtection="1"/>
    <xf numFmtId="0" fontId="0" fillId="0" borderId="69" xfId="0" applyBorder="1" applyProtection="1"/>
    <xf numFmtId="0" fontId="0" fillId="0" borderId="70" xfId="0" applyBorder="1" applyProtection="1"/>
    <xf numFmtId="0" fontId="0" fillId="0" borderId="66" xfId="0" applyBorder="1" applyProtection="1"/>
    <xf numFmtId="0" fontId="0" fillId="0" borderId="45" xfId="0" applyBorder="1" applyProtection="1"/>
    <xf numFmtId="0" fontId="0" fillId="0" borderId="71" xfId="0" applyBorder="1" applyProtection="1"/>
    <xf numFmtId="0" fontId="0" fillId="0" borderId="72" xfId="0" applyBorder="1" applyProtection="1"/>
    <xf numFmtId="0" fontId="0" fillId="0" borderId="65" xfId="0" applyBorder="1" applyProtection="1"/>
    <xf numFmtId="0" fontId="98" fillId="0" borderId="64" xfId="0" applyFont="1" applyBorder="1" applyAlignment="1" applyProtection="1"/>
    <xf numFmtId="0" fontId="82" fillId="0" borderId="62" xfId="0" applyFont="1" applyBorder="1" applyAlignment="1" applyProtection="1"/>
    <xf numFmtId="0" fontId="80" fillId="0" borderId="62" xfId="0" applyFont="1" applyBorder="1" applyAlignment="1" applyProtection="1"/>
    <xf numFmtId="170" fontId="5" fillId="0" borderId="0" xfId="0" applyNumberFormat="1" applyFont="1" applyFill="1" applyBorder="1" applyAlignment="1">
      <alignment horizontal="right"/>
    </xf>
    <xf numFmtId="0" fontId="5" fillId="0" borderId="0" xfId="0" applyFont="1" applyFill="1" applyBorder="1" applyProtection="1"/>
    <xf numFmtId="0" fontId="105" fillId="0" borderId="0" xfId="0" applyFont="1" applyFill="1" applyBorder="1"/>
    <xf numFmtId="0" fontId="80" fillId="0" borderId="28" xfId="0" applyFont="1" applyBorder="1"/>
    <xf numFmtId="171" fontId="5" fillId="0" borderId="0" xfId="0" applyNumberFormat="1" applyFont="1" applyBorder="1" applyAlignment="1"/>
    <xf numFmtId="0" fontId="80" fillId="0" borderId="0" xfId="0" applyFont="1" applyBorder="1" applyAlignment="1" applyProtection="1">
      <protection locked="0"/>
    </xf>
    <xf numFmtId="0" fontId="80" fillId="0" borderId="0" xfId="0" applyFont="1" applyFill="1" applyBorder="1" applyAlignment="1" applyProtection="1">
      <alignment horizontal="center"/>
      <protection locked="0"/>
    </xf>
    <xf numFmtId="0" fontId="80" fillId="0" borderId="0" xfId="0" applyFont="1" applyAlignment="1">
      <alignment horizontal="left"/>
    </xf>
    <xf numFmtId="0" fontId="15" fillId="0" borderId="0" xfId="0" applyFont="1" applyFill="1" applyAlignment="1" applyProtection="1">
      <alignment horizontal="right"/>
    </xf>
    <xf numFmtId="0" fontId="25" fillId="0" borderId="0" xfId="0" applyFont="1" applyBorder="1" applyAlignment="1">
      <alignment horizontal="justify" vertical="top" wrapText="1"/>
    </xf>
    <xf numFmtId="0" fontId="5" fillId="0" borderId="0" xfId="0" applyFont="1" applyBorder="1"/>
    <xf numFmtId="0" fontId="5" fillId="0" borderId="0" xfId="0" applyFont="1" applyBorder="1" applyAlignment="1">
      <alignment horizontal="right"/>
    </xf>
    <xf numFmtId="0" fontId="5" fillId="0" borderId="0" xfId="0" applyFont="1"/>
    <xf numFmtId="0" fontId="37" fillId="0" borderId="0" xfId="0" applyFont="1" applyBorder="1"/>
    <xf numFmtId="4" fontId="79" fillId="0" borderId="0" xfId="0" applyNumberFormat="1" applyFont="1" applyBorder="1" applyAlignment="1"/>
    <xf numFmtId="0" fontId="106" fillId="0" borderId="0" xfId="0" applyFont="1"/>
    <xf numFmtId="2" fontId="5" fillId="0" borderId="0" xfId="0" applyNumberFormat="1" applyFont="1" applyFill="1" applyBorder="1" applyAlignment="1" applyProtection="1">
      <alignment vertical="justify"/>
    </xf>
    <xf numFmtId="0" fontId="37" fillId="0" borderId="0" xfId="0" applyFont="1" applyFill="1"/>
    <xf numFmtId="170" fontId="5" fillId="0" borderId="0" xfId="0" applyNumberFormat="1" applyFont="1" applyFill="1" applyBorder="1" applyAlignment="1" applyProtection="1">
      <alignment vertical="justify"/>
    </xf>
    <xf numFmtId="0" fontId="5" fillId="0" borderId="0" xfId="0" applyFont="1" applyFill="1" applyBorder="1" applyAlignment="1">
      <alignment wrapText="1"/>
    </xf>
    <xf numFmtId="0" fontId="0" fillId="0" borderId="0" xfId="0" applyAlignment="1">
      <alignment wrapText="1"/>
    </xf>
    <xf numFmtId="0" fontId="51" fillId="0" borderId="0" xfId="0" applyFont="1" applyAlignment="1">
      <alignment wrapText="1"/>
    </xf>
    <xf numFmtId="0" fontId="5" fillId="0" borderId="86" xfId="0" applyFont="1" applyBorder="1" applyAlignment="1" applyProtection="1">
      <alignment horizontal="center" vertical="top" wrapText="1"/>
      <protection locked="0"/>
    </xf>
    <xf numFmtId="164" fontId="94" fillId="0" borderId="0" xfId="10" applyFont="1" applyFill="1" applyBorder="1" applyAlignment="1">
      <alignment horizontal="left"/>
    </xf>
    <xf numFmtId="0" fontId="80" fillId="0" borderId="0" xfId="0" applyFont="1" applyAlignment="1">
      <alignment wrapText="1"/>
    </xf>
    <xf numFmtId="0" fontId="80" fillId="0" borderId="0" xfId="0" applyFont="1" applyBorder="1" applyAlignment="1">
      <alignment wrapText="1"/>
    </xf>
    <xf numFmtId="0" fontId="5" fillId="0" borderId="83" xfId="0" applyFont="1" applyBorder="1" applyProtection="1">
      <protection locked="0"/>
    </xf>
    <xf numFmtId="0" fontId="0" fillId="0" borderId="0" xfId="0" applyFill="1" applyBorder="1" applyAlignment="1">
      <alignment horizontal="left"/>
    </xf>
    <xf numFmtId="2" fontId="94" fillId="0" borderId="0" xfId="0" applyNumberFormat="1" applyFont="1" applyFill="1" applyBorder="1" applyAlignment="1">
      <alignment horizontal="left"/>
    </xf>
    <xf numFmtId="0" fontId="0" fillId="0" borderId="92" xfId="0" applyBorder="1" applyProtection="1">
      <protection locked="0"/>
    </xf>
    <xf numFmtId="0" fontId="5" fillId="0" borderId="92" xfId="0" applyFont="1" applyBorder="1" applyProtection="1">
      <protection locked="0"/>
    </xf>
    <xf numFmtId="0" fontId="2" fillId="0" borderId="0" xfId="0" applyFont="1" applyBorder="1"/>
    <xf numFmtId="0" fontId="94" fillId="0" borderId="0" xfId="0" applyFont="1" applyBorder="1" applyAlignment="1">
      <alignment wrapText="1"/>
    </xf>
    <xf numFmtId="0" fontId="5" fillId="0" borderId="0" xfId="0" applyFont="1" applyBorder="1"/>
    <xf numFmtId="0" fontId="2" fillId="0" borderId="0" xfId="0" applyFont="1" applyBorder="1" applyAlignment="1">
      <alignment horizontal="centerContinuous"/>
    </xf>
    <xf numFmtId="0" fontId="2" fillId="0" borderId="1" xfId="0" applyFont="1" applyBorder="1" applyAlignment="1">
      <alignment horizontal="centerContinuous"/>
    </xf>
    <xf numFmtId="0" fontId="2" fillId="0" borderId="0" xfId="0" applyFont="1" applyAlignment="1"/>
    <xf numFmtId="0" fontId="2" fillId="0" borderId="0" xfId="0" applyFont="1" applyFill="1" applyBorder="1"/>
    <xf numFmtId="0" fontId="2" fillId="0" borderId="6" xfId="0" applyFont="1" applyBorder="1" applyAlignment="1">
      <alignment horizontal="centerContinuous"/>
    </xf>
    <xf numFmtId="0" fontId="2" fillId="0" borderId="1" xfId="0" applyFont="1" applyBorder="1"/>
    <xf numFmtId="0" fontId="2" fillId="0" borderId="0" xfId="0" applyFont="1" applyBorder="1" applyAlignment="1"/>
    <xf numFmtId="0" fontId="2" fillId="0" borderId="0" xfId="0" quotePrefix="1" applyFont="1"/>
    <xf numFmtId="0" fontId="2" fillId="0" borderId="1" xfId="0" applyFont="1" applyBorder="1" applyAlignment="1">
      <alignment horizontal="left"/>
    </xf>
    <xf numFmtId="0" fontId="2" fillId="0" borderId="0" xfId="0" applyFont="1" applyAlignment="1">
      <alignment horizontal="center"/>
    </xf>
    <xf numFmtId="0" fontId="2" fillId="0" borderId="4" xfId="0" applyFont="1" applyBorder="1" applyAlignment="1"/>
    <xf numFmtId="0" fontId="2" fillId="0" borderId="4" xfId="0" applyFont="1" applyBorder="1"/>
    <xf numFmtId="0" fontId="2" fillId="0" borderId="0" xfId="0" applyFont="1" applyFill="1"/>
    <xf numFmtId="0" fontId="2" fillId="0" borderId="0" xfId="0" quotePrefix="1" applyFont="1" applyFill="1"/>
    <xf numFmtId="0" fontId="2" fillId="0" borderId="1" xfId="0" applyFont="1" applyFill="1" applyBorder="1" applyAlignment="1">
      <alignment horizontal="left"/>
    </xf>
    <xf numFmtId="0" fontId="15" fillId="0" borderId="0" xfId="0" applyFont="1" applyBorder="1" applyAlignment="1"/>
    <xf numFmtId="0" fontId="5" fillId="0" borderId="0" xfId="0" applyFont="1" applyProtection="1">
      <protection locked="0"/>
    </xf>
    <xf numFmtId="0" fontId="2" fillId="0" borderId="0" xfId="0" applyFont="1" applyAlignment="1">
      <alignment wrapText="1"/>
    </xf>
    <xf numFmtId="0" fontId="25" fillId="0" borderId="0" xfId="0" applyFont="1" applyBorder="1" applyAlignment="1">
      <alignment vertical="top" wrapText="1"/>
    </xf>
    <xf numFmtId="0" fontId="0" fillId="0" borderId="101" xfId="0" applyBorder="1"/>
    <xf numFmtId="0" fontId="2" fillId="0" borderId="0" xfId="0" applyFont="1" applyBorder="1" applyAlignment="1">
      <alignment horizontal="left"/>
    </xf>
    <xf numFmtId="0" fontId="0" fillId="0" borderId="3" xfId="0" applyBorder="1" applyAlignment="1">
      <alignment horizontal="center"/>
    </xf>
    <xf numFmtId="0" fontId="5" fillId="0" borderId="0" xfId="0" applyFont="1" applyBorder="1" applyAlignment="1">
      <alignment horizontal="center"/>
    </xf>
    <xf numFmtId="0" fontId="5" fillId="0" borderId="3" xfId="0" applyFont="1" applyBorder="1" applyAlignment="1">
      <alignment horizontal="center"/>
    </xf>
    <xf numFmtId="0" fontId="5" fillId="0" borderId="0" xfId="0" applyFont="1" applyBorder="1"/>
    <xf numFmtId="0" fontId="4" fillId="0" borderId="8" xfId="0" applyFont="1" applyBorder="1" applyAlignment="1">
      <alignment horizontal="center"/>
    </xf>
    <xf numFmtId="0" fontId="6" fillId="0" borderId="0" xfId="0" applyFont="1" applyBorder="1" applyAlignment="1">
      <alignment horizontal="left"/>
    </xf>
    <xf numFmtId="0" fontId="5" fillId="0" borderId="0" xfId="0" applyFont="1" applyAlignment="1"/>
    <xf numFmtId="0" fontId="0" fillId="0" borderId="0" xfId="0" applyBorder="1" applyAlignment="1">
      <alignment horizontal="left"/>
    </xf>
    <xf numFmtId="0" fontId="5" fillId="0" borderId="0" xfId="0" applyFont="1" applyFill="1" applyBorder="1" applyAlignment="1">
      <alignment horizontal="left" vertical="top"/>
    </xf>
    <xf numFmtId="0" fontId="5" fillId="0" borderId="0" xfId="0" applyFont="1" applyBorder="1" applyAlignment="1">
      <alignment horizontal="left" vertical="justify"/>
    </xf>
    <xf numFmtId="0" fontId="4" fillId="0" borderId="4" xfId="0" applyFont="1" applyBorder="1" applyAlignment="1">
      <alignment horizontal="center"/>
    </xf>
    <xf numFmtId="0" fontId="4" fillId="0" borderId="0" xfId="0" applyFont="1" applyBorder="1" applyAlignment="1">
      <alignment horizontal="center"/>
    </xf>
    <xf numFmtId="0" fontId="8" fillId="0" borderId="4" xfId="0" applyFont="1" applyBorder="1" applyAlignment="1">
      <alignment horizontal="left"/>
    </xf>
    <xf numFmtId="0" fontId="8" fillId="0" borderId="0" xfId="0" applyFont="1" applyBorder="1" applyAlignment="1">
      <alignment horizontal="left"/>
    </xf>
    <xf numFmtId="0" fontId="5" fillId="0" borderId="0" xfId="0" applyFont="1" applyAlignment="1">
      <alignment horizontal="right"/>
    </xf>
    <xf numFmtId="0" fontId="5" fillId="0" borderId="0" xfId="0" applyFont="1"/>
    <xf numFmtId="0" fontId="5" fillId="0" borderId="0" xfId="0" applyFont="1" applyAlignment="1">
      <alignment horizontal="center"/>
    </xf>
    <xf numFmtId="0" fontId="5" fillId="0" borderId="0" xfId="0" applyFont="1" applyBorder="1" applyAlignment="1">
      <alignment horizontal="left"/>
    </xf>
    <xf numFmtId="0" fontId="2" fillId="0" borderId="0" xfId="0" applyFont="1" applyFill="1" applyBorder="1" applyAlignment="1">
      <alignment horizontal="left"/>
    </xf>
    <xf numFmtId="0" fontId="2" fillId="0" borderId="0" xfId="0" applyFont="1" applyProtection="1"/>
    <xf numFmtId="0" fontId="80" fillId="0" borderId="0" xfId="0" applyFont="1" applyProtection="1"/>
    <xf numFmtId="0" fontId="80" fillId="0" borderId="0" xfId="0" applyFont="1" applyBorder="1" applyProtection="1"/>
    <xf numFmtId="0" fontId="2" fillId="0" borderId="0" xfId="0" applyFont="1" applyAlignment="1" applyProtection="1">
      <alignment wrapText="1"/>
    </xf>
    <xf numFmtId="0" fontId="2" fillId="0" borderId="0" xfId="0" applyFont="1" applyAlignment="1" applyProtection="1"/>
    <xf numFmtId="0" fontId="2" fillId="0" borderId="0" xfId="0" applyFont="1" applyAlignment="1" applyProtection="1">
      <alignment horizontal="right"/>
    </xf>
    <xf numFmtId="0" fontId="5" fillId="0" borderId="0" xfId="0" applyFont="1" applyAlignment="1" applyProtection="1">
      <alignment horizontal="right"/>
    </xf>
    <xf numFmtId="0" fontId="3" fillId="0" borderId="0" xfId="0" applyFont="1" applyProtection="1"/>
    <xf numFmtId="0" fontId="2" fillId="0" borderId="0" xfId="0" applyFont="1" applyAlignment="1" applyProtection="1">
      <alignment horizontal="center"/>
    </xf>
    <xf numFmtId="170" fontId="80" fillId="0" borderId="0" xfId="0" applyNumberFormat="1" applyFont="1" applyBorder="1" applyAlignment="1"/>
    <xf numFmtId="170" fontId="80" fillId="0" borderId="0" xfId="0" applyNumberFormat="1" applyFont="1" applyBorder="1" applyAlignment="1">
      <alignment horizontal="right"/>
    </xf>
    <xf numFmtId="170" fontId="1" fillId="0" borderId="0" xfId="0" applyNumberFormat="1" applyFont="1" applyBorder="1" applyAlignment="1">
      <alignment horizontal="right"/>
    </xf>
    <xf numFmtId="9" fontId="5" fillId="0" borderId="0" xfId="5" applyFont="1" applyBorder="1" applyAlignment="1">
      <alignment wrapText="1"/>
    </xf>
    <xf numFmtId="9" fontId="5" fillId="0" borderId="0" xfId="5" applyFont="1" applyBorder="1" applyAlignment="1">
      <alignment horizontal="left"/>
    </xf>
    <xf numFmtId="9" fontId="104" fillId="0" borderId="0" xfId="5" applyFont="1" applyBorder="1" applyAlignment="1"/>
    <xf numFmtId="0" fontId="108" fillId="0" borderId="0" xfId="0" applyFont="1"/>
    <xf numFmtId="9" fontId="104" fillId="0" borderId="0" xfId="5" applyFont="1" applyBorder="1" applyAlignment="1">
      <alignment wrapText="1"/>
    </xf>
    <xf numFmtId="0" fontId="5" fillId="0" borderId="0" xfId="0" applyFont="1" applyAlignment="1">
      <alignment horizontal="right"/>
    </xf>
    <xf numFmtId="1" fontId="5" fillId="0" borderId="3" xfId="5" applyNumberFormat="1" applyFont="1" applyBorder="1" applyAlignment="1">
      <alignment horizontal="right"/>
    </xf>
    <xf numFmtId="0" fontId="11" fillId="0" borderId="0" xfId="0" applyFont="1" applyBorder="1" applyAlignment="1">
      <alignment horizontal="right" vertical="center"/>
    </xf>
    <xf numFmtId="170" fontId="80" fillId="0" borderId="0" xfId="0" applyNumberFormat="1" applyFont="1" applyFill="1" applyBorder="1" applyAlignment="1" applyProtection="1">
      <protection locked="0"/>
    </xf>
    <xf numFmtId="10" fontId="80" fillId="0" borderId="0" xfId="0" applyNumberFormat="1" applyFont="1" applyFill="1" applyBorder="1" applyAlignment="1" applyProtection="1">
      <alignment horizontal="center"/>
      <protection locked="0"/>
    </xf>
    <xf numFmtId="0" fontId="2" fillId="0" borderId="0" xfId="0" applyFont="1" applyBorder="1" applyAlignment="1">
      <alignment horizontal="left"/>
    </xf>
    <xf numFmtId="0" fontId="2" fillId="0" borderId="0" xfId="0" applyFont="1" applyAlignment="1">
      <alignment horizontal="center"/>
    </xf>
    <xf numFmtId="0" fontId="5" fillId="0" borderId="0" xfId="0" applyFont="1" applyBorder="1"/>
    <xf numFmtId="0" fontId="5" fillId="0" borderId="0" xfId="0" applyFont="1"/>
    <xf numFmtId="0" fontId="5" fillId="4" borderId="5" xfId="0" applyFont="1" applyFill="1" applyBorder="1" applyAlignment="1" applyProtection="1">
      <alignment horizontal="right"/>
    </xf>
    <xf numFmtId="170" fontId="5" fillId="4" borderId="3" xfId="0" applyNumberFormat="1" applyFont="1" applyFill="1" applyBorder="1" applyAlignment="1" applyProtection="1">
      <alignment horizontal="right" vertical="center"/>
    </xf>
    <xf numFmtId="0" fontId="5" fillId="4" borderId="3" xfId="0" applyFont="1" applyFill="1" applyBorder="1" applyAlignment="1" applyProtection="1">
      <alignment horizontal="right"/>
    </xf>
    <xf numFmtId="170" fontId="0" fillId="0" borderId="0" xfId="0" applyNumberFormat="1" applyFill="1" applyBorder="1" applyAlignment="1" applyProtection="1">
      <alignment horizontal="right"/>
    </xf>
    <xf numFmtId="170" fontId="0" fillId="0" borderId="0" xfId="0" applyNumberFormat="1" applyFill="1" applyBorder="1" applyAlignment="1">
      <alignment horizontal="right"/>
    </xf>
    <xf numFmtId="170" fontId="0" fillId="0" borderId="0" xfId="0" applyNumberFormat="1" applyFill="1" applyBorder="1" applyAlignment="1" applyProtection="1">
      <alignment horizontal="right"/>
      <protection locked="0"/>
    </xf>
    <xf numFmtId="170" fontId="0" fillId="0" borderId="3" xfId="0" applyNumberFormat="1" applyFill="1" applyBorder="1" applyAlignment="1" applyProtection="1">
      <alignment horizontal="right"/>
      <protection locked="0"/>
    </xf>
    <xf numFmtId="0" fontId="0" fillId="0" borderId="4" xfId="0" applyBorder="1" applyAlignment="1" applyProtection="1">
      <alignment horizontal="right"/>
    </xf>
    <xf numFmtId="0" fontId="0" fillId="0" borderId="0" xfId="0" applyBorder="1" applyAlignment="1" applyProtection="1">
      <alignment horizontal="right"/>
    </xf>
    <xf numFmtId="0" fontId="0" fillId="0" borderId="1" xfId="0" applyBorder="1" applyAlignment="1" applyProtection="1">
      <alignment horizontal="right"/>
    </xf>
    <xf numFmtId="0" fontId="0" fillId="0" borderId="4" xfId="0" applyBorder="1" applyAlignment="1">
      <alignment horizontal="right"/>
    </xf>
    <xf numFmtId="0" fontId="0" fillId="0" borderId="1" xfId="0" applyBorder="1" applyAlignment="1">
      <alignment horizontal="right"/>
    </xf>
    <xf numFmtId="0" fontId="0" fillId="0" borderId="4" xfId="0" applyBorder="1" applyAlignment="1" applyProtection="1">
      <alignment horizontal="right"/>
      <protection locked="0"/>
    </xf>
    <xf numFmtId="0" fontId="0" fillId="0" borderId="0" xfId="0" applyBorder="1" applyAlignment="1" applyProtection="1">
      <alignment horizontal="right"/>
      <protection locked="0"/>
    </xf>
    <xf numFmtId="0" fontId="0" fillId="0" borderId="1" xfId="0" applyBorder="1" applyAlignment="1" applyProtection="1">
      <alignment horizontal="right"/>
      <protection locked="0"/>
    </xf>
    <xf numFmtId="0" fontId="0" fillId="0" borderId="5" xfId="0" applyBorder="1" applyAlignment="1" applyProtection="1">
      <alignment horizontal="right"/>
      <protection locked="0"/>
    </xf>
    <xf numFmtId="0" fontId="0" fillId="0" borderId="3" xfId="0" applyBorder="1" applyAlignment="1" applyProtection="1">
      <alignment horizontal="right"/>
      <protection locked="0"/>
    </xf>
    <xf numFmtId="0" fontId="0" fillId="0" borderId="2" xfId="0" applyBorder="1" applyAlignment="1" applyProtection="1">
      <alignment horizontal="right"/>
      <protection locked="0"/>
    </xf>
    <xf numFmtId="0" fontId="80" fillId="0" borderId="76" xfId="0" applyFont="1" applyBorder="1" applyAlignment="1" applyProtection="1">
      <alignment vertical="top"/>
      <protection locked="0"/>
    </xf>
    <xf numFmtId="0" fontId="2" fillId="0" borderId="76" xfId="0" applyFont="1" applyBorder="1" applyAlignment="1" applyProtection="1">
      <alignment vertical="top"/>
      <protection locked="0"/>
    </xf>
    <xf numFmtId="0" fontId="80" fillId="0" borderId="83" xfId="0" applyFont="1" applyBorder="1" applyAlignment="1" applyProtection="1">
      <alignment vertical="top"/>
      <protection locked="0"/>
    </xf>
    <xf numFmtId="0" fontId="2" fillId="0" borderId="83" xfId="0" applyFont="1" applyBorder="1" applyAlignment="1" applyProtection="1">
      <alignment vertical="top"/>
      <protection locked="0"/>
    </xf>
    <xf numFmtId="0" fontId="5" fillId="0" borderId="56" xfId="6" applyFont="1" applyBorder="1" applyAlignment="1">
      <alignment horizontal="center" vertical="top"/>
    </xf>
    <xf numFmtId="0" fontId="5" fillId="0" borderId="56" xfId="6" applyFont="1" applyBorder="1" applyAlignment="1">
      <alignment horizontal="center" vertical="top" wrapText="1"/>
    </xf>
    <xf numFmtId="0" fontId="5" fillId="0" borderId="25" xfId="6" applyFont="1" applyBorder="1" applyAlignment="1">
      <alignment horizontal="center" vertical="top"/>
    </xf>
    <xf numFmtId="0" fontId="5" fillId="0" borderId="9" xfId="6" applyFont="1" applyBorder="1" applyAlignment="1">
      <alignment horizontal="center" vertical="top" wrapText="1"/>
    </xf>
    <xf numFmtId="0" fontId="5" fillId="0" borderId="0" xfId="6" applyFont="1" applyAlignment="1">
      <alignment vertical="top"/>
    </xf>
    <xf numFmtId="0" fontId="5" fillId="0" borderId="82" xfId="6" applyFont="1" applyFill="1" applyBorder="1" applyAlignment="1" applyProtection="1">
      <alignment horizontal="left" wrapText="1"/>
      <protection locked="0"/>
    </xf>
    <xf numFmtId="0" fontId="5" fillId="0" borderId="82" xfId="6" applyFont="1" applyFill="1" applyBorder="1" applyAlignment="1" applyProtection="1">
      <alignment wrapText="1"/>
      <protection locked="0"/>
    </xf>
    <xf numFmtId="0" fontId="5" fillId="0" borderId="82" xfId="6" applyFont="1" applyBorder="1" applyAlignment="1" applyProtection="1">
      <alignment horizontal="center" wrapText="1"/>
      <protection locked="0"/>
    </xf>
    <xf numFmtId="0" fontId="5" fillId="0" borderId="82" xfId="6" applyFont="1" applyFill="1" applyBorder="1" applyAlignment="1" applyProtection="1">
      <alignment horizontal="center" wrapText="1"/>
      <protection locked="0"/>
    </xf>
    <xf numFmtId="191" fontId="5" fillId="0" borderId="82" xfId="6" applyNumberFormat="1" applyFont="1" applyBorder="1" applyAlignment="1" applyProtection="1">
      <alignment horizontal="center" wrapText="1"/>
      <protection locked="0"/>
    </xf>
    <xf numFmtId="0" fontId="5" fillId="0" borderId="0" xfId="6" applyFont="1"/>
    <xf numFmtId="2" fontId="5" fillId="0" borderId="0" xfId="6" applyNumberFormat="1" applyFont="1"/>
    <xf numFmtId="0" fontId="5" fillId="0" borderId="0" xfId="6" applyFont="1" applyFill="1" applyAlignment="1">
      <alignment vertical="center"/>
    </xf>
    <xf numFmtId="0" fontId="5" fillId="0" borderId="86" xfId="6" applyFont="1" applyBorder="1" applyAlignment="1" applyProtection="1">
      <alignment horizontal="left" vertical="center"/>
      <protection locked="0"/>
    </xf>
    <xf numFmtId="0" fontId="5" fillId="0" borderId="86" xfId="6" applyFont="1" applyBorder="1" applyAlignment="1" applyProtection="1">
      <alignment vertical="center" wrapText="1"/>
      <protection locked="0"/>
    </xf>
    <xf numFmtId="0" fontId="5" fillId="0" borderId="86" xfId="6" applyFont="1" applyBorder="1" applyAlignment="1" applyProtection="1">
      <alignment horizontal="center" vertical="center" wrapText="1"/>
      <protection locked="0"/>
    </xf>
    <xf numFmtId="0" fontId="5" fillId="0" borderId="86" xfId="6" applyFont="1" applyBorder="1" applyAlignment="1" applyProtection="1">
      <alignment horizontal="center" vertical="center"/>
      <protection locked="0"/>
    </xf>
    <xf numFmtId="191" fontId="5" fillId="0" borderId="86" xfId="6" applyNumberFormat="1" applyFont="1" applyBorder="1" applyAlignment="1" applyProtection="1">
      <alignment horizontal="center" vertical="center" wrapText="1"/>
      <protection locked="0"/>
    </xf>
    <xf numFmtId="0" fontId="5" fillId="0" borderId="0" xfId="6" applyFont="1" applyAlignment="1">
      <alignment vertical="center"/>
    </xf>
    <xf numFmtId="168" fontId="5" fillId="0" borderId="0" xfId="0" applyNumberFormat="1" applyFont="1" applyBorder="1"/>
    <xf numFmtId="0" fontId="2" fillId="0" borderId="0" xfId="0" applyFont="1" applyBorder="1" applyAlignment="1">
      <alignment wrapText="1"/>
    </xf>
    <xf numFmtId="0" fontId="5" fillId="0" borderId="0" xfId="6" applyFont="1" applyFill="1" applyBorder="1" applyAlignment="1" applyProtection="1">
      <alignment horizontal="left" wrapText="1"/>
      <protection locked="0"/>
    </xf>
    <xf numFmtId="0" fontId="5" fillId="0" borderId="0" xfId="6" applyFont="1" applyBorder="1"/>
    <xf numFmtId="0" fontId="0" fillId="0" borderId="55" xfId="0" applyBorder="1" applyAlignment="1" applyProtection="1"/>
    <xf numFmtId="0" fontId="0" fillId="0" borderId="5" xfId="0" applyBorder="1" applyAlignment="1" applyProtection="1">
      <alignment horizontal="left"/>
    </xf>
    <xf numFmtId="0" fontId="0" fillId="0" borderId="3" xfId="0" applyBorder="1" applyAlignment="1" applyProtection="1">
      <alignment horizontal="centerContinuous"/>
    </xf>
    <xf numFmtId="0" fontId="0" fillId="0" borderId="3" xfId="0" applyBorder="1" applyAlignment="1" applyProtection="1">
      <alignment horizontal="left"/>
    </xf>
    <xf numFmtId="0" fontId="6" fillId="0" borderId="3" xfId="0" applyFont="1" applyBorder="1" applyAlignment="1" applyProtection="1">
      <alignment horizontal="centerContinuous"/>
    </xf>
    <xf numFmtId="0" fontId="5" fillId="2" borderId="5" xfId="0" applyFont="1" applyFill="1" applyBorder="1"/>
    <xf numFmtId="0" fontId="8" fillId="0" borderId="0" xfId="0" applyFont="1" applyBorder="1" applyAlignment="1">
      <alignment horizontal="center"/>
    </xf>
    <xf numFmtId="0" fontId="2" fillId="0" borderId="0" xfId="0" applyNumberFormat="1" applyFont="1" applyFill="1" applyBorder="1" applyAlignment="1" applyProtection="1">
      <protection locked="0"/>
    </xf>
    <xf numFmtId="9" fontId="44" fillId="0" borderId="0" xfId="5" applyFont="1"/>
    <xf numFmtId="0" fontId="111" fillId="0" borderId="0" xfId="0" applyFont="1" applyAlignment="1">
      <alignment horizontal="justify" vertical="center"/>
    </xf>
    <xf numFmtId="0" fontId="47" fillId="0" borderId="0" xfId="0" applyFont="1" applyBorder="1" applyAlignment="1">
      <alignment horizontal="justify" vertical="top" wrapText="1"/>
    </xf>
    <xf numFmtId="0" fontId="47" fillId="0" borderId="0" xfId="0" applyFont="1" applyBorder="1" applyAlignment="1">
      <alignment vertical="top" wrapText="1"/>
    </xf>
    <xf numFmtId="0" fontId="113" fillId="0" borderId="0" xfId="0" applyFont="1" applyBorder="1" applyAlignment="1">
      <alignment horizontal="centerContinuous"/>
    </xf>
    <xf numFmtId="0" fontId="114" fillId="0" borderId="0" xfId="0" applyFont="1" applyBorder="1" applyAlignment="1">
      <alignment horizontal="centerContinuous"/>
    </xf>
    <xf numFmtId="0" fontId="5" fillId="0" borderId="9" xfId="6" applyFont="1" applyBorder="1" applyAlignment="1">
      <alignment horizontal="center" vertical="top"/>
    </xf>
    <xf numFmtId="0" fontId="92" fillId="0" borderId="56" xfId="6" applyFont="1" applyBorder="1" applyAlignment="1">
      <alignment horizontal="center" vertical="top" wrapText="1"/>
    </xf>
    <xf numFmtId="0" fontId="5" fillId="0" borderId="0" xfId="6" applyFont="1" applyBorder="1" applyAlignment="1">
      <alignment vertical="top"/>
    </xf>
    <xf numFmtId="0" fontId="5" fillId="0" borderId="0" xfId="0" applyFont="1"/>
    <xf numFmtId="0" fontId="5" fillId="0" borderId="0" xfId="0" applyFont="1" applyAlignment="1">
      <alignment horizontal="right"/>
    </xf>
    <xf numFmtId="0" fontId="1" fillId="0" borderId="0" xfId="0" applyFont="1" applyAlignment="1">
      <alignment horizontal="right"/>
    </xf>
    <xf numFmtId="0" fontId="5" fillId="0" borderId="0" xfId="0" applyFont="1" applyFill="1" applyBorder="1" applyAlignment="1">
      <alignment wrapText="1"/>
    </xf>
    <xf numFmtId="0" fontId="5" fillId="0" borderId="0" xfId="0" applyFont="1" applyFill="1" applyBorder="1" applyAlignment="1" applyProtection="1">
      <alignment horizontal="right"/>
      <protection locked="0"/>
    </xf>
    <xf numFmtId="0" fontId="5" fillId="0" borderId="0" xfId="0" applyFont="1" applyBorder="1"/>
    <xf numFmtId="0" fontId="5" fillId="0" borderId="0" xfId="0" applyFont="1"/>
    <xf numFmtId="0" fontId="112" fillId="0" borderId="0" xfId="0" applyFont="1" applyBorder="1" applyAlignment="1"/>
    <xf numFmtId="0" fontId="5" fillId="0" borderId="103" xfId="0" applyFont="1" applyBorder="1" applyAlignment="1">
      <alignment horizontal="centerContinuous"/>
    </xf>
    <xf numFmtId="0" fontId="80" fillId="0" borderId="104" xfId="0" applyFont="1" applyBorder="1" applyAlignment="1">
      <alignment horizontal="centerContinuous"/>
    </xf>
    <xf numFmtId="0" fontId="80" fillId="0" borderId="105" xfId="0" applyFont="1" applyBorder="1" applyAlignment="1">
      <alignment horizontal="centerContinuous"/>
    </xf>
    <xf numFmtId="0" fontId="80" fillId="0" borderId="0" xfId="0" applyFont="1" applyBorder="1" applyAlignment="1">
      <alignment horizontal="centerContinuous"/>
    </xf>
    <xf numFmtId="0" fontId="80" fillId="0" borderId="1" xfId="0" applyFont="1" applyBorder="1" applyAlignment="1">
      <alignment horizontal="centerContinuous"/>
    </xf>
    <xf numFmtId="0" fontId="5" fillId="0" borderId="4" xfId="0" applyFont="1" applyBorder="1" applyAlignment="1">
      <alignment horizontal="centerContinuous"/>
    </xf>
    <xf numFmtId="0" fontId="0" fillId="0" borderId="104" xfId="0" applyBorder="1" applyAlignment="1">
      <alignment horizontal="centerContinuous"/>
    </xf>
    <xf numFmtId="0" fontId="0" fillId="0" borderId="105" xfId="0" applyBorder="1" applyAlignment="1">
      <alignment horizontal="centerContinuous"/>
    </xf>
    <xf numFmtId="0" fontId="115" fillId="0" borderId="0" xfId="0" applyFont="1" applyFill="1" applyBorder="1"/>
    <xf numFmtId="0" fontId="116" fillId="0" borderId="0" xfId="0" applyFont="1" applyFill="1" applyBorder="1" applyAlignment="1"/>
    <xf numFmtId="0" fontId="114" fillId="0" borderId="0" xfId="0" applyFont="1" applyFill="1" applyBorder="1"/>
    <xf numFmtId="0" fontId="86" fillId="0" borderId="0" xfId="0" applyFont="1" applyFill="1"/>
    <xf numFmtId="0" fontId="86" fillId="0" borderId="0" xfId="0" applyFont="1" applyBorder="1"/>
    <xf numFmtId="0" fontId="2" fillId="0" borderId="0" xfId="0" applyFont="1" applyAlignment="1">
      <alignment horizontal="left"/>
    </xf>
    <xf numFmtId="0" fontId="2" fillId="0" borderId="0" xfId="0" applyFont="1" applyBorder="1" applyAlignment="1">
      <alignment horizontal="left"/>
    </xf>
    <xf numFmtId="0" fontId="2" fillId="0" borderId="0" xfId="0" applyFont="1" applyAlignment="1"/>
    <xf numFmtId="0" fontId="2" fillId="0" borderId="3" xfId="0" applyFont="1" applyBorder="1"/>
    <xf numFmtId="0" fontId="2" fillId="0" borderId="2" xfId="0" applyFont="1" applyBorder="1"/>
    <xf numFmtId="0" fontId="2" fillId="0" borderId="5" xfId="0" applyFont="1" applyBorder="1"/>
    <xf numFmtId="0" fontId="2" fillId="0" borderId="36" xfId="0" applyFont="1" applyBorder="1"/>
    <xf numFmtId="0" fontId="5" fillId="0" borderId="56" xfId="0" applyFont="1" applyBorder="1" applyAlignment="1" applyProtection="1">
      <alignment horizontal="right" vertical="top"/>
    </xf>
    <xf numFmtId="0" fontId="5" fillId="0" borderId="79" xfId="0" applyFont="1" applyBorder="1" applyAlignment="1" applyProtection="1">
      <alignment horizontal="center" vertical="top" wrapText="1"/>
      <protection locked="0"/>
    </xf>
    <xf numFmtId="0" fontId="80" fillId="0" borderId="0" xfId="0" applyFont="1" applyFill="1" applyBorder="1" applyProtection="1">
      <protection locked="0"/>
    </xf>
    <xf numFmtId="0" fontId="5" fillId="0" borderId="0" xfId="0" applyFont="1" applyFill="1" applyBorder="1" applyAlignment="1" applyProtection="1">
      <alignment horizontal="center"/>
      <protection locked="0"/>
    </xf>
    <xf numFmtId="0" fontId="5" fillId="0" borderId="0" xfId="0" applyFont="1" applyFill="1" applyBorder="1" applyProtection="1">
      <protection locked="0"/>
    </xf>
    <xf numFmtId="0" fontId="5" fillId="0" borderId="0" xfId="0" applyFont="1" applyFill="1" applyBorder="1" applyAlignment="1" applyProtection="1">
      <protection locked="0"/>
    </xf>
    <xf numFmtId="0" fontId="5" fillId="0" borderId="0" xfId="0" applyFont="1" applyFill="1" applyBorder="1" applyAlignment="1" applyProtection="1">
      <alignment horizontal="left"/>
      <protection locked="0"/>
    </xf>
    <xf numFmtId="0" fontId="80" fillId="0" borderId="0" xfId="0" applyFont="1" applyFill="1" applyBorder="1" applyAlignment="1" applyProtection="1">
      <protection locked="0"/>
    </xf>
    <xf numFmtId="0" fontId="45" fillId="0" borderId="0" xfId="0" applyFont="1" applyFill="1" applyBorder="1" applyProtection="1">
      <protection locked="0"/>
    </xf>
    <xf numFmtId="0" fontId="10" fillId="0" borderId="0" xfId="0" applyFont="1" applyFill="1" applyBorder="1" applyProtection="1">
      <protection locked="0"/>
    </xf>
    <xf numFmtId="0" fontId="44" fillId="0" borderId="0" xfId="0" applyFont="1" applyFill="1" applyBorder="1" applyAlignment="1" applyProtection="1">
      <protection locked="0"/>
    </xf>
    <xf numFmtId="0" fontId="44" fillId="0" borderId="0" xfId="0" applyFont="1" applyFill="1" applyBorder="1" applyAlignment="1" applyProtection="1">
      <alignment horizontal="right"/>
      <protection locked="0"/>
    </xf>
    <xf numFmtId="0" fontId="44" fillId="0" borderId="0" xfId="0" applyFont="1" applyFill="1" applyBorder="1" applyProtection="1">
      <protection locked="0"/>
    </xf>
    <xf numFmtId="0" fontId="44" fillId="0" borderId="0" xfId="0" applyFont="1" applyFill="1" applyBorder="1" applyAlignment="1" applyProtection="1">
      <alignment horizontal="left"/>
      <protection locked="0"/>
    </xf>
    <xf numFmtId="0" fontId="80" fillId="0" borderId="0" xfId="0" applyFont="1" applyBorder="1" applyAlignment="1" applyProtection="1">
      <alignment horizontal="left"/>
      <protection locked="0"/>
    </xf>
    <xf numFmtId="0" fontId="5" fillId="0" borderId="0" xfId="0" applyFont="1" applyFill="1" applyBorder="1" applyAlignment="1" applyProtection="1">
      <alignment wrapText="1"/>
      <protection locked="0"/>
    </xf>
    <xf numFmtId="0" fontId="37" fillId="0" borderId="0" xfId="0" applyFont="1" applyFill="1" applyBorder="1" applyProtection="1">
      <protection locked="0"/>
    </xf>
    <xf numFmtId="170" fontId="5" fillId="0" borderId="0" xfId="0" applyNumberFormat="1" applyFont="1" applyFill="1" applyBorder="1" applyAlignment="1" applyProtection="1">
      <protection locked="0"/>
    </xf>
    <xf numFmtId="0" fontId="7" fillId="0" borderId="0" xfId="0" applyFont="1" applyFill="1" applyBorder="1" applyProtection="1">
      <protection locked="0"/>
    </xf>
    <xf numFmtId="0" fontId="79" fillId="0" borderId="0" xfId="0" applyFont="1" applyFill="1" applyBorder="1" applyProtection="1">
      <protection locked="0"/>
    </xf>
    <xf numFmtId="0" fontId="7" fillId="0" borderId="0" xfId="0" applyFont="1" applyFill="1" applyBorder="1" applyAlignment="1" applyProtection="1">
      <protection locked="0"/>
    </xf>
    <xf numFmtId="2" fontId="5" fillId="0" borderId="0" xfId="0" applyNumberFormat="1" applyFont="1" applyFill="1" applyBorder="1" applyAlignment="1" applyProtection="1">
      <alignment vertical="justify"/>
      <protection locked="0"/>
    </xf>
    <xf numFmtId="0" fontId="7" fillId="0" borderId="0" xfId="0" applyFont="1" applyBorder="1" applyAlignment="1" applyProtection="1">
      <protection locked="0"/>
    </xf>
    <xf numFmtId="0" fontId="6" fillId="0" borderId="0" xfId="0" applyFont="1" applyBorder="1" applyAlignment="1" applyProtection="1">
      <alignment horizontal="right"/>
      <protection locked="0"/>
    </xf>
    <xf numFmtId="0" fontId="96" fillId="0" borderId="0" xfId="0" applyFont="1" applyBorder="1" applyProtection="1">
      <protection locked="0"/>
    </xf>
    <xf numFmtId="0" fontId="6" fillId="0" borderId="0" xfId="0" applyFont="1" applyFill="1" applyBorder="1" applyProtection="1">
      <protection locked="0"/>
    </xf>
    <xf numFmtId="0" fontId="80" fillId="0" borderId="0" xfId="0" applyFont="1" applyFill="1" applyBorder="1" applyAlignment="1" applyProtection="1">
      <alignment horizontal="left"/>
      <protection locked="0"/>
    </xf>
    <xf numFmtId="0" fontId="86" fillId="0" borderId="0" xfId="0" applyFont="1" applyFill="1" applyBorder="1" applyProtection="1">
      <protection locked="0"/>
    </xf>
    <xf numFmtId="0" fontId="15" fillId="0" borderId="0" xfId="0" applyFont="1" applyFill="1" applyBorder="1" applyProtection="1">
      <protection locked="0"/>
    </xf>
    <xf numFmtId="0" fontId="20" fillId="0" borderId="0" xfId="0" applyFont="1" applyFill="1" applyBorder="1" applyAlignment="1" applyProtection="1">
      <alignment horizontal="left"/>
      <protection locked="0"/>
    </xf>
    <xf numFmtId="0" fontId="20" fillId="0" borderId="0" xfId="0" applyFont="1" applyFill="1" applyBorder="1" applyAlignment="1" applyProtection="1">
      <alignment horizontal="right"/>
      <protection locked="0"/>
    </xf>
    <xf numFmtId="0" fontId="21" fillId="0" borderId="0" xfId="0" applyFont="1" applyFill="1" applyBorder="1" applyProtection="1">
      <protection locked="0"/>
    </xf>
    <xf numFmtId="0" fontId="21" fillId="0" borderId="0" xfId="0" applyFont="1" applyFill="1" applyBorder="1" applyAlignment="1" applyProtection="1">
      <alignment horizontal="center"/>
      <protection locked="0"/>
    </xf>
    <xf numFmtId="0" fontId="21" fillId="0" borderId="0" xfId="0" applyFont="1" applyFill="1" applyBorder="1" applyAlignment="1" applyProtection="1">
      <alignment horizontal="left"/>
      <protection locked="0"/>
    </xf>
    <xf numFmtId="0" fontId="15" fillId="0" borderId="0" xfId="0" applyFont="1" applyFill="1" applyBorder="1" applyAlignment="1" applyProtection="1">
      <alignment horizontal="right"/>
      <protection locked="0"/>
    </xf>
    <xf numFmtId="0" fontId="21" fillId="0" borderId="0" xfId="0" quotePrefix="1" applyFont="1" applyFill="1" applyBorder="1" applyProtection="1">
      <protection locked="0"/>
    </xf>
    <xf numFmtId="0" fontId="21" fillId="0" borderId="0" xfId="0" applyFont="1" applyFill="1" applyBorder="1" applyAlignment="1" applyProtection="1">
      <alignment horizontal="right"/>
      <protection locked="0"/>
    </xf>
    <xf numFmtId="0" fontId="20" fillId="0" borderId="0" xfId="0" applyFont="1" applyFill="1" applyBorder="1" applyProtection="1">
      <protection locked="0"/>
    </xf>
    <xf numFmtId="0" fontId="92" fillId="0" borderId="0" xfId="0" applyFont="1" applyBorder="1" applyProtection="1">
      <protection locked="0"/>
    </xf>
    <xf numFmtId="0" fontId="88" fillId="0" borderId="0" xfId="0" applyFont="1" applyBorder="1" applyAlignment="1" applyProtection="1">
      <protection locked="0"/>
    </xf>
    <xf numFmtId="175" fontId="88" fillId="0" borderId="0" xfId="0" applyNumberFormat="1" applyFont="1" applyBorder="1" applyAlignment="1" applyProtection="1">
      <protection locked="0"/>
    </xf>
    <xf numFmtId="0" fontId="23" fillId="0" borderId="0" xfId="0" applyFont="1" applyFill="1" applyBorder="1" applyProtection="1">
      <protection locked="0"/>
    </xf>
    <xf numFmtId="194" fontId="5" fillId="0" borderId="0" xfId="0" applyNumberFormat="1" applyFont="1" applyFill="1" applyBorder="1" applyAlignment="1" applyProtection="1">
      <alignment horizontal="center"/>
      <protection locked="0"/>
    </xf>
    <xf numFmtId="170" fontId="7" fillId="0" borderId="0" xfId="0" applyNumberFormat="1" applyFont="1" applyFill="1" applyBorder="1" applyAlignment="1" applyProtection="1">
      <alignment horizontal="center"/>
      <protection locked="0"/>
    </xf>
    <xf numFmtId="0" fontId="5" fillId="0" borderId="0" xfId="0" applyFont="1" applyFill="1" applyBorder="1" applyAlignment="1" applyProtection="1">
      <alignment horizontal="justify" wrapText="1"/>
      <protection locked="0"/>
    </xf>
    <xf numFmtId="0" fontId="5" fillId="0" borderId="0" xfId="0" applyFont="1" applyFill="1" applyBorder="1" applyAlignment="1" applyProtection="1">
      <alignment horizontal="left" wrapText="1"/>
      <protection locked="0"/>
    </xf>
    <xf numFmtId="0" fontId="5" fillId="0" borderId="0" xfId="0" applyFont="1" applyFill="1" applyBorder="1" applyAlignment="1" applyProtection="1">
      <alignment horizontal="center" wrapText="1"/>
      <protection locked="0"/>
    </xf>
    <xf numFmtId="194" fontId="7" fillId="0" borderId="0" xfId="0" applyNumberFormat="1" applyFont="1" applyBorder="1" applyAlignment="1" applyProtection="1">
      <alignment horizontal="center"/>
      <protection locked="0"/>
    </xf>
    <xf numFmtId="0" fontId="6" fillId="0" borderId="0" xfId="0" applyFont="1" applyFill="1" applyBorder="1" applyAlignment="1" applyProtection="1">
      <alignment horizontal="center" vertical="top" wrapText="1"/>
      <protection locked="0"/>
    </xf>
    <xf numFmtId="0" fontId="6" fillId="0" borderId="0" xfId="0" applyFont="1" applyFill="1" applyBorder="1" applyAlignment="1" applyProtection="1">
      <alignment horizontal="left" vertical="top" wrapText="1"/>
      <protection locked="0"/>
    </xf>
    <xf numFmtId="0" fontId="15" fillId="0" borderId="0" xfId="0" applyFont="1" applyFill="1" applyBorder="1" applyAlignment="1" applyProtection="1">
      <alignment horizontal="center"/>
      <protection locked="0"/>
    </xf>
    <xf numFmtId="0" fontId="14" fillId="0" borderId="0" xfId="0" applyFont="1" applyFill="1" applyBorder="1" applyAlignment="1" applyProtection="1">
      <alignment horizontal="center"/>
      <protection locked="0"/>
    </xf>
    <xf numFmtId="0" fontId="15" fillId="0" borderId="0" xfId="0" applyFont="1" applyFill="1" applyBorder="1" applyAlignment="1" applyProtection="1">
      <alignment horizontal="left"/>
      <protection locked="0"/>
    </xf>
    <xf numFmtId="0" fontId="23" fillId="0" borderId="0" xfId="0" applyFont="1" applyFill="1" applyBorder="1" applyAlignment="1" applyProtection="1">
      <alignment horizontal="center"/>
      <protection locked="0"/>
    </xf>
    <xf numFmtId="0" fontId="20" fillId="0" borderId="0" xfId="0" applyFont="1" applyFill="1" applyBorder="1" applyAlignment="1" applyProtection="1">
      <alignment horizontal="center" vertical="center"/>
      <protection locked="0"/>
    </xf>
    <xf numFmtId="0" fontId="15" fillId="0" borderId="0" xfId="0" applyFont="1" applyFill="1" applyBorder="1" applyAlignment="1" applyProtection="1">
      <alignment horizontal="center" vertical="center"/>
      <protection locked="0"/>
    </xf>
    <xf numFmtId="0" fontId="20" fillId="0" borderId="0" xfId="0" applyFont="1" applyFill="1" applyBorder="1" applyAlignment="1" applyProtection="1">
      <alignment horizontal="center"/>
      <protection locked="0"/>
    </xf>
    <xf numFmtId="0" fontId="22" fillId="0" borderId="0" xfId="0" applyFont="1" applyFill="1" applyBorder="1" applyAlignment="1" applyProtection="1">
      <alignment horizontal="center"/>
      <protection locked="0"/>
    </xf>
    <xf numFmtId="179" fontId="92" fillId="0" borderId="0" xfId="0" applyNumberFormat="1" applyFont="1" applyBorder="1" applyAlignment="1" applyProtection="1">
      <alignment horizontal="center"/>
      <protection locked="0"/>
    </xf>
    <xf numFmtId="0" fontId="92" fillId="0" borderId="0" xfId="0" applyFont="1" applyBorder="1" applyAlignment="1" applyProtection="1">
      <alignment horizontal="right"/>
      <protection locked="0"/>
    </xf>
    <xf numFmtId="173" fontId="92" fillId="0" borderId="0" xfId="0" applyNumberFormat="1" applyFont="1" applyBorder="1" applyAlignment="1" applyProtection="1">
      <alignment horizontal="left"/>
      <protection locked="0"/>
    </xf>
    <xf numFmtId="0" fontId="86" fillId="0" borderId="0" xfId="0" applyFont="1" applyFill="1" applyBorder="1" applyAlignment="1" applyProtection="1">
      <alignment horizontal="left"/>
      <protection locked="0"/>
    </xf>
    <xf numFmtId="194" fontId="21" fillId="0" borderId="0" xfId="0" applyNumberFormat="1" applyFont="1" applyFill="1" applyBorder="1" applyAlignment="1" applyProtection="1">
      <alignment horizontal="center"/>
      <protection locked="0"/>
    </xf>
    <xf numFmtId="194" fontId="110" fillId="0" borderId="0" xfId="0" applyNumberFormat="1" applyFont="1" applyFill="1" applyBorder="1" applyAlignment="1" applyProtection="1">
      <alignment horizontal="center"/>
      <protection locked="0"/>
    </xf>
    <xf numFmtId="0" fontId="21" fillId="0" borderId="0" xfId="0" applyFont="1" applyFill="1" applyBorder="1" applyAlignment="1" applyProtection="1">
      <alignment horizontal="justify" wrapText="1"/>
      <protection locked="0"/>
    </xf>
    <xf numFmtId="194" fontId="88" fillId="0" borderId="0" xfId="0" applyNumberFormat="1" applyFont="1" applyBorder="1" applyAlignment="1" applyProtection="1">
      <alignment horizontal="center"/>
      <protection locked="0"/>
    </xf>
    <xf numFmtId="0" fontId="2" fillId="0" borderId="0" xfId="0" applyFont="1" applyFill="1" applyProtection="1"/>
    <xf numFmtId="0" fontId="2" fillId="0" borderId="0" xfId="0" quotePrefix="1" applyFont="1" applyFill="1" applyProtection="1"/>
    <xf numFmtId="0" fontId="2" fillId="0" borderId="1" xfId="0" applyFont="1" applyFill="1" applyBorder="1" applyAlignment="1" applyProtection="1">
      <alignment horizontal="left"/>
    </xf>
    <xf numFmtId="0" fontId="2" fillId="0" borderId="0" xfId="0" applyFont="1" applyFill="1" applyBorder="1" applyProtection="1"/>
    <xf numFmtId="0" fontId="0" fillId="0" borderId="3" xfId="0" applyFill="1" applyBorder="1" applyProtection="1"/>
    <xf numFmtId="0" fontId="0" fillId="0" borderId="5" xfId="0" applyFill="1" applyBorder="1" applyProtection="1"/>
    <xf numFmtId="0" fontId="0" fillId="0" borderId="0" xfId="0" applyFill="1" applyBorder="1" applyAlignment="1" applyProtection="1">
      <alignment horizontal="center"/>
    </xf>
    <xf numFmtId="0" fontId="5" fillId="0" borderId="0" xfId="0" applyFont="1" applyFill="1" applyBorder="1" applyAlignment="1" applyProtection="1">
      <alignment horizontal="center"/>
    </xf>
    <xf numFmtId="0" fontId="8" fillId="0" borderId="0" xfId="0" applyFont="1" applyFill="1" applyBorder="1" applyAlignment="1" applyProtection="1">
      <alignment horizontal="left"/>
    </xf>
    <xf numFmtId="0" fontId="6" fillId="0" borderId="0" xfId="0" applyFont="1" applyFill="1" applyBorder="1" applyAlignment="1" applyProtection="1">
      <alignment horizontal="center"/>
    </xf>
    <xf numFmtId="0" fontId="37" fillId="0" borderId="0" xfId="0" applyFont="1" applyFill="1" applyBorder="1" applyProtection="1"/>
    <xf numFmtId="179" fontId="5" fillId="0" borderId="0" xfId="0" applyNumberFormat="1" applyFont="1" applyBorder="1" applyAlignment="1" applyProtection="1">
      <alignment horizontal="center"/>
    </xf>
    <xf numFmtId="0" fontId="5" fillId="0" borderId="0" xfId="0" applyFont="1" applyBorder="1" applyAlignment="1" applyProtection="1">
      <alignment horizontal="right"/>
    </xf>
    <xf numFmtId="173" fontId="5" fillId="0" borderId="0" xfId="0" applyNumberFormat="1" applyFont="1" applyBorder="1" applyAlignment="1" applyProtection="1">
      <alignment horizontal="left"/>
    </xf>
    <xf numFmtId="0" fontId="80" fillId="0" borderId="0" xfId="0" applyFont="1" applyFill="1" applyBorder="1" applyProtection="1"/>
    <xf numFmtId="0" fontId="5" fillId="0" borderId="0" xfId="0" applyFont="1" applyFill="1" applyBorder="1" applyAlignment="1" applyProtection="1"/>
    <xf numFmtId="0" fontId="80" fillId="0" borderId="0" xfId="0" applyFont="1" applyFill="1" applyBorder="1" applyAlignment="1" applyProtection="1">
      <alignment horizontal="left"/>
    </xf>
    <xf numFmtId="0" fontId="5" fillId="0" borderId="0" xfId="0" applyFont="1" applyFill="1" applyBorder="1" applyAlignment="1" applyProtection="1">
      <alignment horizontal="left"/>
    </xf>
    <xf numFmtId="0" fontId="80" fillId="0" borderId="0" xfId="0" applyFont="1" applyFill="1" applyBorder="1" applyAlignment="1" applyProtection="1">
      <alignment horizontal="right"/>
    </xf>
    <xf numFmtId="0" fontId="80" fillId="0" borderId="0" xfId="0" applyFont="1" applyFill="1" applyBorder="1" applyAlignment="1" applyProtection="1">
      <alignment horizontal="center"/>
    </xf>
    <xf numFmtId="0" fontId="117" fillId="0" borderId="0" xfId="0" applyFont="1" applyFill="1" applyBorder="1" applyProtection="1"/>
    <xf numFmtId="0" fontId="1" fillId="0" borderId="0" xfId="0" applyFont="1" applyAlignment="1">
      <alignment horizontal="right" vertical="center"/>
    </xf>
    <xf numFmtId="0" fontId="0" fillId="0" borderId="0" xfId="0" applyAlignment="1">
      <alignment vertical="center"/>
    </xf>
    <xf numFmtId="0" fontId="0" fillId="0" borderId="0" xfId="0" applyBorder="1" applyAlignment="1">
      <alignment vertical="center"/>
    </xf>
    <xf numFmtId="0" fontId="0" fillId="0" borderId="0" xfId="0" applyAlignment="1">
      <alignment vertical="center" wrapText="1"/>
    </xf>
    <xf numFmtId="0" fontId="0" fillId="0" borderId="0" xfId="0" applyFill="1" applyBorder="1" applyAlignment="1">
      <alignment horizontal="left" vertical="center"/>
    </xf>
    <xf numFmtId="0" fontId="2" fillId="0" borderId="0" xfId="0" applyFont="1" applyAlignment="1">
      <alignment horizontal="left" wrapText="1"/>
    </xf>
    <xf numFmtId="0" fontId="2" fillId="0" borderId="0" xfId="0" applyFont="1" applyAlignment="1">
      <alignment horizontal="justify" wrapText="1"/>
    </xf>
    <xf numFmtId="0" fontId="2" fillId="0" borderId="0" xfId="0" applyFont="1" applyBorder="1" applyAlignment="1">
      <alignment horizontal="left" vertical="center" wrapText="1"/>
    </xf>
    <xf numFmtId="0" fontId="2" fillId="0" borderId="0" xfId="0" applyFont="1" applyAlignment="1"/>
    <xf numFmtId="0" fontId="2" fillId="0" borderId="0" xfId="0" applyFont="1" applyAlignment="1">
      <alignment vertical="top"/>
    </xf>
    <xf numFmtId="0" fontId="2" fillId="0" borderId="0" xfId="0" applyFont="1" applyBorder="1" applyAlignment="1">
      <alignment vertical="center"/>
    </xf>
    <xf numFmtId="0" fontId="2" fillId="0" borderId="0" xfId="0" applyFont="1" applyBorder="1" applyAlignment="1">
      <alignment horizontal="justify" vertical="center"/>
    </xf>
    <xf numFmtId="0" fontId="118" fillId="5" borderId="0" xfId="0" applyFont="1" applyFill="1" applyAlignment="1">
      <alignment horizontal="left" vertical="top" wrapText="1"/>
    </xf>
    <xf numFmtId="0" fontId="118" fillId="5" borderId="1" xfId="0" applyFont="1" applyFill="1" applyBorder="1" applyAlignment="1">
      <alignment vertical="top" wrapText="1"/>
    </xf>
    <xf numFmtId="0" fontId="118" fillId="0" borderId="0" xfId="0" applyFont="1" applyBorder="1" applyAlignment="1">
      <alignment vertical="top" wrapText="1"/>
    </xf>
    <xf numFmtId="0" fontId="20" fillId="0" borderId="12" xfId="0" applyFont="1" applyFill="1" applyBorder="1" applyAlignment="1">
      <alignment horizontal="left"/>
    </xf>
    <xf numFmtId="0" fontId="15" fillId="0" borderId="33" xfId="0" applyFont="1" applyFill="1" applyBorder="1" applyAlignment="1">
      <alignment horizontal="centerContinuous"/>
    </xf>
    <xf numFmtId="0" fontId="20" fillId="0" borderId="12" xfId="0" applyFont="1" applyBorder="1" applyAlignment="1">
      <alignment horizontal="left"/>
    </xf>
    <xf numFmtId="0" fontId="15" fillId="0" borderId="33" xfId="0" applyFont="1" applyBorder="1" applyAlignment="1">
      <alignment horizontal="center"/>
    </xf>
    <xf numFmtId="0" fontId="15" fillId="0" borderId="110" xfId="0" applyFont="1" applyBorder="1"/>
    <xf numFmtId="0" fontId="86" fillId="0" borderId="33" xfId="0" applyFont="1" applyFill="1" applyBorder="1"/>
    <xf numFmtId="0" fontId="15" fillId="0" borderId="112" xfId="0" applyFont="1" applyBorder="1"/>
    <xf numFmtId="49" fontId="2" fillId="0" borderId="0" xfId="0" applyNumberFormat="1" applyFont="1"/>
    <xf numFmtId="0" fontId="2" fillId="0" borderId="0" xfId="0" applyFont="1" applyFill="1" applyBorder="1" applyAlignment="1" applyProtection="1">
      <alignment horizontal="left"/>
    </xf>
    <xf numFmtId="0" fontId="79" fillId="0" borderId="0" xfId="0" applyFont="1" applyFill="1" applyBorder="1" applyAlignment="1" applyProtection="1"/>
    <xf numFmtId="0" fontId="117" fillId="0" borderId="0" xfId="0" applyFont="1" applyFill="1" applyBorder="1" applyAlignment="1" applyProtection="1">
      <alignment horizontal="left"/>
      <protection locked="0"/>
    </xf>
    <xf numFmtId="0" fontId="117" fillId="0" borderId="0" xfId="0" applyFont="1" applyFill="1" applyBorder="1" applyAlignment="1" applyProtection="1">
      <alignment horizontal="right"/>
      <protection locked="0"/>
    </xf>
    <xf numFmtId="0" fontId="0" fillId="0" borderId="0" xfId="0" applyFill="1" applyProtection="1"/>
    <xf numFmtId="0" fontId="4" fillId="0" borderId="4" xfId="0" applyFont="1" applyFill="1" applyBorder="1" applyAlignment="1" applyProtection="1">
      <alignment horizontal="centerContinuous"/>
    </xf>
    <xf numFmtId="0" fontId="0" fillId="0" borderId="0" xfId="0" applyFill="1" applyAlignment="1" applyProtection="1">
      <alignment horizontal="centerContinuous"/>
    </xf>
    <xf numFmtId="0" fontId="0" fillId="0" borderId="16" xfId="0" applyFill="1" applyBorder="1" applyAlignment="1" applyProtection="1">
      <alignment horizontal="centerContinuous"/>
    </xf>
    <xf numFmtId="0" fontId="0" fillId="0" borderId="5" xfId="0" applyFill="1" applyBorder="1" applyAlignment="1" applyProtection="1">
      <alignment horizontal="centerContinuous"/>
    </xf>
    <xf numFmtId="0" fontId="8" fillId="0" borderId="3" xfId="0" applyFont="1" applyFill="1" applyBorder="1" applyAlignment="1" applyProtection="1">
      <alignment horizontal="left"/>
    </xf>
    <xf numFmtId="0" fontId="0" fillId="0" borderId="3" xfId="0" applyFill="1" applyBorder="1" applyAlignment="1" applyProtection="1">
      <alignment horizontal="centerContinuous"/>
    </xf>
    <xf numFmtId="0" fontId="6" fillId="0" borderId="3" xfId="0" applyFont="1" applyFill="1" applyBorder="1" applyAlignment="1" applyProtection="1">
      <alignment horizontal="centerContinuous"/>
    </xf>
    <xf numFmtId="0" fontId="0" fillId="0" borderId="2" xfId="0" applyFill="1" applyBorder="1" applyAlignment="1" applyProtection="1">
      <alignment horizontal="centerContinuous"/>
    </xf>
    <xf numFmtId="0" fontId="0" fillId="0" borderId="0" xfId="0" applyFill="1" applyProtection="1">
      <protection locked="0"/>
    </xf>
    <xf numFmtId="0" fontId="5" fillId="0" borderId="0" xfId="0" applyFont="1" applyAlignment="1">
      <alignment horizontal="right"/>
    </xf>
    <xf numFmtId="0" fontId="92" fillId="0" borderId="0" xfId="0" applyFont="1"/>
    <xf numFmtId="0" fontId="5" fillId="0" borderId="0" xfId="0" applyFont="1" applyBorder="1" applyAlignment="1" applyProtection="1">
      <alignment horizontal="center"/>
    </xf>
    <xf numFmtId="0" fontId="5" fillId="0" borderId="1" xfId="0" applyFont="1" applyBorder="1" applyAlignment="1" applyProtection="1">
      <alignment horizontal="center"/>
    </xf>
    <xf numFmtId="0" fontId="5" fillId="0" borderId="69" xfId="0" applyFont="1" applyBorder="1" applyAlignment="1" applyProtection="1">
      <alignment horizontal="center"/>
    </xf>
    <xf numFmtId="0" fontId="5" fillId="0" borderId="0" xfId="0" applyFont="1" applyBorder="1"/>
    <xf numFmtId="0" fontId="5" fillId="0" borderId="0" xfId="0" applyFont="1" applyBorder="1" applyAlignment="1">
      <alignment horizontal="right"/>
    </xf>
    <xf numFmtId="0" fontId="2" fillId="0" borderId="0" xfId="0" applyFont="1" applyFill="1" applyBorder="1" applyAlignment="1">
      <alignment horizontal="left"/>
    </xf>
    <xf numFmtId="0" fontId="5" fillId="4" borderId="0" xfId="0" applyFont="1" applyFill="1" applyBorder="1" applyAlignment="1"/>
    <xf numFmtId="0" fontId="0" fillId="4" borderId="0" xfId="0" applyFill="1"/>
    <xf numFmtId="0" fontId="117" fillId="0" borderId="0" xfId="0" applyFont="1" applyFill="1" applyBorder="1"/>
    <xf numFmtId="0" fontId="6" fillId="0" borderId="0" xfId="0" applyFont="1" applyBorder="1" applyAlignment="1">
      <alignment horizontal="left"/>
    </xf>
    <xf numFmtId="0" fontId="6" fillId="0" borderId="0" xfId="0" applyFont="1" applyAlignment="1">
      <alignment horizontal="justify" wrapText="1"/>
    </xf>
    <xf numFmtId="0" fontId="6" fillId="0" borderId="1" xfId="0" applyFont="1" applyBorder="1" applyAlignment="1">
      <alignment horizontal="justify" wrapText="1"/>
    </xf>
    <xf numFmtId="9" fontId="5" fillId="0" borderId="0" xfId="5" applyFont="1" applyAlignment="1">
      <alignment horizontal="right"/>
    </xf>
    <xf numFmtId="0" fontId="6" fillId="0" borderId="0" xfId="0" applyFont="1" applyAlignment="1">
      <alignment horizontal="left"/>
    </xf>
    <xf numFmtId="0" fontId="6" fillId="0" borderId="1" xfId="0" applyFont="1" applyBorder="1" applyAlignment="1">
      <alignment horizontal="left"/>
    </xf>
    <xf numFmtId="0" fontId="20" fillId="0" borderId="0" xfId="0" applyFont="1" applyFill="1" applyBorder="1"/>
    <xf numFmtId="0" fontId="1" fillId="0" borderId="0" xfId="0" applyFont="1" applyFill="1" applyBorder="1"/>
    <xf numFmtId="0" fontId="20" fillId="0" borderId="0" xfId="0" applyFont="1" applyBorder="1"/>
    <xf numFmtId="170" fontId="80" fillId="0" borderId="0" xfId="0" applyNumberFormat="1" applyFont="1" applyBorder="1" applyAlignment="1">
      <alignment horizontal="center"/>
    </xf>
    <xf numFmtId="0" fontId="5" fillId="0" borderId="0" xfId="0" applyFont="1" applyBorder="1" applyAlignment="1">
      <alignment horizontal="left"/>
    </xf>
    <xf numFmtId="0" fontId="96" fillId="0" borderId="0" xfId="0" applyFont="1" applyBorder="1" applyAlignment="1">
      <alignment horizontal="left"/>
    </xf>
    <xf numFmtId="0" fontId="122" fillId="0" borderId="0" xfId="0" applyFont="1" applyBorder="1" applyAlignment="1">
      <alignment horizontal="left"/>
    </xf>
    <xf numFmtId="0" fontId="94" fillId="0" borderId="0" xfId="0" applyFont="1" applyBorder="1" applyAlignment="1">
      <alignment horizontal="left"/>
    </xf>
    <xf numFmtId="14" fontId="5" fillId="0" borderId="0" xfId="0" applyNumberFormat="1" applyFont="1" applyFill="1" applyBorder="1" applyAlignment="1" applyProtection="1">
      <alignment horizontal="left"/>
      <protection locked="0"/>
    </xf>
    <xf numFmtId="178" fontId="5" fillId="0" borderId="0" xfId="0" applyNumberFormat="1" applyFont="1" applyFill="1" applyBorder="1" applyAlignment="1">
      <alignment horizontal="left"/>
    </xf>
    <xf numFmtId="178" fontId="5" fillId="0" borderId="0" xfId="0" applyNumberFormat="1" applyFont="1" applyFill="1" applyBorder="1" applyAlignment="1" applyProtection="1">
      <alignment horizontal="left"/>
      <protection locked="0"/>
    </xf>
    <xf numFmtId="0" fontId="94" fillId="0" borderId="0" xfId="0" applyFont="1" applyProtection="1">
      <protection locked="0"/>
    </xf>
    <xf numFmtId="0" fontId="51" fillId="0" borderId="0" xfId="0" applyFont="1" applyProtection="1">
      <protection locked="0"/>
    </xf>
    <xf numFmtId="0" fontId="94" fillId="0" borderId="0" xfId="0" applyFont="1" applyBorder="1" applyAlignment="1" applyProtection="1">
      <alignment horizontal="left"/>
      <protection locked="0"/>
    </xf>
    <xf numFmtId="0" fontId="51" fillId="0" borderId="0" xfId="0" applyFont="1" applyBorder="1" applyAlignment="1" applyProtection="1">
      <alignment horizontal="left"/>
      <protection locked="0"/>
    </xf>
    <xf numFmtId="0" fontId="51" fillId="0" borderId="0" xfId="0" applyFont="1" applyBorder="1" applyProtection="1">
      <protection locked="0"/>
    </xf>
    <xf numFmtId="0" fontId="80" fillId="0" borderId="0" xfId="0" applyNumberFormat="1" applyFont="1" applyFill="1" applyBorder="1" applyAlignment="1" applyProtection="1">
      <alignment horizontal="center"/>
    </xf>
    <xf numFmtId="0" fontId="2" fillId="0" borderId="0" xfId="0" applyFont="1" applyBorder="1" applyAlignment="1">
      <alignment horizontal="left"/>
    </xf>
    <xf numFmtId="0" fontId="117" fillId="0" borderId="0" xfId="0" applyFont="1" applyFill="1" applyBorder="1" applyAlignment="1" applyProtection="1">
      <alignment horizontal="left" wrapText="1"/>
    </xf>
    <xf numFmtId="0" fontId="5" fillId="0" borderId="0" xfId="0" applyFont="1" applyAlignment="1">
      <alignment horizontal="left"/>
    </xf>
    <xf numFmtId="0" fontId="5" fillId="0" borderId="0" xfId="0" applyFont="1" applyFill="1" applyBorder="1" applyAlignment="1">
      <alignment horizontal="left" wrapText="1"/>
    </xf>
    <xf numFmtId="14" fontId="5" fillId="0" borderId="0" xfId="0" applyNumberFormat="1" applyFont="1" applyFill="1" applyBorder="1" applyAlignment="1" applyProtection="1">
      <alignment horizontal="center"/>
    </xf>
    <xf numFmtId="0" fontId="5" fillId="0" borderId="0" xfId="0" applyFont="1" applyFill="1" applyBorder="1" applyAlignment="1">
      <alignment horizontal="justify" wrapText="1"/>
    </xf>
    <xf numFmtId="0" fontId="2" fillId="0" borderId="0" xfId="0" applyFont="1" applyFill="1" applyBorder="1" applyAlignment="1" applyProtection="1">
      <alignment horizontal="left"/>
    </xf>
    <xf numFmtId="14" fontId="5" fillId="0" borderId="62" xfId="0" applyNumberFormat="1" applyFont="1" applyFill="1" applyBorder="1" applyAlignment="1" applyProtection="1">
      <alignment horizontal="center"/>
    </xf>
    <xf numFmtId="0" fontId="96" fillId="0" borderId="0" xfId="0" applyFont="1" applyBorder="1" applyAlignment="1" applyProtection="1">
      <alignment horizontal="left"/>
    </xf>
    <xf numFmtId="0" fontId="122" fillId="0" borderId="0" xfId="0" applyFont="1" applyBorder="1" applyAlignment="1" applyProtection="1">
      <alignment horizontal="left"/>
    </xf>
    <xf numFmtId="0" fontId="5" fillId="0" borderId="0" xfId="0" applyFont="1" applyBorder="1" applyAlignment="1" applyProtection="1">
      <alignment horizontal="left"/>
    </xf>
    <xf numFmtId="178" fontId="5" fillId="0" borderId="0" xfId="0" applyNumberFormat="1" applyFont="1" applyFill="1" applyBorder="1" applyAlignment="1" applyProtection="1">
      <alignment horizontal="left"/>
    </xf>
    <xf numFmtId="0" fontId="51" fillId="0" borderId="0" xfId="0" applyFont="1" applyProtection="1"/>
    <xf numFmtId="178" fontId="5" fillId="0" borderId="0" xfId="0" applyNumberFormat="1" applyFont="1" applyFill="1" applyBorder="1" applyAlignment="1" applyProtection="1">
      <alignment horizontal="center"/>
    </xf>
    <xf numFmtId="0" fontId="9" fillId="0" borderId="0" xfId="0" applyFont="1" applyFill="1" applyBorder="1" applyProtection="1"/>
    <xf numFmtId="0" fontId="117" fillId="0" borderId="0" xfId="0" applyFont="1" applyFill="1" applyBorder="1" applyAlignment="1" applyProtection="1">
      <alignment horizontal="left"/>
    </xf>
    <xf numFmtId="0" fontId="117" fillId="0" borderId="0" xfId="0" applyFont="1" applyFill="1" applyBorder="1" applyAlignment="1" applyProtection="1">
      <alignment horizontal="right"/>
    </xf>
    <xf numFmtId="0" fontId="57" fillId="0" borderId="0" xfId="0" applyFont="1" applyFill="1" applyBorder="1" applyAlignment="1" applyProtection="1">
      <alignment horizontal="left"/>
    </xf>
    <xf numFmtId="0" fontId="80" fillId="0" borderId="0" xfId="0" applyFont="1" applyFill="1" applyBorder="1" applyAlignment="1" applyProtection="1"/>
    <xf numFmtId="0" fontId="45" fillId="0" borderId="0" xfId="0" applyFont="1" applyFill="1" applyBorder="1" applyProtection="1"/>
    <xf numFmtId="0" fontId="10" fillId="0" borderId="0" xfId="0" applyFont="1" applyFill="1" applyBorder="1" applyProtection="1"/>
    <xf numFmtId="194" fontId="5" fillId="0" borderId="0" xfId="0" applyNumberFormat="1" applyFont="1" applyFill="1" applyBorder="1" applyAlignment="1" applyProtection="1">
      <alignment horizontal="center"/>
    </xf>
    <xf numFmtId="0" fontId="5" fillId="0" borderId="0" xfId="0" applyFont="1" applyFill="1" applyBorder="1" applyAlignment="1" applyProtection="1">
      <alignment wrapText="1"/>
    </xf>
    <xf numFmtId="0" fontId="44" fillId="0" borderId="0" xfId="0" applyFont="1" applyFill="1" applyBorder="1" applyAlignment="1" applyProtection="1"/>
    <xf numFmtId="170" fontId="5" fillId="0" borderId="0" xfId="0" applyNumberFormat="1" applyFont="1" applyBorder="1" applyAlignment="1" applyProtection="1">
      <alignment horizontal="center"/>
    </xf>
    <xf numFmtId="170" fontId="7" fillId="0" borderId="0" xfId="0" applyNumberFormat="1" applyFont="1" applyFill="1" applyBorder="1" applyAlignment="1" applyProtection="1">
      <alignment horizontal="center"/>
    </xf>
    <xf numFmtId="0" fontId="5" fillId="0" borderId="0" xfId="0" applyFont="1" applyFill="1" applyBorder="1" applyAlignment="1" applyProtection="1">
      <alignment horizontal="right"/>
    </xf>
    <xf numFmtId="0" fontId="44" fillId="0" borderId="0" xfId="0" applyFont="1" applyFill="1" applyBorder="1" applyProtection="1"/>
    <xf numFmtId="170" fontId="80" fillId="0" borderId="0" xfId="0" applyNumberFormat="1" applyFont="1" applyBorder="1" applyAlignment="1" applyProtection="1">
      <alignment horizontal="center"/>
    </xf>
    <xf numFmtId="0" fontId="44" fillId="0" borderId="0" xfId="0" applyFont="1" applyFill="1" applyBorder="1" applyAlignment="1" applyProtection="1">
      <alignment horizontal="left"/>
    </xf>
    <xf numFmtId="0" fontId="5" fillId="0" borderId="0" xfId="0" applyFont="1" applyFill="1" applyBorder="1" applyAlignment="1">
      <alignment horizontal="left" vertical="center" wrapText="1"/>
    </xf>
    <xf numFmtId="0" fontId="5" fillId="0" borderId="0" xfId="0" applyFont="1" applyFill="1" applyBorder="1" applyAlignment="1">
      <alignment horizontal="justify" vertical="center" wrapText="1"/>
    </xf>
    <xf numFmtId="0" fontId="55" fillId="0" borderId="0" xfId="0" applyFont="1" applyFill="1" applyBorder="1" applyProtection="1"/>
    <xf numFmtId="0" fontId="5" fillId="0" borderId="0" xfId="0" applyFont="1" applyAlignment="1" applyProtection="1">
      <alignment horizontal="left"/>
    </xf>
    <xf numFmtId="0" fontId="5" fillId="0" borderId="0" xfId="0" applyFont="1" applyFill="1" applyBorder="1" applyAlignment="1">
      <alignment horizontal="center" vertical="center" wrapText="1"/>
    </xf>
    <xf numFmtId="0" fontId="5" fillId="0" borderId="0" xfId="0" applyFont="1" applyBorder="1" applyAlignment="1">
      <alignment horizontal="right"/>
    </xf>
    <xf numFmtId="0" fontId="5" fillId="0" borderId="0" xfId="0" applyFont="1" applyAlignment="1">
      <alignment horizontal="right"/>
    </xf>
    <xf numFmtId="0" fontId="5" fillId="0" borderId="0" xfId="0" applyFont="1" applyFill="1" applyBorder="1" applyAlignment="1">
      <alignment horizontal="justify" vertical="center" wrapText="1"/>
    </xf>
    <xf numFmtId="0" fontId="2" fillId="0" borderId="0" xfId="0" applyFont="1" applyFill="1" applyBorder="1" applyAlignment="1" applyProtection="1">
      <alignment horizontal="left"/>
    </xf>
    <xf numFmtId="0" fontId="117" fillId="0" borderId="0" xfId="0" applyFont="1" applyFill="1" applyBorder="1" applyAlignment="1" applyProtection="1">
      <alignment horizontal="justify" wrapText="1"/>
    </xf>
    <xf numFmtId="0" fontId="5" fillId="0" borderId="0" xfId="0" applyFont="1" applyFill="1" applyBorder="1" applyAlignment="1">
      <alignment horizontal="left" wrapText="1"/>
    </xf>
    <xf numFmtId="0" fontId="5" fillId="0" borderId="0" xfId="0" applyFont="1" applyAlignment="1">
      <alignment horizontal="left"/>
    </xf>
    <xf numFmtId="0" fontId="5" fillId="0" borderId="0" xfId="0" applyFont="1" applyFill="1" applyBorder="1" applyAlignment="1">
      <alignment wrapText="1"/>
    </xf>
    <xf numFmtId="0" fontId="117" fillId="0" borderId="0" xfId="0" applyFont="1" applyFill="1" applyBorder="1" applyAlignment="1" applyProtection="1">
      <alignment horizontal="left" wrapText="1"/>
    </xf>
    <xf numFmtId="0" fontId="6" fillId="0" borderId="1" xfId="0" applyFont="1" applyBorder="1" applyAlignment="1">
      <alignment vertical="center" wrapText="1"/>
    </xf>
    <xf numFmtId="0" fontId="80" fillId="0" borderId="0" xfId="0" applyFont="1" applyAlignment="1">
      <alignment horizontal="right"/>
    </xf>
    <xf numFmtId="0" fontId="5" fillId="0" borderId="0" xfId="0" applyFont="1" applyFill="1" applyAlignment="1">
      <alignment horizontal="right"/>
    </xf>
    <xf numFmtId="0" fontId="20" fillId="0" borderId="51" xfId="0" applyFont="1" applyFill="1" applyBorder="1"/>
    <xf numFmtId="0" fontId="15" fillId="0" borderId="52" xfId="0" applyFont="1" applyFill="1" applyBorder="1"/>
    <xf numFmtId="0" fontId="15" fillId="0" borderId="53" xfId="0" applyFont="1" applyFill="1" applyBorder="1"/>
    <xf numFmtId="0" fontId="15" fillId="0" borderId="0" xfId="0" applyFont="1" applyBorder="1" applyAlignment="1" applyProtection="1"/>
    <xf numFmtId="0" fontId="21" fillId="0" borderId="0" xfId="0" applyFont="1" applyBorder="1" applyAlignment="1" applyProtection="1">
      <alignment horizontal="right"/>
    </xf>
    <xf numFmtId="0" fontId="20" fillId="0" borderId="51" xfId="0" applyFont="1" applyBorder="1"/>
    <xf numFmtId="0" fontId="20" fillId="0" borderId="52" xfId="0" applyFont="1" applyBorder="1"/>
    <xf numFmtId="0" fontId="15" fillId="0" borderId="52" xfId="0" applyFont="1" applyBorder="1"/>
    <xf numFmtId="0" fontId="15" fillId="0" borderId="53" xfId="0" applyFont="1" applyBorder="1"/>
    <xf numFmtId="0" fontId="2" fillId="0" borderId="0" xfId="0" applyFont="1" applyFill="1" applyBorder="1" applyAlignment="1" applyProtection="1">
      <alignment horizontal="left"/>
    </xf>
    <xf numFmtId="0" fontId="88" fillId="0" borderId="0" xfId="0" applyFont="1" applyFill="1" applyBorder="1" applyAlignment="1" applyProtection="1">
      <alignment horizontal="left" wrapText="1"/>
    </xf>
    <xf numFmtId="0" fontId="5" fillId="0" borderId="0" xfId="0" applyFont="1" applyFill="1" applyBorder="1" applyAlignment="1" applyProtection="1">
      <alignment horizontal="left" wrapText="1"/>
    </xf>
    <xf numFmtId="0" fontId="5" fillId="0" borderId="0" xfId="0" applyFont="1" applyAlignment="1">
      <alignment horizontal="left" wrapText="1"/>
    </xf>
    <xf numFmtId="0" fontId="44" fillId="0" borderId="0" xfId="0" quotePrefix="1" applyFont="1" applyFill="1" applyBorder="1" applyAlignment="1" applyProtection="1"/>
    <xf numFmtId="0" fontId="80" fillId="0" borderId="0" xfId="0" applyFont="1" applyFill="1" applyBorder="1" applyAlignment="1" applyProtection="1">
      <alignment wrapText="1"/>
      <protection locked="0"/>
    </xf>
    <xf numFmtId="0" fontId="2" fillId="0" borderId="0" xfId="0" applyFont="1" applyFill="1" applyBorder="1" applyAlignment="1" applyProtection="1">
      <alignment horizontal="right"/>
    </xf>
    <xf numFmtId="0" fontId="117" fillId="0" borderId="0" xfId="0" applyFont="1" applyFill="1" applyBorder="1" applyAlignment="1" applyProtection="1">
      <alignment wrapText="1"/>
    </xf>
    <xf numFmtId="0" fontId="5" fillId="0" borderId="0" xfId="0" applyFont="1" applyFill="1" applyBorder="1" applyAlignment="1">
      <alignment vertical="center" wrapText="1"/>
    </xf>
    <xf numFmtId="0" fontId="5" fillId="0" borderId="0" xfId="0" applyFont="1" applyFill="1" applyBorder="1" applyAlignment="1" applyProtection="1">
      <alignment horizontal="left" wrapText="1"/>
    </xf>
    <xf numFmtId="0" fontId="2" fillId="0" borderId="0" xfId="0" applyFont="1" applyFill="1" applyBorder="1" applyAlignment="1" applyProtection="1">
      <alignment horizontal="left"/>
    </xf>
    <xf numFmtId="0" fontId="5" fillId="0" borderId="0" xfId="0" applyFont="1" applyBorder="1" applyAlignment="1" applyProtection="1">
      <alignment horizontal="center"/>
    </xf>
    <xf numFmtId="0" fontId="2" fillId="0" borderId="0" xfId="0" applyFont="1" applyFill="1" applyBorder="1" applyAlignment="1" applyProtection="1">
      <alignment horizontal="left"/>
    </xf>
    <xf numFmtId="0" fontId="5" fillId="0" borderId="0" xfId="0" quotePrefix="1" applyFont="1" applyFill="1" applyBorder="1" applyAlignment="1" applyProtection="1">
      <alignment horizontal="left"/>
    </xf>
    <xf numFmtId="0" fontId="5" fillId="0" borderId="0" xfId="0" applyFont="1" applyAlignment="1">
      <alignment horizontal="right"/>
    </xf>
    <xf numFmtId="0" fontId="5" fillId="0" borderId="0" xfId="0" applyFont="1"/>
    <xf numFmtId="0" fontId="25" fillId="0" borderId="0" xfId="0" applyFont="1" applyBorder="1" applyAlignment="1">
      <alignment horizontal="center" vertical="top" wrapText="1"/>
    </xf>
    <xf numFmtId="0" fontId="2" fillId="3" borderId="0" xfId="0" applyNumberFormat="1" applyFont="1" applyFill="1" applyBorder="1" applyAlignment="1" applyProtection="1">
      <alignment horizontal="left"/>
      <protection locked="0"/>
    </xf>
    <xf numFmtId="0" fontId="2" fillId="0" borderId="0" xfId="0" applyFont="1" applyAlignment="1">
      <alignment horizontal="justify" vertical="center" wrapText="1"/>
    </xf>
    <xf numFmtId="172" fontId="80" fillId="3" borderId="102" xfId="0" applyNumberFormat="1" applyFont="1" applyFill="1" applyBorder="1" applyAlignment="1" applyProtection="1">
      <alignment horizontal="center"/>
      <protection locked="0"/>
    </xf>
    <xf numFmtId="0" fontId="20" fillId="3" borderId="23" xfId="0" applyFont="1" applyFill="1" applyBorder="1" applyAlignment="1">
      <alignment horizontal="center"/>
    </xf>
    <xf numFmtId="0" fontId="20" fillId="3" borderId="24" xfId="0" applyFont="1" applyFill="1" applyBorder="1" applyAlignment="1">
      <alignment horizontal="center"/>
    </xf>
    <xf numFmtId="0" fontId="20" fillId="3" borderId="25" xfId="0" applyFont="1" applyFill="1" applyBorder="1" applyAlignment="1">
      <alignment horizontal="center"/>
    </xf>
    <xf numFmtId="0" fontId="2" fillId="0" borderId="4" xfId="0" applyFont="1" applyBorder="1" applyAlignment="1">
      <alignment horizontal="left"/>
    </xf>
    <xf numFmtId="0" fontId="2" fillId="0" borderId="0" xfId="0" applyFont="1" applyBorder="1" applyAlignment="1">
      <alignment horizontal="left"/>
    </xf>
    <xf numFmtId="0" fontId="2" fillId="0" borderId="0" xfId="0" applyFont="1" applyProtection="1">
      <protection locked="0"/>
    </xf>
    <xf numFmtId="0" fontId="8" fillId="0" borderId="36" xfId="0" applyFont="1" applyBorder="1" applyAlignment="1">
      <alignment horizontal="center"/>
    </xf>
    <xf numFmtId="0" fontId="8" fillId="0" borderId="18" xfId="0" applyFont="1" applyBorder="1" applyAlignment="1">
      <alignment horizontal="center"/>
    </xf>
    <xf numFmtId="0" fontId="2" fillId="3" borderId="54" xfId="0" applyFont="1" applyFill="1" applyBorder="1" applyAlignment="1" applyProtection="1">
      <alignment horizontal="left"/>
      <protection locked="0"/>
    </xf>
    <xf numFmtId="0" fontId="2" fillId="3" borderId="60" xfId="0" applyFont="1" applyFill="1" applyBorder="1" applyAlignment="1" applyProtection="1">
      <alignment horizontal="left"/>
      <protection locked="0"/>
    </xf>
    <xf numFmtId="0" fontId="2" fillId="3" borderId="22" xfId="0" applyFont="1" applyFill="1" applyBorder="1" applyProtection="1">
      <protection locked="0"/>
    </xf>
    <xf numFmtId="0" fontId="2" fillId="3" borderId="40" xfId="0" applyFont="1" applyFill="1" applyBorder="1" applyProtection="1">
      <protection locked="0"/>
    </xf>
    <xf numFmtId="0" fontId="2" fillId="3" borderId="39" xfId="0" applyFont="1" applyFill="1" applyBorder="1" applyAlignment="1" applyProtection="1">
      <alignment horizontal="center"/>
      <protection locked="0"/>
    </xf>
    <xf numFmtId="0" fontId="2" fillId="3" borderId="17" xfId="0" applyFont="1" applyFill="1" applyBorder="1" applyAlignment="1" applyProtection="1">
      <alignment horizontal="center"/>
      <protection locked="0"/>
    </xf>
    <xf numFmtId="0" fontId="2" fillId="3" borderId="41" xfId="0" applyFont="1" applyFill="1" applyBorder="1" applyAlignment="1" applyProtection="1">
      <alignment horizontal="center"/>
      <protection locked="0"/>
    </xf>
    <xf numFmtId="0" fontId="2" fillId="3" borderId="22" xfId="0" applyFont="1" applyFill="1" applyBorder="1" applyAlignment="1" applyProtection="1">
      <alignment horizontal="center"/>
      <protection locked="0"/>
    </xf>
    <xf numFmtId="0" fontId="118" fillId="3" borderId="0" xfId="0" applyFont="1" applyFill="1" applyBorder="1" applyAlignment="1" applyProtection="1">
      <alignment horizontal="left" vertical="top" wrapText="1"/>
      <protection locked="0"/>
    </xf>
    <xf numFmtId="0" fontId="118" fillId="3" borderId="1" xfId="0" applyFont="1" applyFill="1" applyBorder="1" applyAlignment="1" applyProtection="1">
      <alignment horizontal="left" vertical="top" wrapText="1"/>
      <protection locked="0"/>
    </xf>
    <xf numFmtId="0" fontId="118" fillId="3" borderId="49" xfId="0" applyFont="1" applyFill="1" applyBorder="1" applyAlignment="1" applyProtection="1">
      <alignment horizontal="left" vertical="top" wrapText="1"/>
      <protection locked="0"/>
    </xf>
    <xf numFmtId="0" fontId="118" fillId="3" borderId="58" xfId="0" applyFont="1" applyFill="1" applyBorder="1" applyAlignment="1" applyProtection="1">
      <alignment horizontal="left" vertical="top" wrapText="1"/>
      <protection locked="0"/>
    </xf>
    <xf numFmtId="172" fontId="80" fillId="3" borderId="49" xfId="0" applyNumberFormat="1" applyFont="1" applyFill="1" applyBorder="1" applyAlignment="1" applyProtection="1">
      <alignment horizontal="center"/>
      <protection locked="0"/>
    </xf>
    <xf numFmtId="0" fontId="2" fillId="0" borderId="0" xfId="0" applyFont="1" applyAlignment="1" applyProtection="1">
      <alignment horizontal="justify" wrapText="1"/>
    </xf>
    <xf numFmtId="0" fontId="2" fillId="0" borderId="0" xfId="0" applyFont="1" applyAlignment="1">
      <alignment horizontal="justify" wrapText="1"/>
    </xf>
    <xf numFmtId="0" fontId="80" fillId="0" borderId="0" xfId="0" applyFont="1" applyAlignment="1">
      <alignment horizontal="justify" wrapText="1"/>
    </xf>
    <xf numFmtId="170" fontId="80" fillId="3" borderId="49" xfId="0" applyNumberFormat="1" applyFont="1" applyFill="1" applyBorder="1" applyAlignment="1" applyProtection="1">
      <alignment horizontal="center"/>
      <protection locked="0"/>
    </xf>
    <xf numFmtId="0" fontId="2" fillId="0" borderId="0" xfId="0" applyFont="1" applyAlignment="1">
      <alignment horizontal="left" vertical="center" wrapText="1"/>
    </xf>
    <xf numFmtId="0" fontId="2" fillId="3" borderId="38" xfId="0" applyFont="1" applyFill="1" applyBorder="1" applyAlignment="1" applyProtection="1">
      <alignment horizontal="center"/>
      <protection locked="0"/>
    </xf>
    <xf numFmtId="194" fontId="2" fillId="3" borderId="49" xfId="0" applyNumberFormat="1" applyFont="1" applyFill="1" applyBorder="1" applyAlignment="1" applyProtection="1">
      <alignment horizontal="center"/>
      <protection locked="0"/>
    </xf>
    <xf numFmtId="194" fontId="80" fillId="3" borderId="49" xfId="0" applyNumberFormat="1" applyFont="1" applyFill="1" applyBorder="1" applyAlignment="1" applyProtection="1">
      <alignment horizontal="center"/>
      <protection locked="0"/>
    </xf>
    <xf numFmtId="1" fontId="80" fillId="3" borderId="54" xfId="0" applyNumberFormat="1" applyFont="1" applyFill="1" applyBorder="1" applyAlignment="1" applyProtection="1">
      <alignment horizontal="center"/>
      <protection locked="0"/>
    </xf>
    <xf numFmtId="0" fontId="6" fillId="3" borderId="17" xfId="0" applyFont="1" applyFill="1" applyBorder="1" applyProtection="1">
      <protection locked="0"/>
    </xf>
    <xf numFmtId="0" fontId="6" fillId="3" borderId="38" xfId="0" applyFont="1" applyFill="1" applyBorder="1" applyProtection="1">
      <protection locked="0"/>
    </xf>
    <xf numFmtId="0" fontId="6" fillId="3" borderId="22" xfId="0" applyFont="1" applyFill="1" applyBorder="1" applyProtection="1">
      <protection locked="0"/>
    </xf>
    <xf numFmtId="0" fontId="6" fillId="3" borderId="40" xfId="0" applyFont="1" applyFill="1" applyBorder="1" applyProtection="1">
      <protection locked="0"/>
    </xf>
    <xf numFmtId="10" fontId="80" fillId="3" borderId="49" xfId="0" applyNumberFormat="1" applyFont="1" applyFill="1" applyBorder="1" applyAlignment="1" applyProtection="1">
      <alignment horizontal="center"/>
      <protection locked="0"/>
    </xf>
    <xf numFmtId="10" fontId="80" fillId="3" borderId="102" xfId="0" applyNumberFormat="1" applyFont="1" applyFill="1" applyBorder="1" applyAlignment="1" applyProtection="1">
      <alignment horizontal="center"/>
      <protection locked="0"/>
    </xf>
    <xf numFmtId="172" fontId="80" fillId="3" borderId="49" xfId="0" applyNumberFormat="1" applyFont="1" applyFill="1" applyBorder="1" applyAlignment="1" applyProtection="1">
      <alignment horizontal="center"/>
    </xf>
    <xf numFmtId="0" fontId="2" fillId="0" borderId="0" xfId="0" applyFont="1" applyBorder="1" applyAlignment="1">
      <alignment horizontal="left" vertical="top" wrapText="1"/>
    </xf>
    <xf numFmtId="170" fontId="5" fillId="0" borderId="24" xfId="0" applyNumberFormat="1" applyFont="1" applyBorder="1" applyAlignment="1" applyProtection="1">
      <alignment horizontal="right" vertical="center"/>
    </xf>
    <xf numFmtId="170" fontId="5" fillId="0" borderId="25" xfId="0" applyNumberFormat="1" applyFont="1" applyBorder="1" applyAlignment="1" applyProtection="1">
      <alignment horizontal="right" vertical="center"/>
    </xf>
    <xf numFmtId="0" fontId="2" fillId="0" borderId="23" xfId="0" applyFont="1" applyBorder="1" applyAlignment="1">
      <alignment horizontal="center"/>
    </xf>
    <xf numFmtId="0" fontId="0" fillId="0" borderId="24" xfId="0" applyBorder="1" applyAlignment="1">
      <alignment horizontal="center"/>
    </xf>
    <xf numFmtId="170" fontId="0" fillId="0" borderId="81" xfId="1" applyNumberFormat="1" applyFont="1" applyBorder="1" applyAlignment="1" applyProtection="1">
      <alignment horizontal="right" vertical="center"/>
      <protection locked="0"/>
    </xf>
    <xf numFmtId="170" fontId="0" fillId="0" borderId="75" xfId="1" applyNumberFormat="1" applyFont="1" applyBorder="1" applyAlignment="1" applyProtection="1">
      <alignment horizontal="right" vertical="center"/>
      <protection locked="0"/>
    </xf>
    <xf numFmtId="170" fontId="0" fillId="0" borderId="80" xfId="1" applyNumberFormat="1" applyFont="1" applyBorder="1" applyAlignment="1" applyProtection="1">
      <alignment horizontal="right" vertical="center"/>
      <protection locked="0"/>
    </xf>
    <xf numFmtId="170" fontId="0" fillId="0" borderId="85" xfId="1" applyNumberFormat="1" applyFont="1" applyBorder="1" applyAlignment="1" applyProtection="1">
      <alignment horizontal="right" vertical="center"/>
      <protection locked="0"/>
    </xf>
    <xf numFmtId="170" fontId="0" fillId="0" borderId="83" xfId="1" applyNumberFormat="1" applyFont="1" applyBorder="1" applyAlignment="1" applyProtection="1">
      <alignment horizontal="right" vertical="center"/>
      <protection locked="0"/>
    </xf>
    <xf numFmtId="170" fontId="0" fillId="0" borderId="84" xfId="1" applyNumberFormat="1" applyFont="1" applyBorder="1" applyAlignment="1" applyProtection="1">
      <alignment horizontal="right" vertical="center"/>
      <protection locked="0"/>
    </xf>
    <xf numFmtId="166" fontId="0" fillId="0" borderId="85" xfId="0" applyNumberFormat="1" applyBorder="1" applyAlignment="1" applyProtection="1">
      <alignment horizontal="center" vertical="center"/>
      <protection locked="0"/>
    </xf>
    <xf numFmtId="166" fontId="0" fillId="0" borderId="83" xfId="0" applyNumberFormat="1" applyBorder="1" applyAlignment="1" applyProtection="1">
      <alignment horizontal="center" vertical="center"/>
      <protection locked="0"/>
    </xf>
    <xf numFmtId="166" fontId="0" fillId="0" borderId="84" xfId="0" applyNumberFormat="1" applyBorder="1" applyAlignment="1" applyProtection="1">
      <alignment horizontal="center" vertical="center"/>
      <protection locked="0"/>
    </xf>
    <xf numFmtId="0" fontId="0" fillId="0" borderId="83" xfId="0" applyBorder="1" applyAlignment="1">
      <alignment horizontal="center" vertical="center"/>
    </xf>
    <xf numFmtId="0" fontId="0" fillId="0" borderId="84" xfId="0" applyBorder="1" applyAlignment="1">
      <alignment horizontal="center" vertical="center"/>
    </xf>
    <xf numFmtId="0" fontId="2" fillId="0" borderId="83" xfId="0" applyFont="1" applyBorder="1" applyAlignment="1">
      <alignment horizontal="center" vertical="center"/>
    </xf>
    <xf numFmtId="0" fontId="2" fillId="0" borderId="84" xfId="0" applyFont="1" applyBorder="1" applyAlignment="1">
      <alignment horizontal="center" vertical="center"/>
    </xf>
    <xf numFmtId="189" fontId="80" fillId="0" borderId="85" xfId="0" applyNumberFormat="1" applyFont="1" applyBorder="1" applyAlignment="1">
      <alignment vertical="center" wrapText="1"/>
    </xf>
    <xf numFmtId="189" fontId="80" fillId="0" borderId="83" xfId="0" applyNumberFormat="1" applyFont="1" applyBorder="1" applyAlignment="1">
      <alignment vertical="center" wrapText="1"/>
    </xf>
    <xf numFmtId="189" fontId="2" fillId="0" borderId="85" xfId="0" applyNumberFormat="1" applyFont="1" applyBorder="1" applyAlignment="1">
      <alignment vertical="center" wrapText="1"/>
    </xf>
    <xf numFmtId="189" fontId="2" fillId="0" borderId="83" xfId="0" applyNumberFormat="1" applyFont="1" applyBorder="1" applyAlignment="1">
      <alignment vertical="center" wrapText="1"/>
    </xf>
    <xf numFmtId="170" fontId="5" fillId="0" borderId="23" xfId="0" applyNumberFormat="1" applyFont="1" applyBorder="1" applyAlignment="1" applyProtection="1">
      <alignment horizontal="right" vertical="center"/>
      <protection locked="0"/>
    </xf>
    <xf numFmtId="170" fontId="5" fillId="0" borderId="24" xfId="0" applyNumberFormat="1" applyFont="1" applyBorder="1" applyAlignment="1" applyProtection="1">
      <alignment horizontal="right" vertical="center"/>
      <protection locked="0"/>
    </xf>
    <xf numFmtId="170" fontId="5" fillId="0" borderId="25" xfId="0" applyNumberFormat="1" applyFont="1" applyBorder="1" applyAlignment="1" applyProtection="1">
      <alignment horizontal="right" vertical="center"/>
      <protection locked="0"/>
    </xf>
    <xf numFmtId="190" fontId="2" fillId="0" borderId="83" xfId="0" applyNumberFormat="1" applyFont="1" applyBorder="1" applyAlignment="1" applyProtection="1">
      <alignment horizontal="left" vertical="center" wrapText="1"/>
      <protection locked="0"/>
    </xf>
    <xf numFmtId="190" fontId="2" fillId="0" borderId="84" xfId="0" applyNumberFormat="1" applyFont="1" applyBorder="1" applyAlignment="1" applyProtection="1">
      <alignment horizontal="left" vertical="center" wrapText="1"/>
      <protection locked="0"/>
    </xf>
    <xf numFmtId="170" fontId="0" fillId="0" borderId="88" xfId="1" applyNumberFormat="1" applyFont="1" applyBorder="1" applyAlignment="1" applyProtection="1">
      <alignment horizontal="right" vertical="center"/>
      <protection locked="0"/>
    </xf>
    <xf numFmtId="170" fontId="0" fillId="0" borderId="89" xfId="1" applyNumberFormat="1" applyFont="1" applyBorder="1" applyAlignment="1" applyProtection="1">
      <alignment horizontal="right" vertical="center"/>
      <protection locked="0"/>
    </xf>
    <xf numFmtId="170" fontId="0" fillId="0" borderId="90" xfId="1" applyNumberFormat="1" applyFont="1" applyBorder="1" applyAlignment="1" applyProtection="1">
      <alignment horizontal="right" vertical="center"/>
      <protection locked="0"/>
    </xf>
    <xf numFmtId="0" fontId="25" fillId="0" borderId="0" xfId="0" applyFont="1" applyFill="1" applyBorder="1" applyAlignment="1">
      <alignment vertical="center" wrapText="1"/>
    </xf>
    <xf numFmtId="170" fontId="5" fillId="0" borderId="0" xfId="0" applyNumberFormat="1" applyFont="1" applyBorder="1" applyAlignment="1">
      <alignment horizontal="center"/>
    </xf>
    <xf numFmtId="194" fontId="7" fillId="0" borderId="49" xfId="0" applyNumberFormat="1" applyFont="1" applyBorder="1" applyAlignment="1" applyProtection="1">
      <alignment horizontal="center"/>
      <protection locked="0"/>
    </xf>
    <xf numFmtId="0" fontId="5" fillId="0" borderId="8" xfId="0" applyFont="1" applyBorder="1" applyAlignment="1">
      <alignment horizontal="center" vertical="center" wrapText="1"/>
    </xf>
    <xf numFmtId="0" fontId="5" fillId="0" borderId="55" xfId="0" applyFont="1" applyBorder="1" applyAlignment="1">
      <alignment horizontal="center" vertical="center" wrapText="1"/>
    </xf>
    <xf numFmtId="0" fontId="5" fillId="0" borderId="9" xfId="0" applyFont="1" applyBorder="1" applyAlignment="1">
      <alignment horizontal="center" vertical="center" wrapText="1"/>
    </xf>
    <xf numFmtId="0" fontId="5" fillId="0" borderId="4" xfId="0" applyFont="1" applyBorder="1" applyAlignment="1">
      <alignment horizontal="center" vertical="center" wrapText="1"/>
    </xf>
    <xf numFmtId="0" fontId="5" fillId="0" borderId="0" xfId="0" applyFont="1" applyBorder="1" applyAlignment="1">
      <alignment horizontal="center" vertical="center" wrapText="1"/>
    </xf>
    <xf numFmtId="0" fontId="5" fillId="0" borderId="1" xfId="0" applyFont="1" applyBorder="1" applyAlignment="1">
      <alignment horizontal="center" vertical="center" wrapText="1"/>
    </xf>
    <xf numFmtId="0" fontId="5" fillId="0" borderId="5" xfId="0" applyFont="1" applyBorder="1" applyAlignment="1">
      <alignment horizontal="center" vertical="center" wrapText="1"/>
    </xf>
    <xf numFmtId="0" fontId="5" fillId="0" borderId="3" xfId="0" applyFont="1" applyBorder="1" applyAlignment="1">
      <alignment horizontal="center" vertical="center" wrapText="1"/>
    </xf>
    <xf numFmtId="0" fontId="5" fillId="0" borderId="2" xfId="0" applyFont="1" applyBorder="1" applyAlignment="1">
      <alignment horizontal="center" vertical="center" wrapText="1"/>
    </xf>
    <xf numFmtId="0" fontId="6" fillId="0" borderId="4" xfId="0" applyFont="1" applyBorder="1" applyAlignment="1">
      <alignment horizontal="center" vertical="top" wrapText="1"/>
    </xf>
    <xf numFmtId="0" fontId="6" fillId="0" borderId="0" xfId="0" applyFont="1" applyBorder="1" applyAlignment="1">
      <alignment horizontal="center" vertical="top" wrapText="1"/>
    </xf>
    <xf numFmtId="0" fontId="6" fillId="0" borderId="1" xfId="0" applyFont="1" applyBorder="1" applyAlignment="1">
      <alignment horizontal="center" vertical="top" wrapText="1"/>
    </xf>
    <xf numFmtId="170" fontId="5" fillId="0" borderId="23" xfId="0" applyNumberFormat="1" applyFont="1" applyBorder="1" applyAlignment="1">
      <alignment horizontal="center"/>
    </xf>
    <xf numFmtId="170" fontId="5" fillId="0" borderId="24" xfId="0" applyNumberFormat="1" applyFont="1" applyBorder="1" applyAlignment="1">
      <alignment horizontal="center"/>
    </xf>
    <xf numFmtId="170" fontId="5" fillId="0" borderId="25" xfId="0" applyNumberFormat="1" applyFont="1" applyBorder="1" applyAlignment="1">
      <alignment horizontal="center"/>
    </xf>
    <xf numFmtId="170" fontId="7" fillId="0" borderId="0" xfId="0" applyNumberFormat="1" applyFont="1" applyBorder="1" applyAlignment="1">
      <alignment horizontal="center"/>
    </xf>
    <xf numFmtId="4" fontId="5" fillId="0" borderId="0" xfId="0" applyNumberFormat="1" applyFont="1" applyBorder="1" applyAlignment="1">
      <alignment horizontal="center"/>
    </xf>
    <xf numFmtId="0" fontId="25" fillId="0" borderId="0" xfId="0" applyFont="1" applyBorder="1" applyAlignment="1">
      <alignment vertical="top" wrapText="1"/>
    </xf>
    <xf numFmtId="0" fontId="25" fillId="0" borderId="0" xfId="0" applyFont="1" applyFill="1" applyBorder="1" applyAlignment="1">
      <alignment vertical="top" wrapText="1"/>
    </xf>
    <xf numFmtId="0" fontId="5" fillId="0" borderId="23" xfId="0" applyFont="1" applyBorder="1" applyAlignment="1">
      <alignment horizontal="center" vertical="center"/>
    </xf>
    <xf numFmtId="0" fontId="5" fillId="0" borderId="24" xfId="0" applyFont="1" applyBorder="1" applyAlignment="1">
      <alignment horizontal="center" vertical="center"/>
    </xf>
    <xf numFmtId="189" fontId="80" fillId="0" borderId="23" xfId="0" applyNumberFormat="1" applyFont="1" applyBorder="1" applyAlignment="1">
      <alignment vertical="center" wrapText="1"/>
    </xf>
    <xf numFmtId="189" fontId="80" fillId="0" borderId="24" xfId="0" applyNumberFormat="1" applyFont="1" applyBorder="1" applyAlignment="1">
      <alignment vertical="center" wrapText="1"/>
    </xf>
    <xf numFmtId="190" fontId="80" fillId="0" borderId="24" xfId="0" applyNumberFormat="1" applyFont="1" applyBorder="1" applyAlignment="1">
      <alignment horizontal="left" vertical="center" wrapText="1"/>
    </xf>
    <xf numFmtId="190" fontId="80" fillId="0" borderId="25" xfId="0" applyNumberFormat="1" applyFont="1" applyBorder="1" applyAlignment="1">
      <alignment horizontal="left" vertical="center" wrapText="1"/>
    </xf>
    <xf numFmtId="189" fontId="80" fillId="0" borderId="85" xfId="0" applyNumberFormat="1" applyFont="1" applyBorder="1" applyAlignment="1" applyProtection="1">
      <alignment vertical="center" wrapText="1"/>
      <protection locked="0"/>
    </xf>
    <xf numFmtId="189" fontId="80" fillId="0" borderId="83" xfId="0" applyNumberFormat="1" applyFont="1" applyBorder="1" applyAlignment="1" applyProtection="1">
      <alignment vertical="center" wrapText="1"/>
      <protection locked="0"/>
    </xf>
    <xf numFmtId="0" fontId="5" fillId="0" borderId="8" xfId="0" applyFont="1" applyBorder="1" applyAlignment="1">
      <alignment horizontal="center"/>
    </xf>
    <xf numFmtId="0" fontId="5" fillId="0" borderId="55" xfId="0" applyFont="1" applyBorder="1" applyAlignment="1">
      <alignment horizontal="center"/>
    </xf>
    <xf numFmtId="0" fontId="5" fillId="0" borderId="9" xfId="0" applyFont="1" applyBorder="1" applyAlignment="1">
      <alignment horizontal="center"/>
    </xf>
    <xf numFmtId="0" fontId="5" fillId="0" borderId="4" xfId="0" applyFont="1" applyBorder="1" applyAlignment="1">
      <alignment horizontal="center"/>
    </xf>
    <xf numFmtId="0" fontId="5" fillId="0" borderId="0" xfId="0" applyFont="1" applyBorder="1" applyAlignment="1">
      <alignment horizontal="center"/>
    </xf>
    <xf numFmtId="0" fontId="5" fillId="0" borderId="1" xfId="0" applyFont="1" applyBorder="1" applyAlignment="1">
      <alignment horizontal="center"/>
    </xf>
    <xf numFmtId="0" fontId="5" fillId="0" borderId="49" xfId="0" applyFont="1" applyBorder="1" applyAlignment="1" applyProtection="1">
      <alignment horizontal="center"/>
      <protection locked="0"/>
    </xf>
    <xf numFmtId="0" fontId="3" fillId="0" borderId="0" xfId="0" applyFont="1" applyBorder="1" applyAlignment="1">
      <alignment horizontal="center"/>
    </xf>
    <xf numFmtId="0" fontId="2" fillId="0" borderId="4" xfId="0" applyFont="1" applyBorder="1" applyAlignment="1">
      <alignment horizontal="center"/>
    </xf>
    <xf numFmtId="0" fontId="2" fillId="0" borderId="0" xfId="0" applyFont="1" applyBorder="1" applyAlignment="1">
      <alignment horizontal="center"/>
    </xf>
    <xf numFmtId="4" fontId="7" fillId="0" borderId="49" xfId="0" applyNumberFormat="1" applyFont="1" applyBorder="1" applyAlignment="1">
      <alignment horizontal="center"/>
    </xf>
    <xf numFmtId="4" fontId="7" fillId="0" borderId="49" xfId="0" applyNumberFormat="1" applyFont="1" applyBorder="1" applyAlignment="1" applyProtection="1">
      <alignment horizontal="right"/>
      <protection locked="0"/>
    </xf>
    <xf numFmtId="4" fontId="7" fillId="0" borderId="49" xfId="0" applyNumberFormat="1" applyFont="1" applyBorder="1" applyAlignment="1">
      <alignment horizontal="right"/>
    </xf>
    <xf numFmtId="4" fontId="7" fillId="0" borderId="54" xfId="0" applyNumberFormat="1" applyFont="1" applyBorder="1" applyAlignment="1">
      <alignment horizontal="right"/>
    </xf>
    <xf numFmtId="4" fontId="7" fillId="0" borderId="54" xfId="0" applyNumberFormat="1" applyFont="1" applyBorder="1" applyAlignment="1" applyProtection="1">
      <alignment horizontal="center"/>
      <protection locked="0"/>
    </xf>
    <xf numFmtId="0" fontId="6" fillId="0" borderId="4" xfId="0" applyFont="1" applyBorder="1" applyAlignment="1">
      <alignment horizontal="center"/>
    </xf>
    <xf numFmtId="0" fontId="6" fillId="0" borderId="0" xfId="0" applyFont="1" applyBorder="1" applyAlignment="1">
      <alignment horizontal="center"/>
    </xf>
    <xf numFmtId="0" fontId="4" fillId="0" borderId="8" xfId="0" applyFont="1" applyBorder="1" applyAlignment="1">
      <alignment horizontal="center" vertical="top"/>
    </xf>
    <xf numFmtId="0" fontId="4" fillId="0" borderId="55" xfId="0" applyFont="1" applyBorder="1" applyAlignment="1">
      <alignment horizontal="center" vertical="top"/>
    </xf>
    <xf numFmtId="0" fontId="4" fillId="0" borderId="5" xfId="0" applyFont="1" applyBorder="1" applyAlignment="1">
      <alignment horizontal="center" vertical="top"/>
    </xf>
    <xf numFmtId="0" fontId="4" fillId="0" borderId="3" xfId="0" applyFont="1" applyBorder="1" applyAlignment="1">
      <alignment horizontal="center" vertical="top"/>
    </xf>
    <xf numFmtId="0" fontId="1" fillId="0" borderId="8" xfId="0" applyFont="1" applyBorder="1" applyAlignment="1">
      <alignment horizontal="center" vertical="center"/>
    </xf>
    <xf numFmtId="0" fontId="1" fillId="0" borderId="55" xfId="0" applyFont="1" applyBorder="1" applyAlignment="1">
      <alignment horizontal="center" vertical="center"/>
    </xf>
    <xf numFmtId="0" fontId="1" fillId="0" borderId="9" xfId="0" applyFont="1" applyBorder="1" applyAlignment="1">
      <alignment horizontal="center" vertical="center"/>
    </xf>
    <xf numFmtId="0" fontId="0" fillId="0" borderId="5" xfId="0" applyBorder="1" applyAlignment="1">
      <alignment horizontal="center"/>
    </xf>
    <xf numFmtId="0" fontId="0" fillId="0" borderId="3" xfId="0" applyBorder="1" applyAlignment="1">
      <alignment horizontal="center"/>
    </xf>
    <xf numFmtId="0" fontId="0" fillId="0" borderId="2" xfId="0" applyBorder="1" applyAlignment="1">
      <alignment horizontal="center"/>
    </xf>
    <xf numFmtId="0" fontId="1" fillId="0" borderId="0" xfId="0" applyFont="1" applyBorder="1" applyAlignment="1">
      <alignment horizontal="center" vertical="center"/>
    </xf>
    <xf numFmtId="0" fontId="79" fillId="0" borderId="0" xfId="0" applyFont="1" applyBorder="1" applyAlignment="1">
      <alignment horizontal="center" vertical="center"/>
    </xf>
    <xf numFmtId="0" fontId="0" fillId="0" borderId="4" xfId="0" applyBorder="1" applyAlignment="1">
      <alignment horizontal="center"/>
    </xf>
    <xf numFmtId="0" fontId="0" fillId="0" borderId="0" xfId="0" applyBorder="1" applyAlignment="1">
      <alignment horizontal="center"/>
    </xf>
    <xf numFmtId="10" fontId="7" fillId="0" borderId="0" xfId="5" applyNumberFormat="1" applyFont="1" applyBorder="1" applyAlignment="1">
      <alignment horizontal="center"/>
    </xf>
    <xf numFmtId="0" fontId="80" fillId="0" borderId="4" xfId="0" applyFont="1" applyBorder="1" applyAlignment="1">
      <alignment horizontal="center"/>
    </xf>
    <xf numFmtId="0" fontId="80" fillId="0" borderId="0" xfId="0" applyFont="1" applyBorder="1" applyAlignment="1">
      <alignment horizontal="center"/>
    </xf>
    <xf numFmtId="0" fontId="2" fillId="0" borderId="0" xfId="0" applyFont="1" applyAlignment="1">
      <alignment horizontal="center"/>
    </xf>
    <xf numFmtId="0" fontId="5" fillId="0" borderId="3" xfId="0" applyFont="1" applyBorder="1" applyAlignment="1">
      <alignment horizontal="center"/>
    </xf>
    <xf numFmtId="0" fontId="5" fillId="0" borderId="2" xfId="0" applyFont="1" applyBorder="1" applyAlignment="1">
      <alignment horizontal="center"/>
    </xf>
    <xf numFmtId="0" fontId="25" fillId="0" borderId="0" xfId="0" applyFont="1" applyBorder="1" applyAlignment="1">
      <alignment horizontal="justify" vertical="top" wrapText="1"/>
    </xf>
    <xf numFmtId="168" fontId="5" fillId="0" borderId="49" xfId="0" applyNumberFormat="1" applyFont="1" applyBorder="1" applyAlignment="1" applyProtection="1">
      <alignment horizontal="center"/>
      <protection locked="0"/>
    </xf>
    <xf numFmtId="4" fontId="7" fillId="0" borderId="7" xfId="0" applyNumberFormat="1" applyFont="1" applyBorder="1" applyAlignment="1">
      <alignment horizontal="center"/>
    </xf>
    <xf numFmtId="169" fontId="5" fillId="0" borderId="49" xfId="0" applyNumberFormat="1" applyFont="1" applyFill="1" applyBorder="1" applyAlignment="1" applyProtection="1">
      <alignment horizontal="center"/>
      <protection locked="0"/>
    </xf>
    <xf numFmtId="169" fontId="5" fillId="0" borderId="49" xfId="0" applyNumberFormat="1" applyFont="1" applyBorder="1" applyAlignment="1" applyProtection="1">
      <alignment horizontal="center"/>
      <protection locked="0"/>
    </xf>
    <xf numFmtId="0" fontId="123" fillId="0" borderId="0" xfId="0" applyFont="1" applyFill="1" applyBorder="1" applyAlignment="1">
      <alignment horizontal="justify" vertical="top" wrapText="1"/>
    </xf>
    <xf numFmtId="0" fontId="25" fillId="0" borderId="0" xfId="0" applyFont="1" applyFill="1" applyBorder="1" applyAlignment="1">
      <alignment horizontal="justify" vertical="top" wrapText="1"/>
    </xf>
    <xf numFmtId="2" fontId="5" fillId="0" borderId="49" xfId="0" applyNumberFormat="1" applyFont="1" applyBorder="1" applyAlignment="1" applyProtection="1">
      <alignment horizontal="center"/>
      <protection locked="0"/>
    </xf>
    <xf numFmtId="0" fontId="5" fillId="0" borderId="49" xfId="0" quotePrefix="1" applyFont="1" applyBorder="1" applyAlignment="1" applyProtection="1">
      <alignment horizontal="center"/>
      <protection locked="0"/>
    </xf>
    <xf numFmtId="0" fontId="5" fillId="0" borderId="49" xfId="0" applyFont="1" applyFill="1" applyBorder="1" applyAlignment="1" applyProtection="1">
      <alignment horizontal="center"/>
      <protection locked="0"/>
    </xf>
    <xf numFmtId="178" fontId="96" fillId="0" borderId="0" xfId="0" applyNumberFormat="1" applyFont="1" applyFill="1" applyBorder="1" applyAlignment="1">
      <alignment horizontal="center"/>
    </xf>
    <xf numFmtId="190" fontId="2" fillId="0" borderId="75" xfId="0" applyNumberFormat="1" applyFont="1" applyBorder="1" applyAlignment="1" applyProtection="1">
      <alignment horizontal="left" vertical="center" wrapText="1"/>
      <protection locked="0"/>
    </xf>
    <xf numFmtId="190" fontId="2" fillId="0" borderId="80" xfId="0" applyNumberFormat="1" applyFont="1" applyBorder="1" applyAlignment="1" applyProtection="1">
      <alignment horizontal="left" vertical="center" wrapText="1"/>
      <protection locked="0"/>
    </xf>
    <xf numFmtId="166" fontId="0" fillId="0" borderId="81" xfId="0" applyNumberFormat="1" applyBorder="1" applyAlignment="1" applyProtection="1">
      <alignment horizontal="center" vertical="center"/>
      <protection locked="0"/>
    </xf>
    <xf numFmtId="166" fontId="0" fillId="0" borderId="75" xfId="0" applyNumberFormat="1" applyBorder="1" applyAlignment="1" applyProtection="1">
      <alignment horizontal="center" vertical="center"/>
      <protection locked="0"/>
    </xf>
    <xf numFmtId="166" fontId="0" fillId="0" borderId="80" xfId="0" applyNumberFormat="1" applyBorder="1" applyAlignment="1" applyProtection="1">
      <alignment horizontal="center" vertical="center"/>
      <protection locked="0"/>
    </xf>
    <xf numFmtId="0" fontId="0" fillId="0" borderId="83" xfId="0" applyBorder="1" applyAlignment="1" applyProtection="1">
      <alignment horizontal="center" vertical="center"/>
      <protection locked="0"/>
    </xf>
    <xf numFmtId="0" fontId="0" fillId="0" borderId="84" xfId="0" applyBorder="1" applyAlignment="1" applyProtection="1">
      <alignment horizontal="center" vertical="center"/>
      <protection locked="0"/>
    </xf>
    <xf numFmtId="189" fontId="80" fillId="0" borderId="8" xfId="0" applyNumberFormat="1" applyFont="1" applyBorder="1" applyAlignment="1">
      <alignment vertical="center" wrapText="1"/>
    </xf>
    <xf numFmtId="189" fontId="80" fillId="0" borderId="55" xfId="0" applyNumberFormat="1" applyFont="1" applyBorder="1" applyAlignment="1">
      <alignment vertical="center" wrapText="1"/>
    </xf>
    <xf numFmtId="0" fontId="0" fillId="0" borderId="75" xfId="0" applyBorder="1" applyAlignment="1">
      <alignment horizontal="center" vertical="center"/>
    </xf>
    <xf numFmtId="0" fontId="2" fillId="0" borderId="59" xfId="0" applyFont="1" applyBorder="1" applyAlignment="1">
      <alignment horizontal="center"/>
    </xf>
    <xf numFmtId="0" fontId="2" fillId="0" borderId="49" xfId="0" applyFont="1" applyBorder="1" applyAlignment="1">
      <alignment horizontal="center"/>
    </xf>
    <xf numFmtId="0" fontId="2" fillId="0" borderId="61" xfId="0" applyFont="1" applyBorder="1" applyAlignment="1">
      <alignment horizontal="center"/>
    </xf>
    <xf numFmtId="0" fontId="2" fillId="0" borderId="100" xfId="0" applyFont="1" applyBorder="1" applyAlignment="1">
      <alignment horizontal="center"/>
    </xf>
    <xf numFmtId="0" fontId="2" fillId="0" borderId="58" xfId="0" applyFont="1" applyBorder="1" applyAlignment="1">
      <alignment horizontal="center"/>
    </xf>
    <xf numFmtId="0" fontId="8" fillId="0" borderId="16" xfId="0" applyFont="1" applyBorder="1" applyAlignment="1">
      <alignment horizontal="center"/>
    </xf>
    <xf numFmtId="14" fontId="8" fillId="0" borderId="55" xfId="0" applyNumberFormat="1" applyFont="1" applyBorder="1" applyAlignment="1">
      <alignment horizontal="center"/>
    </xf>
    <xf numFmtId="0" fontId="8" fillId="0" borderId="55" xfId="0" applyFont="1" applyBorder="1" applyAlignment="1">
      <alignment horizontal="center"/>
    </xf>
    <xf numFmtId="4" fontId="7" fillId="0" borderId="100" xfId="0" applyNumberFormat="1" applyFont="1" applyBorder="1" applyAlignment="1" applyProtection="1">
      <alignment horizontal="right"/>
      <protection locked="0"/>
    </xf>
    <xf numFmtId="0" fontId="104" fillId="0" borderId="0" xfId="0" applyFont="1" applyAlignment="1">
      <alignment horizontal="center"/>
    </xf>
    <xf numFmtId="0" fontId="25" fillId="0" borderId="55"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0" xfId="0" applyFont="1" applyBorder="1" applyAlignment="1">
      <alignment horizontal="center" vertical="center" wrapText="1"/>
    </xf>
    <xf numFmtId="0" fontId="25" fillId="0" borderId="1" xfId="0" applyFont="1" applyBorder="1" applyAlignment="1">
      <alignment horizontal="center" vertical="center" wrapText="1"/>
    </xf>
    <xf numFmtId="0" fontId="25" fillId="0" borderId="3" xfId="0" applyFont="1" applyBorder="1" applyAlignment="1">
      <alignment horizontal="center" vertical="center" wrapText="1"/>
    </xf>
    <xf numFmtId="0" fontId="25" fillId="0" borderId="2" xfId="0" applyFont="1" applyBorder="1" applyAlignment="1">
      <alignment horizontal="center" vertical="center" wrapText="1"/>
    </xf>
    <xf numFmtId="4" fontId="7" fillId="0" borderId="59" xfId="0" applyNumberFormat="1" applyFont="1" applyBorder="1" applyAlignment="1">
      <alignment horizontal="right"/>
    </xf>
    <xf numFmtId="0" fontId="25" fillId="0" borderId="8" xfId="0" applyFont="1" applyBorder="1" applyAlignment="1">
      <alignment horizontal="center"/>
    </xf>
    <xf numFmtId="0" fontId="25" fillId="0" borderId="55" xfId="0" applyFont="1" applyBorder="1" applyAlignment="1">
      <alignment horizontal="center"/>
    </xf>
    <xf numFmtId="0" fontId="25" fillId="0" borderId="9" xfId="0" applyFont="1" applyBorder="1" applyAlignment="1">
      <alignment horizontal="center"/>
    </xf>
    <xf numFmtId="0" fontId="6" fillId="0" borderId="49" xfId="0" applyFont="1" applyBorder="1" applyAlignment="1">
      <alignment horizontal="center"/>
    </xf>
    <xf numFmtId="0" fontId="6" fillId="0" borderId="58" xfId="0" applyFont="1" applyBorder="1" applyAlignment="1">
      <alignment horizontal="center"/>
    </xf>
    <xf numFmtId="0" fontId="6" fillId="0" borderId="100" xfId="0" applyFont="1" applyBorder="1" applyAlignment="1">
      <alignment horizontal="center"/>
    </xf>
    <xf numFmtId="0" fontId="6" fillId="0" borderId="60" xfId="0" applyFont="1" applyBorder="1" applyAlignment="1">
      <alignment horizontal="center"/>
    </xf>
    <xf numFmtId="0" fontId="2" fillId="0" borderId="49" xfId="0" applyFont="1" applyBorder="1" applyAlignment="1">
      <alignment horizontal="left"/>
    </xf>
    <xf numFmtId="0" fontId="2" fillId="0" borderId="58" xfId="0" applyFont="1" applyBorder="1" applyAlignment="1">
      <alignment horizontal="left"/>
    </xf>
    <xf numFmtId="0" fontId="2" fillId="0" borderId="100" xfId="0" applyFont="1" applyBorder="1" applyAlignment="1">
      <alignment horizontal="left"/>
    </xf>
    <xf numFmtId="0" fontId="2" fillId="0" borderId="60" xfId="0" applyFont="1" applyBorder="1" applyAlignment="1">
      <alignment horizontal="left"/>
    </xf>
    <xf numFmtId="4" fontId="79" fillId="0" borderId="19" xfId="0" applyNumberFormat="1" applyFont="1" applyBorder="1" applyAlignment="1">
      <alignment horizontal="right"/>
    </xf>
    <xf numFmtId="4" fontId="79" fillId="0" borderId="20" xfId="0" applyNumberFormat="1" applyFont="1" applyBorder="1" applyAlignment="1">
      <alignment horizontal="right"/>
    </xf>
    <xf numFmtId="0" fontId="118" fillId="5" borderId="0" xfId="0" applyFont="1" applyFill="1" applyBorder="1" applyAlignment="1" applyProtection="1">
      <alignment horizontal="left" vertical="top" wrapText="1"/>
      <protection locked="0"/>
    </xf>
    <xf numFmtId="0" fontId="118" fillId="5" borderId="1" xfId="0" applyFont="1" applyFill="1" applyBorder="1" applyAlignment="1" applyProtection="1">
      <alignment horizontal="left" vertical="top" wrapText="1"/>
      <protection locked="0"/>
    </xf>
    <xf numFmtId="0" fontId="118" fillId="5" borderId="49" xfId="0" applyFont="1" applyFill="1" applyBorder="1" applyAlignment="1" applyProtection="1">
      <alignment horizontal="left" vertical="top" wrapText="1"/>
      <protection locked="0"/>
    </xf>
    <xf numFmtId="0" fontId="118" fillId="5" borderId="58" xfId="0" applyFont="1" applyFill="1" applyBorder="1" applyAlignment="1" applyProtection="1">
      <alignment horizontal="left" vertical="top" wrapText="1"/>
      <protection locked="0"/>
    </xf>
    <xf numFmtId="0" fontId="2" fillId="0" borderId="0" xfId="0" applyFont="1" applyAlignment="1">
      <alignment horizontal="left"/>
    </xf>
    <xf numFmtId="0" fontId="6" fillId="0" borderId="0" xfId="0" applyFont="1" applyAlignment="1">
      <alignment horizontal="justify" vertical="center" wrapText="1"/>
    </xf>
    <xf numFmtId="0" fontId="25" fillId="0" borderId="0" xfId="0" applyFont="1" applyBorder="1" applyAlignment="1">
      <alignment horizontal="left" vertical="top" wrapText="1"/>
    </xf>
    <xf numFmtId="0" fontId="2" fillId="0" borderId="0" xfId="0" applyFont="1" applyBorder="1" applyAlignment="1">
      <alignment horizontal="left" vertical="center" wrapText="1"/>
    </xf>
    <xf numFmtId="0" fontId="2" fillId="0" borderId="0" xfId="0" applyFont="1" applyBorder="1" applyAlignment="1">
      <alignment horizontal="justify" vertical="center" wrapText="1"/>
    </xf>
    <xf numFmtId="0" fontId="112" fillId="0" borderId="0" xfId="0" applyFont="1" applyBorder="1" applyAlignment="1">
      <alignment horizontal="center"/>
    </xf>
    <xf numFmtId="0" fontId="25" fillId="0" borderId="8" xfId="0" applyFont="1" applyBorder="1" applyAlignment="1">
      <alignment horizontal="center" wrapText="1"/>
    </xf>
    <xf numFmtId="0" fontId="25" fillId="0" borderId="55" xfId="0" applyFont="1" applyBorder="1" applyAlignment="1">
      <alignment horizontal="center" wrapText="1"/>
    </xf>
    <xf numFmtId="4" fontId="7" fillId="0" borderId="100" xfId="0" applyNumberFormat="1" applyFont="1" applyBorder="1" applyAlignment="1">
      <alignment horizontal="right"/>
    </xf>
    <xf numFmtId="4" fontId="7" fillId="0" borderId="20" xfId="0" applyNumberFormat="1" applyFont="1" applyBorder="1" applyAlignment="1">
      <alignment horizontal="right"/>
    </xf>
    <xf numFmtId="4" fontId="7" fillId="0" borderId="54" xfId="0" applyNumberFormat="1" applyFont="1" applyBorder="1" applyAlignment="1" applyProtection="1">
      <alignment horizontal="right"/>
      <protection locked="0"/>
    </xf>
    <xf numFmtId="0" fontId="112" fillId="0" borderId="3" xfId="0" applyFont="1" applyBorder="1" applyAlignment="1">
      <alignment horizontal="center" vertical="top"/>
    </xf>
    <xf numFmtId="0" fontId="7" fillId="0" borderId="0" xfId="0" applyFont="1" applyAlignment="1">
      <alignment horizontal="right"/>
    </xf>
    <xf numFmtId="0" fontId="7" fillId="0" borderId="1" xfId="0" applyFont="1" applyBorder="1" applyAlignment="1">
      <alignment horizontal="right"/>
    </xf>
    <xf numFmtId="4" fontId="7" fillId="0" borderId="4" xfId="0" applyNumberFormat="1" applyFont="1" applyBorder="1" applyAlignment="1">
      <alignment horizontal="right"/>
    </xf>
    <xf numFmtId="4" fontId="7" fillId="0" borderId="0" xfId="0" applyNumberFormat="1" applyFont="1" applyBorder="1" applyAlignment="1">
      <alignment horizontal="right"/>
    </xf>
    <xf numFmtId="0" fontId="25" fillId="0" borderId="4" xfId="0" applyFont="1" applyBorder="1" applyAlignment="1">
      <alignment horizontal="center"/>
    </xf>
    <xf numFmtId="0" fontId="25" fillId="0" borderId="0" xfId="0" applyFont="1" applyBorder="1" applyAlignment="1">
      <alignment horizontal="center"/>
    </xf>
    <xf numFmtId="0" fontId="25" fillId="0" borderId="1" xfId="0" applyFont="1" applyBorder="1" applyAlignment="1">
      <alignment horizontal="center"/>
    </xf>
    <xf numFmtId="0" fontId="6" fillId="0" borderId="17" xfId="0" applyFont="1" applyBorder="1" applyAlignment="1">
      <alignment horizontal="center"/>
    </xf>
    <xf numFmtId="0" fontId="6" fillId="0" borderId="38" xfId="0" applyFont="1" applyBorder="1" applyAlignment="1">
      <alignment horizontal="center"/>
    </xf>
    <xf numFmtId="0" fontId="6" fillId="0" borderId="22" xfId="0" applyFont="1" applyBorder="1" applyAlignment="1">
      <alignment horizontal="center"/>
    </xf>
    <xf numFmtId="0" fontId="6" fillId="0" borderId="40" xfId="0" applyFont="1" applyBorder="1" applyAlignment="1">
      <alignment horizontal="center"/>
    </xf>
    <xf numFmtId="0" fontId="2" fillId="0" borderId="22" xfId="0" applyFont="1" applyBorder="1" applyAlignment="1">
      <alignment horizontal="left"/>
    </xf>
    <xf numFmtId="0" fontId="2" fillId="0" borderId="40" xfId="0" applyFont="1" applyBorder="1" applyAlignment="1">
      <alignment horizontal="left"/>
    </xf>
    <xf numFmtId="0" fontId="5" fillId="0" borderId="85" xfId="0" applyFont="1" applyBorder="1" applyAlignment="1" applyProtection="1">
      <alignment horizontal="center"/>
      <protection locked="0"/>
    </xf>
    <xf numFmtId="0" fontId="5" fillId="0" borderId="83" xfId="0" applyFont="1" applyBorder="1" applyAlignment="1" applyProtection="1">
      <alignment horizontal="center"/>
      <protection locked="0"/>
    </xf>
    <xf numFmtId="0" fontId="5" fillId="0" borderId="84" xfId="0" applyFont="1" applyBorder="1" applyAlignment="1" applyProtection="1">
      <alignment horizontal="center"/>
      <protection locked="0"/>
    </xf>
    <xf numFmtId="0" fontId="0" fillId="0" borderId="49" xfId="0" applyBorder="1" applyProtection="1">
      <protection locked="0"/>
    </xf>
    <xf numFmtId="0" fontId="0" fillId="0" borderId="49" xfId="0" applyBorder="1" applyAlignment="1" applyProtection="1">
      <alignment horizontal="center"/>
      <protection locked="0"/>
    </xf>
    <xf numFmtId="192" fontId="5" fillId="0" borderId="85" xfId="1" applyNumberFormat="1" applyFont="1" applyBorder="1" applyAlignment="1">
      <alignment horizontal="right" vertical="top"/>
    </xf>
    <xf numFmtId="192" fontId="5" fillId="0" borderId="83" xfId="1" applyNumberFormat="1" applyFont="1" applyBorder="1" applyAlignment="1">
      <alignment horizontal="right" vertical="top"/>
    </xf>
    <xf numFmtId="0" fontId="5" fillId="0" borderId="42"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43" xfId="0" applyFont="1" applyBorder="1" applyAlignment="1">
      <alignment horizontal="center" vertical="center" wrapText="1"/>
    </xf>
    <xf numFmtId="192" fontId="5" fillId="0" borderId="84" xfId="1" applyNumberFormat="1" applyFont="1" applyBorder="1" applyAlignment="1">
      <alignment horizontal="right" vertical="top"/>
    </xf>
    <xf numFmtId="192" fontId="5" fillId="0" borderId="81" xfId="1" applyNumberFormat="1" applyFont="1" applyBorder="1" applyAlignment="1">
      <alignment horizontal="right" vertical="top"/>
    </xf>
    <xf numFmtId="192" fontId="5" fillId="0" borderId="75" xfId="1" applyNumberFormat="1" applyFont="1" applyBorder="1" applyAlignment="1">
      <alignment horizontal="right" vertical="top"/>
    </xf>
    <xf numFmtId="0" fontId="2" fillId="0" borderId="39" xfId="0" applyFont="1" applyBorder="1" applyAlignment="1">
      <alignment horizontal="center"/>
    </xf>
    <xf numFmtId="0" fontId="2" fillId="0" borderId="17" xfId="0" applyFont="1" applyBorder="1" applyAlignment="1">
      <alignment horizontal="center"/>
    </xf>
    <xf numFmtId="0" fontId="5" fillId="0" borderId="42" xfId="0" applyFont="1" applyBorder="1" applyAlignment="1">
      <alignment horizontal="center" vertical="center"/>
    </xf>
    <xf numFmtId="0" fontId="5" fillId="0" borderId="37" xfId="0" applyFont="1" applyBorder="1" applyAlignment="1">
      <alignment horizontal="center" vertical="center"/>
    </xf>
    <xf numFmtId="0" fontId="5" fillId="0" borderId="43" xfId="0" applyFont="1" applyBorder="1" applyAlignment="1">
      <alignment horizontal="center" vertical="center"/>
    </xf>
    <xf numFmtId="0" fontId="5" fillId="0" borderId="5" xfId="0" applyFont="1" applyBorder="1" applyAlignment="1">
      <alignment horizontal="center" vertical="center"/>
    </xf>
    <xf numFmtId="0" fontId="5" fillId="0" borderId="3" xfId="0" applyFont="1" applyBorder="1" applyAlignment="1">
      <alignment horizontal="center" vertical="center"/>
    </xf>
    <xf numFmtId="0" fontId="5" fillId="0" borderId="2" xfId="0" applyFont="1" applyBorder="1" applyAlignment="1">
      <alignment horizontal="center" vertical="center"/>
    </xf>
    <xf numFmtId="0" fontId="0" fillId="0" borderId="100" xfId="0" applyBorder="1" applyAlignment="1" applyProtection="1">
      <alignment horizontal="center"/>
      <protection locked="0"/>
    </xf>
    <xf numFmtId="0" fontId="5" fillId="0" borderId="81" xfId="0" applyFont="1" applyFill="1" applyBorder="1" applyAlignment="1" applyProtection="1">
      <alignment horizontal="left" vertical="center"/>
      <protection locked="0"/>
    </xf>
    <xf numFmtId="0" fontId="5" fillId="0" borderId="75" xfId="0" applyFont="1" applyFill="1" applyBorder="1" applyAlignment="1" applyProtection="1">
      <alignment horizontal="left" vertical="center"/>
      <protection locked="0"/>
    </xf>
    <xf numFmtId="0" fontId="5" fillId="0" borderId="80" xfId="0" applyFont="1" applyFill="1" applyBorder="1" applyAlignment="1" applyProtection="1">
      <alignment horizontal="left" vertical="center"/>
      <protection locked="0"/>
    </xf>
    <xf numFmtId="0" fontId="2" fillId="0" borderId="41" xfId="0" applyFont="1" applyBorder="1" applyAlignment="1">
      <alignment horizontal="center"/>
    </xf>
    <xf numFmtId="0" fontId="2" fillId="0" borderId="22" xfId="0" applyFont="1" applyBorder="1" applyAlignment="1">
      <alignment horizontal="center"/>
    </xf>
    <xf numFmtId="0" fontId="8" fillId="0" borderId="20" xfId="0" applyFont="1" applyBorder="1" applyAlignment="1" applyProtection="1">
      <alignment horizontal="center" vertical="center"/>
      <protection locked="0"/>
    </xf>
    <xf numFmtId="0" fontId="8" fillId="0" borderId="21" xfId="0" applyFont="1" applyBorder="1" applyAlignment="1" applyProtection="1">
      <alignment horizontal="center" vertical="center"/>
      <protection locked="0"/>
    </xf>
    <xf numFmtId="192" fontId="5" fillId="0" borderId="80" xfId="1" applyNumberFormat="1" applyFont="1" applyBorder="1" applyAlignment="1">
      <alignment horizontal="right" vertical="top"/>
    </xf>
    <xf numFmtId="0" fontId="5" fillId="0" borderId="85" xfId="0" applyFont="1" applyFill="1" applyBorder="1" applyAlignment="1" applyProtection="1">
      <alignment horizontal="left" vertical="center"/>
      <protection locked="0"/>
    </xf>
    <xf numFmtId="0" fontId="5" fillId="0" borderId="83" xfId="0" applyFont="1" applyFill="1" applyBorder="1" applyAlignment="1" applyProtection="1">
      <alignment horizontal="left" vertical="center"/>
      <protection locked="0"/>
    </xf>
    <xf numFmtId="0" fontId="5" fillId="0" borderId="84" xfId="0" applyFont="1" applyFill="1" applyBorder="1" applyAlignment="1" applyProtection="1">
      <alignment horizontal="left" vertical="center"/>
      <protection locked="0"/>
    </xf>
    <xf numFmtId="0" fontId="5" fillId="0" borderId="83" xfId="0" applyFont="1" applyBorder="1" applyAlignment="1" applyProtection="1">
      <alignment horizontal="left"/>
      <protection locked="0"/>
    </xf>
    <xf numFmtId="0" fontId="5" fillId="0" borderId="84" xfId="0" applyFont="1" applyBorder="1" applyAlignment="1" applyProtection="1">
      <alignment horizontal="left"/>
      <protection locked="0"/>
    </xf>
    <xf numFmtId="0" fontId="6" fillId="0" borderId="0" xfId="0" applyFont="1" applyBorder="1" applyAlignment="1">
      <alignment horizontal="justify" vertical="center" wrapText="1"/>
    </xf>
    <xf numFmtId="0" fontId="5" fillId="0" borderId="16" xfId="0" applyFont="1" applyBorder="1" applyAlignment="1">
      <alignment horizontal="center"/>
    </xf>
    <xf numFmtId="0" fontId="5" fillId="0" borderId="8" xfId="0" applyFont="1" applyBorder="1" applyAlignment="1">
      <alignment horizontal="center" wrapText="1"/>
    </xf>
    <xf numFmtId="0" fontId="5" fillId="0" borderId="16" xfId="0" applyFont="1" applyBorder="1" applyAlignment="1">
      <alignment horizontal="center" wrapText="1"/>
    </xf>
    <xf numFmtId="0" fontId="16" fillId="0" borderId="0" xfId="0" applyFont="1" applyAlignment="1">
      <alignment horizontal="center"/>
    </xf>
    <xf numFmtId="0" fontId="16" fillId="0" borderId="0" xfId="0" applyFont="1" applyBorder="1" applyAlignment="1">
      <alignment horizontal="center"/>
    </xf>
    <xf numFmtId="0" fontId="1" fillId="0" borderId="16" xfId="0" applyFont="1" applyBorder="1" applyAlignment="1">
      <alignment horizontal="center" vertical="center"/>
    </xf>
    <xf numFmtId="0" fontId="7" fillId="0" borderId="8" xfId="0" applyFont="1" applyBorder="1" applyAlignment="1">
      <alignment horizontal="left"/>
    </xf>
    <xf numFmtId="0" fontId="7" fillId="0" borderId="16" xfId="0" applyFont="1" applyBorder="1" applyAlignment="1">
      <alignment horizontal="left"/>
    </xf>
    <xf numFmtId="0" fontId="5" fillId="0" borderId="0" xfId="0" applyFont="1" applyBorder="1" applyAlignment="1">
      <alignment horizontal="center" vertical="center"/>
    </xf>
    <xf numFmtId="0" fontId="5" fillId="0" borderId="1" xfId="0" applyFont="1" applyBorder="1" applyAlignment="1">
      <alignment horizontal="center" vertical="center"/>
    </xf>
    <xf numFmtId="0" fontId="5" fillId="0" borderId="44" xfId="0" applyFont="1" applyBorder="1" applyAlignment="1">
      <alignment horizontal="center" vertical="center" textRotation="180"/>
    </xf>
    <xf numFmtId="0" fontId="5" fillId="0" borderId="6" xfId="0" applyFont="1" applyBorder="1" applyAlignment="1">
      <alignment horizontal="center" vertical="center" textRotation="180"/>
    </xf>
    <xf numFmtId="0" fontId="5" fillId="0" borderId="27" xfId="0" applyFont="1" applyBorder="1" applyAlignment="1">
      <alignment horizontal="center" vertical="center" textRotation="180"/>
    </xf>
    <xf numFmtId="0" fontId="2" fillId="0" borderId="38" xfId="0" applyFont="1" applyBorder="1" applyAlignment="1">
      <alignment horizontal="center"/>
    </xf>
    <xf numFmtId="0" fontId="3" fillId="0" borderId="1" xfId="0" applyFont="1" applyBorder="1" applyAlignment="1">
      <alignment horizontal="center"/>
    </xf>
    <xf numFmtId="0" fontId="12" fillId="0" borderId="0" xfId="0" applyFont="1" applyBorder="1" applyAlignment="1">
      <alignment horizontal="center"/>
    </xf>
    <xf numFmtId="0" fontId="0" fillId="0" borderId="17" xfId="0" applyBorder="1" applyAlignment="1" applyProtection="1">
      <alignment horizontal="center"/>
      <protection locked="0"/>
    </xf>
    <xf numFmtId="0" fontId="5" fillId="0" borderId="81" xfId="0" applyFont="1" applyBorder="1" applyAlignment="1" applyProtection="1">
      <alignment horizontal="center"/>
      <protection locked="0"/>
    </xf>
    <xf numFmtId="0" fontId="5" fillId="0" borderId="75" xfId="0" applyFont="1" applyBorder="1" applyAlignment="1" applyProtection="1">
      <alignment horizontal="center"/>
      <protection locked="0"/>
    </xf>
    <xf numFmtId="0" fontId="5" fillId="0" borderId="80" xfId="0" applyFont="1" applyBorder="1" applyAlignment="1" applyProtection="1">
      <alignment horizontal="center"/>
      <protection locked="0"/>
    </xf>
    <xf numFmtId="0" fontId="5" fillId="0" borderId="85" xfId="0" applyFont="1" applyFill="1" applyBorder="1" applyAlignment="1" applyProtection="1">
      <alignment horizontal="left" vertical="center" readingOrder="1"/>
      <protection locked="0"/>
    </xf>
    <xf numFmtId="0" fontId="5" fillId="0" borderId="83" xfId="0" applyFont="1" applyFill="1" applyBorder="1" applyAlignment="1" applyProtection="1">
      <alignment horizontal="left" vertical="center" readingOrder="1"/>
      <protection locked="0"/>
    </xf>
    <xf numFmtId="0" fontId="5" fillId="0" borderId="84" xfId="0" applyFont="1" applyFill="1" applyBorder="1" applyAlignment="1" applyProtection="1">
      <alignment horizontal="left" vertical="center" readingOrder="1"/>
      <protection locked="0"/>
    </xf>
    <xf numFmtId="192" fontId="5" fillId="0" borderId="4" xfId="1" applyNumberFormat="1" applyFont="1" applyBorder="1" applyAlignment="1" applyProtection="1">
      <alignment horizontal="right" vertical="top"/>
      <protection locked="0"/>
    </xf>
    <xf numFmtId="192" fontId="5" fillId="0" borderId="0" xfId="1" applyNumberFormat="1" applyFont="1" applyBorder="1" applyAlignment="1" applyProtection="1">
      <alignment horizontal="right" vertical="top"/>
      <protection locked="0"/>
    </xf>
    <xf numFmtId="192" fontId="5" fillId="0" borderId="1" xfId="1" applyNumberFormat="1" applyFont="1" applyBorder="1" applyAlignment="1" applyProtection="1">
      <alignment horizontal="right" vertical="top"/>
      <protection locked="0"/>
    </xf>
    <xf numFmtId="1" fontId="5" fillId="0" borderId="17" xfId="0" applyNumberFormat="1" applyFont="1" applyBorder="1" applyAlignment="1" applyProtection="1">
      <alignment horizontal="center"/>
      <protection locked="0"/>
    </xf>
    <xf numFmtId="192" fontId="79" fillId="0" borderId="5" xfId="0" applyNumberFormat="1" applyFont="1" applyBorder="1" applyAlignment="1">
      <alignment horizontal="center"/>
    </xf>
    <xf numFmtId="192" fontId="79" fillId="0" borderId="3" xfId="0" applyNumberFormat="1" applyFont="1" applyBorder="1" applyAlignment="1">
      <alignment horizontal="center"/>
    </xf>
    <xf numFmtId="192" fontId="79" fillId="0" borderId="2" xfId="0" applyNumberFormat="1" applyFont="1" applyBorder="1" applyAlignment="1">
      <alignment horizontal="center"/>
    </xf>
    <xf numFmtId="192" fontId="5" fillId="0" borderId="85" xfId="1" applyNumberFormat="1" applyFont="1" applyBorder="1" applyAlignment="1" applyProtection="1">
      <alignment horizontal="right" vertical="top"/>
      <protection locked="0"/>
    </xf>
    <xf numFmtId="192" fontId="5" fillId="0" borderId="83" xfId="1" applyNumberFormat="1" applyFont="1" applyBorder="1" applyAlignment="1" applyProtection="1">
      <alignment horizontal="right" vertical="top"/>
      <protection locked="0"/>
    </xf>
    <xf numFmtId="192" fontId="5" fillId="0" borderId="84" xfId="1" applyNumberFormat="1" applyFont="1" applyBorder="1" applyAlignment="1" applyProtection="1">
      <alignment horizontal="right" vertical="top"/>
      <protection locked="0"/>
    </xf>
    <xf numFmtId="0" fontId="5" fillId="0" borderId="89" xfId="0" applyFont="1" applyBorder="1" applyAlignment="1" applyProtection="1">
      <alignment horizontal="left"/>
      <protection locked="0"/>
    </xf>
    <xf numFmtId="0" fontId="5" fillId="0" borderId="90" xfId="0" applyFont="1" applyBorder="1" applyAlignment="1" applyProtection="1">
      <alignment horizontal="left"/>
      <protection locked="0"/>
    </xf>
    <xf numFmtId="0" fontId="5" fillId="0" borderId="88" xfId="0" applyFont="1" applyFill="1" applyBorder="1" applyAlignment="1" applyProtection="1">
      <alignment horizontal="left" vertical="center"/>
      <protection locked="0"/>
    </xf>
    <xf numFmtId="0" fontId="5" fillId="0" borderId="89" xfId="0" applyFont="1" applyFill="1" applyBorder="1" applyAlignment="1" applyProtection="1">
      <alignment horizontal="left" vertical="center"/>
      <protection locked="0"/>
    </xf>
    <xf numFmtId="0" fontId="5" fillId="0" borderId="90" xfId="0" applyFont="1" applyFill="1" applyBorder="1" applyAlignment="1" applyProtection="1">
      <alignment horizontal="left" vertical="center"/>
      <protection locked="0"/>
    </xf>
    <xf numFmtId="0" fontId="5" fillId="0" borderId="88" xfId="0" applyFont="1" applyBorder="1" applyAlignment="1" applyProtection="1">
      <alignment horizontal="center"/>
      <protection locked="0"/>
    </xf>
    <xf numFmtId="0" fontId="5" fillId="0" borderId="89" xfId="0" applyFont="1" applyBorder="1" applyAlignment="1" applyProtection="1">
      <alignment horizontal="center"/>
      <protection locked="0"/>
    </xf>
    <xf numFmtId="0" fontId="5" fillId="0" borderId="90" xfId="0" applyFont="1" applyBorder="1" applyAlignment="1" applyProtection="1">
      <alignment horizontal="center"/>
      <protection locked="0"/>
    </xf>
    <xf numFmtId="192" fontId="5" fillId="0" borderId="88" xfId="1" applyNumberFormat="1" applyFont="1" applyBorder="1" applyAlignment="1" applyProtection="1">
      <alignment horizontal="right" vertical="top"/>
      <protection locked="0"/>
    </xf>
    <xf numFmtId="192" fontId="5" fillId="0" borderId="89" xfId="1" applyNumberFormat="1" applyFont="1" applyBorder="1" applyAlignment="1" applyProtection="1">
      <alignment horizontal="right" vertical="top"/>
      <protection locked="0"/>
    </xf>
    <xf numFmtId="192" fontId="5" fillId="0" borderId="90" xfId="1" applyNumberFormat="1" applyFont="1" applyBorder="1" applyAlignment="1" applyProtection="1">
      <alignment horizontal="right" vertical="top"/>
      <protection locked="0"/>
    </xf>
    <xf numFmtId="0" fontId="5" fillId="0" borderId="75" xfId="0" applyFont="1" applyBorder="1" applyAlignment="1" applyProtection="1">
      <alignment horizontal="left"/>
      <protection locked="0"/>
    </xf>
    <xf numFmtId="0" fontId="5" fillId="0" borderId="80" xfId="0" applyFont="1" applyBorder="1" applyAlignment="1" applyProtection="1">
      <alignment horizontal="left"/>
      <protection locked="0"/>
    </xf>
    <xf numFmtId="184" fontId="5" fillId="0" borderId="0" xfId="0" applyNumberFormat="1" applyFont="1" applyBorder="1" applyAlignment="1">
      <alignment horizontal="center"/>
    </xf>
    <xf numFmtId="0" fontId="7" fillId="0" borderId="0" xfId="0" applyFont="1" applyBorder="1" applyAlignment="1">
      <alignment horizontal="center"/>
    </xf>
    <xf numFmtId="182" fontId="5" fillId="0" borderId="78" xfId="1" applyNumberFormat="1" applyFont="1" applyBorder="1" applyAlignment="1">
      <alignment horizontal="right" vertical="top"/>
    </xf>
    <xf numFmtId="182" fontId="5" fillId="0" borderId="76" xfId="1" applyNumberFormat="1" applyFont="1" applyBorder="1" applyAlignment="1">
      <alignment horizontal="right" vertical="top"/>
    </xf>
    <xf numFmtId="181" fontId="5" fillId="0" borderId="78" xfId="1" applyNumberFormat="1" applyFont="1" applyBorder="1" applyAlignment="1">
      <alignment horizontal="right" vertical="top"/>
    </xf>
    <xf numFmtId="181" fontId="5" fillId="0" borderId="76" xfId="1" applyNumberFormat="1" applyFont="1" applyBorder="1" applyAlignment="1">
      <alignment horizontal="right" vertical="top"/>
    </xf>
    <xf numFmtId="181" fontId="5" fillId="0" borderId="77" xfId="1" applyNumberFormat="1" applyFont="1" applyBorder="1" applyAlignment="1">
      <alignment horizontal="right" vertical="top"/>
    </xf>
    <xf numFmtId="0" fontId="5" fillId="0" borderId="76" xfId="0" applyFont="1" applyBorder="1" applyAlignment="1" applyProtection="1">
      <alignment horizontal="left"/>
      <protection locked="0"/>
    </xf>
    <xf numFmtId="0" fontId="5" fillId="0" borderId="77" xfId="0" applyFont="1" applyBorder="1" applyAlignment="1" applyProtection="1">
      <alignment horizontal="left"/>
      <protection locked="0"/>
    </xf>
    <xf numFmtId="0" fontId="55" fillId="0" borderId="0" xfId="0" applyFont="1" applyBorder="1" applyAlignment="1">
      <alignment horizontal="center"/>
    </xf>
    <xf numFmtId="0" fontId="10" fillId="0" borderId="42"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3"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44" xfId="0" applyFont="1" applyBorder="1" applyAlignment="1">
      <alignment horizontal="center" vertical="center" textRotation="180"/>
    </xf>
    <xf numFmtId="0" fontId="10" fillId="0" borderId="6" xfId="0" applyFont="1" applyBorder="1" applyAlignment="1">
      <alignment horizontal="center" vertical="center" textRotation="180"/>
    </xf>
    <xf numFmtId="0" fontId="10" fillId="0" borderId="27" xfId="0" applyFont="1" applyBorder="1" applyAlignment="1">
      <alignment horizontal="center" vertical="center" textRotation="180"/>
    </xf>
    <xf numFmtId="0" fontId="19" fillId="0" borderId="0" xfId="0" applyFont="1" applyBorder="1" applyAlignment="1">
      <alignment horizontal="justify" vertical="top" wrapText="1"/>
    </xf>
    <xf numFmtId="181" fontId="5" fillId="0" borderId="78" xfId="1" applyNumberFormat="1" applyFont="1" applyBorder="1" applyAlignment="1" applyProtection="1">
      <alignment horizontal="right" vertical="top"/>
      <protection locked="0"/>
    </xf>
    <xf numFmtId="181" fontId="5" fillId="0" borderId="76" xfId="1" applyNumberFormat="1" applyFont="1" applyBorder="1" applyAlignment="1" applyProtection="1">
      <alignment horizontal="right" vertical="top"/>
      <protection locked="0"/>
    </xf>
    <xf numFmtId="181" fontId="5" fillId="0" borderId="77" xfId="1" applyNumberFormat="1" applyFont="1" applyBorder="1" applyAlignment="1" applyProtection="1">
      <alignment horizontal="right" vertical="top"/>
      <protection locked="0"/>
    </xf>
    <xf numFmtId="182" fontId="5" fillId="0" borderId="78" xfId="1" applyNumberFormat="1" applyFont="1" applyBorder="1" applyAlignment="1" applyProtection="1">
      <alignment horizontal="right" vertical="top"/>
      <protection locked="0"/>
    </xf>
    <xf numFmtId="182" fontId="5" fillId="0" borderId="76" xfId="1" applyNumberFormat="1" applyFont="1" applyBorder="1" applyAlignment="1" applyProtection="1">
      <alignment horizontal="right" vertical="top"/>
      <protection locked="0"/>
    </xf>
    <xf numFmtId="183" fontId="79" fillId="0" borderId="8" xfId="0" applyNumberFormat="1" applyFont="1" applyBorder="1" applyAlignment="1">
      <alignment horizontal="center"/>
    </xf>
    <xf numFmtId="183" fontId="79" fillId="0" borderId="16" xfId="0" applyNumberFormat="1" applyFont="1" applyBorder="1" applyAlignment="1">
      <alignment horizontal="center"/>
    </xf>
    <xf numFmtId="183" fontId="79" fillId="0" borderId="5" xfId="0" applyNumberFormat="1" applyFont="1" applyBorder="1" applyAlignment="1">
      <alignment horizontal="center"/>
    </xf>
    <xf numFmtId="183" fontId="79" fillId="0" borderId="3" xfId="0" applyNumberFormat="1" applyFont="1" applyBorder="1" applyAlignment="1">
      <alignment horizontal="center"/>
    </xf>
    <xf numFmtId="182" fontId="5" fillId="0" borderId="4" xfId="1" applyNumberFormat="1" applyFont="1" applyBorder="1" applyAlignment="1" applyProtection="1">
      <alignment horizontal="right" vertical="top"/>
      <protection locked="0"/>
    </xf>
    <xf numFmtId="182" fontId="5" fillId="0" borderId="0" xfId="1" applyNumberFormat="1" applyFont="1" applyBorder="1" applyAlignment="1" applyProtection="1">
      <alignment horizontal="right" vertical="top"/>
      <protection locked="0"/>
    </xf>
    <xf numFmtId="181" fontId="5" fillId="0" borderId="88" xfId="1" applyNumberFormat="1" applyFont="1" applyBorder="1" applyAlignment="1" applyProtection="1">
      <alignment horizontal="right" vertical="top"/>
      <protection locked="0"/>
    </xf>
    <xf numFmtId="181" fontId="5" fillId="0" borderId="89" xfId="1" applyNumberFormat="1" applyFont="1" applyBorder="1" applyAlignment="1" applyProtection="1">
      <alignment horizontal="right" vertical="top"/>
      <protection locked="0"/>
    </xf>
    <xf numFmtId="181" fontId="5" fillId="0" borderId="90" xfId="1" applyNumberFormat="1" applyFont="1" applyBorder="1" applyAlignment="1" applyProtection="1">
      <alignment horizontal="right" vertical="top"/>
      <protection locked="0"/>
    </xf>
    <xf numFmtId="182" fontId="5" fillId="0" borderId="88" xfId="1" applyNumberFormat="1" applyFont="1" applyBorder="1" applyAlignment="1" applyProtection="1">
      <alignment horizontal="right" vertical="top"/>
      <protection locked="0"/>
    </xf>
    <xf numFmtId="182" fontId="5" fillId="0" borderId="89" xfId="1" applyNumberFormat="1" applyFont="1" applyBorder="1" applyAlignment="1" applyProtection="1">
      <alignment horizontal="right" vertical="top"/>
      <protection locked="0"/>
    </xf>
    <xf numFmtId="181" fontId="5" fillId="0" borderId="4" xfId="1" applyNumberFormat="1" applyFont="1" applyBorder="1" applyAlignment="1" applyProtection="1">
      <alignment horizontal="right" vertical="top"/>
      <protection locked="0"/>
    </xf>
    <xf numFmtId="181" fontId="5" fillId="0" borderId="0" xfId="1" applyNumberFormat="1" applyFont="1" applyBorder="1" applyAlignment="1" applyProtection="1">
      <alignment horizontal="right" vertical="top"/>
      <protection locked="0"/>
    </xf>
    <xf numFmtId="181" fontId="5" fillId="0" borderId="1" xfId="1" applyNumberFormat="1" applyFont="1" applyBorder="1" applyAlignment="1" applyProtection="1">
      <alignment horizontal="right" vertical="top"/>
      <protection locked="0"/>
    </xf>
    <xf numFmtId="0" fontId="5" fillId="0" borderId="0" xfId="0" applyFont="1" applyBorder="1" applyAlignment="1">
      <alignment horizontal="justify" vertical="center" wrapText="1"/>
    </xf>
    <xf numFmtId="0" fontId="47" fillId="0" borderId="0" xfId="0" applyFont="1" applyBorder="1" applyAlignment="1">
      <alignment horizontal="justify" vertical="top" wrapText="1"/>
    </xf>
    <xf numFmtId="0" fontId="5" fillId="0" borderId="37" xfId="0" applyFont="1" applyBorder="1" applyAlignment="1">
      <alignment horizontal="justify" vertical="center" wrapText="1"/>
    </xf>
    <xf numFmtId="0" fontId="5" fillId="0" borderId="0" xfId="0" applyFont="1" applyBorder="1"/>
    <xf numFmtId="0" fontId="35" fillId="0" borderId="0" xfId="0" applyFont="1" applyBorder="1" applyAlignment="1">
      <alignment horizontal="justify" vertical="top" wrapText="1"/>
    </xf>
    <xf numFmtId="0" fontId="8" fillId="0" borderId="0" xfId="0" applyFont="1" applyBorder="1" applyAlignment="1">
      <alignment horizontal="center" wrapText="1"/>
    </xf>
    <xf numFmtId="0" fontId="35" fillId="0" borderId="0" xfId="0" applyFont="1" applyBorder="1" applyAlignment="1">
      <alignment horizontal="justify" vertical="top"/>
    </xf>
    <xf numFmtId="0" fontId="7" fillId="0" borderId="8" xfId="0" applyFont="1" applyBorder="1" applyAlignment="1">
      <alignment horizontal="left" vertical="center"/>
    </xf>
    <xf numFmtId="0" fontId="7" fillId="0" borderId="16" xfId="0" applyFont="1" applyBorder="1" applyAlignment="1">
      <alignment horizontal="left" vertical="center"/>
    </xf>
    <xf numFmtId="0" fontId="2" fillId="0" borderId="0" xfId="0" applyFont="1" applyAlignment="1"/>
    <xf numFmtId="0" fontId="0" fillId="0" borderId="55" xfId="0" applyBorder="1" applyAlignment="1">
      <alignment horizontal="center" vertical="center"/>
    </xf>
    <xf numFmtId="0" fontId="5" fillId="0" borderId="23"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25" xfId="0" applyFont="1" applyBorder="1" applyAlignment="1">
      <alignment horizontal="center" vertical="center" wrapText="1"/>
    </xf>
    <xf numFmtId="0" fontId="25" fillId="0" borderId="23" xfId="0" applyFont="1" applyBorder="1" applyAlignment="1">
      <alignment horizontal="center" vertical="center" wrapText="1"/>
    </xf>
    <xf numFmtId="0" fontId="25" fillId="0" borderId="24" xfId="0" applyFont="1" applyBorder="1" applyAlignment="1">
      <alignment horizontal="center" vertical="center" wrapText="1"/>
    </xf>
    <xf numFmtId="0" fontId="25" fillId="0" borderId="25" xfId="0" applyFont="1" applyBorder="1" applyAlignment="1">
      <alignment horizontal="center" vertical="center" wrapText="1"/>
    </xf>
    <xf numFmtId="3" fontId="5" fillId="0" borderId="83" xfId="0" applyNumberFormat="1" applyFont="1" applyBorder="1" applyAlignment="1" applyProtection="1">
      <alignment horizontal="left"/>
      <protection locked="0"/>
    </xf>
    <xf numFmtId="0" fontId="5" fillId="0" borderId="78" xfId="0" applyFont="1" applyBorder="1" applyAlignment="1" applyProtection="1">
      <alignment horizontal="center"/>
      <protection locked="0"/>
    </xf>
    <xf numFmtId="0" fontId="5" fillId="0" borderId="76" xfId="0" applyFont="1" applyBorder="1" applyAlignment="1" applyProtection="1">
      <alignment horizontal="center"/>
      <protection locked="0"/>
    </xf>
    <xf numFmtId="0" fontId="5" fillId="0" borderId="77" xfId="0" applyFont="1" applyBorder="1" applyAlignment="1" applyProtection="1">
      <alignment horizontal="center"/>
      <protection locked="0"/>
    </xf>
    <xf numFmtId="0" fontId="5" fillId="0" borderId="78" xfId="0" applyFont="1" applyFill="1" applyBorder="1" applyAlignment="1" applyProtection="1">
      <alignment horizontal="left" vertical="center"/>
      <protection locked="0"/>
    </xf>
    <xf numFmtId="0" fontId="5" fillId="0" borderId="76" xfId="0" applyFont="1" applyFill="1" applyBorder="1" applyAlignment="1" applyProtection="1">
      <alignment horizontal="left" vertical="center"/>
      <protection locked="0"/>
    </xf>
    <xf numFmtId="0" fontId="5" fillId="0" borderId="77" xfId="0" applyFont="1" applyFill="1" applyBorder="1" applyAlignment="1" applyProtection="1">
      <alignment horizontal="left" vertical="center"/>
      <protection locked="0"/>
    </xf>
    <xf numFmtId="0" fontId="5" fillId="0" borderId="104" xfId="0" applyFont="1" applyBorder="1" applyAlignment="1">
      <alignment horizontal="center" vertical="center"/>
    </xf>
    <xf numFmtId="0" fontId="5" fillId="0" borderId="105" xfId="0" applyFont="1" applyBorder="1" applyAlignment="1">
      <alignment horizontal="center" vertical="center"/>
    </xf>
    <xf numFmtId="0" fontId="5" fillId="0" borderId="103" xfId="0" applyFont="1" applyBorder="1" applyAlignment="1">
      <alignment horizontal="left" vertical="center"/>
    </xf>
    <xf numFmtId="0" fontId="5" fillId="0" borderId="104" xfId="0" applyFont="1" applyBorder="1" applyAlignment="1">
      <alignment horizontal="left" vertical="center"/>
    </xf>
    <xf numFmtId="0" fontId="5" fillId="0" borderId="105" xfId="0" applyFont="1" applyBorder="1" applyAlignment="1">
      <alignment horizontal="left" vertical="center"/>
    </xf>
    <xf numFmtId="0" fontId="5" fillId="0" borderId="103" xfId="0" applyFont="1" applyBorder="1" applyAlignment="1">
      <alignment horizontal="right" vertical="center"/>
    </xf>
    <xf numFmtId="0" fontId="5" fillId="0" borderId="104" xfId="0" applyFont="1" applyBorder="1" applyAlignment="1">
      <alignment horizontal="right" vertical="center"/>
    </xf>
    <xf numFmtId="0" fontId="5" fillId="0" borderId="105" xfId="0" applyFont="1" applyBorder="1" applyAlignment="1">
      <alignment horizontal="right" vertical="center"/>
    </xf>
    <xf numFmtId="0" fontId="5" fillId="0" borderId="103" xfId="0" applyFont="1" applyBorder="1" applyAlignment="1">
      <alignment horizontal="center" vertical="center" wrapText="1"/>
    </xf>
    <xf numFmtId="0" fontId="5" fillId="0" borderId="104" xfId="0" applyFont="1" applyBorder="1" applyAlignment="1">
      <alignment horizontal="center" vertical="center" wrapText="1"/>
    </xf>
    <xf numFmtId="0" fontId="5" fillId="0" borderId="105" xfId="0" applyFont="1" applyBorder="1" applyAlignment="1">
      <alignment horizontal="center" vertical="center" wrapText="1"/>
    </xf>
    <xf numFmtId="0" fontId="86" fillId="0" borderId="0" xfId="0" applyFont="1" applyAlignment="1">
      <alignment horizontal="justify" wrapText="1"/>
    </xf>
    <xf numFmtId="0" fontId="5" fillId="0" borderId="85" xfId="0" applyFont="1" applyBorder="1" applyProtection="1">
      <protection locked="0"/>
    </xf>
    <xf numFmtId="0" fontId="5" fillId="0" borderId="83" xfId="0" applyFont="1" applyBorder="1" applyProtection="1">
      <protection locked="0"/>
    </xf>
    <xf numFmtId="193" fontId="5" fillId="0" borderId="85" xfId="0" applyNumberFormat="1" applyFont="1" applyBorder="1"/>
    <xf numFmtId="193" fontId="5" fillId="0" borderId="83" xfId="0" applyNumberFormat="1" applyFont="1" applyBorder="1"/>
    <xf numFmtId="193" fontId="5" fillId="0" borderId="84" xfId="0" applyNumberFormat="1" applyFont="1" applyBorder="1"/>
    <xf numFmtId="0" fontId="6" fillId="0" borderId="8" xfId="0" applyFont="1" applyBorder="1" applyAlignment="1">
      <alignment horizontal="center"/>
    </xf>
    <xf numFmtId="0" fontId="6" fillId="0" borderId="16" xfId="0" applyFont="1" applyBorder="1" applyAlignment="1">
      <alignment horizontal="center"/>
    </xf>
    <xf numFmtId="193" fontId="5" fillId="0" borderId="78" xfId="0" applyNumberFormat="1" applyFont="1" applyBorder="1"/>
    <xf numFmtId="193" fontId="5" fillId="0" borderId="76" xfId="0" applyNumberFormat="1" applyFont="1" applyBorder="1"/>
    <xf numFmtId="193" fontId="5" fillId="0" borderId="77" xfId="0" applyNumberFormat="1" applyFont="1" applyBorder="1"/>
    <xf numFmtId="0" fontId="5" fillId="0" borderId="85" xfId="0" applyFont="1" applyBorder="1"/>
    <xf numFmtId="0" fontId="5" fillId="0" borderId="83" xfId="0" applyFont="1" applyBorder="1"/>
    <xf numFmtId="0" fontId="4" fillId="0" borderId="8" xfId="0" applyFont="1" applyBorder="1" applyAlignment="1">
      <alignment horizontal="center"/>
    </xf>
    <xf numFmtId="0" fontId="4" fillId="0" borderId="16" xfId="0" applyFont="1" applyBorder="1" applyAlignment="1">
      <alignment horizontal="center"/>
    </xf>
    <xf numFmtId="0" fontId="2" fillId="0" borderId="0" xfId="0" applyFont="1" applyAlignment="1">
      <alignment horizontal="left" wrapText="1"/>
    </xf>
    <xf numFmtId="0" fontId="7" fillId="0" borderId="20" xfId="0" applyFont="1" applyBorder="1" applyAlignment="1" applyProtection="1">
      <alignment horizontal="center"/>
      <protection locked="0"/>
    </xf>
    <xf numFmtId="194" fontId="7" fillId="0" borderId="17" xfId="0" applyNumberFormat="1" applyFont="1" applyBorder="1" applyAlignment="1">
      <alignment horizontal="center"/>
    </xf>
    <xf numFmtId="193" fontId="5" fillId="0" borderId="85" xfId="0" applyNumberFormat="1" applyFont="1" applyBorder="1" applyProtection="1">
      <protection locked="0"/>
    </xf>
    <xf numFmtId="193" fontId="5" fillId="0" borderId="83" xfId="0" applyNumberFormat="1" applyFont="1" applyBorder="1" applyProtection="1">
      <protection locked="0"/>
    </xf>
    <xf numFmtId="193" fontId="5" fillId="0" borderId="84" xfId="0" applyNumberFormat="1" applyFont="1" applyBorder="1" applyProtection="1">
      <protection locked="0"/>
    </xf>
    <xf numFmtId="0" fontId="5" fillId="0" borderId="78" xfId="0" applyFont="1" applyBorder="1" applyAlignment="1" applyProtection="1">
      <alignment horizontal="left"/>
      <protection locked="0"/>
    </xf>
    <xf numFmtId="193" fontId="5" fillId="0" borderId="85" xfId="0" applyNumberFormat="1" applyFont="1" applyBorder="1" applyProtection="1"/>
    <xf numFmtId="193" fontId="5" fillId="0" borderId="83" xfId="0" applyNumberFormat="1" applyFont="1" applyBorder="1" applyProtection="1"/>
    <xf numFmtId="0" fontId="8" fillId="0" borderId="23" xfId="0" applyFont="1" applyBorder="1" applyAlignment="1">
      <alignment horizontal="center" vertical="center"/>
    </xf>
    <xf numFmtId="0" fontId="8" fillId="0" borderId="24" xfId="0" applyFont="1" applyBorder="1" applyAlignment="1">
      <alignment horizontal="center" vertical="center"/>
    </xf>
    <xf numFmtId="0" fontId="8" fillId="0" borderId="25" xfId="0" applyFont="1" applyBorder="1" applyAlignment="1">
      <alignment horizontal="center" vertical="center"/>
    </xf>
    <xf numFmtId="186" fontId="104" fillId="0" borderId="76" xfId="0" applyNumberFormat="1" applyFont="1" applyBorder="1" applyAlignment="1">
      <alignment horizontal="right"/>
    </xf>
    <xf numFmtId="186" fontId="104" fillId="0" borderId="77" xfId="0" applyNumberFormat="1" applyFont="1" applyBorder="1" applyAlignment="1">
      <alignment horizontal="right"/>
    </xf>
    <xf numFmtId="186" fontId="104" fillId="0" borderId="76" xfId="0" applyNumberFormat="1" applyFont="1" applyBorder="1" applyAlignment="1" applyProtection="1">
      <alignment horizontal="right"/>
      <protection locked="0"/>
    </xf>
    <xf numFmtId="186" fontId="104" fillId="0" borderId="77" xfId="0" applyNumberFormat="1" applyFont="1" applyBorder="1" applyAlignment="1" applyProtection="1">
      <alignment horizontal="right"/>
      <protection locked="0"/>
    </xf>
    <xf numFmtId="0" fontId="5" fillId="0" borderId="76" xfId="0" applyFont="1" applyBorder="1" applyAlignment="1">
      <alignment horizontal="center"/>
    </xf>
    <xf numFmtId="0" fontId="5" fillId="0" borderId="77" xfId="0" applyFont="1" applyBorder="1" applyAlignment="1">
      <alignment horizontal="center"/>
    </xf>
    <xf numFmtId="185" fontId="5" fillId="0" borderId="78" xfId="0" applyNumberFormat="1" applyFont="1" applyBorder="1" applyAlignment="1" applyProtection="1">
      <alignment horizontal="center"/>
      <protection locked="0"/>
    </xf>
    <xf numFmtId="185" fontId="5" fillId="0" borderId="76" xfId="0" applyNumberFormat="1" applyFont="1" applyBorder="1" applyAlignment="1" applyProtection="1">
      <alignment horizontal="center"/>
      <protection locked="0"/>
    </xf>
    <xf numFmtId="185" fontId="5" fillId="0" borderId="77" xfId="0" applyNumberFormat="1" applyFont="1" applyBorder="1" applyAlignment="1" applyProtection="1">
      <alignment horizontal="center"/>
      <protection locked="0"/>
    </xf>
    <xf numFmtId="185" fontId="5" fillId="0" borderId="85" xfId="0" applyNumberFormat="1" applyFont="1" applyBorder="1" applyAlignment="1" applyProtection="1">
      <alignment horizontal="center"/>
      <protection locked="0"/>
    </xf>
    <xf numFmtId="185" fontId="5" fillId="0" borderId="83" xfId="0" applyNumberFormat="1" applyFont="1" applyBorder="1" applyAlignment="1" applyProtection="1">
      <alignment horizontal="center"/>
      <protection locked="0"/>
    </xf>
    <xf numFmtId="185" fontId="5" fillId="0" borderId="84" xfId="0" applyNumberFormat="1" applyFont="1" applyBorder="1" applyAlignment="1" applyProtection="1">
      <alignment horizontal="center"/>
      <protection locked="0"/>
    </xf>
    <xf numFmtId="193" fontId="5" fillId="0" borderId="84" xfId="0" applyNumberFormat="1" applyFont="1" applyBorder="1" applyProtection="1"/>
    <xf numFmtId="0" fontId="0" fillId="0" borderId="16" xfId="0" applyBorder="1" applyAlignment="1">
      <alignment horizontal="left"/>
    </xf>
    <xf numFmtId="0" fontId="0" fillId="0" borderId="8" xfId="0" applyBorder="1" applyAlignment="1">
      <alignment horizontal="left"/>
    </xf>
    <xf numFmtId="0" fontId="27" fillId="0" borderId="0" xfId="3" applyFont="1" applyBorder="1" applyAlignment="1">
      <alignment horizontal="justify"/>
    </xf>
    <xf numFmtId="0" fontId="5" fillId="0" borderId="83" xfId="0" applyFont="1" applyFill="1" applyBorder="1" applyAlignment="1" applyProtection="1">
      <alignment horizontal="center"/>
      <protection locked="0"/>
    </xf>
    <xf numFmtId="0" fontId="5" fillId="0" borderId="84" xfId="0" applyFont="1" applyFill="1" applyBorder="1" applyAlignment="1" applyProtection="1">
      <alignment horizontal="center"/>
      <protection locked="0"/>
    </xf>
    <xf numFmtId="170" fontId="8" fillId="0" borderId="17" xfId="0" applyNumberFormat="1" applyFont="1" applyBorder="1" applyAlignment="1" applyProtection="1">
      <alignment horizontal="right"/>
      <protection locked="0"/>
    </xf>
    <xf numFmtId="193" fontId="0" fillId="0" borderId="4" xfId="0" applyNumberFormat="1" applyBorder="1" applyAlignment="1">
      <alignment horizontal="center" vertical="center"/>
    </xf>
    <xf numFmtId="193" fontId="0" fillId="0" borderId="0" xfId="0" applyNumberFormat="1" applyBorder="1" applyAlignment="1">
      <alignment horizontal="center" vertical="center"/>
    </xf>
    <xf numFmtId="193" fontId="0" fillId="0" borderId="5" xfId="0" applyNumberFormat="1" applyBorder="1" applyAlignment="1">
      <alignment horizontal="center" vertical="center"/>
    </xf>
    <xf numFmtId="193" fontId="0" fillId="0" borderId="3" xfId="0" applyNumberFormat="1" applyBorder="1" applyAlignment="1">
      <alignment horizontal="center" vertical="center"/>
    </xf>
    <xf numFmtId="193" fontId="5" fillId="0" borderId="78" xfId="0" applyNumberFormat="1" applyFont="1" applyBorder="1" applyProtection="1">
      <protection locked="0"/>
    </xf>
    <xf numFmtId="193" fontId="5" fillId="0" borderId="76" xfId="0" applyNumberFormat="1" applyFont="1" applyBorder="1" applyProtection="1">
      <protection locked="0"/>
    </xf>
    <xf numFmtId="193" fontId="5" fillId="0" borderId="77" xfId="0" applyNumberFormat="1" applyFont="1" applyBorder="1" applyProtection="1">
      <protection locked="0"/>
    </xf>
    <xf numFmtId="0" fontId="5" fillId="0" borderId="83" xfId="0" applyFont="1" applyBorder="1" applyAlignment="1" applyProtection="1">
      <alignment horizontal="center"/>
    </xf>
    <xf numFmtId="0" fontId="5" fillId="0" borderId="84" xfId="0" applyFont="1" applyBorder="1" applyAlignment="1" applyProtection="1">
      <alignment horizontal="center"/>
    </xf>
    <xf numFmtId="186" fontId="104" fillId="0" borderId="83" xfId="0" applyNumberFormat="1" applyFont="1" applyBorder="1" applyAlignment="1" applyProtection="1">
      <alignment horizontal="right"/>
      <protection locked="0"/>
    </xf>
    <xf numFmtId="186" fontId="104" fillId="0" borderId="84" xfId="0" applyNumberFormat="1" applyFont="1" applyBorder="1" applyAlignment="1" applyProtection="1">
      <alignment horizontal="right"/>
      <protection locked="0"/>
    </xf>
    <xf numFmtId="0" fontId="5" fillId="0" borderId="83" xfId="0" applyFont="1" applyBorder="1" applyAlignment="1">
      <alignment horizontal="center"/>
    </xf>
    <xf numFmtId="0" fontId="5" fillId="0" borderId="84" xfId="0" applyFont="1" applyBorder="1" applyAlignment="1">
      <alignment horizontal="center"/>
    </xf>
    <xf numFmtId="186" fontId="5" fillId="0" borderId="76" xfId="0" applyNumberFormat="1" applyFont="1" applyBorder="1" applyAlignment="1" applyProtection="1">
      <alignment horizontal="right"/>
      <protection locked="0"/>
    </xf>
    <xf numFmtId="186" fontId="5" fillId="0" borderId="77" xfId="0" applyNumberFormat="1" applyFont="1" applyBorder="1" applyAlignment="1" applyProtection="1">
      <alignment horizontal="right"/>
      <protection locked="0"/>
    </xf>
    <xf numFmtId="0" fontId="30" fillId="0" borderId="0" xfId="3" applyNumberFormat="1" applyFont="1" applyBorder="1" applyAlignment="1">
      <alignment horizontal="justify"/>
    </xf>
    <xf numFmtId="0" fontId="28" fillId="0" borderId="0" xfId="3" applyFont="1" applyBorder="1" applyAlignment="1">
      <alignment horizontal="justify"/>
    </xf>
    <xf numFmtId="0" fontId="0" fillId="0" borderId="4" xfId="0" applyBorder="1" applyAlignment="1" applyProtection="1">
      <alignment horizontal="center"/>
      <protection locked="0"/>
    </xf>
    <xf numFmtId="0" fontId="0" fillId="0" borderId="0" xfId="0" applyBorder="1" applyAlignment="1" applyProtection="1">
      <alignment horizontal="center"/>
      <protection locked="0"/>
    </xf>
    <xf numFmtId="0" fontId="5" fillId="0" borderId="93" xfId="0" applyFont="1" applyBorder="1" applyProtection="1">
      <protection locked="0"/>
    </xf>
    <xf numFmtId="0" fontId="5" fillId="0" borderId="92" xfId="0" applyFont="1" applyBorder="1" applyProtection="1">
      <protection locked="0"/>
    </xf>
    <xf numFmtId="0" fontId="5" fillId="0" borderId="91" xfId="0" applyFont="1" applyBorder="1" applyProtection="1">
      <protection locked="0"/>
    </xf>
    <xf numFmtId="186" fontId="104" fillId="0" borderId="92" xfId="0" applyNumberFormat="1" applyFont="1" applyBorder="1" applyAlignment="1" applyProtection="1">
      <alignment horizontal="right"/>
      <protection locked="0"/>
    </xf>
    <xf numFmtId="186" fontId="104" fillId="0" borderId="91" xfId="0" applyNumberFormat="1" applyFont="1" applyBorder="1" applyAlignment="1" applyProtection="1">
      <alignment horizontal="right"/>
      <protection locked="0"/>
    </xf>
    <xf numFmtId="186" fontId="104" fillId="0" borderId="76" xfId="0" applyNumberFormat="1" applyFont="1" applyBorder="1" applyAlignment="1" applyProtection="1">
      <alignment horizontal="right"/>
    </xf>
    <xf numFmtId="186" fontId="104" fillId="0" borderId="77" xfId="0" applyNumberFormat="1" applyFont="1" applyBorder="1" applyAlignment="1" applyProtection="1">
      <alignment horizontal="right"/>
    </xf>
    <xf numFmtId="0" fontId="5" fillId="0" borderId="85" xfId="0" applyFont="1" applyBorder="1" applyProtection="1"/>
    <xf numFmtId="0" fontId="5" fillId="0" borderId="83" xfId="0" applyFont="1" applyBorder="1" applyProtection="1"/>
    <xf numFmtId="0" fontId="5" fillId="0" borderId="78" xfId="0" applyFont="1" applyBorder="1"/>
    <xf numFmtId="0" fontId="5" fillId="0" borderId="76" xfId="0" applyFont="1" applyBorder="1"/>
    <xf numFmtId="0" fontId="28" fillId="0" borderId="0" xfId="3" applyNumberFormat="1" applyFont="1" applyBorder="1" applyAlignment="1">
      <alignment horizontal="justify"/>
    </xf>
    <xf numFmtId="193" fontId="0" fillId="0" borderId="5" xfId="0" applyNumberFormat="1" applyBorder="1"/>
    <xf numFmtId="193" fontId="0" fillId="0" borderId="3" xfId="0" applyNumberFormat="1" applyBorder="1"/>
    <xf numFmtId="193" fontId="0" fillId="0" borderId="2" xfId="0" applyNumberFormat="1" applyBorder="1"/>
    <xf numFmtId="193" fontId="5" fillId="0" borderId="88" xfId="0" applyNumberFormat="1" applyFont="1" applyBorder="1" applyProtection="1">
      <protection locked="0"/>
    </xf>
    <xf numFmtId="193" fontId="5" fillId="0" borderId="89" xfId="0" applyNumberFormat="1" applyFont="1" applyBorder="1" applyProtection="1">
      <protection locked="0"/>
    </xf>
    <xf numFmtId="193" fontId="5" fillId="0" borderId="90" xfId="0" applyNumberFormat="1" applyFont="1" applyBorder="1" applyProtection="1">
      <protection locked="0"/>
    </xf>
    <xf numFmtId="193" fontId="5" fillId="0" borderId="4" xfId="0" applyNumberFormat="1" applyFont="1" applyBorder="1" applyProtection="1">
      <protection locked="0"/>
    </xf>
    <xf numFmtId="193" fontId="5" fillId="0" borderId="0" xfId="0" applyNumberFormat="1" applyFont="1" applyBorder="1" applyProtection="1">
      <protection locked="0"/>
    </xf>
    <xf numFmtId="193" fontId="5" fillId="0" borderId="1" xfId="0" applyNumberFormat="1" applyFont="1" applyBorder="1" applyProtection="1">
      <protection locked="0"/>
    </xf>
    <xf numFmtId="0" fontId="5" fillId="0" borderId="93" xfId="0" applyFont="1" applyBorder="1" applyAlignment="1" applyProtection="1">
      <alignment horizontal="left"/>
      <protection locked="0"/>
    </xf>
    <xf numFmtId="0" fontId="5" fillId="0" borderId="92" xfId="0" applyFont="1" applyBorder="1" applyAlignment="1" applyProtection="1">
      <alignment horizontal="left"/>
      <protection locked="0"/>
    </xf>
    <xf numFmtId="0" fontId="5" fillId="0" borderId="91" xfId="0" applyFont="1" applyBorder="1" applyAlignment="1" applyProtection="1">
      <alignment horizontal="left"/>
      <protection locked="0"/>
    </xf>
    <xf numFmtId="0" fontId="5" fillId="0" borderId="92" xfId="0" applyFont="1" applyBorder="1" applyAlignment="1" applyProtection="1">
      <alignment horizontal="center"/>
      <protection locked="0"/>
    </xf>
    <xf numFmtId="0" fontId="5" fillId="0" borderId="91" xfId="0" applyFont="1" applyBorder="1" applyAlignment="1" applyProtection="1">
      <alignment horizontal="center"/>
      <protection locked="0"/>
    </xf>
    <xf numFmtId="0" fontId="80" fillId="0" borderId="1" xfId="0" applyFont="1" applyBorder="1" applyAlignment="1">
      <alignment horizontal="center"/>
    </xf>
    <xf numFmtId="0" fontId="25" fillId="0" borderId="16" xfId="0" applyFont="1" applyBorder="1" applyAlignment="1">
      <alignment horizontal="justify" wrapText="1"/>
    </xf>
    <xf numFmtId="0" fontId="25" fillId="0" borderId="0" xfId="0" applyFont="1" applyBorder="1" applyAlignment="1">
      <alignment horizontal="justify" wrapText="1"/>
    </xf>
    <xf numFmtId="0" fontId="28" fillId="0" borderId="0" xfId="3" applyNumberFormat="1" applyFont="1" applyBorder="1" applyAlignment="1">
      <alignment horizontal="justify" vertical="top" wrapText="1"/>
    </xf>
    <xf numFmtId="1" fontId="28" fillId="0" borderId="0" xfId="3" quotePrefix="1" applyNumberFormat="1" applyFont="1" applyBorder="1" applyAlignment="1">
      <alignment horizontal="justify"/>
    </xf>
    <xf numFmtId="0" fontId="28" fillId="0" borderId="0" xfId="3" quotePrefix="1" applyFont="1" applyBorder="1" applyAlignment="1">
      <alignment horizontal="justify"/>
    </xf>
    <xf numFmtId="0" fontId="28" fillId="0" borderId="0" xfId="3" applyNumberFormat="1" applyFont="1" applyBorder="1" applyAlignment="1">
      <alignment horizontal="justify" wrapText="1"/>
    </xf>
    <xf numFmtId="0" fontId="29" fillId="0" borderId="0" xfId="3" applyFont="1" applyBorder="1" applyAlignment="1">
      <alignment horizontal="center" vertical="center"/>
    </xf>
    <xf numFmtId="1" fontId="28" fillId="0" borderId="0" xfId="3" applyNumberFormat="1" applyFont="1" applyBorder="1" applyAlignment="1">
      <alignment horizontal="justify"/>
    </xf>
    <xf numFmtId="0" fontId="8" fillId="0" borderId="8" xfId="0" applyFont="1" applyBorder="1" applyAlignment="1">
      <alignment horizontal="right" vertical="center"/>
    </xf>
    <xf numFmtId="0" fontId="8" fillId="0" borderId="16" xfId="0" applyFont="1" applyBorder="1" applyAlignment="1">
      <alignment horizontal="right" vertical="center"/>
    </xf>
    <xf numFmtId="0" fontId="5" fillId="0" borderId="0" xfId="0" applyFont="1" applyBorder="1" applyAlignment="1">
      <alignment horizontal="left" vertical="center" wrapText="1"/>
    </xf>
    <xf numFmtId="0" fontId="5" fillId="0" borderId="16" xfId="0" applyFont="1" applyBorder="1" applyAlignment="1">
      <alignment horizontal="left" vertical="center" wrapText="1"/>
    </xf>
    <xf numFmtId="0" fontId="16" fillId="0" borderId="0" xfId="0" applyFont="1" applyBorder="1" applyAlignment="1">
      <alignment horizontal="center" vertical="top"/>
    </xf>
    <xf numFmtId="0" fontId="2" fillId="0" borderId="54" xfId="0" applyFont="1" applyBorder="1" applyAlignment="1">
      <alignment horizontal="center"/>
    </xf>
    <xf numFmtId="0" fontId="2" fillId="0" borderId="38" xfId="0" applyFont="1" applyBorder="1" applyAlignment="1">
      <alignment horizontal="left"/>
    </xf>
    <xf numFmtId="0" fontId="5" fillId="0" borderId="83" xfId="0" applyFont="1" applyBorder="1" applyAlignment="1" applyProtection="1">
      <alignment horizontal="left" vertical="top"/>
      <protection locked="0"/>
    </xf>
    <xf numFmtId="0" fontId="5" fillId="0" borderId="84" xfId="0" applyFont="1" applyBorder="1" applyAlignment="1" applyProtection="1">
      <alignment horizontal="left" vertical="top"/>
      <protection locked="0"/>
    </xf>
    <xf numFmtId="0" fontId="0" fillId="0" borderId="23" xfId="0" quotePrefix="1" applyBorder="1" applyAlignment="1">
      <alignment horizontal="center"/>
    </xf>
    <xf numFmtId="0" fontId="0" fillId="0" borderId="24" xfId="0" quotePrefix="1" applyBorder="1" applyAlignment="1">
      <alignment horizontal="center"/>
    </xf>
    <xf numFmtId="0" fontId="5" fillId="0" borderId="85" xfId="0" applyFont="1" applyBorder="1" applyAlignment="1" applyProtection="1">
      <alignment horizontal="left" vertical="center"/>
      <protection locked="0"/>
    </xf>
    <xf numFmtId="0" fontId="5" fillId="0" borderId="83" xfId="0" applyFont="1" applyBorder="1" applyAlignment="1" applyProtection="1">
      <alignment horizontal="left" vertical="center"/>
      <protection locked="0"/>
    </xf>
    <xf numFmtId="0" fontId="5" fillId="0" borderId="84" xfId="0" applyFont="1" applyBorder="1" applyAlignment="1" applyProtection="1">
      <alignment horizontal="left" vertical="center"/>
      <protection locked="0"/>
    </xf>
    <xf numFmtId="0" fontId="5" fillId="0" borderId="85" xfId="0" applyNumberFormat="1" applyFont="1" applyBorder="1" applyAlignment="1" applyProtection="1">
      <alignment horizontal="center" vertical="top"/>
      <protection locked="0"/>
    </xf>
    <xf numFmtId="0" fontId="5" fillId="0" borderId="83" xfId="0" applyNumberFormat="1" applyFont="1" applyBorder="1" applyAlignment="1" applyProtection="1">
      <alignment horizontal="center" vertical="top"/>
      <protection locked="0"/>
    </xf>
    <xf numFmtId="0" fontId="5" fillId="0" borderId="84" xfId="0" applyNumberFormat="1" applyFont="1" applyBorder="1" applyAlignment="1" applyProtection="1">
      <alignment horizontal="center" vertical="top"/>
      <protection locked="0"/>
    </xf>
    <xf numFmtId="170" fontId="5" fillId="0" borderId="85" xfId="1" applyNumberFormat="1" applyFont="1" applyBorder="1" applyAlignment="1">
      <alignment horizontal="right" vertical="top"/>
    </xf>
    <xf numFmtId="170" fontId="5" fillId="0" borderId="83" xfId="1" applyNumberFormat="1" applyFont="1" applyBorder="1" applyAlignment="1">
      <alignment horizontal="right" vertical="top"/>
    </xf>
    <xf numFmtId="170" fontId="5" fillId="0" borderId="84" xfId="1" applyNumberFormat="1" applyFont="1" applyBorder="1" applyAlignment="1">
      <alignment horizontal="right" vertical="top"/>
    </xf>
    <xf numFmtId="164" fontId="5" fillId="0" borderId="85" xfId="10" applyFont="1" applyBorder="1" applyAlignment="1" applyProtection="1">
      <alignment horizontal="center" vertical="top"/>
      <protection locked="0"/>
    </xf>
    <xf numFmtId="164" fontId="5" fillId="0" borderId="83" xfId="10" applyFont="1" applyBorder="1" applyAlignment="1" applyProtection="1">
      <alignment horizontal="center" vertical="top"/>
      <protection locked="0"/>
    </xf>
    <xf numFmtId="164" fontId="5" fillId="0" borderId="84" xfId="10" applyFont="1" applyBorder="1" applyAlignment="1" applyProtection="1">
      <alignment horizontal="center" vertical="top"/>
      <protection locked="0"/>
    </xf>
    <xf numFmtId="170" fontId="5" fillId="0" borderId="78" xfId="1" applyNumberFormat="1" applyFont="1" applyBorder="1" applyAlignment="1">
      <alignment horizontal="right" vertical="top"/>
    </xf>
    <xf numFmtId="170" fontId="5" fillId="0" borderId="76" xfId="1" applyNumberFormat="1" applyFont="1" applyBorder="1" applyAlignment="1">
      <alignment horizontal="right" vertical="top"/>
    </xf>
    <xf numFmtId="170" fontId="5" fillId="0" borderId="77" xfId="1" applyNumberFormat="1" applyFont="1" applyBorder="1" applyAlignment="1">
      <alignment horizontal="right" vertical="top"/>
    </xf>
    <xf numFmtId="0" fontId="0" fillId="0" borderId="104" xfId="0" applyBorder="1" applyAlignment="1" applyProtection="1">
      <alignment horizontal="center"/>
    </xf>
    <xf numFmtId="0" fontId="0" fillId="0" borderId="105" xfId="0" applyBorder="1" applyAlignment="1" applyProtection="1">
      <alignment horizontal="center"/>
    </xf>
    <xf numFmtId="0" fontId="0" fillId="0" borderId="25" xfId="0" quotePrefix="1" applyBorder="1" applyAlignment="1">
      <alignment horizontal="center"/>
    </xf>
    <xf numFmtId="0" fontId="5" fillId="0" borderId="78" xfId="0" applyNumberFormat="1" applyFont="1" applyBorder="1" applyAlignment="1" applyProtection="1">
      <alignment horizontal="center" vertical="top"/>
      <protection locked="0"/>
    </xf>
    <xf numFmtId="0" fontId="5" fillId="0" borderId="76" xfId="0" applyNumberFormat="1" applyFont="1" applyBorder="1" applyAlignment="1" applyProtection="1">
      <alignment horizontal="center" vertical="top"/>
      <protection locked="0"/>
    </xf>
    <xf numFmtId="0" fontId="5" fillId="0" borderId="77" xfId="0" applyNumberFormat="1" applyFont="1" applyBorder="1" applyAlignment="1" applyProtection="1">
      <alignment horizontal="center" vertical="top"/>
      <protection locked="0"/>
    </xf>
    <xf numFmtId="164" fontId="5" fillId="0" borderId="103" xfId="10" applyFont="1" applyBorder="1" applyAlignment="1" applyProtection="1">
      <alignment horizontal="right" vertical="top"/>
    </xf>
    <xf numFmtId="164" fontId="5" fillId="0" borderId="104" xfId="10" applyFont="1" applyBorder="1" applyAlignment="1" applyProtection="1">
      <alignment horizontal="right" vertical="top"/>
    </xf>
    <xf numFmtId="164" fontId="5" fillId="0" borderId="105" xfId="10" applyFont="1" applyBorder="1" applyAlignment="1" applyProtection="1">
      <alignment horizontal="right" vertical="top"/>
    </xf>
    <xf numFmtId="164" fontId="5" fillId="0" borderId="78" xfId="10" applyFont="1" applyBorder="1" applyAlignment="1" applyProtection="1">
      <alignment horizontal="center" vertical="top"/>
      <protection locked="0"/>
    </xf>
    <xf numFmtId="164" fontId="5" fillId="0" borderId="76" xfId="10" applyFont="1" applyBorder="1" applyAlignment="1" applyProtection="1">
      <alignment horizontal="center" vertical="top"/>
      <protection locked="0"/>
    </xf>
    <xf numFmtId="164" fontId="5" fillId="0" borderId="77" xfId="10" applyFont="1" applyBorder="1" applyAlignment="1" applyProtection="1">
      <alignment horizontal="center" vertical="top"/>
      <protection locked="0"/>
    </xf>
    <xf numFmtId="0" fontId="8" fillId="0" borderId="8" xfId="0" applyFont="1" applyBorder="1" applyAlignment="1">
      <alignment horizontal="left"/>
    </xf>
    <xf numFmtId="0" fontId="8" fillId="0" borderId="16" xfId="0" applyFont="1" applyBorder="1" applyAlignment="1">
      <alignment horizontal="left"/>
    </xf>
    <xf numFmtId="0" fontId="5" fillId="0" borderId="8" xfId="0" applyFont="1" applyBorder="1" applyAlignment="1">
      <alignment horizontal="left"/>
    </xf>
    <xf numFmtId="0" fontId="5" fillId="0" borderId="55" xfId="0" applyFont="1" applyBorder="1" applyAlignment="1">
      <alignment horizontal="left"/>
    </xf>
    <xf numFmtId="170" fontId="5" fillId="0" borderId="103" xfId="1" applyNumberFormat="1" applyFont="1" applyBorder="1" applyAlignment="1" applyProtection="1">
      <alignment horizontal="right" vertical="top"/>
    </xf>
    <xf numFmtId="170" fontId="5" fillId="0" borderId="104" xfId="1" applyNumberFormat="1" applyFont="1" applyBorder="1" applyAlignment="1" applyProtection="1">
      <alignment horizontal="right" vertical="top"/>
    </xf>
    <xf numFmtId="170" fontId="5" fillId="0" borderId="105" xfId="1" applyNumberFormat="1" applyFont="1" applyBorder="1" applyAlignment="1" applyProtection="1">
      <alignment horizontal="right" vertical="top"/>
    </xf>
    <xf numFmtId="0" fontId="5" fillId="0" borderId="103" xfId="0" applyNumberFormat="1" applyFont="1" applyBorder="1" applyAlignment="1" applyProtection="1">
      <alignment horizontal="right" vertical="top"/>
    </xf>
    <xf numFmtId="0" fontId="5" fillId="0" borderId="104" xfId="0" applyNumberFormat="1" applyFont="1" applyBorder="1" applyAlignment="1" applyProtection="1">
      <alignment horizontal="right" vertical="top"/>
    </xf>
    <xf numFmtId="0" fontId="5" fillId="0" borderId="105" xfId="0" applyNumberFormat="1" applyFont="1" applyBorder="1" applyAlignment="1" applyProtection="1">
      <alignment horizontal="right" vertical="top"/>
    </xf>
    <xf numFmtId="0" fontId="5" fillId="0" borderId="103" xfId="0" applyFont="1" applyBorder="1" applyAlignment="1" applyProtection="1">
      <alignment horizontal="left" vertical="center"/>
    </xf>
    <xf numFmtId="0" fontId="5" fillId="0" borderId="104" xfId="0" applyFont="1" applyBorder="1" applyAlignment="1" applyProtection="1">
      <alignment horizontal="left" vertical="center"/>
    </xf>
    <xf numFmtId="0" fontId="5" fillId="0" borderId="105" xfId="0" applyFont="1" applyBorder="1" applyAlignment="1" applyProtection="1">
      <alignment horizontal="left" vertical="center"/>
    </xf>
    <xf numFmtId="0" fontId="5" fillId="0" borderId="23" xfId="0" applyFont="1" applyBorder="1" applyAlignment="1">
      <alignment horizontal="center"/>
    </xf>
    <xf numFmtId="0" fontId="5" fillId="0" borderId="24" xfId="0" applyFont="1" applyBorder="1" applyAlignment="1">
      <alignment horizontal="center"/>
    </xf>
    <xf numFmtId="0" fontId="5" fillId="0" borderId="25" xfId="0" applyFont="1" applyBorder="1" applyAlignment="1">
      <alignment horizontal="center"/>
    </xf>
    <xf numFmtId="0" fontId="5" fillId="0" borderId="76" xfId="0" applyFont="1" applyBorder="1" applyAlignment="1" applyProtection="1">
      <alignment horizontal="left" vertical="top"/>
      <protection locked="0"/>
    </xf>
    <xf numFmtId="0" fontId="5" fillId="0" borderId="77" xfId="0" applyFont="1" applyBorder="1" applyAlignment="1" applyProtection="1">
      <alignment horizontal="left" vertical="top"/>
      <protection locked="0"/>
    </xf>
    <xf numFmtId="0" fontId="5" fillId="0" borderId="78" xfId="0" applyFont="1" applyBorder="1" applyAlignment="1" applyProtection="1">
      <alignment horizontal="left" vertical="center"/>
      <protection locked="0"/>
    </xf>
    <xf numFmtId="0" fontId="5" fillId="0" borderId="76" xfId="0" applyFont="1" applyBorder="1" applyAlignment="1" applyProtection="1">
      <alignment horizontal="left" vertical="center"/>
      <protection locked="0"/>
    </xf>
    <xf numFmtId="0" fontId="5" fillId="0" borderId="77" xfId="0" applyFont="1" applyBorder="1" applyAlignment="1" applyProtection="1">
      <alignment horizontal="left" vertical="center"/>
      <protection locked="0"/>
    </xf>
    <xf numFmtId="0" fontId="6" fillId="0" borderId="5" xfId="0" applyFont="1" applyBorder="1" applyAlignment="1">
      <alignment horizontal="left"/>
    </xf>
    <xf numFmtId="0" fontId="6" fillId="0" borderId="3" xfId="0" applyFont="1" applyBorder="1" applyAlignment="1">
      <alignment horizontal="left"/>
    </xf>
    <xf numFmtId="0" fontId="6" fillId="0" borderId="2" xfId="0" applyFont="1" applyBorder="1" applyAlignment="1">
      <alignment horizontal="left"/>
    </xf>
    <xf numFmtId="0" fontId="5" fillId="0" borderId="0" xfId="0" applyFont="1" applyAlignment="1"/>
    <xf numFmtId="0" fontId="5" fillId="0" borderId="0" xfId="0" applyFont="1" applyBorder="1" applyAlignment="1">
      <alignment vertical="top" wrapText="1"/>
    </xf>
    <xf numFmtId="0" fontId="5" fillId="0" borderId="7" xfId="0" applyFont="1" applyBorder="1" applyAlignment="1">
      <alignment vertical="top" wrapText="1"/>
    </xf>
    <xf numFmtId="0" fontId="6" fillId="0" borderId="0" xfId="0" applyFont="1" applyBorder="1" applyAlignment="1">
      <alignment horizontal="left"/>
    </xf>
    <xf numFmtId="170" fontId="5" fillId="0" borderId="4" xfId="1" applyNumberFormat="1" applyFont="1" applyBorder="1" applyAlignment="1" applyProtection="1">
      <alignment horizontal="right" vertical="top"/>
      <protection locked="0"/>
    </xf>
    <xf numFmtId="170" fontId="5" fillId="0" borderId="0" xfId="1" applyNumberFormat="1" applyFont="1" applyBorder="1" applyAlignment="1" applyProtection="1">
      <alignment horizontal="right" vertical="top"/>
      <protection locked="0"/>
    </xf>
    <xf numFmtId="170" fontId="5" fillId="0" borderId="1" xfId="1" applyNumberFormat="1" applyFont="1" applyBorder="1" applyAlignment="1" applyProtection="1">
      <alignment horizontal="right" vertical="top"/>
      <protection locked="0"/>
    </xf>
    <xf numFmtId="170" fontId="5" fillId="0" borderId="85" xfId="1" applyNumberFormat="1" applyFont="1" applyBorder="1" applyAlignment="1" applyProtection="1">
      <alignment horizontal="right" vertical="top"/>
      <protection locked="0"/>
    </xf>
    <xf numFmtId="170" fontId="5" fillId="0" borderId="83" xfId="1" applyNumberFormat="1" applyFont="1" applyBorder="1" applyAlignment="1" applyProtection="1">
      <alignment horizontal="right" vertical="top"/>
      <protection locked="0"/>
    </xf>
    <xf numFmtId="170" fontId="5" fillId="0" borderId="84" xfId="1" applyNumberFormat="1" applyFont="1" applyBorder="1" applyAlignment="1" applyProtection="1">
      <alignment horizontal="right" vertical="top"/>
      <protection locked="0"/>
    </xf>
    <xf numFmtId="170" fontId="5" fillId="0" borderId="8" xfId="0" applyNumberFormat="1" applyFont="1" applyBorder="1" applyAlignment="1" applyProtection="1">
      <alignment horizontal="right"/>
      <protection locked="0"/>
    </xf>
    <xf numFmtId="170" fontId="5" fillId="0" borderId="16" xfId="0" applyNumberFormat="1" applyFont="1" applyBorder="1" applyAlignment="1" applyProtection="1">
      <alignment horizontal="right"/>
      <protection locked="0"/>
    </xf>
    <xf numFmtId="170" fontId="5" fillId="0" borderId="9" xfId="0" applyNumberFormat="1" applyFont="1" applyBorder="1" applyAlignment="1" applyProtection="1">
      <alignment horizontal="right"/>
      <protection locked="0"/>
    </xf>
    <xf numFmtId="0" fontId="6" fillId="0" borderId="16" xfId="0" applyFont="1" applyBorder="1" applyAlignment="1">
      <alignment horizontal="left"/>
    </xf>
    <xf numFmtId="170" fontId="79" fillId="0" borderId="8" xfId="0" applyNumberFormat="1" applyFont="1" applyBorder="1" applyAlignment="1">
      <alignment horizontal="center"/>
    </xf>
    <xf numFmtId="170" fontId="79" fillId="0" borderId="55" xfId="0" applyNumberFormat="1" applyFont="1" applyBorder="1" applyAlignment="1">
      <alignment horizontal="center"/>
    </xf>
    <xf numFmtId="170" fontId="79" fillId="0" borderId="5" xfId="0" applyNumberFormat="1" applyFont="1" applyBorder="1" applyAlignment="1">
      <alignment horizontal="center"/>
    </xf>
    <xf numFmtId="170" fontId="79" fillId="0" borderId="3" xfId="0" applyNumberFormat="1" applyFont="1" applyBorder="1" applyAlignment="1">
      <alignment horizontal="center"/>
    </xf>
    <xf numFmtId="0" fontId="5" fillId="0" borderId="17" xfId="0" applyFont="1" applyBorder="1" applyAlignment="1" applyProtection="1">
      <alignment horizontal="center"/>
      <protection locked="0"/>
    </xf>
    <xf numFmtId="170" fontId="5" fillId="0" borderId="85" xfId="1" applyNumberFormat="1" applyFont="1" applyBorder="1" applyAlignment="1">
      <alignment horizontal="right" vertical="top" wrapText="1"/>
    </xf>
    <xf numFmtId="170" fontId="5" fillId="0" borderId="83" xfId="1" applyNumberFormat="1" applyFont="1" applyBorder="1" applyAlignment="1">
      <alignment horizontal="right" vertical="top" wrapText="1"/>
    </xf>
    <xf numFmtId="0" fontId="5" fillId="0" borderId="85" xfId="0" applyNumberFormat="1" applyFont="1" applyBorder="1" applyAlignment="1" applyProtection="1">
      <alignment horizontal="center" vertical="top" wrapText="1"/>
      <protection locked="0"/>
    </xf>
    <xf numFmtId="0" fontId="5" fillId="0" borderId="83" xfId="0" applyNumberFormat="1" applyFont="1" applyBorder="1" applyAlignment="1" applyProtection="1">
      <alignment horizontal="center" vertical="top" wrapText="1"/>
      <protection locked="0"/>
    </xf>
    <xf numFmtId="0" fontId="5" fillId="0" borderId="84" xfId="0" applyNumberFormat="1" applyFont="1" applyBorder="1" applyAlignment="1" applyProtection="1">
      <alignment horizontal="center" vertical="top" wrapText="1"/>
      <protection locked="0"/>
    </xf>
    <xf numFmtId="170" fontId="5" fillId="0" borderId="4" xfId="1" applyNumberFormat="1" applyFont="1" applyBorder="1" applyAlignment="1" applyProtection="1">
      <alignment horizontal="right" vertical="top" wrapText="1"/>
      <protection locked="0"/>
    </xf>
    <xf numFmtId="170" fontId="5" fillId="0" borderId="0" xfId="1" applyNumberFormat="1" applyFont="1" applyBorder="1" applyAlignment="1" applyProtection="1">
      <alignment horizontal="right" vertical="top" wrapText="1"/>
      <protection locked="0"/>
    </xf>
    <xf numFmtId="170" fontId="5" fillId="0" borderId="1" xfId="1" applyNumberFormat="1" applyFont="1" applyBorder="1" applyAlignment="1" applyProtection="1">
      <alignment horizontal="right" vertical="top" wrapText="1"/>
      <protection locked="0"/>
    </xf>
    <xf numFmtId="0" fontId="5" fillId="0" borderId="83" xfId="0" applyFont="1" applyBorder="1" applyAlignment="1" applyProtection="1">
      <alignment horizontal="left" vertical="top" wrapText="1"/>
      <protection locked="0"/>
    </xf>
    <xf numFmtId="0" fontId="5" fillId="0" borderId="84" xfId="0" applyFont="1" applyBorder="1" applyAlignment="1" applyProtection="1">
      <alignment horizontal="left" vertical="top" wrapText="1"/>
      <protection locked="0"/>
    </xf>
    <xf numFmtId="170" fontId="5" fillId="0" borderId="85" xfId="1" applyNumberFormat="1" applyFont="1" applyBorder="1" applyAlignment="1" applyProtection="1">
      <alignment horizontal="right" vertical="top" wrapText="1"/>
      <protection locked="0"/>
    </xf>
    <xf numFmtId="170" fontId="5" fillId="0" borderId="83" xfId="1" applyNumberFormat="1" applyFont="1" applyBorder="1" applyAlignment="1" applyProtection="1">
      <alignment horizontal="right" vertical="top" wrapText="1"/>
      <protection locked="0"/>
    </xf>
    <xf numFmtId="170" fontId="5" fillId="0" borderId="84" xfId="1" applyNumberFormat="1" applyFont="1" applyBorder="1" applyAlignment="1" applyProtection="1">
      <alignment horizontal="right" vertical="top" wrapText="1"/>
      <protection locked="0"/>
    </xf>
    <xf numFmtId="170" fontId="5" fillId="0" borderId="84" xfId="1" applyNumberFormat="1" applyFont="1" applyBorder="1" applyAlignment="1">
      <alignment horizontal="right" vertical="top" wrapText="1"/>
    </xf>
    <xf numFmtId="0" fontId="5" fillId="0" borderId="78" xfId="0" applyNumberFormat="1" applyFont="1" applyBorder="1" applyAlignment="1" applyProtection="1">
      <alignment horizontal="center" vertical="top" wrapText="1"/>
      <protection locked="0"/>
    </xf>
    <xf numFmtId="0" fontId="5" fillId="0" borderId="76" xfId="0" applyNumberFormat="1" applyFont="1" applyBorder="1" applyAlignment="1" applyProtection="1">
      <alignment horizontal="center" vertical="top" wrapText="1"/>
      <protection locked="0"/>
    </xf>
    <xf numFmtId="0" fontId="5" fillId="0" borderId="77" xfId="0" applyNumberFormat="1" applyFont="1" applyBorder="1" applyAlignment="1" applyProtection="1">
      <alignment horizontal="center" vertical="top" wrapText="1"/>
      <protection locked="0"/>
    </xf>
    <xf numFmtId="170" fontId="5" fillId="0" borderId="78" xfId="1" applyNumberFormat="1" applyFont="1" applyBorder="1" applyAlignment="1">
      <alignment horizontal="right" vertical="top" wrapText="1"/>
    </xf>
    <xf numFmtId="170" fontId="5" fillId="0" borderId="76" xfId="1" applyNumberFormat="1" applyFont="1" applyBorder="1" applyAlignment="1">
      <alignment horizontal="right" vertical="top" wrapText="1"/>
    </xf>
    <xf numFmtId="170" fontId="5" fillId="0" borderId="77" xfId="1" applyNumberFormat="1" applyFont="1" applyBorder="1" applyAlignment="1">
      <alignment horizontal="right" vertical="top" wrapText="1"/>
    </xf>
    <xf numFmtId="0" fontId="5" fillId="0" borderId="76" xfId="0" applyFont="1" applyBorder="1" applyAlignment="1" applyProtection="1">
      <alignment horizontal="left" vertical="top" wrapText="1"/>
      <protection locked="0"/>
    </xf>
    <xf numFmtId="0" fontId="5" fillId="0" borderId="77" xfId="0" applyFont="1" applyBorder="1" applyAlignment="1" applyProtection="1">
      <alignment horizontal="left" vertical="top" wrapText="1"/>
      <protection locked="0"/>
    </xf>
    <xf numFmtId="0" fontId="80" fillId="0" borderId="17" xfId="0" applyFont="1" applyBorder="1" applyAlignment="1" applyProtection="1">
      <alignment horizontal="left"/>
      <protection locked="0"/>
    </xf>
    <xf numFmtId="0" fontId="80" fillId="0" borderId="38" xfId="0" applyFont="1" applyBorder="1" applyAlignment="1" applyProtection="1">
      <alignment horizontal="left"/>
      <protection locked="0"/>
    </xf>
    <xf numFmtId="0" fontId="5" fillId="0" borderId="39" xfId="0" applyNumberFormat="1" applyFont="1" applyBorder="1" applyAlignment="1" applyProtection="1">
      <alignment horizontal="center"/>
      <protection locked="0"/>
    </xf>
    <xf numFmtId="0" fontId="5" fillId="0" borderId="49" xfId="0" applyNumberFormat="1" applyFont="1" applyBorder="1" applyAlignment="1" applyProtection="1">
      <alignment horizontal="center"/>
      <protection locked="0"/>
    </xf>
    <xf numFmtId="0" fontId="5" fillId="0" borderId="58" xfId="0" applyNumberFormat="1" applyFont="1" applyBorder="1" applyAlignment="1" applyProtection="1">
      <alignment horizontal="center"/>
      <protection locked="0"/>
    </xf>
    <xf numFmtId="2" fontId="5" fillId="0" borderId="59" xfId="0" applyNumberFormat="1" applyFont="1" applyFill="1" applyBorder="1" applyAlignment="1" applyProtection="1">
      <alignment horizontal="center"/>
      <protection locked="0"/>
    </xf>
    <xf numFmtId="2" fontId="5" fillId="0" borderId="49" xfId="0" applyNumberFormat="1" applyFont="1" applyFill="1" applyBorder="1" applyAlignment="1" applyProtection="1">
      <alignment horizontal="center"/>
      <protection locked="0"/>
    </xf>
    <xf numFmtId="2" fontId="5" fillId="0" borderId="58" xfId="0" applyNumberFormat="1" applyFont="1" applyFill="1" applyBorder="1" applyAlignment="1" applyProtection="1">
      <alignment horizontal="center"/>
      <protection locked="0"/>
    </xf>
    <xf numFmtId="170" fontId="5" fillId="0" borderId="59" xfId="10" applyNumberFormat="1" applyFont="1" applyFill="1" applyBorder="1" applyAlignment="1" applyProtection="1">
      <alignment horizontal="right"/>
    </xf>
    <xf numFmtId="170" fontId="5" fillId="0" borderId="49" xfId="10" applyNumberFormat="1" applyFont="1" applyFill="1" applyBorder="1" applyAlignment="1" applyProtection="1">
      <alignment horizontal="right"/>
    </xf>
    <xf numFmtId="4" fontId="5" fillId="0" borderId="59" xfId="0" applyNumberFormat="1" applyFont="1" applyFill="1" applyBorder="1" applyAlignment="1" applyProtection="1">
      <alignment horizontal="right"/>
      <protection locked="0"/>
    </xf>
    <xf numFmtId="4" fontId="5" fillId="0" borderId="49" xfId="0" applyNumberFormat="1" applyFont="1" applyFill="1" applyBorder="1" applyAlignment="1" applyProtection="1">
      <alignment horizontal="right"/>
      <protection locked="0"/>
    </xf>
    <xf numFmtId="4" fontId="5" fillId="0" borderId="58" xfId="0" applyNumberFormat="1" applyFont="1" applyFill="1" applyBorder="1" applyAlignment="1" applyProtection="1">
      <alignment horizontal="right"/>
      <protection locked="0"/>
    </xf>
    <xf numFmtId="170" fontId="5" fillId="0" borderId="59" xfId="10" applyNumberFormat="1" applyFont="1" applyFill="1" applyBorder="1" applyAlignment="1" applyProtection="1">
      <alignment horizontal="right"/>
      <protection locked="0"/>
    </xf>
    <xf numFmtId="170" fontId="5" fillId="0" borderId="49" xfId="10" applyNumberFormat="1" applyFont="1" applyFill="1" applyBorder="1" applyAlignment="1" applyProtection="1">
      <alignment horizontal="right"/>
      <protection locked="0"/>
    </xf>
    <xf numFmtId="4" fontId="5" fillId="0" borderId="59" xfId="0" applyNumberFormat="1" applyFont="1" applyFill="1" applyBorder="1" applyAlignment="1">
      <alignment horizontal="right"/>
    </xf>
    <xf numFmtId="4" fontId="5" fillId="0" borderId="49" xfId="0" applyNumberFormat="1" applyFont="1" applyFill="1" applyBorder="1" applyAlignment="1">
      <alignment horizontal="right"/>
    </xf>
    <xf numFmtId="4" fontId="5" fillId="0" borderId="58" xfId="0" applyNumberFormat="1" applyFont="1" applyFill="1" applyBorder="1" applyAlignment="1">
      <alignment horizontal="right"/>
    </xf>
    <xf numFmtId="0" fontId="5" fillId="0" borderId="59" xfId="0" applyFont="1" applyBorder="1" applyAlignment="1" applyProtection="1">
      <alignment horizontal="center"/>
      <protection locked="0"/>
    </xf>
    <xf numFmtId="0" fontId="5" fillId="0" borderId="58" xfId="0" applyFont="1" applyBorder="1" applyAlignment="1" applyProtection="1">
      <alignment horizontal="center"/>
      <protection locked="0"/>
    </xf>
    <xf numFmtId="0" fontId="0" fillId="0" borderId="61" xfId="0" applyBorder="1" applyAlignment="1" applyProtection="1">
      <alignment horizontal="left"/>
      <protection locked="0"/>
    </xf>
    <xf numFmtId="0" fontId="0" fillId="0" borderId="54" xfId="0" applyBorder="1" applyAlignment="1" applyProtection="1">
      <alignment horizontal="left"/>
      <protection locked="0"/>
    </xf>
    <xf numFmtId="0" fontId="0" fillId="0" borderId="60" xfId="0" applyBorder="1" applyAlignment="1" applyProtection="1">
      <alignment horizontal="left"/>
      <protection locked="0"/>
    </xf>
    <xf numFmtId="0" fontId="0" fillId="0" borderId="1" xfId="0" applyBorder="1" applyAlignment="1">
      <alignment horizontal="center"/>
    </xf>
    <xf numFmtId="0" fontId="5" fillId="0" borderId="39" xfId="0" applyFont="1" applyBorder="1" applyAlignment="1" applyProtection="1">
      <alignment horizontal="left"/>
      <protection locked="0"/>
    </xf>
    <xf numFmtId="0" fontId="5" fillId="0" borderId="49" xfId="0" applyFont="1" applyBorder="1" applyAlignment="1" applyProtection="1">
      <alignment horizontal="left"/>
      <protection locked="0"/>
    </xf>
    <xf numFmtId="0" fontId="5" fillId="0" borderId="58" xfId="0" applyFont="1" applyBorder="1" applyAlignment="1" applyProtection="1">
      <alignment horizontal="left"/>
      <protection locked="0"/>
    </xf>
    <xf numFmtId="0" fontId="5" fillId="0" borderId="61" xfId="0" applyFont="1" applyBorder="1" applyAlignment="1" applyProtection="1">
      <alignment horizontal="left"/>
      <protection locked="0"/>
    </xf>
    <xf numFmtId="0" fontId="5" fillId="0" borderId="54" xfId="0" applyFont="1" applyBorder="1" applyAlignment="1" applyProtection="1">
      <alignment horizontal="left"/>
      <protection locked="0"/>
    </xf>
    <xf numFmtId="0" fontId="5" fillId="0" borderId="60" xfId="0" applyFont="1" applyBorder="1" applyAlignment="1" applyProtection="1">
      <alignment horizontal="left"/>
      <protection locked="0"/>
    </xf>
    <xf numFmtId="0" fontId="5" fillId="0" borderId="67" xfId="0" applyFont="1" applyBorder="1" applyAlignment="1" applyProtection="1">
      <alignment horizontal="center"/>
    </xf>
    <xf numFmtId="0" fontId="5" fillId="0" borderId="62" xfId="0" applyFont="1" applyBorder="1" applyAlignment="1" applyProtection="1">
      <alignment horizontal="center"/>
    </xf>
    <xf numFmtId="0" fontId="5" fillId="0" borderId="68" xfId="0" applyFont="1" applyBorder="1" applyAlignment="1" applyProtection="1">
      <alignment horizontal="center"/>
    </xf>
    <xf numFmtId="0" fontId="5" fillId="0" borderId="64" xfId="0" applyFont="1" applyBorder="1" applyAlignment="1" applyProtection="1">
      <alignment horizontal="center"/>
    </xf>
    <xf numFmtId="0" fontId="5" fillId="0" borderId="0" xfId="0" applyFont="1" applyBorder="1" applyAlignment="1" applyProtection="1">
      <alignment horizontal="center"/>
    </xf>
    <xf numFmtId="0" fontId="5" fillId="0" borderId="1" xfId="0" applyFont="1" applyBorder="1" applyAlignment="1" applyProtection="1">
      <alignment horizontal="center"/>
    </xf>
    <xf numFmtId="0" fontId="5" fillId="0" borderId="45" xfId="0" applyFont="1" applyBorder="1" applyAlignment="1" applyProtection="1">
      <alignment horizontal="center"/>
    </xf>
    <xf numFmtId="0" fontId="5" fillId="0" borderId="65" xfId="0" applyFont="1" applyBorder="1" applyAlignment="1" applyProtection="1">
      <alignment horizontal="center"/>
    </xf>
    <xf numFmtId="194" fontId="7" fillId="0" borderId="20" xfId="0" applyNumberFormat="1" applyFont="1" applyBorder="1" applyAlignment="1">
      <alignment horizontal="center"/>
    </xf>
    <xf numFmtId="194" fontId="7" fillId="0" borderId="21" xfId="0" applyNumberFormat="1" applyFont="1" applyBorder="1" applyAlignment="1">
      <alignment horizontal="center"/>
    </xf>
    <xf numFmtId="170" fontId="79" fillId="2" borderId="4" xfId="0" applyNumberFormat="1" applyFont="1" applyFill="1" applyBorder="1" applyProtection="1">
      <protection locked="0"/>
    </xf>
    <xf numFmtId="170" fontId="79" fillId="2" borderId="0" xfId="0" applyNumberFormat="1" applyFont="1" applyFill="1" applyBorder="1" applyProtection="1">
      <protection locked="0"/>
    </xf>
    <xf numFmtId="0" fontId="102" fillId="0" borderId="0" xfId="0" applyFont="1" applyBorder="1" applyAlignment="1">
      <alignment horizontal="justify" wrapText="1"/>
    </xf>
    <xf numFmtId="0" fontId="5" fillId="0" borderId="17" xfId="0" applyFont="1" applyBorder="1" applyAlignment="1" applyProtection="1">
      <alignment horizontal="left"/>
      <protection locked="0"/>
    </xf>
    <xf numFmtId="0" fontId="5" fillId="0" borderId="38" xfId="0" applyFont="1" applyBorder="1" applyAlignment="1" applyProtection="1">
      <alignment horizontal="left"/>
      <protection locked="0"/>
    </xf>
    <xf numFmtId="0" fontId="5" fillId="0" borderId="0" xfId="0" applyFont="1" applyBorder="1" applyAlignment="1" applyProtection="1">
      <alignment horizontal="center"/>
      <protection locked="0"/>
    </xf>
    <xf numFmtId="0" fontId="5" fillId="0" borderId="1" xfId="0" applyFont="1" applyBorder="1" applyAlignment="1" applyProtection="1">
      <alignment horizontal="center"/>
      <protection locked="0"/>
    </xf>
    <xf numFmtId="0" fontId="5" fillId="0" borderId="45" xfId="0" applyFont="1" applyBorder="1" applyAlignment="1" applyProtection="1">
      <alignment horizontal="center"/>
      <protection locked="0"/>
    </xf>
    <xf numFmtId="0" fontId="5" fillId="0" borderId="65" xfId="0" applyFont="1" applyBorder="1" applyAlignment="1" applyProtection="1">
      <alignment horizontal="center"/>
      <protection locked="0"/>
    </xf>
    <xf numFmtId="0" fontId="5" fillId="0" borderId="64" xfId="0" applyFont="1" applyBorder="1" applyAlignment="1" applyProtection="1">
      <alignment horizontal="center"/>
      <protection locked="0"/>
    </xf>
    <xf numFmtId="0" fontId="5" fillId="0" borderId="62" xfId="0" applyFont="1" applyBorder="1" applyAlignment="1" applyProtection="1">
      <alignment horizontal="center"/>
      <protection locked="0"/>
    </xf>
    <xf numFmtId="0" fontId="5" fillId="0" borderId="67" xfId="0" applyFont="1" applyBorder="1" applyAlignment="1" applyProtection="1">
      <alignment horizontal="center"/>
      <protection locked="0"/>
    </xf>
    <xf numFmtId="0" fontId="5" fillId="0" borderId="68" xfId="0" applyFont="1" applyBorder="1" applyAlignment="1" applyProtection="1">
      <alignment horizontal="center"/>
      <protection locked="0"/>
    </xf>
    <xf numFmtId="0" fontId="2" fillId="0" borderId="54" xfId="0" applyFont="1" applyBorder="1" applyAlignment="1">
      <alignment horizontal="left"/>
    </xf>
    <xf numFmtId="0" fontId="6" fillId="0" borderId="1" xfId="0" applyFont="1" applyBorder="1" applyAlignment="1">
      <alignment horizontal="center"/>
    </xf>
    <xf numFmtId="0" fontId="25" fillId="0" borderId="17" xfId="0" applyFont="1" applyBorder="1" applyAlignment="1" applyProtection="1">
      <alignment horizontal="left"/>
      <protection locked="0"/>
    </xf>
    <xf numFmtId="0" fontId="25" fillId="0" borderId="38" xfId="0" applyFont="1" applyBorder="1" applyAlignment="1" applyProtection="1">
      <alignment horizontal="left"/>
      <protection locked="0"/>
    </xf>
    <xf numFmtId="0" fontId="0" fillId="0" borderId="0" xfId="0" applyAlignment="1">
      <alignment horizontal="justify" vertical="center" wrapText="1"/>
    </xf>
    <xf numFmtId="0" fontId="80" fillId="0" borderId="39" xfId="0" applyFont="1" applyBorder="1" applyAlignment="1" applyProtection="1">
      <alignment horizontal="left"/>
      <protection locked="0"/>
    </xf>
    <xf numFmtId="0" fontId="0" fillId="0" borderId="17" xfId="0" applyBorder="1" applyAlignment="1" applyProtection="1">
      <alignment horizontal="left"/>
      <protection locked="0"/>
    </xf>
    <xf numFmtId="0" fontId="0" fillId="0" borderId="38" xfId="0" applyBorder="1" applyAlignment="1" applyProtection="1">
      <alignment horizontal="left"/>
      <protection locked="0"/>
    </xf>
    <xf numFmtId="0" fontId="5" fillId="0" borderId="63" xfId="0" applyFont="1" applyBorder="1" applyAlignment="1" applyProtection="1">
      <alignment horizontal="center"/>
    </xf>
    <xf numFmtId="0" fontId="1" fillId="0" borderId="0" xfId="0" applyFont="1" applyAlignment="1">
      <alignment horizontal="right" vertical="center"/>
    </xf>
    <xf numFmtId="0" fontId="126" fillId="0" borderId="0" xfId="0" applyFont="1" applyFill="1" applyBorder="1" applyAlignment="1">
      <alignment horizontal="left" vertical="top" wrapText="1"/>
    </xf>
    <xf numFmtId="0" fontId="126" fillId="0" borderId="0" xfId="0" applyFont="1" applyFill="1" applyBorder="1" applyAlignment="1">
      <alignment horizontal="left" vertical="top"/>
    </xf>
    <xf numFmtId="0" fontId="5" fillId="0" borderId="85" xfId="0" applyFont="1" applyBorder="1" applyAlignment="1" applyProtection="1">
      <alignment horizontal="left"/>
      <protection locked="0"/>
    </xf>
    <xf numFmtId="0" fontId="2" fillId="0" borderId="85" xfId="0" applyFont="1" applyBorder="1" applyAlignment="1" applyProtection="1">
      <alignment horizontal="left"/>
      <protection locked="0"/>
    </xf>
    <xf numFmtId="0" fontId="0" fillId="0" borderId="83" xfId="0" applyBorder="1" applyAlignment="1" applyProtection="1">
      <alignment horizontal="left"/>
      <protection locked="0"/>
    </xf>
    <xf numFmtId="0" fontId="0" fillId="0" borderId="84" xfId="0" applyBorder="1" applyAlignment="1" applyProtection="1">
      <alignment horizontal="left"/>
      <protection locked="0"/>
    </xf>
    <xf numFmtId="0" fontId="5" fillId="0" borderId="4" xfId="0" applyFont="1" applyBorder="1" applyAlignment="1">
      <alignment horizontal="center" wrapText="1"/>
    </xf>
    <xf numFmtId="0" fontId="5" fillId="0" borderId="0" xfId="0" applyFont="1" applyBorder="1" applyAlignment="1">
      <alignment horizontal="center" wrapText="1"/>
    </xf>
    <xf numFmtId="0" fontId="0" fillId="0" borderId="85" xfId="0" applyBorder="1" applyAlignment="1" applyProtection="1">
      <alignment horizontal="left"/>
      <protection locked="0"/>
    </xf>
    <xf numFmtId="0" fontId="5" fillId="0" borderId="8" xfId="0" applyFont="1" applyBorder="1" applyProtection="1"/>
    <xf numFmtId="0" fontId="5" fillId="0" borderId="16" xfId="0" applyFont="1" applyBorder="1" applyProtection="1"/>
    <xf numFmtId="0" fontId="5" fillId="0" borderId="9" xfId="0" applyFont="1" applyBorder="1" applyProtection="1"/>
    <xf numFmtId="0" fontId="0" fillId="0" borderId="78" xfId="0" applyBorder="1" applyAlignment="1" applyProtection="1">
      <alignment horizontal="left"/>
      <protection locked="0"/>
    </xf>
    <xf numFmtId="0" fontId="0" fillId="0" borderId="76" xfId="0" applyBorder="1" applyAlignment="1" applyProtection="1">
      <alignment horizontal="left"/>
      <protection locked="0"/>
    </xf>
    <xf numFmtId="0" fontId="0" fillId="0" borderId="77" xfId="0" applyBorder="1" applyAlignment="1" applyProtection="1">
      <alignment horizontal="left"/>
      <protection locked="0"/>
    </xf>
    <xf numFmtId="0" fontId="5" fillId="0" borderId="78" xfId="0" applyFont="1" applyFill="1" applyBorder="1" applyAlignment="1" applyProtection="1">
      <alignment horizontal="left"/>
      <protection locked="0"/>
    </xf>
    <xf numFmtId="0" fontId="5" fillId="0" borderId="76" xfId="0" applyFont="1" applyFill="1" applyBorder="1" applyAlignment="1" applyProtection="1">
      <alignment horizontal="left"/>
      <protection locked="0"/>
    </xf>
    <xf numFmtId="0" fontId="5" fillId="0" borderId="77" xfId="0" applyFont="1" applyFill="1" applyBorder="1" applyAlignment="1" applyProtection="1">
      <alignment horizontal="left"/>
      <protection locked="0"/>
    </xf>
    <xf numFmtId="0" fontId="7" fillId="0" borderId="23" xfId="0" applyFont="1" applyBorder="1" applyAlignment="1">
      <alignment horizontal="center" vertical="center"/>
    </xf>
    <xf numFmtId="0" fontId="7" fillId="0" borderId="24" xfId="0" applyFont="1" applyBorder="1" applyAlignment="1">
      <alignment horizontal="center" vertical="center"/>
    </xf>
    <xf numFmtId="0" fontId="7" fillId="0" borderId="25" xfId="0" applyFont="1" applyBorder="1" applyAlignment="1">
      <alignment horizontal="center" vertical="center"/>
    </xf>
    <xf numFmtId="0" fontId="0" fillId="0" borderId="16" xfId="0" applyBorder="1" applyAlignment="1">
      <alignment horizontal="center" vertical="center"/>
    </xf>
    <xf numFmtId="0" fontId="0" fillId="0" borderId="9" xfId="0" applyBorder="1" applyAlignment="1">
      <alignment horizontal="center" vertical="center"/>
    </xf>
    <xf numFmtId="0" fontId="0" fillId="0" borderId="0" xfId="0" applyBorder="1" applyAlignment="1">
      <alignment horizontal="center" vertical="center"/>
    </xf>
    <xf numFmtId="0" fontId="0" fillId="0" borderId="1" xfId="0" applyBorder="1" applyAlignment="1">
      <alignment horizontal="center" vertical="center"/>
    </xf>
    <xf numFmtId="0" fontId="0" fillId="0" borderId="3" xfId="0" applyBorder="1" applyAlignment="1">
      <alignment horizontal="center" vertical="center"/>
    </xf>
    <xf numFmtId="0" fontId="0" fillId="0" borderId="2" xfId="0" applyBorder="1" applyAlignment="1">
      <alignment horizontal="center" vertical="center"/>
    </xf>
    <xf numFmtId="0" fontId="7" fillId="0" borderId="8" xfId="0" applyFont="1" applyFill="1" applyBorder="1" applyAlignment="1" applyProtection="1">
      <alignment horizontal="left"/>
    </xf>
    <xf numFmtId="0" fontId="7" fillId="0" borderId="16" xfId="0" applyFont="1" applyFill="1" applyBorder="1" applyAlignment="1" applyProtection="1">
      <alignment horizontal="left"/>
    </xf>
    <xf numFmtId="0" fontId="7" fillId="0" borderId="9" xfId="0" applyFont="1" applyFill="1" applyBorder="1" applyAlignment="1" applyProtection="1">
      <alignment horizontal="left"/>
    </xf>
    <xf numFmtId="0" fontId="0" fillId="0" borderId="16" xfId="0" applyBorder="1" applyProtection="1"/>
    <xf numFmtId="0" fontId="0" fillId="0" borderId="9" xfId="0" applyBorder="1" applyProtection="1"/>
    <xf numFmtId="0" fontId="5" fillId="0" borderId="0" xfId="0" applyFont="1" applyBorder="1" applyAlignment="1">
      <alignment horizontal="left" vertical="justify"/>
    </xf>
    <xf numFmtId="0" fontId="0" fillId="0" borderId="55" xfId="0" applyBorder="1" applyAlignment="1">
      <alignment horizontal="center"/>
    </xf>
    <xf numFmtId="194" fontId="5" fillId="4" borderId="49" xfId="0" applyNumberFormat="1" applyFont="1" applyFill="1" applyBorder="1" applyAlignment="1" applyProtection="1">
      <alignment horizontal="center" vertical="justify"/>
      <protection locked="0"/>
    </xf>
    <xf numFmtId="2" fontId="5" fillId="4" borderId="49" xfId="0" applyNumberFormat="1" applyFont="1" applyFill="1" applyBorder="1" applyAlignment="1" applyProtection="1">
      <alignment horizontal="center" vertical="justify"/>
    </xf>
    <xf numFmtId="0" fontId="80" fillId="0" borderId="85" xfId="0" applyFont="1" applyBorder="1" applyAlignment="1" applyProtection="1">
      <alignment horizontal="left"/>
      <protection locked="0"/>
    </xf>
    <xf numFmtId="0" fontId="80" fillId="0" borderId="83" xfId="0" applyFont="1" applyBorder="1" applyAlignment="1" applyProtection="1">
      <alignment horizontal="left"/>
      <protection locked="0"/>
    </xf>
    <xf numFmtId="0" fontId="80" fillId="0" borderId="84" xfId="0" applyFont="1" applyBorder="1" applyAlignment="1" applyProtection="1">
      <alignment horizontal="left"/>
      <protection locked="0"/>
    </xf>
    <xf numFmtId="0" fontId="5" fillId="0" borderId="85" xfId="0" applyFont="1" applyFill="1" applyBorder="1" applyAlignment="1" applyProtection="1">
      <alignment horizontal="left"/>
      <protection locked="0"/>
    </xf>
    <xf numFmtId="0" fontId="5" fillId="0" borderId="83" xfId="0" applyFont="1" applyFill="1" applyBorder="1" applyAlignment="1" applyProtection="1">
      <alignment horizontal="left"/>
      <protection locked="0"/>
    </xf>
    <xf numFmtId="0" fontId="5" fillId="0" borderId="84" xfId="0" applyFont="1" applyFill="1" applyBorder="1" applyAlignment="1" applyProtection="1">
      <alignment horizontal="left"/>
      <protection locked="0"/>
    </xf>
    <xf numFmtId="0" fontId="2" fillId="0" borderId="83" xfId="0" applyFont="1" applyBorder="1" applyAlignment="1" applyProtection="1">
      <alignment horizontal="left"/>
      <protection locked="0"/>
    </xf>
    <xf numFmtId="0" fontId="2" fillId="0" borderId="84" xfId="0" applyFont="1" applyBorder="1" applyAlignment="1" applyProtection="1">
      <alignment horizontal="left"/>
      <protection locked="0"/>
    </xf>
    <xf numFmtId="0" fontId="5" fillId="0" borderId="0" xfId="0" applyFont="1" applyBorder="1" applyAlignment="1">
      <alignment horizontal="right"/>
    </xf>
    <xf numFmtId="0" fontId="2" fillId="0" borderId="78" xfId="0" applyFont="1" applyBorder="1" applyAlignment="1" applyProtection="1">
      <alignment horizontal="left"/>
      <protection locked="0"/>
    </xf>
    <xf numFmtId="0" fontId="5" fillId="0" borderId="8" xfId="0" applyFont="1" applyBorder="1" applyAlignment="1">
      <alignment horizontal="center" vertical="center"/>
    </xf>
    <xf numFmtId="0" fontId="5" fillId="0" borderId="16" xfId="0" applyFont="1" applyBorder="1" applyAlignment="1">
      <alignment horizontal="center" vertical="center"/>
    </xf>
    <xf numFmtId="0" fontId="5" fillId="0" borderId="4" xfId="0" applyFont="1" applyBorder="1" applyAlignment="1">
      <alignment horizontal="center" vertical="center"/>
    </xf>
    <xf numFmtId="0" fontId="5" fillId="0" borderId="16" xfId="0" applyFont="1" applyBorder="1" applyAlignment="1">
      <alignment horizontal="center" vertical="center" wrapText="1"/>
    </xf>
    <xf numFmtId="0" fontId="5" fillId="0" borderId="0" xfId="0" applyFont="1" applyFill="1" applyBorder="1" applyAlignment="1">
      <alignment horizontal="left" vertical="top"/>
    </xf>
    <xf numFmtId="0" fontId="102" fillId="0" borderId="0" xfId="0" applyFont="1" applyFill="1" applyBorder="1" applyAlignment="1">
      <alignment horizontal="justify" vertical="justify"/>
    </xf>
    <xf numFmtId="170" fontId="80" fillId="4" borderId="49" xfId="0" applyNumberFormat="1" applyFont="1" applyFill="1" applyBorder="1" applyAlignment="1" applyProtection="1">
      <alignment horizontal="center"/>
      <protection locked="0"/>
    </xf>
    <xf numFmtId="0" fontId="2" fillId="0" borderId="76" xfId="0" applyFont="1" applyBorder="1" applyAlignment="1" applyProtection="1">
      <alignment horizontal="left"/>
      <protection locked="0"/>
    </xf>
    <xf numFmtId="0" fontId="2" fillId="0" borderId="77" xfId="0" applyFont="1" applyBorder="1" applyAlignment="1" applyProtection="1">
      <alignment horizontal="left"/>
      <protection locked="0"/>
    </xf>
    <xf numFmtId="0" fontId="92" fillId="0" borderId="0" xfId="0" applyFont="1" applyFill="1" applyBorder="1" applyAlignment="1">
      <alignment horizontal="justify" wrapText="1"/>
    </xf>
    <xf numFmtId="0" fontId="5" fillId="0" borderId="0" xfId="0" applyFont="1" applyFill="1" applyBorder="1" applyAlignment="1">
      <alignment horizontal="justify" wrapText="1"/>
    </xf>
    <xf numFmtId="0" fontId="80" fillId="0" borderId="49" xfId="0" applyFont="1" applyBorder="1" applyAlignment="1" applyProtection="1">
      <alignment horizontal="left"/>
      <protection locked="0"/>
    </xf>
    <xf numFmtId="0" fontId="0" fillId="0" borderId="49" xfId="0" applyBorder="1" applyAlignment="1" applyProtection="1">
      <alignment horizontal="left"/>
      <protection locked="0"/>
    </xf>
    <xf numFmtId="0" fontId="80" fillId="0" borderId="17" xfId="0" applyFont="1" applyBorder="1" applyAlignment="1">
      <alignment horizontal="center"/>
    </xf>
    <xf numFmtId="0" fontId="5" fillId="0" borderId="0" xfId="0" applyFont="1" applyAlignment="1">
      <alignment horizontal="right"/>
    </xf>
    <xf numFmtId="179" fontId="5" fillId="0" borderId="17" xfId="0" applyNumberFormat="1" applyFont="1" applyBorder="1" applyAlignment="1" applyProtection="1">
      <alignment horizontal="center"/>
      <protection locked="0"/>
    </xf>
    <xf numFmtId="0" fontId="8" fillId="0" borderId="9" xfId="0" applyFont="1" applyBorder="1" applyAlignment="1">
      <alignment horizontal="left"/>
    </xf>
    <xf numFmtId="170" fontId="80" fillId="0" borderId="49" xfId="0" applyNumberFormat="1" applyFont="1" applyBorder="1" applyAlignment="1">
      <alignment horizontal="right"/>
    </xf>
    <xf numFmtId="170" fontId="80" fillId="0" borderId="49" xfId="0" applyNumberFormat="1" applyFont="1" applyBorder="1" applyAlignment="1" applyProtection="1">
      <alignment horizontal="right"/>
      <protection locked="0"/>
    </xf>
    <xf numFmtId="170" fontId="1" fillId="0" borderId="49" xfId="0" applyNumberFormat="1" applyFont="1" applyBorder="1" applyAlignment="1">
      <alignment horizontal="right"/>
    </xf>
    <xf numFmtId="0" fontId="5" fillId="0" borderId="49" xfId="0" applyFont="1" applyFill="1" applyBorder="1" applyAlignment="1" applyProtection="1">
      <alignment horizontal="left"/>
      <protection locked="0"/>
    </xf>
    <xf numFmtId="0" fontId="5" fillId="0" borderId="54" xfId="0" applyFont="1" applyFill="1" applyBorder="1" applyAlignment="1" applyProtection="1">
      <alignment horizontal="left"/>
      <protection locked="0"/>
    </xf>
    <xf numFmtId="0" fontId="0" fillId="0" borderId="0" xfId="0" applyAlignment="1">
      <alignment horizontal="justify" wrapText="1"/>
    </xf>
    <xf numFmtId="0" fontId="6" fillId="0" borderId="54" xfId="0" applyFont="1" applyBorder="1" applyAlignment="1">
      <alignment horizontal="center"/>
    </xf>
    <xf numFmtId="194" fontId="7" fillId="0" borderId="49" xfId="0" applyNumberFormat="1" applyFont="1" applyFill="1" applyBorder="1" applyAlignment="1" applyProtection="1">
      <alignment horizontal="center"/>
      <protection locked="0"/>
    </xf>
    <xf numFmtId="194" fontId="5" fillId="0" borderId="49" xfId="0" applyNumberFormat="1" applyFont="1" applyBorder="1" applyAlignment="1" applyProtection="1">
      <alignment horizontal="center"/>
      <protection locked="0"/>
    </xf>
    <xf numFmtId="173" fontId="5" fillId="0" borderId="17" xfId="0" applyNumberFormat="1" applyFont="1" applyBorder="1" applyAlignment="1">
      <alignment horizontal="left"/>
    </xf>
    <xf numFmtId="194" fontId="7" fillId="0" borderId="38" xfId="0" applyNumberFormat="1" applyFont="1" applyBorder="1" applyAlignment="1">
      <alignment horizontal="center"/>
    </xf>
    <xf numFmtId="170" fontId="80" fillId="0" borderId="49" xfId="0" applyNumberFormat="1" applyFont="1" applyBorder="1" applyAlignment="1">
      <alignment horizontal="center"/>
    </xf>
    <xf numFmtId="170" fontId="80" fillId="0" borderId="17" xfId="0" applyNumberFormat="1" applyFont="1" applyBorder="1" applyAlignment="1">
      <alignment horizontal="center"/>
    </xf>
    <xf numFmtId="0" fontId="5" fillId="0" borderId="0" xfId="0" applyFont="1" applyBorder="1" applyAlignment="1" applyProtection="1">
      <alignment horizontal="left"/>
      <protection locked="0"/>
    </xf>
    <xf numFmtId="194" fontId="5" fillId="0" borderId="17" xfId="0" applyNumberFormat="1" applyFont="1" applyBorder="1" applyAlignment="1">
      <alignment horizontal="center"/>
    </xf>
    <xf numFmtId="0" fontId="8" fillId="0" borderId="4" xfId="0" applyFont="1" applyBorder="1" applyAlignment="1">
      <alignment horizontal="left"/>
    </xf>
    <xf numFmtId="0" fontId="8" fillId="0" borderId="0" xfId="0" applyFont="1" applyBorder="1" applyAlignment="1">
      <alignment horizontal="left"/>
    </xf>
    <xf numFmtId="0" fontId="0" fillId="0" borderId="23" xfId="0" applyBorder="1" applyAlignment="1">
      <alignment horizontal="center"/>
    </xf>
    <xf numFmtId="0" fontId="0" fillId="0" borderId="25" xfId="0" applyBorder="1" applyAlignment="1">
      <alignment horizontal="center"/>
    </xf>
    <xf numFmtId="0" fontId="5" fillId="0" borderId="0" xfId="0" applyFont="1" applyFill="1" applyBorder="1" applyAlignment="1">
      <alignment horizontal="justify" vertical="center" wrapText="1"/>
    </xf>
    <xf numFmtId="194" fontId="5" fillId="0" borderId="54" xfId="0" applyNumberFormat="1" applyFont="1" applyBorder="1" applyAlignment="1" applyProtection="1">
      <alignment horizontal="center"/>
      <protection locked="0"/>
    </xf>
    <xf numFmtId="194" fontId="5" fillId="0" borderId="49" xfId="0" applyNumberFormat="1" applyFont="1" applyBorder="1" applyAlignment="1">
      <alignment horizontal="center"/>
    </xf>
    <xf numFmtId="170" fontId="79" fillId="0" borderId="17" xfId="0" applyNumberFormat="1" applyFont="1" applyBorder="1" applyAlignment="1">
      <alignment horizontal="center"/>
    </xf>
    <xf numFmtId="0" fontId="4" fillId="0" borderId="4" xfId="0" applyFont="1" applyBorder="1" applyAlignment="1">
      <alignment horizontal="center"/>
    </xf>
    <xf numFmtId="0" fontId="4" fillId="0" borderId="0" xfId="0" applyFont="1" applyBorder="1" applyAlignment="1">
      <alignment horizontal="center"/>
    </xf>
    <xf numFmtId="0" fontId="8" fillId="0" borderId="8" xfId="0" applyFont="1" applyBorder="1" applyAlignment="1">
      <alignment horizontal="center"/>
    </xf>
    <xf numFmtId="0" fontId="8" fillId="0" borderId="9" xfId="0" applyFont="1" applyBorder="1" applyAlignment="1">
      <alignment horizontal="center"/>
    </xf>
    <xf numFmtId="0" fontId="8" fillId="0" borderId="4" xfId="0" applyFont="1" applyBorder="1" applyAlignment="1">
      <alignment horizontal="center"/>
    </xf>
    <xf numFmtId="0" fontId="8" fillId="0" borderId="0" xfId="0" applyFont="1" applyBorder="1" applyAlignment="1">
      <alignment horizontal="center"/>
    </xf>
    <xf numFmtId="0" fontId="2" fillId="0" borderId="5" xfId="0" applyFont="1" applyBorder="1" applyAlignment="1">
      <alignment horizontal="center"/>
    </xf>
    <xf numFmtId="0" fontId="2" fillId="0" borderId="17" xfId="0" applyFont="1" applyFill="1" applyBorder="1" applyAlignment="1" applyProtection="1">
      <alignment horizontal="center"/>
    </xf>
    <xf numFmtId="0" fontId="2" fillId="0" borderId="38" xfId="0" applyFont="1" applyFill="1" applyBorder="1" applyAlignment="1" applyProtection="1">
      <alignment horizontal="center"/>
    </xf>
    <xf numFmtId="0" fontId="118" fillId="5" borderId="0" xfId="0" applyFont="1" applyFill="1" applyBorder="1" applyAlignment="1" applyProtection="1">
      <alignment horizontal="left" vertical="top" wrapText="1"/>
    </xf>
    <xf numFmtId="0" fontId="118" fillId="5" borderId="1" xfId="0" applyFont="1" applyFill="1" applyBorder="1" applyAlignment="1" applyProtection="1">
      <alignment horizontal="left" vertical="top" wrapText="1"/>
    </xf>
    <xf numFmtId="0" fontId="118" fillId="5" borderId="49" xfId="0" applyFont="1" applyFill="1" applyBorder="1" applyAlignment="1" applyProtection="1">
      <alignment horizontal="left" vertical="top" wrapText="1"/>
    </xf>
    <xf numFmtId="0" fontId="118" fillId="5" borderId="58" xfId="0" applyFont="1" applyFill="1" applyBorder="1" applyAlignment="1" applyProtection="1">
      <alignment horizontal="left" vertical="top" wrapText="1"/>
    </xf>
    <xf numFmtId="0" fontId="2" fillId="0" borderId="39" xfId="0" applyFont="1" applyFill="1" applyBorder="1" applyAlignment="1" applyProtection="1">
      <alignment horizontal="center"/>
    </xf>
    <xf numFmtId="0" fontId="6" fillId="0" borderId="17" xfId="0" applyFont="1" applyFill="1" applyBorder="1" applyAlignment="1" applyProtection="1">
      <alignment horizontal="center"/>
    </xf>
    <xf numFmtId="0" fontId="6" fillId="0" borderId="38" xfId="0" applyFont="1" applyFill="1" applyBorder="1" applyAlignment="1" applyProtection="1">
      <alignment horizontal="center"/>
    </xf>
    <xf numFmtId="0" fontId="2" fillId="0" borderId="41" xfId="0" applyFont="1" applyFill="1" applyBorder="1" applyAlignment="1" applyProtection="1">
      <alignment horizontal="center"/>
    </xf>
    <xf numFmtId="0" fontId="2" fillId="0" borderId="22" xfId="0" applyFont="1" applyFill="1" applyBorder="1" applyAlignment="1" applyProtection="1">
      <alignment horizontal="center"/>
    </xf>
    <xf numFmtId="0" fontId="113" fillId="0" borderId="0" xfId="0" applyFont="1" applyFill="1" applyBorder="1" applyAlignment="1" applyProtection="1">
      <alignment horizontal="center"/>
    </xf>
    <xf numFmtId="0" fontId="3" fillId="0" borderId="0" xfId="0" applyFont="1" applyFill="1" applyBorder="1" applyAlignment="1" applyProtection="1">
      <alignment horizontal="center"/>
    </xf>
    <xf numFmtId="0" fontId="3" fillId="0" borderId="1" xfId="0" applyFont="1" applyFill="1" applyBorder="1" applyAlignment="1" applyProtection="1">
      <alignment horizontal="center"/>
    </xf>
    <xf numFmtId="0" fontId="2" fillId="0" borderId="4" xfId="0" applyFont="1" applyFill="1" applyBorder="1" applyAlignment="1" applyProtection="1">
      <alignment horizontal="left"/>
    </xf>
    <xf numFmtId="0" fontId="2" fillId="0" borderId="0" xfId="0" applyFont="1" applyFill="1" applyBorder="1" applyAlignment="1" applyProtection="1">
      <alignment horizontal="left"/>
    </xf>
    <xf numFmtId="0" fontId="2" fillId="0" borderId="0" xfId="0" applyFont="1" applyFill="1" applyAlignment="1" applyProtection="1">
      <alignment horizontal="center"/>
    </xf>
    <xf numFmtId="0" fontId="2" fillId="0" borderId="4" xfId="0" applyFont="1" applyFill="1" applyBorder="1" applyAlignment="1" applyProtection="1">
      <alignment horizontal="center"/>
    </xf>
    <xf numFmtId="0" fontId="2" fillId="0" borderId="0" xfId="0" applyFont="1" applyFill="1" applyBorder="1" applyAlignment="1" applyProtection="1">
      <alignment horizontal="center"/>
    </xf>
    <xf numFmtId="0" fontId="2" fillId="0" borderId="49" xfId="0" applyFont="1" applyFill="1" applyBorder="1" applyAlignment="1" applyProtection="1">
      <alignment horizontal="left"/>
    </xf>
    <xf numFmtId="0" fontId="2" fillId="0" borderId="58" xfId="0" applyFont="1" applyFill="1" applyBorder="1" applyAlignment="1" applyProtection="1">
      <alignment horizontal="left"/>
    </xf>
    <xf numFmtId="0" fontId="6" fillId="0" borderId="22" xfId="0" applyFont="1" applyFill="1" applyBorder="1" applyAlignment="1" applyProtection="1">
      <alignment horizontal="center"/>
    </xf>
    <xf numFmtId="0" fontId="6" fillId="0" borderId="40" xfId="0" applyFont="1" applyFill="1" applyBorder="1" applyAlignment="1" applyProtection="1">
      <alignment horizontal="center"/>
    </xf>
    <xf numFmtId="0" fontId="2" fillId="0" borderId="22" xfId="0" applyFont="1" applyFill="1" applyBorder="1" applyAlignment="1" applyProtection="1">
      <alignment horizontal="left"/>
    </xf>
    <xf numFmtId="0" fontId="2" fillId="0" borderId="102" xfId="0" applyFont="1" applyFill="1" applyBorder="1" applyAlignment="1" applyProtection="1">
      <alignment horizontal="left"/>
    </xf>
    <xf numFmtId="0" fontId="2" fillId="0" borderId="40" xfId="0" applyFont="1" applyFill="1" applyBorder="1" applyAlignment="1" applyProtection="1">
      <alignment horizontal="left"/>
    </xf>
    <xf numFmtId="0" fontId="1" fillId="0" borderId="16" xfId="0" applyFont="1" applyFill="1" applyBorder="1" applyAlignment="1" applyProtection="1">
      <alignment horizontal="center" vertical="center"/>
    </xf>
    <xf numFmtId="0" fontId="1" fillId="0" borderId="8" xfId="0" applyFont="1" applyFill="1" applyBorder="1" applyAlignment="1" applyProtection="1">
      <alignment horizontal="center"/>
    </xf>
    <xf numFmtId="0" fontId="8" fillId="0" borderId="16" xfId="0" applyFont="1" applyFill="1" applyBorder="1" applyAlignment="1" applyProtection="1">
      <alignment horizontal="center"/>
    </xf>
    <xf numFmtId="0" fontId="8" fillId="0" borderId="104" xfId="0" applyFont="1" applyFill="1" applyBorder="1" applyAlignment="1" applyProtection="1">
      <alignment horizontal="center"/>
    </xf>
    <xf numFmtId="0" fontId="8" fillId="0" borderId="9" xfId="0" applyFont="1" applyFill="1" applyBorder="1" applyAlignment="1" applyProtection="1">
      <alignment horizontal="center"/>
    </xf>
    <xf numFmtId="14" fontId="5" fillId="0" borderId="45" xfId="0" applyNumberFormat="1" applyFont="1" applyFill="1" applyBorder="1" applyAlignment="1" applyProtection="1">
      <alignment horizontal="center"/>
    </xf>
    <xf numFmtId="0" fontId="5" fillId="0" borderId="45" xfId="0" applyNumberFormat="1" applyFont="1" applyFill="1" applyBorder="1" applyAlignment="1" applyProtection="1">
      <alignment horizontal="center"/>
    </xf>
    <xf numFmtId="0" fontId="5" fillId="0" borderId="3" xfId="0" applyFont="1" applyFill="1" applyBorder="1" applyAlignment="1" applyProtection="1">
      <alignment horizontal="center"/>
    </xf>
    <xf numFmtId="170" fontId="5" fillId="0" borderId="45" xfId="0" applyNumberFormat="1" applyFont="1" applyFill="1" applyBorder="1" applyAlignment="1" applyProtection="1">
      <alignment horizontal="center" vertical="justify"/>
    </xf>
    <xf numFmtId="170" fontId="7" fillId="0" borderId="45" xfId="0" applyNumberFormat="1" applyFont="1" applyFill="1" applyBorder="1" applyAlignment="1" applyProtection="1">
      <alignment horizontal="center" vertical="justify"/>
    </xf>
    <xf numFmtId="0" fontId="5" fillId="0" borderId="0" xfId="0" applyFont="1" applyAlignment="1">
      <alignment horizontal="left" wrapText="1"/>
    </xf>
    <xf numFmtId="178" fontId="5" fillId="0" borderId="45" xfId="0" applyNumberFormat="1" applyFont="1" applyFill="1" applyBorder="1" applyAlignment="1" applyProtection="1">
      <alignment horizontal="center"/>
      <protection locked="0"/>
    </xf>
    <xf numFmtId="14" fontId="5" fillId="0" borderId="114" xfId="0" applyNumberFormat="1" applyFont="1" applyFill="1" applyBorder="1" applyAlignment="1" applyProtection="1">
      <alignment horizontal="center"/>
    </xf>
    <xf numFmtId="178" fontId="5" fillId="0" borderId="45" xfId="0" applyNumberFormat="1" applyFont="1" applyFill="1" applyBorder="1" applyAlignment="1" applyProtection="1">
      <alignment horizontal="center"/>
    </xf>
    <xf numFmtId="0" fontId="117" fillId="0" borderId="0" xfId="0" applyFont="1" applyFill="1" applyBorder="1" applyAlignment="1" applyProtection="1">
      <alignment horizontal="left" wrapText="1"/>
    </xf>
    <xf numFmtId="14" fontId="5" fillId="0" borderId="49" xfId="0" applyNumberFormat="1" applyFont="1" applyFill="1" applyBorder="1" applyAlignment="1" applyProtection="1">
      <alignment horizontal="center"/>
    </xf>
    <xf numFmtId="14" fontId="80" fillId="0" borderId="0" xfId="0" applyNumberFormat="1" applyFont="1" applyFill="1" applyBorder="1" applyAlignment="1" applyProtection="1">
      <alignment horizontal="center"/>
    </xf>
    <xf numFmtId="0" fontId="5" fillId="0" borderId="0" xfId="0" applyFont="1" applyFill="1" applyBorder="1" applyAlignment="1" applyProtection="1">
      <alignment horizontal="left" wrapText="1"/>
    </xf>
    <xf numFmtId="0" fontId="88" fillId="0" borderId="0" xfId="0" applyFont="1" applyFill="1" applyBorder="1" applyAlignment="1" applyProtection="1">
      <alignment horizontal="left" wrapText="1"/>
    </xf>
    <xf numFmtId="1" fontId="7" fillId="0" borderId="17" xfId="0" applyNumberFormat="1" applyFont="1" applyBorder="1" applyAlignment="1">
      <alignment horizontal="center"/>
    </xf>
    <xf numFmtId="1" fontId="5" fillId="0" borderId="49" xfId="0" applyNumberFormat="1" applyFont="1" applyBorder="1" applyAlignment="1">
      <alignment horizontal="center"/>
    </xf>
    <xf numFmtId="1" fontId="5" fillId="0" borderId="54" xfId="0" applyNumberFormat="1" applyFont="1" applyBorder="1" applyAlignment="1">
      <alignment horizontal="center"/>
    </xf>
    <xf numFmtId="1" fontId="5" fillId="0" borderId="54" xfId="0" applyNumberFormat="1" applyFont="1" applyBorder="1" applyAlignment="1" applyProtection="1">
      <alignment horizontal="center"/>
      <protection locked="0"/>
    </xf>
    <xf numFmtId="1" fontId="5" fillId="0" borderId="20" xfId="0" applyNumberFormat="1" applyFont="1" applyBorder="1" applyAlignment="1">
      <alignment horizontal="center"/>
    </xf>
    <xf numFmtId="194" fontId="5" fillId="0" borderId="17" xfId="0" applyNumberFormat="1" applyFont="1" applyBorder="1" applyAlignment="1" applyProtection="1">
      <alignment horizontal="center"/>
      <protection locked="0"/>
    </xf>
    <xf numFmtId="0" fontId="0" fillId="0" borderId="49" xfId="0" applyBorder="1" applyAlignment="1"/>
    <xf numFmtId="4" fontId="5" fillId="0" borderId="54" xfId="5" applyNumberFormat="1" applyFont="1" applyFill="1" applyBorder="1" applyAlignment="1">
      <alignment horizontal="right"/>
    </xf>
    <xf numFmtId="4" fontId="5" fillId="0" borderId="20" xfId="5" applyNumberFormat="1" applyFont="1" applyFill="1" applyBorder="1" applyAlignment="1">
      <alignment horizontal="right"/>
    </xf>
    <xf numFmtId="1" fontId="5" fillId="0" borderId="17" xfId="5" applyNumberFormat="1" applyFont="1" applyBorder="1" applyAlignment="1">
      <alignment horizontal="center"/>
    </xf>
    <xf numFmtId="2" fontId="5" fillId="0" borderId="54" xfId="5" applyNumberFormat="1" applyFont="1" applyFill="1" applyBorder="1" applyAlignment="1" applyProtection="1">
      <alignment horizontal="center"/>
      <protection locked="0"/>
    </xf>
    <xf numFmtId="4" fontId="5" fillId="0" borderId="49" xfId="5" applyNumberFormat="1" applyFont="1" applyFill="1" applyBorder="1" applyAlignment="1">
      <alignment horizontal="right"/>
    </xf>
    <xf numFmtId="9" fontId="92" fillId="0" borderId="0" xfId="5" applyFont="1" applyAlignment="1">
      <alignment horizontal="center"/>
    </xf>
    <xf numFmtId="1" fontId="5" fillId="0" borderId="49" xfId="5" applyNumberFormat="1" applyFont="1" applyBorder="1" applyAlignment="1">
      <alignment horizontal="center"/>
    </xf>
    <xf numFmtId="170" fontId="104" fillId="0" borderId="0" xfId="5" applyNumberFormat="1" applyFont="1" applyBorder="1" applyAlignment="1">
      <alignment horizontal="left" wrapText="1"/>
    </xf>
    <xf numFmtId="0" fontId="5" fillId="0" borderId="0" xfId="0" applyFont="1" applyAlignment="1">
      <alignment horizontal="center"/>
    </xf>
    <xf numFmtId="2" fontId="5" fillId="0" borderId="0" xfId="0" quotePrefix="1" applyNumberFormat="1" applyFont="1" applyAlignment="1">
      <alignment horizontal="center"/>
    </xf>
    <xf numFmtId="1" fontId="7" fillId="0" borderId="74" xfId="0" applyNumberFormat="1" applyFont="1" applyBorder="1" applyAlignment="1">
      <alignment horizontal="center"/>
    </xf>
    <xf numFmtId="194" fontId="5" fillId="0" borderId="17" xfId="0" applyNumberFormat="1" applyFont="1" applyBorder="1" applyAlignment="1" applyProtection="1">
      <alignment horizontal="center"/>
    </xf>
    <xf numFmtId="1" fontId="80" fillId="0" borderId="55" xfId="0" applyNumberFormat="1" applyFont="1" applyBorder="1" applyAlignment="1">
      <alignment horizontal="center" vertical="top"/>
    </xf>
    <xf numFmtId="0" fontId="80" fillId="0" borderId="55" xfId="0" applyFont="1" applyBorder="1" applyAlignment="1">
      <alignment horizontal="center" vertical="top"/>
    </xf>
    <xf numFmtId="1" fontId="80" fillId="0" borderId="49" xfId="0" applyNumberFormat="1" applyFont="1" applyBorder="1" applyAlignment="1">
      <alignment horizontal="center" vertical="top"/>
    </xf>
    <xf numFmtId="0" fontId="80" fillId="0" borderId="49" xfId="0" applyFont="1" applyBorder="1" applyAlignment="1">
      <alignment horizontal="center" vertical="top"/>
    </xf>
    <xf numFmtId="3" fontId="80" fillId="0" borderId="49" xfId="0" applyNumberFormat="1" applyFont="1" applyBorder="1" applyAlignment="1">
      <alignment horizontal="center" vertical="top"/>
    </xf>
    <xf numFmtId="0" fontId="5" fillId="0" borderId="42" xfId="0" applyFont="1" applyBorder="1" applyAlignment="1">
      <alignment horizontal="center"/>
    </xf>
    <xf numFmtId="0" fontId="5" fillId="0" borderId="37" xfId="0" applyFont="1" applyBorder="1" applyAlignment="1">
      <alignment horizontal="center"/>
    </xf>
    <xf numFmtId="0" fontId="5" fillId="2" borderId="0" xfId="0" applyFont="1" applyFill="1" applyBorder="1" applyAlignment="1">
      <alignment horizontal="center" wrapText="1"/>
    </xf>
    <xf numFmtId="0" fontId="5" fillId="0" borderId="0" xfId="0" quotePrefix="1" applyFont="1" applyAlignment="1">
      <alignment horizontal="center"/>
    </xf>
    <xf numFmtId="4" fontId="5" fillId="0" borderId="17" xfId="5" applyNumberFormat="1" applyFont="1" applyFill="1" applyBorder="1" applyAlignment="1">
      <alignment horizontal="right"/>
    </xf>
    <xf numFmtId="170" fontId="80" fillId="0" borderId="0" xfId="0" applyNumberFormat="1" applyFont="1" applyBorder="1" applyAlignment="1">
      <alignment horizontal="center"/>
    </xf>
    <xf numFmtId="0" fontId="80" fillId="0" borderId="49" xfId="0" applyFont="1" applyBorder="1" applyAlignment="1">
      <alignment horizontal="center"/>
    </xf>
    <xf numFmtId="1" fontId="5" fillId="0" borderId="49" xfId="5" applyNumberFormat="1" applyFont="1" applyBorder="1" applyAlignment="1" applyProtection="1">
      <alignment horizontal="center"/>
      <protection locked="0"/>
    </xf>
    <xf numFmtId="1" fontId="5" fillId="0" borderId="54" xfId="5" applyNumberFormat="1" applyFont="1" applyBorder="1" applyAlignment="1" applyProtection="1">
      <alignment horizontal="center"/>
      <protection locked="0"/>
    </xf>
    <xf numFmtId="2" fontId="5" fillId="0" borderId="49" xfId="5" applyNumberFormat="1" applyFont="1" applyFill="1" applyBorder="1" applyAlignment="1" applyProtection="1">
      <alignment horizontal="center"/>
      <protection locked="0"/>
    </xf>
    <xf numFmtId="170" fontId="79" fillId="0" borderId="0" xfId="0" applyNumberFormat="1" applyFont="1" applyBorder="1" applyAlignment="1">
      <alignment horizontal="center"/>
    </xf>
    <xf numFmtId="170" fontId="79" fillId="0" borderId="49" xfId="0" applyNumberFormat="1" applyFont="1" applyBorder="1" applyAlignment="1">
      <alignment horizontal="center"/>
    </xf>
    <xf numFmtId="0" fontId="89" fillId="0" borderId="0" xfId="0" applyFont="1" applyBorder="1" applyAlignment="1">
      <alignment horizontal="center"/>
    </xf>
    <xf numFmtId="0" fontId="5" fillId="0" borderId="0" xfId="0" applyFont="1" applyBorder="1" applyAlignment="1">
      <alignment horizontal="left"/>
    </xf>
    <xf numFmtId="194" fontId="5" fillId="0" borderId="0" xfId="0" applyNumberFormat="1" applyFont="1" applyBorder="1" applyAlignment="1">
      <alignment horizontal="center"/>
    </xf>
    <xf numFmtId="0" fontId="5" fillId="0" borderId="0" xfId="0" applyNumberFormat="1" applyFont="1" applyAlignment="1">
      <alignment horizontal="justify" wrapText="1"/>
    </xf>
    <xf numFmtId="1" fontId="80" fillId="0" borderId="49" xfId="0" applyNumberFormat="1" applyFont="1" applyBorder="1" applyAlignment="1">
      <alignment horizontal="center"/>
    </xf>
    <xf numFmtId="0" fontId="7" fillId="0" borderId="23" xfId="0" applyFont="1" applyBorder="1" applyAlignment="1">
      <alignment horizontal="center" vertical="center" wrapText="1"/>
    </xf>
    <xf numFmtId="0" fontId="7" fillId="0" borderId="24" xfId="0" applyFont="1" applyBorder="1" applyAlignment="1">
      <alignment horizontal="center" vertical="center" wrapText="1"/>
    </xf>
    <xf numFmtId="0" fontId="7" fillId="0" borderId="25" xfId="0" applyFont="1" applyBorder="1" applyAlignment="1">
      <alignment horizontal="center" vertical="center" wrapText="1"/>
    </xf>
    <xf numFmtId="188" fontId="5" fillId="0" borderId="0" xfId="0" applyNumberFormat="1" applyFont="1" applyBorder="1" applyAlignment="1">
      <alignment horizontal="center"/>
    </xf>
    <xf numFmtId="0" fontId="79" fillId="0" borderId="0" xfId="0" applyFont="1" applyBorder="1" applyAlignment="1">
      <alignment horizontal="center"/>
    </xf>
    <xf numFmtId="1" fontId="80" fillId="0" borderId="17" xfId="0" applyNumberFormat="1" applyFont="1" applyBorder="1" applyAlignment="1">
      <alignment horizontal="center"/>
    </xf>
    <xf numFmtId="170" fontId="80" fillId="0" borderId="17" xfId="0" applyNumberFormat="1" applyFont="1" applyFill="1" applyBorder="1" applyAlignment="1">
      <alignment horizontal="center"/>
    </xf>
    <xf numFmtId="170" fontId="0" fillId="0" borderId="17" xfId="0" applyNumberFormat="1" applyFill="1" applyBorder="1" applyAlignment="1">
      <alignment horizontal="center"/>
    </xf>
    <xf numFmtId="0" fontId="5" fillId="0" borderId="0" xfId="0" applyFont="1"/>
    <xf numFmtId="0" fontId="27" fillId="0" borderId="51" xfId="0" applyNumberFormat="1" applyFont="1" applyBorder="1" applyAlignment="1">
      <alignment horizontal="center"/>
    </xf>
    <xf numFmtId="0" fontId="27" fillId="0" borderId="52" xfId="0" applyNumberFormat="1" applyFont="1" applyBorder="1" applyAlignment="1">
      <alignment horizontal="center"/>
    </xf>
    <xf numFmtId="0" fontId="27" fillId="0" borderId="53" xfId="0" applyNumberFormat="1" applyFont="1" applyBorder="1" applyAlignment="1">
      <alignment horizontal="center"/>
    </xf>
    <xf numFmtId="0" fontId="5" fillId="0" borderId="0" xfId="0" applyFont="1" applyAlignment="1">
      <alignment horizontal="left"/>
    </xf>
    <xf numFmtId="0" fontId="5" fillId="0" borderId="0" xfId="0" applyNumberFormat="1" applyFont="1" applyFill="1" applyAlignment="1">
      <alignment horizontal="justify" wrapText="1"/>
    </xf>
    <xf numFmtId="194" fontId="7" fillId="0" borderId="20" xfId="0" applyNumberFormat="1" applyFont="1" applyBorder="1" applyAlignment="1" applyProtection="1">
      <alignment horizontal="center"/>
    </xf>
    <xf numFmtId="194" fontId="7" fillId="0" borderId="21" xfId="0" applyNumberFormat="1" applyFont="1" applyBorder="1" applyAlignment="1" applyProtection="1">
      <alignment horizontal="center"/>
    </xf>
    <xf numFmtId="0" fontId="5" fillId="0" borderId="20" xfId="0" applyFont="1" applyBorder="1" applyAlignment="1">
      <alignment horizontal="center"/>
    </xf>
    <xf numFmtId="0" fontId="121" fillId="0" borderId="23" xfId="0" applyFont="1" applyBorder="1" applyAlignment="1">
      <alignment horizontal="center" vertical="center"/>
    </xf>
    <xf numFmtId="0" fontId="121" fillId="0" borderId="24" xfId="0" applyFont="1" applyBorder="1" applyAlignment="1">
      <alignment horizontal="center" vertical="center"/>
    </xf>
    <xf numFmtId="0" fontId="121" fillId="0" borderId="25" xfId="0" applyFont="1" applyBorder="1" applyAlignment="1">
      <alignment horizontal="center" vertical="center"/>
    </xf>
    <xf numFmtId="0" fontId="5" fillId="0" borderId="54" xfId="0" applyFont="1" applyBorder="1" applyAlignment="1" applyProtection="1">
      <alignment horizontal="center"/>
      <protection locked="0"/>
    </xf>
    <xf numFmtId="4" fontId="5" fillId="0" borderId="49" xfId="0" applyNumberFormat="1" applyFont="1" applyFill="1" applyBorder="1" applyAlignment="1"/>
    <xf numFmtId="0" fontId="5" fillId="0" borderId="49" xfId="0" applyFont="1" applyBorder="1" applyAlignment="1">
      <alignment horizontal="center"/>
    </xf>
    <xf numFmtId="0" fontId="5" fillId="0" borderId="0" xfId="0" applyFont="1" applyBorder="1" applyAlignment="1">
      <alignment horizontal="justify" wrapText="1"/>
    </xf>
    <xf numFmtId="0" fontId="0" fillId="0" borderId="8" xfId="0" applyBorder="1" applyAlignment="1" applyProtection="1">
      <alignment horizontal="left"/>
    </xf>
    <xf numFmtId="0" fontId="0" fillId="0" borderId="16" xfId="0" applyBorder="1" applyAlignment="1" applyProtection="1">
      <alignment horizontal="left"/>
    </xf>
    <xf numFmtId="0" fontId="37" fillId="0" borderId="0" xfId="0" applyFont="1" applyBorder="1" applyAlignment="1">
      <alignment horizontal="center"/>
    </xf>
    <xf numFmtId="3" fontId="80" fillId="0" borderId="49" xfId="0" applyNumberFormat="1" applyFont="1" applyBorder="1" applyAlignment="1" applyProtection="1">
      <alignment horizontal="center"/>
    </xf>
    <xf numFmtId="3" fontId="80" fillId="0" borderId="54" xfId="0" applyNumberFormat="1" applyFont="1" applyBorder="1" applyAlignment="1" applyProtection="1">
      <alignment horizontal="center"/>
    </xf>
    <xf numFmtId="3" fontId="80" fillId="0" borderId="49" xfId="0" applyNumberFormat="1" applyFont="1" applyBorder="1" applyAlignment="1">
      <alignment horizontal="center"/>
    </xf>
    <xf numFmtId="3" fontId="80" fillId="0" borderId="54" xfId="0" applyNumberFormat="1" applyFont="1" applyBorder="1" applyAlignment="1">
      <alignment horizontal="center"/>
    </xf>
    <xf numFmtId="0" fontId="87" fillId="0" borderId="0" xfId="0" applyFont="1" applyAlignment="1">
      <alignment horizontal="center"/>
    </xf>
    <xf numFmtId="0" fontId="6" fillId="0" borderId="0" xfId="0" applyFont="1" applyBorder="1" applyAlignment="1">
      <alignment horizontal="left" wrapText="1"/>
    </xf>
    <xf numFmtId="0" fontId="102" fillId="0" borderId="0" xfId="0" applyNumberFormat="1" applyFont="1" applyFill="1" applyAlignment="1">
      <alignment horizontal="justify" wrapText="1"/>
    </xf>
    <xf numFmtId="1" fontId="5" fillId="0" borderId="0" xfId="0" applyNumberFormat="1" applyFont="1" applyBorder="1" applyAlignment="1">
      <alignment horizontal="center"/>
    </xf>
    <xf numFmtId="0" fontId="5" fillId="0" borderId="55" xfId="0" applyFont="1" applyBorder="1" applyAlignment="1">
      <alignment horizontal="center" vertical="top"/>
    </xf>
    <xf numFmtId="3" fontId="5" fillId="0" borderId="55" xfId="0" applyNumberFormat="1" applyFont="1" applyBorder="1" applyAlignment="1">
      <alignment horizontal="center" vertical="top"/>
    </xf>
    <xf numFmtId="3" fontId="5" fillId="0" borderId="55" xfId="0" applyNumberFormat="1" applyFont="1" applyBorder="1" applyAlignment="1">
      <alignment horizontal="center"/>
    </xf>
    <xf numFmtId="3" fontId="5" fillId="0" borderId="0" xfId="0" applyNumberFormat="1" applyFont="1" applyAlignment="1">
      <alignment horizontal="center"/>
    </xf>
    <xf numFmtId="0" fontId="87" fillId="0" borderId="0" xfId="0" applyFont="1" applyBorder="1" applyAlignment="1">
      <alignment horizontal="center"/>
    </xf>
    <xf numFmtId="170" fontId="5" fillId="2" borderId="81" xfId="0" applyNumberFormat="1" applyFont="1" applyFill="1" applyBorder="1" applyAlignment="1" applyProtection="1">
      <alignment horizontal="right" vertical="center"/>
    </xf>
    <xf numFmtId="170" fontId="5" fillId="2" borderId="75" xfId="0" applyNumberFormat="1" applyFont="1" applyFill="1" applyBorder="1" applyAlignment="1" applyProtection="1">
      <alignment horizontal="right" vertical="center"/>
    </xf>
    <xf numFmtId="170" fontId="0" fillId="0" borderId="81" xfId="0" applyNumberFormat="1" applyBorder="1" applyAlignment="1" applyProtection="1">
      <alignment horizontal="center"/>
      <protection locked="0"/>
    </xf>
    <xf numFmtId="170" fontId="0" fillId="0" borderId="75" xfId="0" applyNumberFormat="1" applyBorder="1" applyAlignment="1" applyProtection="1">
      <alignment horizontal="center"/>
      <protection locked="0"/>
    </xf>
    <xf numFmtId="170" fontId="0" fillId="0" borderId="80" xfId="0" applyNumberFormat="1" applyBorder="1" applyAlignment="1" applyProtection="1">
      <alignment horizontal="center"/>
      <protection locked="0"/>
    </xf>
    <xf numFmtId="170" fontId="0" fillId="0" borderId="85" xfId="0" applyNumberFormat="1" applyBorder="1" applyAlignment="1" applyProtection="1">
      <alignment horizontal="center"/>
      <protection locked="0"/>
    </xf>
    <xf numFmtId="170" fontId="0" fillId="0" borderId="83" xfId="0" applyNumberFormat="1" applyBorder="1" applyAlignment="1" applyProtection="1">
      <alignment horizontal="center"/>
      <protection locked="0"/>
    </xf>
    <xf numFmtId="170" fontId="0" fillId="0" borderId="84" xfId="0" applyNumberFormat="1" applyBorder="1" applyAlignment="1" applyProtection="1">
      <alignment horizontal="center"/>
      <protection locked="0"/>
    </xf>
    <xf numFmtId="0" fontId="5" fillId="0" borderId="5" xfId="0" applyFont="1" applyBorder="1" applyAlignment="1">
      <alignment horizontal="center"/>
    </xf>
    <xf numFmtId="0" fontId="0" fillId="0" borderId="83" xfId="0" applyBorder="1" applyAlignment="1" applyProtection="1">
      <alignment horizontal="center"/>
      <protection locked="0"/>
    </xf>
    <xf numFmtId="0" fontId="0" fillId="0" borderId="84" xfId="0" applyBorder="1" applyAlignment="1" applyProtection="1">
      <alignment horizontal="center"/>
      <protection locked="0"/>
    </xf>
    <xf numFmtId="169" fontId="0" fillId="0" borderId="85" xfId="0" applyNumberFormat="1" applyBorder="1" applyAlignment="1" applyProtection="1">
      <alignment horizontal="center"/>
      <protection locked="0"/>
    </xf>
    <xf numFmtId="169" fontId="0" fillId="0" borderId="83" xfId="0" applyNumberFormat="1" applyBorder="1" applyAlignment="1" applyProtection="1">
      <alignment horizontal="center"/>
      <protection locked="0"/>
    </xf>
    <xf numFmtId="169" fontId="0" fillId="0" borderId="84" xfId="0" applyNumberFormat="1" applyBorder="1" applyAlignment="1" applyProtection="1">
      <alignment horizontal="center"/>
      <protection locked="0"/>
    </xf>
    <xf numFmtId="0" fontId="0" fillId="0" borderId="85" xfId="0" applyBorder="1" applyAlignment="1" applyProtection="1">
      <alignment horizontal="center"/>
      <protection locked="0"/>
    </xf>
    <xf numFmtId="169" fontId="0" fillId="0" borderId="81" xfId="0" applyNumberFormat="1" applyBorder="1" applyAlignment="1" applyProtection="1">
      <alignment horizontal="center"/>
      <protection locked="0"/>
    </xf>
    <xf numFmtId="169" fontId="0" fillId="0" borderId="75" xfId="0" applyNumberFormat="1" applyBorder="1" applyAlignment="1" applyProtection="1">
      <alignment horizontal="center"/>
      <protection locked="0"/>
    </xf>
    <xf numFmtId="169" fontId="0" fillId="0" borderId="80" xfId="0" applyNumberFormat="1" applyBorder="1" applyAlignment="1" applyProtection="1">
      <alignment horizontal="center"/>
      <protection locked="0"/>
    </xf>
    <xf numFmtId="0" fontId="80" fillId="0" borderId="81" xfId="0" applyFont="1" applyBorder="1" applyAlignment="1" applyProtection="1">
      <alignment horizontal="center"/>
      <protection locked="0"/>
    </xf>
    <xf numFmtId="0" fontId="0" fillId="0" borderId="75" xfId="0" applyBorder="1" applyAlignment="1" applyProtection="1">
      <alignment horizontal="center"/>
      <protection locked="0"/>
    </xf>
    <xf numFmtId="0" fontId="0" fillId="0" borderId="80" xfId="0" applyBorder="1" applyAlignment="1" applyProtection="1">
      <alignment horizontal="center"/>
      <protection locked="0"/>
    </xf>
    <xf numFmtId="170" fontId="5" fillId="2" borderId="85" xfId="0" applyNumberFormat="1" applyFont="1" applyFill="1" applyBorder="1" applyAlignment="1" applyProtection="1">
      <alignment horizontal="right" vertical="center"/>
    </xf>
    <xf numFmtId="170" fontId="5" fillId="2" borderId="83" xfId="0" applyNumberFormat="1" applyFont="1" applyFill="1" applyBorder="1" applyAlignment="1" applyProtection="1">
      <alignment horizontal="right" vertical="center"/>
    </xf>
    <xf numFmtId="0" fontId="80" fillId="0" borderId="75" xfId="0" applyFont="1" applyBorder="1" applyAlignment="1" applyProtection="1">
      <alignment horizontal="center"/>
      <protection locked="0"/>
    </xf>
    <xf numFmtId="0" fontId="80" fillId="0" borderId="81" xfId="0" applyFont="1" applyBorder="1" applyAlignment="1" applyProtection="1">
      <alignment horizontal="left"/>
      <protection locked="0"/>
    </xf>
    <xf numFmtId="0" fontId="0" fillId="0" borderId="75" xfId="0" applyBorder="1" applyAlignment="1" applyProtection="1">
      <alignment horizontal="left"/>
      <protection locked="0"/>
    </xf>
    <xf numFmtId="0" fontId="0" fillId="0" borderId="80" xfId="0" applyBorder="1" applyAlignment="1" applyProtection="1">
      <alignment horizontal="left"/>
      <protection locked="0"/>
    </xf>
    <xf numFmtId="170" fontId="5" fillId="0" borderId="0" xfId="0" applyNumberFormat="1" applyFont="1" applyFill="1" applyBorder="1" applyAlignment="1">
      <alignment horizontal="left"/>
    </xf>
    <xf numFmtId="170" fontId="5" fillId="0" borderId="0" xfId="0" applyNumberFormat="1" applyFont="1" applyFill="1" applyBorder="1" applyAlignment="1">
      <alignment horizontal="justify" wrapText="1"/>
    </xf>
    <xf numFmtId="0" fontId="0" fillId="0" borderId="54" xfId="0" applyBorder="1" applyAlignment="1" applyProtection="1">
      <alignment horizontal="center"/>
      <protection locked="0"/>
    </xf>
    <xf numFmtId="0" fontId="8" fillId="0" borderId="0" xfId="0" applyFont="1" applyBorder="1" applyAlignment="1">
      <alignment horizontal="center" vertical="top"/>
    </xf>
    <xf numFmtId="170" fontId="0" fillId="0" borderId="88" xfId="0" applyNumberFormat="1" applyBorder="1" applyAlignment="1" applyProtection="1">
      <alignment horizontal="center"/>
      <protection locked="0"/>
    </xf>
    <xf numFmtId="170" fontId="0" fillId="0" borderId="89" xfId="0" applyNumberFormat="1" applyBorder="1" applyAlignment="1" applyProtection="1">
      <alignment horizontal="center"/>
      <protection locked="0"/>
    </xf>
    <xf numFmtId="170" fontId="0" fillId="0" borderId="90" xfId="0" applyNumberFormat="1" applyBorder="1" applyAlignment="1" applyProtection="1">
      <alignment horizontal="center"/>
      <protection locked="0"/>
    </xf>
    <xf numFmtId="170" fontId="7" fillId="4" borderId="49" xfId="0" applyNumberFormat="1" applyFont="1" applyFill="1" applyBorder="1" applyAlignment="1">
      <alignment horizontal="center"/>
    </xf>
    <xf numFmtId="0" fontId="7" fillId="4" borderId="49" xfId="0" applyFont="1" applyFill="1" applyBorder="1" applyAlignment="1">
      <alignment horizontal="center"/>
    </xf>
    <xf numFmtId="1" fontId="7" fillId="4" borderId="17" xfId="0" applyNumberFormat="1" applyFont="1" applyFill="1" applyBorder="1" applyAlignment="1" applyProtection="1">
      <alignment horizontal="center"/>
      <protection locked="0"/>
    </xf>
    <xf numFmtId="170" fontId="5" fillId="2" borderId="4" xfId="0" applyNumberFormat="1" applyFont="1" applyFill="1" applyBorder="1" applyAlignment="1" applyProtection="1">
      <alignment horizontal="right" vertical="center"/>
    </xf>
    <xf numFmtId="170" fontId="5" fillId="2" borderId="0" xfId="0" applyNumberFormat="1" applyFont="1" applyFill="1" applyBorder="1" applyAlignment="1" applyProtection="1">
      <alignment horizontal="right" vertical="center"/>
    </xf>
    <xf numFmtId="170" fontId="7" fillId="2" borderId="23" xfId="0" applyNumberFormat="1" applyFont="1" applyFill="1" applyBorder="1" applyAlignment="1" applyProtection="1">
      <alignment horizontal="right" vertical="center"/>
    </xf>
    <xf numFmtId="170" fontId="7" fillId="2" borderId="24" xfId="0" applyNumberFormat="1" applyFont="1" applyFill="1" applyBorder="1" applyAlignment="1" applyProtection="1">
      <alignment horizontal="right" vertical="center"/>
    </xf>
    <xf numFmtId="169" fontId="0" fillId="0" borderId="88" xfId="0" applyNumberFormat="1" applyBorder="1" applyAlignment="1" applyProtection="1">
      <alignment horizontal="center"/>
      <protection locked="0"/>
    </xf>
    <xf numFmtId="169" fontId="0" fillId="0" borderId="89" xfId="0" applyNumberFormat="1" applyBorder="1" applyAlignment="1" applyProtection="1">
      <alignment horizontal="center"/>
      <protection locked="0"/>
    </xf>
    <xf numFmtId="169" fontId="0" fillId="0" borderId="90" xfId="0" applyNumberFormat="1" applyBorder="1" applyAlignment="1" applyProtection="1">
      <alignment horizontal="center"/>
      <protection locked="0"/>
    </xf>
    <xf numFmtId="0" fontId="0" fillId="0" borderId="88" xfId="0" applyBorder="1" applyAlignment="1" applyProtection="1">
      <alignment horizontal="center"/>
      <protection locked="0"/>
    </xf>
    <xf numFmtId="0" fontId="0" fillId="0" borderId="89" xfId="0" applyBorder="1" applyAlignment="1" applyProtection="1">
      <alignment horizontal="center"/>
      <protection locked="0"/>
    </xf>
    <xf numFmtId="0" fontId="0" fillId="0" borderId="90" xfId="0" applyBorder="1" applyAlignment="1" applyProtection="1">
      <alignment horizontal="center"/>
      <protection locked="0"/>
    </xf>
    <xf numFmtId="10" fontId="5" fillId="0" borderId="49" xfId="0" applyNumberFormat="1" applyFont="1" applyBorder="1" applyAlignment="1">
      <alignment horizontal="center"/>
    </xf>
    <xf numFmtId="10" fontId="5" fillId="0" borderId="38" xfId="0" applyNumberFormat="1" applyFont="1" applyBorder="1" applyAlignment="1">
      <alignment horizontal="center"/>
    </xf>
    <xf numFmtId="170" fontId="5" fillId="2" borderId="85" xfId="0" applyNumberFormat="1" applyFont="1" applyFill="1" applyBorder="1" applyAlignment="1" applyProtection="1">
      <alignment horizontal="right" vertical="center"/>
      <protection locked="0"/>
    </xf>
    <xf numFmtId="170" fontId="5" fillId="2" borderId="83" xfId="0" applyNumberFormat="1" applyFont="1" applyFill="1" applyBorder="1" applyAlignment="1" applyProtection="1">
      <alignment horizontal="right" vertical="center"/>
      <protection locked="0"/>
    </xf>
    <xf numFmtId="170" fontId="5" fillId="2" borderId="88" xfId="0" applyNumberFormat="1" applyFont="1" applyFill="1" applyBorder="1" applyAlignment="1" applyProtection="1">
      <alignment horizontal="right" vertical="center"/>
      <protection locked="0"/>
    </xf>
    <xf numFmtId="170" fontId="5" fillId="2" borderId="89" xfId="0" applyNumberFormat="1" applyFont="1" applyFill="1" applyBorder="1" applyAlignment="1" applyProtection="1">
      <alignment horizontal="right" vertical="center"/>
      <protection locked="0"/>
    </xf>
    <xf numFmtId="170" fontId="5" fillId="2" borderId="4" xfId="0" applyNumberFormat="1" applyFont="1" applyFill="1" applyBorder="1" applyAlignment="1" applyProtection="1">
      <alignment horizontal="right" vertical="center"/>
      <protection locked="0"/>
    </xf>
    <xf numFmtId="170" fontId="5" fillId="2" borderId="0" xfId="0" applyNumberFormat="1" applyFont="1" applyFill="1" applyBorder="1" applyAlignment="1" applyProtection="1">
      <alignment horizontal="right" vertical="center"/>
      <protection locked="0"/>
    </xf>
    <xf numFmtId="0" fontId="6" fillId="0" borderId="0" xfId="0" applyFont="1" applyFill="1" applyBorder="1" applyAlignment="1">
      <alignment horizontal="left" vertical="top" wrapText="1"/>
    </xf>
    <xf numFmtId="0" fontId="44" fillId="0" borderId="0" xfId="0" quotePrefix="1" applyFont="1" applyFill="1" applyBorder="1" applyAlignment="1" applyProtection="1">
      <alignment horizontal="left"/>
      <protection locked="0"/>
    </xf>
    <xf numFmtId="0" fontId="2" fillId="0" borderId="41" xfId="0" applyFont="1" applyFill="1" applyBorder="1" applyAlignment="1">
      <alignment horizontal="center"/>
    </xf>
    <xf numFmtId="0" fontId="2" fillId="0" borderId="22" xfId="0" applyFont="1" applyFill="1" applyBorder="1" applyAlignment="1">
      <alignment horizontal="center"/>
    </xf>
    <xf numFmtId="0" fontId="2" fillId="0" borderId="49" xfId="0" applyFont="1" applyFill="1" applyBorder="1" applyAlignment="1" applyProtection="1">
      <alignment horizontal="left"/>
      <protection locked="0"/>
    </xf>
    <xf numFmtId="0" fontId="80" fillId="0" borderId="49" xfId="0" applyFont="1" applyFill="1" applyBorder="1" applyAlignment="1" applyProtection="1">
      <alignment horizontal="left"/>
      <protection locked="0"/>
    </xf>
    <xf numFmtId="0" fontId="5" fillId="0" borderId="0" xfId="0" applyFont="1" applyFill="1" applyBorder="1" applyAlignment="1">
      <alignment horizontal="center" wrapText="1"/>
    </xf>
    <xf numFmtId="0" fontId="5" fillId="0" borderId="4" xfId="0" applyFont="1" applyFill="1" applyBorder="1" applyAlignment="1">
      <alignment horizontal="center"/>
    </xf>
    <xf numFmtId="0" fontId="5" fillId="0" borderId="0" xfId="0" applyFont="1" applyFill="1" applyBorder="1" applyAlignment="1">
      <alignment horizontal="center"/>
    </xf>
    <xf numFmtId="0" fontId="6" fillId="0" borderId="4" xfId="0" applyFont="1" applyFill="1" applyBorder="1" applyAlignment="1">
      <alignment horizontal="center" vertical="top" wrapText="1"/>
    </xf>
    <xf numFmtId="0" fontId="6" fillId="0" borderId="0" xfId="0" applyFont="1" applyFill="1" applyBorder="1" applyAlignment="1">
      <alignment horizontal="center" vertical="top" wrapText="1"/>
    </xf>
    <xf numFmtId="0" fontId="6" fillId="0" borderId="1" xfId="0" applyFont="1" applyFill="1" applyBorder="1" applyAlignment="1">
      <alignment horizontal="center" vertical="top" wrapText="1"/>
    </xf>
    <xf numFmtId="0" fontId="8" fillId="0" borderId="8" xfId="0" applyFont="1" applyFill="1" applyBorder="1" applyAlignment="1">
      <alignment horizontal="center"/>
    </xf>
    <xf numFmtId="0" fontId="8" fillId="0" borderId="16" xfId="0" applyFont="1" applyFill="1" applyBorder="1" applyAlignment="1">
      <alignment horizontal="center"/>
    </xf>
    <xf numFmtId="0" fontId="8" fillId="0" borderId="9" xfId="0" applyFont="1" applyFill="1" applyBorder="1" applyAlignment="1">
      <alignment horizontal="center"/>
    </xf>
    <xf numFmtId="0" fontId="80" fillId="0" borderId="54" xfId="0" applyFont="1" applyFill="1" applyBorder="1" applyAlignment="1" applyProtection="1">
      <alignment horizontal="left"/>
      <protection locked="0"/>
    </xf>
    <xf numFmtId="0" fontId="5" fillId="0" borderId="0" xfId="0" applyFont="1" applyFill="1" applyBorder="1" applyAlignment="1">
      <alignment wrapText="1"/>
    </xf>
    <xf numFmtId="170" fontId="7" fillId="0" borderId="17" xfId="0" applyNumberFormat="1" applyFont="1" applyFill="1" applyBorder="1" applyAlignment="1" applyProtection="1">
      <alignment horizontal="center"/>
    </xf>
    <xf numFmtId="194" fontId="5" fillId="0" borderId="17" xfId="0" applyNumberFormat="1" applyFont="1" applyFill="1" applyBorder="1" applyAlignment="1" applyProtection="1">
      <alignment horizontal="center"/>
      <protection locked="0"/>
    </xf>
    <xf numFmtId="170" fontId="7" fillId="0" borderId="17" xfId="0" applyNumberFormat="1" applyFont="1" applyFill="1" applyBorder="1" applyAlignment="1">
      <alignment horizontal="center"/>
    </xf>
    <xf numFmtId="0" fontId="5" fillId="0" borderId="0" xfId="0" applyFont="1" applyFill="1" applyBorder="1" applyAlignment="1">
      <alignment horizontal="left" wrapText="1"/>
    </xf>
    <xf numFmtId="0" fontId="5" fillId="0" borderId="8" xfId="0" applyFont="1" applyFill="1" applyBorder="1" applyAlignment="1">
      <alignment horizontal="center"/>
    </xf>
    <xf numFmtId="0" fontId="5" fillId="0" borderId="16" xfId="0" applyFont="1" applyFill="1" applyBorder="1" applyAlignment="1">
      <alignment horizontal="center"/>
    </xf>
    <xf numFmtId="0" fontId="5" fillId="0" borderId="9" xfId="0" applyFont="1" applyFill="1" applyBorder="1" applyAlignment="1">
      <alignment horizontal="center"/>
    </xf>
    <xf numFmtId="0" fontId="5" fillId="0" borderId="0" xfId="0" quotePrefix="1" applyFont="1" applyFill="1" applyBorder="1" applyAlignment="1" applyProtection="1">
      <alignment horizontal="left"/>
    </xf>
    <xf numFmtId="0" fontId="6" fillId="0" borderId="0" xfId="0" applyFont="1" applyFill="1" applyAlignment="1">
      <alignment horizontal="left" vertical="top" wrapText="1"/>
    </xf>
    <xf numFmtId="0" fontId="5" fillId="0" borderId="1" xfId="0" applyFont="1" applyFill="1" applyBorder="1" applyAlignment="1">
      <alignment horizontal="center"/>
    </xf>
    <xf numFmtId="0" fontId="6" fillId="0" borderId="0" xfId="0" applyFont="1" applyFill="1" applyAlignment="1">
      <alignment horizontal="justify" vertical="top" wrapText="1"/>
    </xf>
    <xf numFmtId="0" fontId="15" fillId="0" borderId="29" xfId="0" applyFont="1" applyFill="1" applyBorder="1" applyAlignment="1" applyProtection="1">
      <alignment horizontal="left"/>
      <protection locked="0"/>
    </xf>
    <xf numFmtId="0" fontId="20" fillId="0" borderId="32" xfId="0" applyFont="1" applyFill="1" applyBorder="1" applyAlignment="1">
      <alignment horizontal="center"/>
    </xf>
    <xf numFmtId="0" fontId="20" fillId="0" borderId="0" xfId="0" applyFont="1" applyFill="1" applyBorder="1" applyAlignment="1">
      <alignment horizontal="center"/>
    </xf>
    <xf numFmtId="0" fontId="20" fillId="0" borderId="11" xfId="0" applyFont="1" applyFill="1" applyBorder="1" applyAlignment="1">
      <alignment horizontal="center"/>
    </xf>
    <xf numFmtId="0" fontId="15" fillId="0" borderId="29" xfId="0" applyFont="1" applyFill="1" applyBorder="1" applyAlignment="1">
      <alignment horizontal="center"/>
    </xf>
    <xf numFmtId="0" fontId="15" fillId="0" borderId="35" xfId="0" applyFont="1" applyFill="1" applyBorder="1" applyAlignment="1">
      <alignment horizontal="center"/>
    </xf>
    <xf numFmtId="0" fontId="23" fillId="0" borderId="29" xfId="0" applyFont="1" applyFill="1" applyBorder="1" applyAlignment="1">
      <alignment horizontal="center"/>
    </xf>
    <xf numFmtId="0" fontId="23" fillId="0" borderId="35" xfId="0" applyFont="1" applyFill="1" applyBorder="1" applyAlignment="1">
      <alignment horizontal="center"/>
    </xf>
    <xf numFmtId="0" fontId="23" fillId="0" borderId="97" xfId="0" applyFont="1" applyFill="1" applyBorder="1" applyAlignment="1">
      <alignment horizontal="center"/>
    </xf>
    <xf numFmtId="0" fontId="23" fillId="0" borderId="34" xfId="0" applyFont="1" applyFill="1" applyBorder="1" applyAlignment="1">
      <alignment horizontal="center"/>
    </xf>
    <xf numFmtId="0" fontId="20" fillId="0" borderId="106" xfId="0" applyFont="1" applyFill="1" applyBorder="1" applyAlignment="1">
      <alignment horizontal="center" vertical="center"/>
    </xf>
    <xf numFmtId="0" fontId="20" fillId="0" borderId="107" xfId="0" applyFont="1" applyFill="1" applyBorder="1" applyAlignment="1">
      <alignment horizontal="center" vertical="center"/>
    </xf>
    <xf numFmtId="0" fontId="21" fillId="0" borderId="12" xfId="0" applyFont="1" applyFill="1" applyBorder="1" applyAlignment="1">
      <alignment horizontal="center"/>
    </xf>
    <xf numFmtId="0" fontId="21" fillId="0" borderId="13" xfId="0" applyFont="1" applyFill="1" applyBorder="1" applyAlignment="1">
      <alignment horizontal="center"/>
    </xf>
    <xf numFmtId="0" fontId="14" fillId="0" borderId="0" xfId="0" applyFont="1" applyFill="1" applyBorder="1" applyAlignment="1">
      <alignment horizontal="center"/>
    </xf>
    <xf numFmtId="0" fontId="14" fillId="0" borderId="11" xfId="0" applyFont="1" applyFill="1" applyBorder="1" applyAlignment="1">
      <alignment horizontal="center"/>
    </xf>
    <xf numFmtId="0" fontId="15" fillId="0" borderId="32" xfId="0" applyFont="1" applyFill="1" applyBorder="1" applyAlignment="1">
      <alignment horizontal="left"/>
    </xf>
    <xf numFmtId="0" fontId="15" fillId="0" borderId="0" xfId="0" applyFont="1" applyFill="1" applyBorder="1" applyAlignment="1">
      <alignment horizontal="left"/>
    </xf>
    <xf numFmtId="0" fontId="15" fillId="0" borderId="29" xfId="0" applyFont="1" applyFill="1" applyBorder="1" applyAlignment="1">
      <alignment horizontal="left"/>
    </xf>
    <xf numFmtId="0" fontId="15" fillId="0" borderId="35" xfId="0" applyFont="1" applyFill="1" applyBorder="1" applyAlignment="1">
      <alignment horizontal="left"/>
    </xf>
    <xf numFmtId="0" fontId="15" fillId="0" borderId="97" xfId="0" applyFont="1" applyFill="1" applyBorder="1" applyAlignment="1">
      <alignment horizontal="left"/>
    </xf>
    <xf numFmtId="0" fontId="15" fillId="0" borderId="34" xfId="0" applyFont="1" applyFill="1" applyBorder="1" applyAlignment="1">
      <alignment horizontal="left"/>
    </xf>
    <xf numFmtId="0" fontId="119" fillId="5" borderId="0" xfId="0" applyFont="1" applyFill="1" applyBorder="1" applyAlignment="1" applyProtection="1">
      <alignment horizontal="left" vertical="top" wrapText="1"/>
      <protection locked="0"/>
    </xf>
    <xf numFmtId="0" fontId="119" fillId="5" borderId="11" xfId="0" applyFont="1" applyFill="1" applyBorder="1" applyAlignment="1" applyProtection="1">
      <alignment horizontal="left" vertical="top" wrapText="1"/>
      <protection locked="0"/>
    </xf>
    <xf numFmtId="0" fontId="119" fillId="5" borderId="29" xfId="0" applyFont="1" applyFill="1" applyBorder="1" applyAlignment="1" applyProtection="1">
      <alignment horizontal="left" vertical="top" wrapText="1"/>
      <protection locked="0"/>
    </xf>
    <xf numFmtId="0" fontId="119" fillId="5" borderId="35" xfId="0" applyFont="1" applyFill="1" applyBorder="1" applyAlignment="1" applyProtection="1">
      <alignment horizontal="left" vertical="top" wrapText="1"/>
      <protection locked="0"/>
    </xf>
    <xf numFmtId="0" fontId="15" fillId="0" borderId="96" xfId="0" applyFont="1" applyFill="1" applyBorder="1" applyAlignment="1">
      <alignment horizontal="center"/>
    </xf>
    <xf numFmtId="0" fontId="15" fillId="0" borderId="97" xfId="0" applyFont="1" applyFill="1" applyBorder="1" applyAlignment="1">
      <alignment horizontal="center"/>
    </xf>
    <xf numFmtId="0" fontId="15" fillId="0" borderId="95" xfId="0" applyFont="1" applyFill="1" applyBorder="1" applyAlignment="1">
      <alignment horizontal="center"/>
    </xf>
    <xf numFmtId="0" fontId="86" fillId="0" borderId="0" xfId="0" applyFont="1" applyFill="1" applyAlignment="1">
      <alignment horizontal="center"/>
    </xf>
    <xf numFmtId="0" fontId="86" fillId="0" borderId="48" xfId="0" applyFont="1" applyFill="1" applyBorder="1" applyAlignment="1" applyProtection="1">
      <alignment horizontal="left"/>
      <protection locked="0"/>
    </xf>
    <xf numFmtId="0" fontId="15" fillId="0" borderId="30" xfId="0" applyFont="1" applyFill="1" applyBorder="1" applyAlignment="1" applyProtection="1">
      <alignment horizontal="left"/>
      <protection locked="0"/>
    </xf>
    <xf numFmtId="179" fontId="92" fillId="0" borderId="48" xfId="0" applyNumberFormat="1" applyFont="1" applyBorder="1" applyAlignment="1" applyProtection="1">
      <alignment horizontal="center"/>
      <protection locked="0"/>
    </xf>
    <xf numFmtId="173" fontId="92" fillId="0" borderId="48" xfId="0" applyNumberFormat="1" applyFont="1" applyBorder="1" applyAlignment="1">
      <alignment horizontal="left"/>
    </xf>
    <xf numFmtId="0" fontId="21" fillId="0" borderId="29" xfId="0" applyFont="1" applyFill="1" applyBorder="1" applyAlignment="1" applyProtection="1">
      <alignment horizontal="center"/>
      <protection locked="0"/>
    </xf>
    <xf numFmtId="0" fontId="92" fillId="0" borderId="0" xfId="0" applyFont="1" applyAlignment="1">
      <alignment horizontal="right"/>
    </xf>
    <xf numFmtId="0" fontId="15" fillId="0" borderId="99" xfId="0" applyFont="1" applyFill="1" applyBorder="1" applyAlignment="1" applyProtection="1">
      <alignment horizontal="left"/>
      <protection locked="0"/>
    </xf>
    <xf numFmtId="0" fontId="21" fillId="0" borderId="0" xfId="0" applyFont="1" applyFill="1" applyBorder="1" applyAlignment="1">
      <alignment horizontal="justify" wrapText="1"/>
    </xf>
    <xf numFmtId="0" fontId="15" fillId="0" borderId="48" xfId="0" applyFont="1" applyFill="1" applyBorder="1" applyAlignment="1" applyProtection="1">
      <alignment horizontal="left"/>
      <protection locked="0"/>
    </xf>
    <xf numFmtId="0" fontId="15" fillId="0" borderId="50" xfId="0" applyFont="1" applyFill="1" applyBorder="1" applyAlignment="1" applyProtection="1">
      <alignment horizontal="left"/>
      <protection locked="0"/>
    </xf>
    <xf numFmtId="194" fontId="21" fillId="0" borderId="29" xfId="0" applyNumberFormat="1" applyFont="1" applyFill="1" applyBorder="1" applyAlignment="1" applyProtection="1">
      <alignment horizontal="center"/>
      <protection locked="0"/>
    </xf>
    <xf numFmtId="194" fontId="110" fillId="0" borderId="48" xfId="0" applyNumberFormat="1" applyFont="1" applyFill="1" applyBorder="1" applyAlignment="1" applyProtection="1">
      <alignment horizontal="center"/>
      <protection locked="0"/>
    </xf>
    <xf numFmtId="170" fontId="7" fillId="0" borderId="49" xfId="0" applyNumberFormat="1" applyFont="1" applyFill="1" applyBorder="1" applyAlignment="1">
      <alignment horizontal="center"/>
    </xf>
    <xf numFmtId="0" fontId="113" fillId="0" borderId="0" xfId="0" applyFont="1" applyFill="1" applyBorder="1" applyAlignment="1">
      <alignment horizontal="center"/>
    </xf>
    <xf numFmtId="0" fontId="2" fillId="0" borderId="17" xfId="0" applyFont="1" applyFill="1" applyBorder="1" applyAlignment="1">
      <alignment horizontal="center"/>
    </xf>
    <xf numFmtId="0" fontId="2" fillId="0" borderId="38" xfId="0" applyFont="1" applyFill="1" applyBorder="1" applyAlignment="1">
      <alignment horizontal="center"/>
    </xf>
    <xf numFmtId="0" fontId="6" fillId="0" borderId="17" xfId="0" applyFont="1" applyFill="1" applyBorder="1" applyAlignment="1">
      <alignment horizontal="center"/>
    </xf>
    <xf numFmtId="0" fontId="6" fillId="0" borderId="38" xfId="0" applyFont="1" applyFill="1" applyBorder="1" applyAlignment="1">
      <alignment horizontal="center"/>
    </xf>
    <xf numFmtId="0" fontId="6" fillId="0" borderId="22" xfId="0" applyFont="1" applyFill="1" applyBorder="1" applyAlignment="1">
      <alignment horizontal="center"/>
    </xf>
    <xf numFmtId="0" fontId="6" fillId="0" borderId="40" xfId="0" applyFont="1" applyFill="1" applyBorder="1" applyAlignment="1">
      <alignment horizontal="center"/>
    </xf>
    <xf numFmtId="0" fontId="2" fillId="0" borderId="22" xfId="0" applyFont="1" applyFill="1" applyBorder="1" applyAlignment="1">
      <alignment horizontal="left"/>
    </xf>
    <xf numFmtId="0" fontId="2" fillId="0" borderId="40" xfId="0" applyFont="1" applyFill="1" applyBorder="1" applyAlignment="1">
      <alignment horizontal="left"/>
    </xf>
    <xf numFmtId="0" fontId="80" fillId="0" borderId="102" xfId="0" applyFont="1" applyFill="1" applyBorder="1" applyAlignment="1" applyProtection="1">
      <alignment horizontal="left"/>
      <protection locked="0"/>
    </xf>
    <xf numFmtId="194" fontId="88" fillId="0" borderId="48" xfId="0" applyNumberFormat="1" applyFont="1" applyBorder="1" applyAlignment="1" applyProtection="1">
      <alignment horizontal="center"/>
      <protection locked="0"/>
    </xf>
    <xf numFmtId="0" fontId="2" fillId="0" borderId="0" xfId="0" applyFont="1" applyFill="1" applyAlignment="1">
      <alignment horizontal="center"/>
    </xf>
    <xf numFmtId="0" fontId="6" fillId="0" borderId="16" xfId="0" applyFont="1" applyFill="1" applyBorder="1" applyAlignment="1">
      <alignment horizontal="left" vertical="top" wrapText="1"/>
    </xf>
    <xf numFmtId="0" fontId="5" fillId="0" borderId="8" xfId="0" applyFont="1" applyFill="1" applyBorder="1" applyAlignment="1">
      <alignment horizontal="center" wrapText="1"/>
    </xf>
    <xf numFmtId="0" fontId="5" fillId="0" borderId="16" xfId="0" applyFont="1" applyFill="1" applyBorder="1" applyAlignment="1">
      <alignment horizontal="center" wrapText="1"/>
    </xf>
    <xf numFmtId="0" fontId="3" fillId="0" borderId="0" xfId="0" applyFont="1" applyFill="1" applyBorder="1" applyAlignment="1">
      <alignment horizontal="center"/>
    </xf>
    <xf numFmtId="0" fontId="3" fillId="0" borderId="1" xfId="0" applyFont="1" applyFill="1" applyBorder="1" applyAlignment="1">
      <alignment horizontal="center"/>
    </xf>
    <xf numFmtId="0" fontId="2" fillId="0" borderId="4" xfId="0" applyFont="1" applyFill="1" applyBorder="1" applyAlignment="1">
      <alignment horizontal="left"/>
    </xf>
    <xf numFmtId="0" fontId="2" fillId="0" borderId="0" xfId="0" applyFont="1" applyFill="1" applyBorder="1" applyAlignment="1">
      <alignment horizontal="left"/>
    </xf>
    <xf numFmtId="0" fontId="2" fillId="0" borderId="4" xfId="0" applyFont="1" applyFill="1" applyBorder="1" applyAlignment="1">
      <alignment horizontal="center"/>
    </xf>
    <xf numFmtId="0" fontId="2" fillId="0" borderId="0" xfId="0" applyFont="1" applyFill="1" applyBorder="1" applyAlignment="1">
      <alignment horizontal="center"/>
    </xf>
    <xf numFmtId="0" fontId="2" fillId="0" borderId="39" xfId="0" applyFont="1" applyFill="1" applyBorder="1" applyAlignment="1">
      <alignment horizontal="center"/>
    </xf>
    <xf numFmtId="0" fontId="2" fillId="0" borderId="49" xfId="0" applyFont="1" applyFill="1" applyBorder="1" applyAlignment="1">
      <alignment horizontal="left"/>
    </xf>
    <xf numFmtId="0" fontId="2" fillId="0" borderId="58" xfId="0" applyFont="1" applyFill="1" applyBorder="1" applyAlignment="1">
      <alignment horizontal="left"/>
    </xf>
    <xf numFmtId="0" fontId="1" fillId="0" borderId="16" xfId="0" applyFont="1" applyFill="1" applyBorder="1" applyAlignment="1">
      <alignment horizontal="center" vertical="center"/>
    </xf>
    <xf numFmtId="0" fontId="5" fillId="0" borderId="3" xfId="0" applyFont="1" applyFill="1" applyBorder="1" applyAlignment="1">
      <alignment horizontal="center"/>
    </xf>
    <xf numFmtId="0" fontId="80" fillId="0" borderId="45" xfId="0" applyNumberFormat="1" applyFont="1" applyFill="1" applyBorder="1" applyAlignment="1" applyProtection="1">
      <alignment horizontal="center"/>
    </xf>
    <xf numFmtId="170" fontId="2" fillId="0" borderId="45" xfId="0" applyNumberFormat="1" applyFont="1" applyFill="1" applyBorder="1" applyAlignment="1" applyProtection="1">
      <alignment horizontal="center" vertical="justify"/>
    </xf>
    <xf numFmtId="14" fontId="80" fillId="0" borderId="45" xfId="0" applyNumberFormat="1" applyFont="1" applyFill="1" applyBorder="1" applyAlignment="1" applyProtection="1">
      <alignment horizontal="center"/>
    </xf>
    <xf numFmtId="0" fontId="5" fillId="0" borderId="0" xfId="0" applyFont="1" applyFill="1" applyBorder="1" applyAlignment="1" applyProtection="1">
      <alignment horizontal="justify" wrapText="1"/>
    </xf>
    <xf numFmtId="178" fontId="2" fillId="0" borderId="45" xfId="0" applyNumberFormat="1" applyFont="1" applyFill="1" applyBorder="1" applyAlignment="1" applyProtection="1">
      <alignment horizontal="center"/>
      <protection locked="0"/>
    </xf>
    <xf numFmtId="0" fontId="2" fillId="0" borderId="45" xfId="0" applyFont="1" applyBorder="1" applyAlignment="1" applyProtection="1">
      <alignment horizontal="center"/>
    </xf>
    <xf numFmtId="170" fontId="1" fillId="0" borderId="45" xfId="0" applyNumberFormat="1" applyFont="1" applyFill="1" applyBorder="1" applyAlignment="1" applyProtection="1">
      <alignment horizontal="center" vertical="justify"/>
    </xf>
    <xf numFmtId="14" fontId="2" fillId="0" borderId="45" xfId="0" applyNumberFormat="1" applyFont="1" applyFill="1" applyBorder="1" applyAlignment="1" applyProtection="1">
      <alignment horizontal="center"/>
    </xf>
    <xf numFmtId="178" fontId="2" fillId="0" borderId="45" xfId="0" applyNumberFormat="1" applyFont="1" applyFill="1" applyBorder="1" applyAlignment="1" applyProtection="1">
      <alignment horizontal="center"/>
    </xf>
    <xf numFmtId="0" fontId="15" fillId="0" borderId="29" xfId="0" applyFont="1" applyBorder="1" applyAlignment="1" applyProtection="1">
      <alignment horizontal="left"/>
      <protection locked="0"/>
    </xf>
    <xf numFmtId="0" fontId="15" fillId="0" borderId="30" xfId="0" applyFont="1" applyBorder="1" applyAlignment="1" applyProtection="1">
      <alignment horizontal="left"/>
      <protection locked="0"/>
    </xf>
    <xf numFmtId="0" fontId="15" fillId="0" borderId="32" xfId="0" applyFont="1" applyBorder="1" applyAlignment="1">
      <alignment horizontal="center"/>
    </xf>
    <xf numFmtId="0" fontId="15" fillId="0" borderId="0" xfId="0" applyFont="1" applyBorder="1" applyAlignment="1">
      <alignment horizontal="center"/>
    </xf>
    <xf numFmtId="0" fontId="15" fillId="0" borderId="95" xfId="0" applyFont="1" applyBorder="1" applyAlignment="1">
      <alignment horizontal="center"/>
    </xf>
    <xf numFmtId="0" fontId="15" fillId="0" borderId="29" xfId="0" applyFont="1" applyBorder="1" applyAlignment="1">
      <alignment horizontal="center"/>
    </xf>
    <xf numFmtId="0" fontId="14" fillId="0" borderId="0" xfId="0" applyFont="1" applyBorder="1" applyAlignment="1">
      <alignment horizontal="center"/>
    </xf>
    <xf numFmtId="0" fontId="14" fillId="0" borderId="98" xfId="0" applyFont="1" applyBorder="1" applyAlignment="1">
      <alignment horizontal="center"/>
    </xf>
    <xf numFmtId="0" fontId="15" fillId="0" borderId="108" xfId="0" applyFont="1" applyBorder="1" applyAlignment="1">
      <alignment horizontal="center"/>
    </xf>
    <xf numFmtId="0" fontId="21" fillId="0" borderId="12" xfId="0" applyFont="1" applyBorder="1" applyAlignment="1">
      <alignment horizontal="center"/>
    </xf>
    <xf numFmtId="0" fontId="21" fillId="0" borderId="13" xfId="0" applyFont="1" applyBorder="1" applyAlignment="1">
      <alignment horizontal="center"/>
    </xf>
    <xf numFmtId="0" fontId="15" fillId="0" borderId="99" xfId="0" applyFont="1" applyBorder="1" applyAlignment="1" applyProtection="1">
      <alignment horizontal="left"/>
      <protection locked="0"/>
    </xf>
    <xf numFmtId="0" fontId="15" fillId="0" borderId="48" xfId="0" applyFont="1" applyBorder="1" applyAlignment="1" applyProtection="1">
      <alignment horizontal="left"/>
      <protection locked="0"/>
    </xf>
    <xf numFmtId="0" fontId="21" fillId="0" borderId="29" xfId="0" applyFont="1" applyBorder="1" applyAlignment="1" applyProtection="1">
      <alignment horizontal="center"/>
      <protection locked="0"/>
    </xf>
    <xf numFmtId="0" fontId="86" fillId="0" borderId="96" xfId="0" applyFont="1" applyBorder="1" applyAlignment="1">
      <alignment horizontal="center"/>
    </xf>
    <xf numFmtId="0" fontId="86" fillId="0" borderId="97" xfId="0" applyFont="1" applyBorder="1" applyAlignment="1">
      <alignment horizontal="center"/>
    </xf>
    <xf numFmtId="0" fontId="15" fillId="0" borderId="96" xfId="0" applyFont="1" applyBorder="1" applyAlignment="1">
      <alignment horizontal="center"/>
    </xf>
    <xf numFmtId="0" fontId="15" fillId="0" borderId="97" xfId="0" applyFont="1" applyBorder="1" applyAlignment="1">
      <alignment horizontal="center"/>
    </xf>
    <xf numFmtId="0" fontId="20" fillId="0" borderId="15" xfId="0" applyFont="1" applyBorder="1" applyAlignment="1">
      <alignment horizontal="center" vertical="center"/>
    </xf>
    <xf numFmtId="0" fontId="20" fillId="0" borderId="111" xfId="0" applyFont="1" applyBorder="1" applyAlignment="1">
      <alignment horizontal="center" vertical="center"/>
    </xf>
    <xf numFmtId="0" fontId="23" fillId="0" borderId="29" xfId="0" applyFont="1" applyBorder="1" applyAlignment="1">
      <alignment horizontal="center"/>
    </xf>
    <xf numFmtId="0" fontId="23" fillId="0" borderId="108" xfId="0" applyFont="1" applyBorder="1" applyAlignment="1">
      <alignment horizontal="center"/>
    </xf>
    <xf numFmtId="0" fontId="23" fillId="0" borderId="97" xfId="0" applyFont="1" applyBorder="1" applyAlignment="1">
      <alignment horizontal="center"/>
    </xf>
    <xf numFmtId="0" fontId="23" fillId="0" borderId="109" xfId="0" applyFont="1" applyBorder="1" applyAlignment="1">
      <alignment horizontal="center"/>
    </xf>
    <xf numFmtId="194" fontId="21" fillId="0" borderId="29" xfId="0" applyNumberFormat="1" applyFont="1" applyBorder="1" applyAlignment="1" applyProtection="1">
      <alignment horizontal="center"/>
      <protection locked="0"/>
    </xf>
    <xf numFmtId="0" fontId="21" fillId="0" borderId="0" xfId="0" applyFont="1" applyAlignment="1">
      <alignment horizontal="justify" wrapText="1"/>
    </xf>
    <xf numFmtId="194" fontId="110" fillId="0" borderId="48" xfId="0" applyNumberFormat="1" applyFont="1" applyBorder="1" applyAlignment="1" applyProtection="1">
      <alignment horizontal="center"/>
      <protection locked="0"/>
    </xf>
    <xf numFmtId="170" fontId="79" fillId="0" borderId="49" xfId="0" applyNumberFormat="1" applyFont="1" applyBorder="1" applyAlignment="1" applyProtection="1">
      <alignment horizontal="center"/>
    </xf>
    <xf numFmtId="0" fontId="80" fillId="0" borderId="49" xfId="0" applyFont="1" applyBorder="1" applyAlignment="1" applyProtection="1">
      <alignment horizontal="center"/>
    </xf>
    <xf numFmtId="0" fontId="80" fillId="0" borderId="54" xfId="0" applyFont="1" applyBorder="1" applyAlignment="1" applyProtection="1">
      <alignment horizontal="left"/>
      <protection locked="0"/>
    </xf>
    <xf numFmtId="0" fontId="80" fillId="0" borderId="100" xfId="0" applyFont="1" applyBorder="1" applyAlignment="1" applyProtection="1">
      <alignment horizontal="left"/>
      <protection locked="0"/>
    </xf>
    <xf numFmtId="194" fontId="7" fillId="0" borderId="17" xfId="0" applyNumberFormat="1" applyFont="1" applyBorder="1" applyAlignment="1" applyProtection="1">
      <alignment horizontal="center"/>
      <protection locked="0"/>
    </xf>
    <xf numFmtId="0" fontId="20" fillId="0" borderId="113" xfId="0" applyFont="1" applyBorder="1" applyAlignment="1">
      <alignment horizontal="center"/>
    </xf>
    <xf numFmtId="0" fontId="20" fillId="0" borderId="106" xfId="0" applyFont="1" applyBorder="1" applyAlignment="1">
      <alignment horizontal="center"/>
    </xf>
    <xf numFmtId="0" fontId="20" fillId="0" borderId="107" xfId="0" applyFont="1" applyBorder="1" applyAlignment="1">
      <alignment horizontal="center"/>
    </xf>
    <xf numFmtId="0" fontId="86" fillId="0" borderId="0" xfId="0" applyFont="1" applyAlignment="1">
      <alignment horizontal="center"/>
    </xf>
    <xf numFmtId="0" fontId="15" fillId="0" borderId="29" xfId="0" applyFont="1" applyBorder="1" applyAlignment="1">
      <alignment horizontal="left"/>
    </xf>
    <xf numFmtId="0" fontId="15" fillId="0" borderId="35" xfId="0" applyFont="1" applyBorder="1" applyAlignment="1">
      <alignment horizontal="left"/>
    </xf>
    <xf numFmtId="0" fontId="15" fillId="0" borderId="97" xfId="0" applyFont="1" applyBorder="1" applyAlignment="1">
      <alignment horizontal="left"/>
    </xf>
    <xf numFmtId="0" fontId="15" fillId="0" borderId="34" xfId="0" applyFont="1" applyBorder="1" applyAlignment="1">
      <alignment horizontal="left"/>
    </xf>
    <xf numFmtId="0" fontId="15" fillId="0" borderId="0" xfId="0" applyFont="1" applyBorder="1" applyAlignment="1">
      <alignment horizontal="left"/>
    </xf>
    <xf numFmtId="170" fontId="80" fillId="0" borderId="49" xfId="0" applyNumberFormat="1" applyFont="1" applyBorder="1" applyAlignment="1" applyProtection="1">
      <alignment horizontal="center"/>
      <protection locked="0"/>
    </xf>
    <xf numFmtId="170" fontId="80" fillId="0" borderId="49" xfId="0" applyNumberFormat="1" applyFont="1" applyBorder="1" applyAlignment="1" applyProtection="1">
      <alignment horizontal="center"/>
    </xf>
  </cellXfs>
  <cellStyles count="11">
    <cellStyle name="Euro" xfId="1" xr:uid="{00000000-0005-0000-0000-000000000000}"/>
    <cellStyle name="Euro 2" xfId="7" xr:uid="{00000000-0005-0000-0000-000001000000}"/>
    <cellStyle name="Milliers" xfId="10" builtinId="3"/>
    <cellStyle name="Monétaire" xfId="2" builtinId="4"/>
    <cellStyle name="Monétaire 2" xfId="8" xr:uid="{00000000-0005-0000-0000-000004000000}"/>
    <cellStyle name="Normal" xfId="0" builtinId="0"/>
    <cellStyle name="Normal 2" xfId="6" xr:uid="{00000000-0005-0000-0000-000006000000}"/>
    <cellStyle name="Normal_DV 3 FR" xfId="3" xr:uid="{00000000-0005-0000-0000-000007000000}"/>
    <cellStyle name="Normal_DV5" xfId="4" xr:uid="{00000000-0005-0000-0000-000008000000}"/>
    <cellStyle name="Pourcentage" xfId="5" builtinId="5"/>
    <cellStyle name="Pourcentage 2" xfId="9" xr:uid="{00000000-0005-0000-0000-00000A000000}"/>
  </cellStyles>
  <dxfs count="50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font>
        <condense val="0"/>
        <extend val="0"/>
        <color indexed="12"/>
      </font>
    </dxf>
    <dxf>
      <font>
        <condense val="0"/>
        <extend val="0"/>
        <color indexed="12"/>
      </font>
    </dxf>
    <dxf>
      <font>
        <condense val="0"/>
        <extend val="0"/>
        <color indexed="12"/>
      </font>
    </dxf>
    <dxf>
      <font>
        <condense val="0"/>
        <extend val="0"/>
        <color indexed="12"/>
      </font>
    </dxf>
    <dxf>
      <font>
        <color auto="1"/>
      </font>
      <fill>
        <patternFill patternType="lightGray">
          <fgColor rgb="FFFF0000"/>
          <bgColor auto="1"/>
        </patternFill>
      </fill>
    </dxf>
    <dxf>
      <font>
        <condense val="0"/>
        <extend val="0"/>
        <color indexed="12"/>
      </font>
    </dxf>
    <dxf>
      <font>
        <strike/>
      </font>
    </dxf>
    <dxf>
      <font>
        <strike val="0"/>
      </font>
    </dxf>
    <dxf>
      <font>
        <strike val="0"/>
      </font>
    </dxf>
    <dxf>
      <font>
        <b val="0"/>
        <i val="0"/>
        <strike/>
      </font>
    </dxf>
    <dxf>
      <font>
        <strike val="0"/>
      </font>
    </dxf>
    <dxf>
      <font>
        <strike val="0"/>
        <color auto="1"/>
      </font>
    </dxf>
    <dxf>
      <font>
        <strike/>
      </font>
    </dxf>
    <dxf>
      <font>
        <strike/>
      </font>
    </dxf>
    <dxf>
      <font>
        <strike/>
      </font>
    </dxf>
    <dxf>
      <font>
        <condense val="0"/>
        <extend val="0"/>
        <color indexed="12"/>
      </font>
    </dxf>
    <dxf>
      <font>
        <strike/>
      </font>
    </dxf>
    <dxf>
      <font>
        <strike/>
      </font>
    </dxf>
    <dxf>
      <font>
        <b val="0"/>
        <i val="0"/>
        <strike/>
      </font>
    </dxf>
    <dxf>
      <font>
        <condense val="0"/>
        <extend val="0"/>
        <color indexed="12"/>
      </font>
    </dxf>
    <dxf>
      <font>
        <condense val="0"/>
        <extend val="0"/>
        <color indexed="12"/>
      </font>
    </dxf>
    <dxf>
      <font>
        <b val="0"/>
        <i val="0"/>
        <strike/>
      </font>
    </dxf>
    <dxf>
      <font>
        <color auto="1"/>
      </font>
    </dxf>
    <dxf>
      <font>
        <condense val="0"/>
        <extend val="0"/>
        <color indexed="12"/>
      </font>
    </dxf>
    <dxf>
      <font>
        <condense val="0"/>
        <extend val="0"/>
        <color indexed="12"/>
      </font>
    </dxf>
    <dxf>
      <font>
        <color auto="1"/>
      </font>
    </dxf>
    <dxf>
      <font>
        <color theme="0"/>
      </font>
    </dxf>
    <dxf>
      <font>
        <condense val="0"/>
        <extend val="0"/>
        <color indexed="12"/>
      </font>
    </dxf>
    <dxf>
      <font>
        <condense val="0"/>
        <extend val="0"/>
        <color indexed="12"/>
      </font>
    </dxf>
    <dxf>
      <font>
        <condense val="0"/>
        <extend val="0"/>
        <color indexed="12"/>
      </font>
    </dxf>
    <dxf>
      <font>
        <condense val="0"/>
        <extend val="0"/>
        <color indexed="12"/>
      </font>
    </dxf>
    <dxf>
      <font>
        <color auto="1"/>
      </font>
      <fill>
        <patternFill patternType="lightGray">
          <fgColor rgb="FFFF0000"/>
          <bgColor auto="1"/>
        </patternFill>
      </fill>
    </dxf>
    <dxf>
      <font>
        <condense val="0"/>
        <extend val="0"/>
        <color indexed="12"/>
      </font>
    </dxf>
    <dxf>
      <font>
        <strike/>
      </font>
    </dxf>
    <dxf>
      <font>
        <strike val="0"/>
      </font>
    </dxf>
    <dxf>
      <font>
        <strike val="0"/>
      </font>
    </dxf>
    <dxf>
      <font>
        <b val="0"/>
        <i val="0"/>
        <strike/>
      </font>
    </dxf>
    <dxf>
      <font>
        <strike val="0"/>
      </font>
    </dxf>
    <dxf>
      <font>
        <strike val="0"/>
        <color auto="1"/>
      </font>
    </dxf>
    <dxf>
      <font>
        <condense val="0"/>
        <extend val="0"/>
        <color indexed="12"/>
      </font>
    </dxf>
    <dxf>
      <font>
        <strike/>
      </font>
    </dxf>
    <dxf>
      <font>
        <strike val="0"/>
      </font>
    </dxf>
    <dxf>
      <font>
        <strike val="0"/>
      </font>
    </dxf>
    <dxf>
      <font>
        <strike/>
      </font>
    </dxf>
    <dxf>
      <font>
        <strike val="0"/>
      </font>
    </dxf>
    <dxf>
      <font>
        <b val="0"/>
        <i val="0"/>
        <strike/>
      </font>
    </dxf>
    <dxf>
      <font>
        <strike val="0"/>
      </font>
    </dxf>
    <dxf>
      <font>
        <b val="0"/>
        <i val="0"/>
        <strike/>
      </font>
    </dxf>
    <dxf>
      <font>
        <strike val="0"/>
      </font>
    </dxf>
    <dxf>
      <font>
        <strike val="0"/>
        <color auto="1"/>
      </font>
    </dxf>
    <dxf>
      <font>
        <condense val="0"/>
        <extend val="0"/>
        <color indexed="12"/>
      </font>
    </dxf>
    <dxf>
      <font>
        <condense val="0"/>
        <extend val="0"/>
        <color indexed="12"/>
      </font>
    </dxf>
    <dxf>
      <font>
        <b val="0"/>
        <i val="0"/>
        <strike/>
      </font>
    </dxf>
    <dxf>
      <font>
        <condense val="0"/>
        <extend val="0"/>
        <color indexed="12"/>
      </font>
    </dxf>
    <dxf>
      <font>
        <condense val="0"/>
        <extend val="0"/>
        <color indexed="12"/>
      </font>
    </dxf>
    <dxf>
      <font>
        <condense val="0"/>
        <extend val="0"/>
        <color indexed="12"/>
      </font>
    </dxf>
    <dxf>
      <fill>
        <patternFill patternType="lightGray">
          <fgColor rgb="FFFF0000"/>
        </patternFill>
      </fill>
    </dxf>
    <dxf>
      <fill>
        <patternFill patternType="lightGray">
          <fgColor rgb="FFFF0000"/>
        </patternFill>
      </fill>
    </dxf>
    <dxf>
      <fill>
        <patternFill patternType="lightGray">
          <fgColor rgb="FFFF0000"/>
        </patternFill>
      </fill>
    </dxf>
    <dxf>
      <fill>
        <patternFill patternType="lightGray">
          <fgColor rgb="FFFF0000"/>
        </patternFill>
      </fill>
    </dxf>
    <dxf>
      <fill>
        <patternFill patternType="lightGray">
          <fgColor rgb="FFFF0000"/>
        </patternFill>
      </fill>
    </dxf>
    <dxf>
      <fill>
        <patternFill patternType="lightGray">
          <fgColor rgb="FFFF0000"/>
        </patternFill>
      </fill>
    </dxf>
    <dxf>
      <font>
        <b/>
        <i val="0"/>
      </font>
    </dxf>
    <dxf>
      <font>
        <b/>
        <i val="0"/>
      </font>
    </dxf>
    <dxf>
      <font>
        <b/>
        <i val="0"/>
      </font>
    </dxf>
    <dxf>
      <font>
        <b/>
        <i val="0"/>
      </font>
    </dxf>
    <dxf>
      <font>
        <b/>
        <i val="0"/>
      </font>
    </dxf>
    <dxf>
      <font>
        <b/>
        <i val="0"/>
      </font>
    </dxf>
    <dxf>
      <font>
        <b val="0"/>
        <i val="0"/>
        <strike/>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2"/>
      </font>
    </dxf>
    <dxf>
      <font>
        <condense val="0"/>
        <extend val="0"/>
        <color indexed="12"/>
      </font>
    </dxf>
    <dxf>
      <font>
        <condense val="0"/>
        <extend val="0"/>
        <color indexed="12"/>
      </font>
    </dxf>
    <dxf>
      <font>
        <condense val="0"/>
        <extend val="0"/>
        <color indexed="9"/>
      </font>
    </dxf>
    <dxf>
      <font>
        <condense val="0"/>
        <extend val="0"/>
        <color indexed="9"/>
      </font>
    </dxf>
    <dxf>
      <font>
        <condense val="0"/>
        <extend val="0"/>
        <color indexed="9"/>
      </font>
    </dxf>
    <dxf>
      <font>
        <condense val="0"/>
        <extend val="0"/>
        <color indexed="12"/>
      </font>
    </dxf>
    <dxf>
      <font>
        <condense val="0"/>
        <extend val="0"/>
        <color indexed="12"/>
      </font>
    </dxf>
    <dxf>
      <font>
        <condense val="0"/>
        <extend val="0"/>
        <color indexed="9"/>
      </font>
    </dxf>
    <dxf>
      <font>
        <strike val="0"/>
      </font>
    </dxf>
    <dxf>
      <font>
        <strike val="0"/>
      </font>
    </dxf>
    <dxf>
      <font>
        <strike/>
      </font>
    </dxf>
    <dxf>
      <font>
        <strike/>
      </font>
    </dxf>
    <dxf>
      <font>
        <color rgb="FFFF0000"/>
      </font>
    </dxf>
    <dxf>
      <fill>
        <patternFill patternType="lightGray">
          <fgColor rgb="FFFF0000"/>
        </patternFill>
      </fill>
    </dxf>
    <dxf>
      <font>
        <b val="0"/>
        <i val="0"/>
        <strike/>
      </font>
    </dxf>
    <dxf>
      <fill>
        <patternFill patternType="lightGray">
          <fgColor rgb="FFFF0000"/>
          <bgColor auto="1"/>
        </patternFill>
      </fill>
    </dxf>
    <dxf>
      <fill>
        <patternFill patternType="lightGray">
          <fgColor rgb="FFFF0000"/>
        </patternFill>
      </fill>
    </dxf>
    <dxf>
      <fill>
        <patternFill patternType="lightGray">
          <fgColor rgb="FFFF0000"/>
        </patternFill>
      </fill>
    </dxf>
    <dxf>
      <fill>
        <patternFill patternType="lightGray">
          <fgColor rgb="FFFF000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2"/>
      </font>
    </dxf>
    <dxf>
      <font>
        <condense val="0"/>
        <extend val="0"/>
        <color indexed="9"/>
      </font>
    </dxf>
    <dxf>
      <font>
        <condense val="0"/>
        <extend val="0"/>
        <color indexed="9"/>
      </font>
    </dxf>
    <dxf>
      <font>
        <color theme="0"/>
      </font>
    </dxf>
    <dxf>
      <font>
        <color theme="0"/>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lor auto="1"/>
      </font>
      <fill>
        <patternFill patternType="lightGray">
          <fgColor rgb="FFFF0000"/>
          <bgColor auto="1"/>
        </patternFill>
      </fill>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lor auto="1"/>
      </font>
      <fill>
        <patternFill patternType="lightGray">
          <fgColor rgb="FFFF0000"/>
          <bgColor auto="1"/>
        </patternFill>
      </fill>
    </dxf>
    <dxf>
      <font>
        <condense val="0"/>
        <extend val="0"/>
        <color indexed="12"/>
      </font>
    </dxf>
    <dxf>
      <font>
        <condense val="0"/>
        <extend val="0"/>
        <color indexed="12"/>
      </font>
    </dxf>
    <dxf>
      <font>
        <condense val="0"/>
        <extend val="0"/>
        <color indexed="12"/>
      </font>
    </dxf>
    <dxf>
      <font>
        <condense val="0"/>
        <extend val="0"/>
        <color indexed="12"/>
      </font>
    </dxf>
    <dxf>
      <font>
        <strike/>
      </font>
    </dxf>
    <dxf>
      <font>
        <strike val="0"/>
      </font>
    </dxf>
    <dxf>
      <font>
        <strike val="0"/>
      </font>
    </dxf>
    <dxf>
      <font>
        <b val="0"/>
        <i val="0"/>
        <strike/>
      </font>
    </dxf>
    <dxf>
      <font>
        <strike val="0"/>
      </font>
    </dxf>
    <dxf>
      <font>
        <strike val="0"/>
        <color auto="1"/>
      </font>
    </dxf>
    <dxf>
      <font>
        <condense val="0"/>
        <extend val="0"/>
        <color indexed="12"/>
      </font>
    </dxf>
    <dxf>
      <font>
        <condense val="0"/>
        <extend val="0"/>
        <color indexed="12"/>
      </font>
    </dxf>
    <dxf>
      <font>
        <strike/>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strike/>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b val="0"/>
        <i val="0"/>
        <strike/>
      </font>
    </dxf>
    <dxf>
      <font>
        <condense val="0"/>
        <extend val="0"/>
        <color indexed="12"/>
      </font>
    </dxf>
    <dxf>
      <font>
        <condense val="0"/>
        <extend val="0"/>
        <color indexed="12"/>
      </font>
    </dxf>
    <dxf>
      <font>
        <b val="0"/>
        <i val="0"/>
        <strike/>
      </font>
    </dxf>
    <dxf>
      <font>
        <strike/>
      </font>
    </dxf>
    <dxf>
      <font>
        <condense val="0"/>
        <extend val="0"/>
        <color indexed="12"/>
      </font>
    </dxf>
    <dxf>
      <font>
        <condense val="0"/>
        <extend val="0"/>
        <color indexed="12"/>
      </font>
    </dxf>
    <dxf>
      <font>
        <condense val="0"/>
        <extend val="0"/>
        <color indexed="12"/>
      </font>
    </dxf>
    <dxf>
      <font>
        <color theme="0"/>
      </font>
    </dxf>
    <dxf>
      <font>
        <color theme="0"/>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lor auto="1"/>
      </font>
      <fill>
        <patternFill patternType="lightGray">
          <fgColor rgb="FFFF0000"/>
          <bgColor auto="1"/>
        </patternFill>
      </fill>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lor auto="1"/>
      </font>
      <fill>
        <patternFill patternType="lightGray">
          <fgColor rgb="FFFF0000"/>
          <bgColor auto="1"/>
        </patternFill>
      </fill>
    </dxf>
    <dxf>
      <font>
        <condense val="0"/>
        <extend val="0"/>
        <color indexed="12"/>
      </font>
    </dxf>
    <dxf>
      <font>
        <condense val="0"/>
        <extend val="0"/>
        <color indexed="12"/>
      </font>
    </dxf>
    <dxf>
      <font>
        <condense val="0"/>
        <extend val="0"/>
        <color indexed="12"/>
      </font>
    </dxf>
    <dxf>
      <font>
        <condense val="0"/>
        <extend val="0"/>
        <color indexed="12"/>
      </font>
    </dxf>
    <dxf>
      <font>
        <strike/>
      </font>
    </dxf>
    <dxf>
      <font>
        <strike val="0"/>
      </font>
    </dxf>
    <dxf>
      <font>
        <strike val="0"/>
      </font>
    </dxf>
    <dxf>
      <font>
        <b val="0"/>
        <i val="0"/>
        <strike/>
      </font>
    </dxf>
    <dxf>
      <font>
        <strike val="0"/>
      </font>
    </dxf>
    <dxf>
      <font>
        <strike val="0"/>
        <color auto="1"/>
      </font>
    </dxf>
    <dxf>
      <font>
        <condense val="0"/>
        <extend val="0"/>
        <color indexed="12"/>
      </font>
    </dxf>
    <dxf>
      <font>
        <condense val="0"/>
        <extend val="0"/>
        <color indexed="12"/>
      </font>
    </dxf>
    <dxf>
      <font>
        <strike/>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strike/>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b val="0"/>
        <i val="0"/>
        <strike/>
      </font>
    </dxf>
    <dxf>
      <font>
        <condense val="0"/>
        <extend val="0"/>
        <color indexed="12"/>
      </font>
    </dxf>
    <dxf>
      <font>
        <condense val="0"/>
        <extend val="0"/>
        <color indexed="12"/>
      </font>
    </dxf>
    <dxf>
      <font>
        <b val="0"/>
        <i val="0"/>
        <strike/>
      </font>
    </dxf>
    <dxf>
      <font>
        <strike/>
      </font>
    </dxf>
    <dxf>
      <font>
        <condense val="0"/>
        <extend val="0"/>
        <color indexed="12"/>
      </font>
    </dxf>
    <dxf>
      <font>
        <condense val="0"/>
        <extend val="0"/>
        <color indexed="12"/>
      </font>
    </dxf>
    <dxf>
      <font>
        <condense val="0"/>
        <extend val="0"/>
        <color indexed="12"/>
      </font>
    </dxf>
    <dxf>
      <font>
        <color theme="0"/>
      </font>
    </dxf>
    <dxf>
      <font>
        <color theme="0"/>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lor auto="1"/>
      </font>
      <fill>
        <patternFill patternType="lightGray">
          <fgColor rgb="FFFF0000"/>
          <bgColor auto="1"/>
        </patternFill>
      </fill>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lor auto="1"/>
      </font>
      <fill>
        <patternFill patternType="lightGray">
          <fgColor rgb="FFFF0000"/>
          <bgColor auto="1"/>
        </patternFill>
      </fill>
    </dxf>
    <dxf>
      <font>
        <condense val="0"/>
        <extend val="0"/>
        <color indexed="12"/>
      </font>
    </dxf>
    <dxf>
      <font>
        <condense val="0"/>
        <extend val="0"/>
        <color indexed="12"/>
      </font>
    </dxf>
    <dxf>
      <font>
        <condense val="0"/>
        <extend val="0"/>
        <color indexed="12"/>
      </font>
    </dxf>
    <dxf>
      <font>
        <condense val="0"/>
        <extend val="0"/>
        <color indexed="12"/>
      </font>
    </dxf>
    <dxf>
      <font>
        <strike/>
      </font>
    </dxf>
    <dxf>
      <font>
        <strike val="0"/>
      </font>
    </dxf>
    <dxf>
      <font>
        <strike val="0"/>
      </font>
    </dxf>
    <dxf>
      <font>
        <b val="0"/>
        <i val="0"/>
        <strike/>
      </font>
    </dxf>
    <dxf>
      <font>
        <strike val="0"/>
      </font>
    </dxf>
    <dxf>
      <font>
        <strike val="0"/>
        <color auto="1"/>
      </font>
    </dxf>
    <dxf>
      <font>
        <strike/>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strike/>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b val="0"/>
        <i val="0"/>
        <strike/>
      </font>
    </dxf>
    <dxf>
      <font>
        <condense val="0"/>
        <extend val="0"/>
        <color indexed="12"/>
      </font>
    </dxf>
    <dxf>
      <font>
        <condense val="0"/>
        <extend val="0"/>
        <color indexed="12"/>
      </font>
    </dxf>
    <dxf>
      <font>
        <b val="0"/>
        <i val="0"/>
        <strike/>
      </font>
    </dxf>
    <dxf>
      <font>
        <strike/>
      </font>
    </dxf>
    <dxf>
      <font>
        <condense val="0"/>
        <extend val="0"/>
        <color indexed="12"/>
      </font>
    </dxf>
    <dxf>
      <font>
        <condense val="0"/>
        <extend val="0"/>
        <color indexed="12"/>
      </font>
    </dxf>
    <dxf>
      <font>
        <condense val="0"/>
        <extend val="0"/>
        <color indexed="12"/>
      </font>
    </dxf>
    <dxf>
      <font>
        <condense val="0"/>
        <extend val="0"/>
        <color indexed="12"/>
      </font>
    </dxf>
    <dxf>
      <font>
        <b val="0"/>
        <i val="0"/>
        <strike/>
      </font>
    </dxf>
    <dxf>
      <font>
        <condense val="0"/>
        <extend val="0"/>
        <color indexed="12"/>
      </font>
    </dxf>
    <dxf>
      <font>
        <condense val="0"/>
        <extend val="0"/>
        <color indexed="12"/>
      </font>
    </dxf>
    <dxf>
      <font>
        <condense val="0"/>
        <extend val="0"/>
        <color indexed="12"/>
      </font>
    </dxf>
    <dxf>
      <font>
        <condense val="0"/>
        <extend val="0"/>
        <color indexed="12"/>
      </font>
    </dxf>
    <dxf>
      <font>
        <b val="0"/>
        <i val="0"/>
        <strike/>
      </font>
    </dxf>
    <dxf>
      <font>
        <condense val="0"/>
        <extend val="0"/>
        <color indexed="12"/>
      </font>
    </dxf>
    <dxf>
      <font>
        <condense val="0"/>
        <extend val="0"/>
        <color indexed="12"/>
      </font>
    </dxf>
    <dxf>
      <font>
        <condense val="0"/>
        <extend val="0"/>
        <color indexed="12"/>
      </font>
    </dxf>
    <dxf>
      <font>
        <condense val="0"/>
        <extend val="0"/>
        <color indexed="12"/>
      </font>
    </dxf>
    <dxf>
      <font>
        <b val="0"/>
        <i val="0"/>
        <strike/>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b val="0"/>
        <i val="0"/>
        <strike/>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b/>
        <i val="0"/>
        <color rgb="FFFF0000"/>
      </font>
    </dxf>
    <dxf>
      <font>
        <b val="0"/>
        <i val="0"/>
        <strike/>
        <condense val="0"/>
        <extend val="0"/>
      </font>
    </dxf>
    <dxf>
      <font>
        <condense val="0"/>
        <extend val="0"/>
        <color indexed="9"/>
      </font>
    </dxf>
    <dxf>
      <font>
        <b val="0"/>
        <i val="0"/>
        <strike/>
      </font>
    </dxf>
    <dxf>
      <font>
        <condense val="0"/>
        <extend val="0"/>
        <color indexed="9"/>
      </font>
    </dxf>
    <dxf>
      <font>
        <b/>
        <i val="0"/>
        <color rgb="FFFF0000"/>
      </font>
    </dxf>
    <dxf>
      <font>
        <b val="0"/>
        <i val="0"/>
        <strike/>
        <condense val="0"/>
        <extend val="0"/>
      </font>
    </dxf>
    <dxf>
      <font>
        <condense val="0"/>
        <extend val="0"/>
        <color indexed="9"/>
      </font>
    </dxf>
    <dxf>
      <font>
        <b val="0"/>
        <i val="0"/>
        <strike/>
      </font>
    </dxf>
    <dxf>
      <font>
        <condense val="0"/>
        <extend val="0"/>
        <color indexed="9"/>
      </font>
    </dxf>
    <dxf>
      <font>
        <b/>
        <i val="0"/>
        <color rgb="FFFF0000"/>
      </font>
    </dxf>
    <dxf>
      <font>
        <b val="0"/>
        <i val="0"/>
        <strike/>
        <condense val="0"/>
        <extend val="0"/>
      </font>
    </dxf>
    <dxf>
      <font>
        <condense val="0"/>
        <extend val="0"/>
        <color indexed="9"/>
      </font>
    </dxf>
    <dxf>
      <font>
        <b val="0"/>
        <i val="0"/>
        <strike/>
      </font>
    </dxf>
    <dxf>
      <font>
        <condense val="0"/>
        <extend val="0"/>
        <color indexed="9"/>
      </font>
    </dxf>
    <dxf>
      <font>
        <b/>
        <i val="0"/>
        <color rgb="FFFF0000"/>
      </font>
    </dxf>
    <dxf>
      <font>
        <b val="0"/>
        <i val="0"/>
        <strike/>
        <condense val="0"/>
        <extend val="0"/>
      </font>
    </dxf>
    <dxf>
      <font>
        <condense val="0"/>
        <extend val="0"/>
        <color indexed="9"/>
      </font>
    </dxf>
    <dxf>
      <font>
        <b val="0"/>
        <i val="0"/>
        <strike/>
      </font>
    </dxf>
    <dxf>
      <font>
        <condense val="0"/>
        <extend val="0"/>
        <color indexed="9"/>
      </font>
    </dxf>
    <dxf>
      <font>
        <b/>
        <i val="0"/>
        <color rgb="FFFF0000"/>
      </font>
    </dxf>
    <dxf>
      <font>
        <b val="0"/>
        <i val="0"/>
        <strike/>
        <condense val="0"/>
        <extend val="0"/>
      </font>
    </dxf>
    <dxf>
      <font>
        <condense val="0"/>
        <extend val="0"/>
        <color indexed="9"/>
      </font>
    </dxf>
    <dxf>
      <font>
        <b val="0"/>
        <i val="0"/>
        <strike/>
      </font>
    </dxf>
    <dxf>
      <font>
        <condense val="0"/>
        <extend val="0"/>
        <color indexed="9"/>
      </font>
    </dxf>
    <dxf>
      <font>
        <b/>
        <i val="0"/>
        <color rgb="FFFF0000"/>
      </font>
    </dxf>
    <dxf>
      <font>
        <b val="0"/>
        <i val="0"/>
        <strike/>
        <condense val="0"/>
        <extend val="0"/>
      </font>
    </dxf>
    <dxf>
      <font>
        <condense val="0"/>
        <extend val="0"/>
        <color indexed="9"/>
      </font>
    </dxf>
    <dxf>
      <font>
        <b val="0"/>
        <i val="0"/>
        <strike/>
      </font>
    </dxf>
    <dxf>
      <font>
        <condense val="0"/>
        <extend val="0"/>
        <color indexed="9"/>
      </font>
    </dxf>
    <dxf>
      <font>
        <b/>
        <i val="0"/>
        <color rgb="FFFF0000"/>
      </font>
    </dxf>
    <dxf>
      <font>
        <b val="0"/>
        <i val="0"/>
        <strike/>
        <condense val="0"/>
        <extend val="0"/>
      </font>
    </dxf>
    <dxf>
      <font>
        <condense val="0"/>
        <extend val="0"/>
        <color indexed="9"/>
      </font>
    </dxf>
    <dxf>
      <font>
        <b val="0"/>
        <i val="0"/>
        <strike/>
      </font>
    </dxf>
    <dxf>
      <font>
        <condense val="0"/>
        <extend val="0"/>
        <color indexed="9"/>
      </font>
    </dxf>
    <dxf>
      <font>
        <b/>
        <i val="0"/>
        <color rgb="FFFF0000"/>
      </font>
    </dxf>
    <dxf>
      <font>
        <b val="0"/>
        <i val="0"/>
        <strike/>
        <condense val="0"/>
        <extend val="0"/>
      </font>
    </dxf>
    <dxf>
      <font>
        <condense val="0"/>
        <extend val="0"/>
        <color indexed="9"/>
      </font>
    </dxf>
    <dxf>
      <font>
        <b val="0"/>
        <i val="0"/>
        <strike/>
      </font>
    </dxf>
    <dxf>
      <font>
        <condense val="0"/>
        <extend val="0"/>
        <color indexed="9"/>
      </font>
    </dxf>
    <dxf>
      <font>
        <b/>
        <i val="0"/>
        <color rgb="FFFF0000"/>
      </font>
    </dxf>
    <dxf>
      <font>
        <b val="0"/>
        <i val="0"/>
        <strike/>
        <condense val="0"/>
        <extend val="0"/>
      </font>
    </dxf>
    <dxf>
      <font>
        <condense val="0"/>
        <extend val="0"/>
        <color indexed="9"/>
      </font>
    </dxf>
    <dxf>
      <font>
        <b val="0"/>
        <i val="0"/>
        <strike/>
      </font>
    </dxf>
    <dxf>
      <font>
        <condense val="0"/>
        <extend val="0"/>
        <color indexed="9"/>
      </font>
    </dxf>
    <dxf>
      <font>
        <b/>
        <i val="0"/>
        <color rgb="FFFF0000"/>
      </font>
    </dxf>
    <dxf>
      <font>
        <b val="0"/>
        <i val="0"/>
        <strike/>
        <condense val="0"/>
        <extend val="0"/>
      </font>
    </dxf>
    <dxf>
      <font>
        <condense val="0"/>
        <extend val="0"/>
        <color indexed="9"/>
      </font>
    </dxf>
    <dxf>
      <font>
        <b val="0"/>
        <i val="0"/>
        <strike/>
      </font>
    </dxf>
    <dxf>
      <font>
        <condense val="0"/>
        <extend val="0"/>
        <color indexed="9"/>
      </font>
    </dxf>
    <dxf>
      <font>
        <b/>
        <i val="0"/>
        <color rgb="FFFF0000"/>
      </font>
    </dxf>
    <dxf>
      <font>
        <b val="0"/>
        <i val="0"/>
        <strike/>
        <condense val="0"/>
        <extend val="0"/>
      </font>
    </dxf>
    <dxf>
      <font>
        <condense val="0"/>
        <extend val="0"/>
        <color indexed="9"/>
      </font>
    </dxf>
    <dxf>
      <font>
        <b val="0"/>
        <i val="0"/>
        <strike/>
      </font>
    </dxf>
    <dxf>
      <font>
        <b val="0"/>
        <i val="0"/>
        <strike/>
      </font>
    </dxf>
    <dxf>
      <font>
        <b val="0"/>
        <i val="0"/>
        <strike/>
      </font>
    </dxf>
    <dxf>
      <font>
        <b val="0"/>
        <i val="0"/>
        <strike/>
      </font>
    </dxf>
    <dxf>
      <font>
        <color auto="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val="0"/>
        <i val="0"/>
        <strike/>
      </font>
    </dxf>
    <dxf>
      <font>
        <condense val="0"/>
        <extend val="0"/>
        <color indexed="9"/>
      </font>
    </dxf>
    <dxf>
      <font>
        <condense val="0"/>
        <extend val="0"/>
        <color indexed="9"/>
      </font>
    </dxf>
    <dxf>
      <font>
        <color auto="1"/>
      </font>
    </dxf>
    <dxf>
      <font>
        <condense val="0"/>
        <extend val="0"/>
        <color indexed="9"/>
      </font>
    </dxf>
    <dxf>
      <font>
        <strike/>
      </font>
    </dxf>
    <dxf>
      <font>
        <strike/>
      </font>
    </dxf>
    <dxf>
      <font>
        <b val="0"/>
        <i val="0"/>
        <strike/>
        <condense val="0"/>
        <extend val="0"/>
      </font>
    </dxf>
    <dxf>
      <font>
        <b val="0"/>
        <i val="0"/>
        <strike/>
        <condense val="0"/>
        <extend val="0"/>
      </font>
    </dxf>
    <dxf>
      <font>
        <b val="0"/>
        <i val="0"/>
        <strike/>
      </font>
    </dxf>
    <dxf>
      <font>
        <color theme="0"/>
      </font>
    </dxf>
    <dxf>
      <font>
        <strike/>
      </font>
    </dxf>
    <dxf>
      <font>
        <strike/>
      </font>
    </dxf>
    <dxf>
      <font>
        <b val="0"/>
        <i val="0"/>
        <strike/>
        <condense val="0"/>
        <extend val="0"/>
      </font>
    </dxf>
    <dxf>
      <font>
        <b val="0"/>
        <i val="0"/>
        <strike/>
        <condense val="0"/>
        <extend val="0"/>
      </font>
    </dxf>
    <dxf>
      <font>
        <b val="0"/>
        <i val="0"/>
        <strike/>
      </font>
    </dxf>
    <dxf>
      <font>
        <color theme="0"/>
      </font>
    </dxf>
    <dxf>
      <font>
        <strike/>
      </font>
    </dxf>
    <dxf>
      <font>
        <strike/>
      </font>
    </dxf>
    <dxf>
      <font>
        <b val="0"/>
        <i val="0"/>
        <strike/>
        <condense val="0"/>
        <extend val="0"/>
      </font>
    </dxf>
    <dxf>
      <font>
        <strike/>
      </font>
    </dxf>
    <dxf>
      <font>
        <b val="0"/>
        <i val="0"/>
        <strike/>
        <condense val="0"/>
        <extend val="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val="0"/>
        <i val="0"/>
        <strike/>
      </font>
    </dxf>
    <dxf>
      <font>
        <color theme="0"/>
      </font>
    </dxf>
    <dxf>
      <font>
        <strike/>
      </font>
    </dxf>
    <dxf>
      <font>
        <strike/>
      </font>
    </dxf>
    <dxf>
      <font>
        <b val="0"/>
        <i val="0"/>
        <strike/>
        <condense val="0"/>
        <extend val="0"/>
      </font>
    </dxf>
    <dxf>
      <font>
        <strike/>
      </font>
    </dxf>
    <dxf>
      <font>
        <b val="0"/>
        <i val="0"/>
        <strike/>
        <condense val="0"/>
        <extend val="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val="0"/>
        <i val="0"/>
        <strike/>
      </font>
    </dxf>
    <dxf>
      <font>
        <color theme="0"/>
      </font>
    </dxf>
    <dxf>
      <font>
        <strike/>
      </font>
    </dxf>
    <dxf>
      <font>
        <strike/>
      </font>
    </dxf>
    <dxf>
      <font>
        <b val="0"/>
        <i val="0"/>
        <strike/>
        <condense val="0"/>
        <extend val="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val="0"/>
        <i val="0"/>
        <strike/>
      </font>
    </dxf>
    <dxf>
      <font>
        <color theme="0"/>
      </font>
    </dxf>
    <dxf>
      <font>
        <color auto="1"/>
      </font>
      <fill>
        <patternFill patternType="lightGray">
          <fgColor rgb="FFFF0000"/>
          <bgColor auto="1"/>
        </patternFill>
      </fill>
    </dxf>
    <dxf>
      <font>
        <color theme="0"/>
      </font>
    </dxf>
    <dxf>
      <fill>
        <patternFill patternType="gray125">
          <fgColor rgb="FFFF0000"/>
        </patternFill>
      </fill>
    </dxf>
    <dxf>
      <fill>
        <patternFill>
          <bgColor rgb="FFFF0000"/>
        </patternFill>
      </fill>
    </dxf>
    <dxf>
      <font>
        <color theme="0"/>
      </font>
      <fill>
        <patternFill>
          <bgColor theme="0"/>
        </patternFill>
      </fill>
    </dxf>
    <dxf>
      <font>
        <color theme="0"/>
      </font>
      <fill>
        <patternFill>
          <bgColor theme="0"/>
        </patternFill>
      </fill>
    </dxf>
    <dxf>
      <font>
        <color theme="1"/>
      </font>
    </dxf>
    <dxf>
      <font>
        <color auto="1"/>
      </font>
    </dxf>
    <dxf>
      <font>
        <color theme="0"/>
      </font>
      <fill>
        <patternFill>
          <bgColor theme="0"/>
        </patternFill>
      </fill>
    </dxf>
    <dxf>
      <font>
        <color auto="1"/>
      </font>
    </dxf>
    <dxf>
      <font>
        <color theme="0"/>
      </font>
      <fill>
        <patternFill>
          <bgColor theme="0"/>
        </patternFill>
      </fill>
    </dxf>
    <dxf>
      <font>
        <color auto="1"/>
      </font>
    </dxf>
    <dxf>
      <font>
        <color theme="0"/>
      </font>
      <fill>
        <patternFill>
          <bgColor theme="0"/>
        </patternFill>
      </fill>
    </dxf>
    <dxf>
      <font>
        <color auto="1"/>
      </font>
    </dxf>
    <dxf>
      <font>
        <color theme="0"/>
      </font>
      <fill>
        <patternFill>
          <bgColor theme="0"/>
        </patternFill>
      </fill>
    </dxf>
    <dxf>
      <fill>
        <patternFill patternType="lightGray">
          <fgColor rgb="FFFF0000"/>
          <bgColor auto="1"/>
        </patternFill>
      </fill>
    </dxf>
    <dxf>
      <font>
        <condense val="0"/>
        <extend val="0"/>
        <color indexed="9"/>
      </font>
    </dxf>
    <dxf>
      <font>
        <color theme="0"/>
      </font>
      <fill>
        <patternFill>
          <bgColor theme="0"/>
        </patternFill>
      </fill>
    </dxf>
    <dxf>
      <font>
        <color auto="1"/>
      </font>
    </dxf>
    <dxf>
      <font>
        <b val="0"/>
        <i val="0"/>
        <strike/>
      </font>
    </dxf>
    <dxf>
      <font>
        <condense val="0"/>
        <extend val="0"/>
        <color indexed="9"/>
      </font>
    </dxf>
    <dxf>
      <font>
        <b/>
        <i val="0"/>
        <condense val="0"/>
        <extend val="0"/>
        <color indexed="10"/>
      </font>
    </dxf>
    <dxf>
      <font>
        <b/>
        <i val="0"/>
        <condense val="0"/>
        <extend val="0"/>
        <color indexed="61"/>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4.emf"/></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6.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44</xdr:row>
          <xdr:rowOff>30480</xdr:rowOff>
        </xdr:from>
        <xdr:to>
          <xdr:col>40</xdr:col>
          <xdr:colOff>114300</xdr:colOff>
          <xdr:row>65</xdr:row>
          <xdr:rowOff>22860</xdr:rowOff>
        </xdr:to>
        <xdr:sp macro="" textlink="">
          <xdr:nvSpPr>
            <xdr:cNvPr id="2072" name="Object 24" hidden="1">
              <a:extLst>
                <a:ext uri="{63B3BB69-23CF-44E3-9099-C40C66FF867C}">
                  <a14:compatExt spid="_x0000_s2072"/>
                </a:ext>
                <a:ext uri="{FF2B5EF4-FFF2-40B4-BE49-F238E27FC236}">
                  <a16:creationId xmlns:a16="http://schemas.microsoft.com/office/drawing/2014/main" id="{00000000-0008-0000-0000-0000180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38100</xdr:rowOff>
        </xdr:from>
        <xdr:to>
          <xdr:col>40</xdr:col>
          <xdr:colOff>137160</xdr:colOff>
          <xdr:row>102</xdr:row>
          <xdr:rowOff>121920</xdr:rowOff>
        </xdr:to>
        <xdr:sp macro="" textlink="">
          <xdr:nvSpPr>
            <xdr:cNvPr id="2081" name="Objet 33" hidden="1">
              <a:extLst>
                <a:ext uri="{63B3BB69-23CF-44E3-9099-C40C66FF867C}">
                  <a14:compatExt spid="_x0000_s2081"/>
                </a:ext>
                <a:ext uri="{FF2B5EF4-FFF2-40B4-BE49-F238E27FC236}">
                  <a16:creationId xmlns:a16="http://schemas.microsoft.com/office/drawing/2014/main" id="{00000000-0008-0000-0000-0000210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53</xdr:row>
          <xdr:rowOff>0</xdr:rowOff>
        </xdr:from>
        <xdr:to>
          <xdr:col>40</xdr:col>
          <xdr:colOff>60960</xdr:colOff>
          <xdr:row>107</xdr:row>
          <xdr:rowOff>160020</xdr:rowOff>
        </xdr:to>
        <xdr:sp macro="" textlink="">
          <xdr:nvSpPr>
            <xdr:cNvPr id="28675" name="Object 3" hidden="1">
              <a:extLst>
                <a:ext uri="{63B3BB69-23CF-44E3-9099-C40C66FF867C}">
                  <a14:compatExt spid="_x0000_s28675"/>
                </a:ext>
                <a:ext uri="{FF2B5EF4-FFF2-40B4-BE49-F238E27FC236}">
                  <a16:creationId xmlns:a16="http://schemas.microsoft.com/office/drawing/2014/main" id="{00000000-0008-0000-0A00-0000037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76200</xdr:colOff>
          <xdr:row>60</xdr:row>
          <xdr:rowOff>7620</xdr:rowOff>
        </xdr:from>
        <xdr:to>
          <xdr:col>39</xdr:col>
          <xdr:colOff>7620</xdr:colOff>
          <xdr:row>108</xdr:row>
          <xdr:rowOff>83820</xdr:rowOff>
        </xdr:to>
        <xdr:sp macro="" textlink="">
          <xdr:nvSpPr>
            <xdr:cNvPr id="8208" name="Object 16" hidden="1">
              <a:extLst>
                <a:ext uri="{63B3BB69-23CF-44E3-9099-C40C66FF867C}">
                  <a14:compatExt spid="_x0000_s8208"/>
                </a:ext>
                <a:ext uri="{FF2B5EF4-FFF2-40B4-BE49-F238E27FC236}">
                  <a16:creationId xmlns:a16="http://schemas.microsoft.com/office/drawing/2014/main" id="{00000000-0008-0000-0B00-0000102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68580</xdr:colOff>
          <xdr:row>60</xdr:row>
          <xdr:rowOff>7620</xdr:rowOff>
        </xdr:from>
        <xdr:to>
          <xdr:col>39</xdr:col>
          <xdr:colOff>0</xdr:colOff>
          <xdr:row>108</xdr:row>
          <xdr:rowOff>83820</xdr:rowOff>
        </xdr:to>
        <xdr:sp macro="" textlink="">
          <xdr:nvSpPr>
            <xdr:cNvPr id="29705" name="Object 9" hidden="1">
              <a:extLst>
                <a:ext uri="{63B3BB69-23CF-44E3-9099-C40C66FF867C}">
                  <a14:compatExt spid="_x0000_s29705"/>
                </a:ext>
                <a:ext uri="{FF2B5EF4-FFF2-40B4-BE49-F238E27FC236}">
                  <a16:creationId xmlns:a16="http://schemas.microsoft.com/office/drawing/2014/main" id="{00000000-0008-0000-0C00-0000097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59</xdr:row>
          <xdr:rowOff>403860</xdr:rowOff>
        </xdr:from>
        <xdr:to>
          <xdr:col>39</xdr:col>
          <xdr:colOff>45720</xdr:colOff>
          <xdr:row>108</xdr:row>
          <xdr:rowOff>76200</xdr:rowOff>
        </xdr:to>
        <xdr:sp macro="" textlink="">
          <xdr:nvSpPr>
            <xdr:cNvPr id="30729" name="Object 9" hidden="1">
              <a:extLst>
                <a:ext uri="{63B3BB69-23CF-44E3-9099-C40C66FF867C}">
                  <a14:compatExt spid="_x0000_s30729"/>
                </a:ext>
                <a:ext uri="{FF2B5EF4-FFF2-40B4-BE49-F238E27FC236}">
                  <a16:creationId xmlns:a16="http://schemas.microsoft.com/office/drawing/2014/main" id="{00000000-0008-0000-0D00-0000097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60960</xdr:colOff>
          <xdr:row>60</xdr:row>
          <xdr:rowOff>22860</xdr:rowOff>
        </xdr:from>
        <xdr:to>
          <xdr:col>38</xdr:col>
          <xdr:colOff>152400</xdr:colOff>
          <xdr:row>108</xdr:row>
          <xdr:rowOff>99060</xdr:rowOff>
        </xdr:to>
        <xdr:sp macro="" textlink="">
          <xdr:nvSpPr>
            <xdr:cNvPr id="31754" name="Object 10" hidden="1">
              <a:extLst>
                <a:ext uri="{63B3BB69-23CF-44E3-9099-C40C66FF867C}">
                  <a14:compatExt spid="_x0000_s31754"/>
                </a:ext>
                <a:ext uri="{FF2B5EF4-FFF2-40B4-BE49-F238E27FC236}">
                  <a16:creationId xmlns:a16="http://schemas.microsoft.com/office/drawing/2014/main" id="{00000000-0008-0000-0E00-00000A7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99060</xdr:colOff>
          <xdr:row>60</xdr:row>
          <xdr:rowOff>7620</xdr:rowOff>
        </xdr:from>
        <xdr:to>
          <xdr:col>39</xdr:col>
          <xdr:colOff>30480</xdr:colOff>
          <xdr:row>108</xdr:row>
          <xdr:rowOff>83820</xdr:rowOff>
        </xdr:to>
        <xdr:sp macro="" textlink="">
          <xdr:nvSpPr>
            <xdr:cNvPr id="32779" name="Object 11" hidden="1">
              <a:extLst>
                <a:ext uri="{63B3BB69-23CF-44E3-9099-C40C66FF867C}">
                  <a14:compatExt spid="_x0000_s32779"/>
                </a:ext>
                <a:ext uri="{FF2B5EF4-FFF2-40B4-BE49-F238E27FC236}">
                  <a16:creationId xmlns:a16="http://schemas.microsoft.com/office/drawing/2014/main" id="{00000000-0008-0000-0F00-00000B8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68580</xdr:colOff>
          <xdr:row>60</xdr:row>
          <xdr:rowOff>7620</xdr:rowOff>
        </xdr:from>
        <xdr:to>
          <xdr:col>39</xdr:col>
          <xdr:colOff>0</xdr:colOff>
          <xdr:row>108</xdr:row>
          <xdr:rowOff>83820</xdr:rowOff>
        </xdr:to>
        <xdr:sp macro="" textlink="">
          <xdr:nvSpPr>
            <xdr:cNvPr id="33802" name="Object 10" hidden="1">
              <a:extLst>
                <a:ext uri="{63B3BB69-23CF-44E3-9099-C40C66FF867C}">
                  <a14:compatExt spid="_x0000_s33802"/>
                </a:ext>
                <a:ext uri="{FF2B5EF4-FFF2-40B4-BE49-F238E27FC236}">
                  <a16:creationId xmlns:a16="http://schemas.microsoft.com/office/drawing/2014/main" id="{00000000-0008-0000-1000-00000A8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60960</xdr:colOff>
          <xdr:row>60</xdr:row>
          <xdr:rowOff>22860</xdr:rowOff>
        </xdr:from>
        <xdr:to>
          <xdr:col>38</xdr:col>
          <xdr:colOff>152400</xdr:colOff>
          <xdr:row>108</xdr:row>
          <xdr:rowOff>99060</xdr:rowOff>
        </xdr:to>
        <xdr:sp macro="" textlink="">
          <xdr:nvSpPr>
            <xdr:cNvPr id="34826" name="Object 10" hidden="1">
              <a:extLst>
                <a:ext uri="{63B3BB69-23CF-44E3-9099-C40C66FF867C}">
                  <a14:compatExt spid="_x0000_s34826"/>
                </a:ext>
                <a:ext uri="{FF2B5EF4-FFF2-40B4-BE49-F238E27FC236}">
                  <a16:creationId xmlns:a16="http://schemas.microsoft.com/office/drawing/2014/main" id="{00000000-0008-0000-1100-00000A8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99060</xdr:colOff>
          <xdr:row>60</xdr:row>
          <xdr:rowOff>7620</xdr:rowOff>
        </xdr:from>
        <xdr:to>
          <xdr:col>39</xdr:col>
          <xdr:colOff>22860</xdr:colOff>
          <xdr:row>108</xdr:row>
          <xdr:rowOff>83820</xdr:rowOff>
        </xdr:to>
        <xdr:sp macro="" textlink="">
          <xdr:nvSpPr>
            <xdr:cNvPr id="35850" name="Object 10" hidden="1">
              <a:extLst>
                <a:ext uri="{63B3BB69-23CF-44E3-9099-C40C66FF867C}">
                  <a14:compatExt spid="_x0000_s35850"/>
                </a:ext>
                <a:ext uri="{FF2B5EF4-FFF2-40B4-BE49-F238E27FC236}">
                  <a16:creationId xmlns:a16="http://schemas.microsoft.com/office/drawing/2014/main" id="{00000000-0008-0000-1200-00000A8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68580</xdr:colOff>
          <xdr:row>60</xdr:row>
          <xdr:rowOff>7620</xdr:rowOff>
        </xdr:from>
        <xdr:to>
          <xdr:col>39</xdr:col>
          <xdr:colOff>0</xdr:colOff>
          <xdr:row>108</xdr:row>
          <xdr:rowOff>83820</xdr:rowOff>
        </xdr:to>
        <xdr:sp macro="" textlink="">
          <xdr:nvSpPr>
            <xdr:cNvPr id="36874" name="Object 10" hidden="1">
              <a:extLst>
                <a:ext uri="{63B3BB69-23CF-44E3-9099-C40C66FF867C}">
                  <a14:compatExt spid="_x0000_s36874"/>
                </a:ext>
                <a:ext uri="{FF2B5EF4-FFF2-40B4-BE49-F238E27FC236}">
                  <a16:creationId xmlns:a16="http://schemas.microsoft.com/office/drawing/2014/main" id="{00000000-0008-0000-1300-00000A9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60960</xdr:colOff>
          <xdr:row>58</xdr:row>
          <xdr:rowOff>83820</xdr:rowOff>
        </xdr:from>
        <xdr:to>
          <xdr:col>39</xdr:col>
          <xdr:colOff>114300</xdr:colOff>
          <xdr:row>113</xdr:row>
          <xdr:rowOff>7620</xdr:rowOff>
        </xdr:to>
        <xdr:sp macro="" textlink="">
          <xdr:nvSpPr>
            <xdr:cNvPr id="4108" name="Object 12" hidden="1">
              <a:extLst>
                <a:ext uri="{63B3BB69-23CF-44E3-9099-C40C66FF867C}">
                  <a14:compatExt spid="_x0000_s4108"/>
                </a:ext>
                <a:ext uri="{FF2B5EF4-FFF2-40B4-BE49-F238E27FC236}">
                  <a16:creationId xmlns:a16="http://schemas.microsoft.com/office/drawing/2014/main" id="{00000000-0008-0000-0200-00000C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60960</xdr:colOff>
          <xdr:row>60</xdr:row>
          <xdr:rowOff>7620</xdr:rowOff>
        </xdr:from>
        <xdr:to>
          <xdr:col>38</xdr:col>
          <xdr:colOff>160020</xdr:colOff>
          <xdr:row>108</xdr:row>
          <xdr:rowOff>83820</xdr:rowOff>
        </xdr:to>
        <xdr:sp macro="" textlink="">
          <xdr:nvSpPr>
            <xdr:cNvPr id="37899" name="Object 11" hidden="1">
              <a:extLst>
                <a:ext uri="{63B3BB69-23CF-44E3-9099-C40C66FF867C}">
                  <a14:compatExt spid="_x0000_s37899"/>
                </a:ext>
                <a:ext uri="{FF2B5EF4-FFF2-40B4-BE49-F238E27FC236}">
                  <a16:creationId xmlns:a16="http://schemas.microsoft.com/office/drawing/2014/main" id="{00000000-0008-0000-1400-00000B9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60960</xdr:colOff>
          <xdr:row>60</xdr:row>
          <xdr:rowOff>7620</xdr:rowOff>
        </xdr:from>
        <xdr:to>
          <xdr:col>38</xdr:col>
          <xdr:colOff>152400</xdr:colOff>
          <xdr:row>108</xdr:row>
          <xdr:rowOff>83820</xdr:rowOff>
        </xdr:to>
        <xdr:sp macro="" textlink="">
          <xdr:nvSpPr>
            <xdr:cNvPr id="38923" name="Object 11" hidden="1">
              <a:extLst>
                <a:ext uri="{63B3BB69-23CF-44E3-9099-C40C66FF867C}">
                  <a14:compatExt spid="_x0000_s38923"/>
                </a:ext>
                <a:ext uri="{FF2B5EF4-FFF2-40B4-BE49-F238E27FC236}">
                  <a16:creationId xmlns:a16="http://schemas.microsoft.com/office/drawing/2014/main" id="{00000000-0008-0000-1500-00000B9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68580</xdr:colOff>
          <xdr:row>67</xdr:row>
          <xdr:rowOff>0</xdr:rowOff>
        </xdr:from>
        <xdr:to>
          <xdr:col>40</xdr:col>
          <xdr:colOff>0</xdr:colOff>
          <xdr:row>124</xdr:row>
          <xdr:rowOff>137160</xdr:rowOff>
        </xdr:to>
        <xdr:sp macro="" textlink="">
          <xdr:nvSpPr>
            <xdr:cNvPr id="9225" name="Object 9" hidden="1">
              <a:extLst>
                <a:ext uri="{63B3BB69-23CF-44E3-9099-C40C66FF867C}">
                  <a14:compatExt spid="_x0000_s9225"/>
                </a:ext>
                <a:ext uri="{FF2B5EF4-FFF2-40B4-BE49-F238E27FC236}">
                  <a16:creationId xmlns:a16="http://schemas.microsoft.com/office/drawing/2014/main" id="{00000000-0008-0000-1600-000009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68580</xdr:colOff>
          <xdr:row>59</xdr:row>
          <xdr:rowOff>22860</xdr:rowOff>
        </xdr:from>
        <xdr:to>
          <xdr:col>40</xdr:col>
          <xdr:colOff>7620</xdr:colOff>
          <xdr:row>114</xdr:row>
          <xdr:rowOff>60960</xdr:rowOff>
        </xdr:to>
        <xdr:sp macro="" textlink="">
          <xdr:nvSpPr>
            <xdr:cNvPr id="10250" name="Object 10" hidden="1">
              <a:extLst>
                <a:ext uri="{63B3BB69-23CF-44E3-9099-C40C66FF867C}">
                  <a14:compatExt spid="_x0000_s10250"/>
                </a:ext>
                <a:ext uri="{FF2B5EF4-FFF2-40B4-BE49-F238E27FC236}">
                  <a16:creationId xmlns:a16="http://schemas.microsoft.com/office/drawing/2014/main" id="{00000000-0008-0000-1700-00000A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160020</xdr:colOff>
          <xdr:row>60</xdr:row>
          <xdr:rowOff>30480</xdr:rowOff>
        </xdr:from>
        <xdr:to>
          <xdr:col>40</xdr:col>
          <xdr:colOff>83820</xdr:colOff>
          <xdr:row>119</xdr:row>
          <xdr:rowOff>15240</xdr:rowOff>
        </xdr:to>
        <xdr:sp macro="" textlink="">
          <xdr:nvSpPr>
            <xdr:cNvPr id="53254" name="Object 6" hidden="1">
              <a:extLst>
                <a:ext uri="{63B3BB69-23CF-44E3-9099-C40C66FF867C}">
                  <a14:compatExt spid="_x0000_s53254"/>
                </a:ext>
                <a:ext uri="{FF2B5EF4-FFF2-40B4-BE49-F238E27FC236}">
                  <a16:creationId xmlns:a16="http://schemas.microsoft.com/office/drawing/2014/main" id="{00000000-0008-0000-1800-000006D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121920</xdr:colOff>
          <xdr:row>59</xdr:row>
          <xdr:rowOff>83820</xdr:rowOff>
        </xdr:from>
        <xdr:to>
          <xdr:col>40</xdr:col>
          <xdr:colOff>45720</xdr:colOff>
          <xdr:row>118</xdr:row>
          <xdr:rowOff>68580</xdr:rowOff>
        </xdr:to>
        <xdr:sp macro="" textlink="">
          <xdr:nvSpPr>
            <xdr:cNvPr id="54278" name="Object 6" hidden="1">
              <a:extLst>
                <a:ext uri="{63B3BB69-23CF-44E3-9099-C40C66FF867C}">
                  <a14:compatExt spid="_x0000_s54278"/>
                </a:ext>
                <a:ext uri="{FF2B5EF4-FFF2-40B4-BE49-F238E27FC236}">
                  <a16:creationId xmlns:a16="http://schemas.microsoft.com/office/drawing/2014/main" id="{00000000-0008-0000-1900-000006D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99060</xdr:colOff>
          <xdr:row>65</xdr:row>
          <xdr:rowOff>0</xdr:rowOff>
        </xdr:from>
        <xdr:to>
          <xdr:col>40</xdr:col>
          <xdr:colOff>30480</xdr:colOff>
          <xdr:row>115</xdr:row>
          <xdr:rowOff>160020</xdr:rowOff>
        </xdr:to>
        <xdr:sp macro="" textlink="">
          <xdr:nvSpPr>
            <xdr:cNvPr id="14345" name="Object 9" hidden="1">
              <a:extLst>
                <a:ext uri="{63B3BB69-23CF-44E3-9099-C40C66FF867C}">
                  <a14:compatExt spid="_x0000_s14345"/>
                </a:ext>
                <a:ext uri="{FF2B5EF4-FFF2-40B4-BE49-F238E27FC236}">
                  <a16:creationId xmlns:a16="http://schemas.microsoft.com/office/drawing/2014/main" id="{00000000-0008-0000-2200-0000093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83820</xdr:colOff>
          <xdr:row>58</xdr:row>
          <xdr:rowOff>68580</xdr:rowOff>
        </xdr:from>
        <xdr:to>
          <xdr:col>39</xdr:col>
          <xdr:colOff>68580</xdr:colOff>
          <xdr:row>112</xdr:row>
          <xdr:rowOff>76200</xdr:rowOff>
        </xdr:to>
        <xdr:sp macro="" textlink="">
          <xdr:nvSpPr>
            <xdr:cNvPr id="24583" name="Object 7" hidden="1">
              <a:extLst>
                <a:ext uri="{63B3BB69-23CF-44E3-9099-C40C66FF867C}">
                  <a14:compatExt spid="_x0000_s24583"/>
                </a:ext>
                <a:ext uri="{FF2B5EF4-FFF2-40B4-BE49-F238E27FC236}">
                  <a16:creationId xmlns:a16="http://schemas.microsoft.com/office/drawing/2014/main" id="{00000000-0008-0000-0300-0000076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58</xdr:row>
          <xdr:rowOff>68580</xdr:rowOff>
        </xdr:from>
        <xdr:to>
          <xdr:col>39</xdr:col>
          <xdr:colOff>99060</xdr:colOff>
          <xdr:row>112</xdr:row>
          <xdr:rowOff>76200</xdr:rowOff>
        </xdr:to>
        <xdr:sp macro="" textlink="">
          <xdr:nvSpPr>
            <xdr:cNvPr id="25607" name="Object 7" hidden="1">
              <a:extLst>
                <a:ext uri="{63B3BB69-23CF-44E3-9099-C40C66FF867C}">
                  <a14:compatExt spid="_x0000_s25607"/>
                </a:ext>
                <a:ext uri="{FF2B5EF4-FFF2-40B4-BE49-F238E27FC236}">
                  <a16:creationId xmlns:a16="http://schemas.microsoft.com/office/drawing/2014/main" id="{00000000-0008-0000-0400-0000076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60</xdr:row>
          <xdr:rowOff>0</xdr:rowOff>
        </xdr:from>
        <xdr:to>
          <xdr:col>39</xdr:col>
          <xdr:colOff>137160</xdr:colOff>
          <xdr:row>103</xdr:row>
          <xdr:rowOff>22860</xdr:rowOff>
        </xdr:to>
        <xdr:sp macro="" textlink="">
          <xdr:nvSpPr>
            <xdr:cNvPr id="6156" name="Object 12" hidden="1">
              <a:extLst>
                <a:ext uri="{63B3BB69-23CF-44E3-9099-C40C66FF867C}">
                  <a14:compatExt spid="_x0000_s6156"/>
                </a:ext>
                <a:ext uri="{FF2B5EF4-FFF2-40B4-BE49-F238E27FC236}">
                  <a16:creationId xmlns:a16="http://schemas.microsoft.com/office/drawing/2014/main" id="{00000000-0008-0000-0500-00000C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60</xdr:row>
          <xdr:rowOff>0</xdr:rowOff>
        </xdr:from>
        <xdr:to>
          <xdr:col>39</xdr:col>
          <xdr:colOff>137160</xdr:colOff>
          <xdr:row>103</xdr:row>
          <xdr:rowOff>22860</xdr:rowOff>
        </xdr:to>
        <xdr:sp macro="" textlink="">
          <xdr:nvSpPr>
            <xdr:cNvPr id="26632" name="Object 8" hidden="1">
              <a:extLst>
                <a:ext uri="{63B3BB69-23CF-44E3-9099-C40C66FF867C}">
                  <a14:compatExt spid="_x0000_s26632"/>
                </a:ext>
                <a:ext uri="{FF2B5EF4-FFF2-40B4-BE49-F238E27FC236}">
                  <a16:creationId xmlns:a16="http://schemas.microsoft.com/office/drawing/2014/main" id="{00000000-0008-0000-0600-0000086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160020</xdr:colOff>
          <xdr:row>61</xdr:row>
          <xdr:rowOff>0</xdr:rowOff>
        </xdr:from>
        <xdr:to>
          <xdr:col>37</xdr:col>
          <xdr:colOff>137160</xdr:colOff>
          <xdr:row>107</xdr:row>
          <xdr:rowOff>99060</xdr:rowOff>
        </xdr:to>
        <xdr:sp macro="" textlink="">
          <xdr:nvSpPr>
            <xdr:cNvPr id="5136" name="Object 16" hidden="1">
              <a:extLst>
                <a:ext uri="{63B3BB69-23CF-44E3-9099-C40C66FF867C}">
                  <a14:compatExt spid="_x0000_s5136"/>
                </a:ext>
                <a:ext uri="{FF2B5EF4-FFF2-40B4-BE49-F238E27FC236}">
                  <a16:creationId xmlns:a16="http://schemas.microsoft.com/office/drawing/2014/main" id="{00000000-0008-0000-0700-000010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53</xdr:row>
          <xdr:rowOff>0</xdr:rowOff>
        </xdr:from>
        <xdr:to>
          <xdr:col>40</xdr:col>
          <xdr:colOff>60960</xdr:colOff>
          <xdr:row>107</xdr:row>
          <xdr:rowOff>160020</xdr:rowOff>
        </xdr:to>
        <xdr:sp macro="" textlink="">
          <xdr:nvSpPr>
            <xdr:cNvPr id="7174" name="Object 6" hidden="1">
              <a:extLst>
                <a:ext uri="{63B3BB69-23CF-44E3-9099-C40C66FF867C}">
                  <a14:compatExt spid="_x0000_s7174"/>
                </a:ext>
                <a:ext uri="{FF2B5EF4-FFF2-40B4-BE49-F238E27FC236}">
                  <a16:creationId xmlns:a16="http://schemas.microsoft.com/office/drawing/2014/main" id="{00000000-0008-0000-0800-0000061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53</xdr:row>
          <xdr:rowOff>0</xdr:rowOff>
        </xdr:from>
        <xdr:to>
          <xdr:col>40</xdr:col>
          <xdr:colOff>22860</xdr:colOff>
          <xdr:row>107</xdr:row>
          <xdr:rowOff>160020</xdr:rowOff>
        </xdr:to>
        <xdr:sp macro="" textlink="">
          <xdr:nvSpPr>
            <xdr:cNvPr id="27651" name="Object 3" hidden="1">
              <a:extLst>
                <a:ext uri="{63B3BB69-23CF-44E3-9099-C40C66FF867C}">
                  <a14:compatExt spid="_x0000_s27651"/>
                </a:ext>
                <a:ext uri="{FF2B5EF4-FFF2-40B4-BE49-F238E27FC236}">
                  <a16:creationId xmlns:a16="http://schemas.microsoft.com/office/drawing/2014/main" id="{00000000-0008-0000-0900-0000036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package" Target="../embeddings/Microsoft_Word_Document1.docx"/><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10.bin"/><Relationship Id="rId6" Type="http://schemas.openxmlformats.org/officeDocument/2006/relationships/comments" Target="../comments10.xml"/><Relationship Id="rId5" Type="http://schemas.openxmlformats.org/officeDocument/2006/relationships/image" Target="../media/image10.emf"/><Relationship Id="rId4" Type="http://schemas.openxmlformats.org/officeDocument/2006/relationships/oleObject" Target="../embeddings/Microsoft_Word_97_-_2003_Document7.doc"/></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1.bin"/><Relationship Id="rId6" Type="http://schemas.openxmlformats.org/officeDocument/2006/relationships/comments" Target="../comments11.xml"/><Relationship Id="rId5" Type="http://schemas.openxmlformats.org/officeDocument/2006/relationships/image" Target="../media/image10.emf"/><Relationship Id="rId4" Type="http://schemas.openxmlformats.org/officeDocument/2006/relationships/oleObject" Target="../embeddings/Microsoft_Word_97_-_2003_Document8.doc"/></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12.bin"/><Relationship Id="rId6" Type="http://schemas.openxmlformats.org/officeDocument/2006/relationships/comments" Target="../comments12.xml"/><Relationship Id="rId5" Type="http://schemas.openxmlformats.org/officeDocument/2006/relationships/image" Target="../media/image11.emf"/><Relationship Id="rId4" Type="http://schemas.openxmlformats.org/officeDocument/2006/relationships/oleObject" Target="../embeddings/Microsoft_Word_97_-_2003_Document9.doc"/></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13.bin"/><Relationship Id="rId6" Type="http://schemas.openxmlformats.org/officeDocument/2006/relationships/comments" Target="../comments13.xml"/><Relationship Id="rId5" Type="http://schemas.openxmlformats.org/officeDocument/2006/relationships/image" Target="../media/image11.emf"/><Relationship Id="rId4" Type="http://schemas.openxmlformats.org/officeDocument/2006/relationships/oleObject" Target="../embeddings/Microsoft_Word_97_-_2003_Document10.doc"/></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3.xml"/><Relationship Id="rId1" Type="http://schemas.openxmlformats.org/officeDocument/2006/relationships/printerSettings" Target="../printerSettings/printerSettings14.bin"/><Relationship Id="rId6" Type="http://schemas.openxmlformats.org/officeDocument/2006/relationships/comments" Target="../comments14.xml"/><Relationship Id="rId5" Type="http://schemas.openxmlformats.org/officeDocument/2006/relationships/image" Target="../media/image11.emf"/><Relationship Id="rId4" Type="http://schemas.openxmlformats.org/officeDocument/2006/relationships/oleObject" Target="../embeddings/Microsoft_Word_97_-_2003_Document11.doc"/></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4.xml"/><Relationship Id="rId1" Type="http://schemas.openxmlformats.org/officeDocument/2006/relationships/printerSettings" Target="../printerSettings/printerSettings15.bin"/><Relationship Id="rId6" Type="http://schemas.openxmlformats.org/officeDocument/2006/relationships/comments" Target="../comments15.xml"/><Relationship Id="rId5" Type="http://schemas.openxmlformats.org/officeDocument/2006/relationships/image" Target="../media/image11.emf"/><Relationship Id="rId4" Type="http://schemas.openxmlformats.org/officeDocument/2006/relationships/oleObject" Target="../embeddings/Microsoft_Word_97_-_2003_Document12.doc"/></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5.xml"/><Relationship Id="rId1" Type="http://schemas.openxmlformats.org/officeDocument/2006/relationships/printerSettings" Target="../printerSettings/printerSettings16.bin"/><Relationship Id="rId6" Type="http://schemas.openxmlformats.org/officeDocument/2006/relationships/comments" Target="../comments16.xml"/><Relationship Id="rId5" Type="http://schemas.openxmlformats.org/officeDocument/2006/relationships/image" Target="../media/image11.emf"/><Relationship Id="rId4" Type="http://schemas.openxmlformats.org/officeDocument/2006/relationships/oleObject" Target="../embeddings/Microsoft_Word_97_-_2003_Document13.doc"/></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6.xml"/><Relationship Id="rId1" Type="http://schemas.openxmlformats.org/officeDocument/2006/relationships/printerSettings" Target="../printerSettings/printerSettings17.bin"/><Relationship Id="rId6" Type="http://schemas.openxmlformats.org/officeDocument/2006/relationships/comments" Target="../comments17.xml"/><Relationship Id="rId5" Type="http://schemas.openxmlformats.org/officeDocument/2006/relationships/image" Target="../media/image11.emf"/><Relationship Id="rId4" Type="http://schemas.openxmlformats.org/officeDocument/2006/relationships/oleObject" Target="../embeddings/Microsoft_Word_97_-_2003_Document14.doc"/></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7.xml"/><Relationship Id="rId1" Type="http://schemas.openxmlformats.org/officeDocument/2006/relationships/printerSettings" Target="../printerSettings/printerSettings18.bin"/><Relationship Id="rId6" Type="http://schemas.openxmlformats.org/officeDocument/2006/relationships/comments" Target="../comments18.xml"/><Relationship Id="rId5" Type="http://schemas.openxmlformats.org/officeDocument/2006/relationships/image" Target="../media/image11.emf"/><Relationship Id="rId4" Type="http://schemas.openxmlformats.org/officeDocument/2006/relationships/oleObject" Target="../embeddings/Microsoft_Word_97_-_2003_Document15.doc"/></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8.xml"/><Relationship Id="rId1" Type="http://schemas.openxmlformats.org/officeDocument/2006/relationships/printerSettings" Target="../printerSettings/printerSettings19.bin"/><Relationship Id="rId6" Type="http://schemas.openxmlformats.org/officeDocument/2006/relationships/comments" Target="../comments19.xml"/><Relationship Id="rId5" Type="http://schemas.openxmlformats.org/officeDocument/2006/relationships/image" Target="../media/image11.emf"/><Relationship Id="rId4" Type="http://schemas.openxmlformats.org/officeDocument/2006/relationships/oleObject" Target="../embeddings/Microsoft_Word_97_-_2003_Document16.doc"/></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9.xml"/><Relationship Id="rId1" Type="http://schemas.openxmlformats.org/officeDocument/2006/relationships/printerSettings" Target="../printerSettings/printerSettings20.bin"/><Relationship Id="rId6" Type="http://schemas.openxmlformats.org/officeDocument/2006/relationships/comments" Target="../comments20.xml"/><Relationship Id="rId5" Type="http://schemas.openxmlformats.org/officeDocument/2006/relationships/image" Target="../media/image11.emf"/><Relationship Id="rId4" Type="http://schemas.openxmlformats.org/officeDocument/2006/relationships/oleObject" Target="../embeddings/Microsoft_Word_97_-_2003_Document17.doc"/></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0.xml"/><Relationship Id="rId1" Type="http://schemas.openxmlformats.org/officeDocument/2006/relationships/printerSettings" Target="../printerSettings/printerSettings21.bin"/><Relationship Id="rId6" Type="http://schemas.openxmlformats.org/officeDocument/2006/relationships/comments" Target="../comments21.xml"/><Relationship Id="rId5" Type="http://schemas.openxmlformats.org/officeDocument/2006/relationships/image" Target="../media/image11.emf"/><Relationship Id="rId4" Type="http://schemas.openxmlformats.org/officeDocument/2006/relationships/oleObject" Target="../embeddings/Microsoft_Word_97_-_2003_Document18.doc"/></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1.xml"/><Relationship Id="rId1" Type="http://schemas.openxmlformats.org/officeDocument/2006/relationships/printerSettings" Target="../printerSettings/printerSettings22.bin"/><Relationship Id="rId6" Type="http://schemas.openxmlformats.org/officeDocument/2006/relationships/comments" Target="../comments22.xml"/><Relationship Id="rId5" Type="http://schemas.openxmlformats.org/officeDocument/2006/relationships/image" Target="../media/image11.emf"/><Relationship Id="rId4" Type="http://schemas.openxmlformats.org/officeDocument/2006/relationships/oleObject" Target="../embeddings/Microsoft_Word_97_-_2003_Document19.doc"/></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2.xml"/><Relationship Id="rId1" Type="http://schemas.openxmlformats.org/officeDocument/2006/relationships/printerSettings" Target="../printerSettings/printerSettings23.bin"/><Relationship Id="rId6" Type="http://schemas.openxmlformats.org/officeDocument/2006/relationships/comments" Target="../comments23.xml"/><Relationship Id="rId5" Type="http://schemas.openxmlformats.org/officeDocument/2006/relationships/image" Target="../media/image12.emf"/><Relationship Id="rId4" Type="http://schemas.openxmlformats.org/officeDocument/2006/relationships/oleObject" Target="../embeddings/Microsoft_Word_97_-_2003_Document20.doc"/></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3.xml"/><Relationship Id="rId1" Type="http://schemas.openxmlformats.org/officeDocument/2006/relationships/printerSettings" Target="../printerSettings/printerSettings24.bin"/><Relationship Id="rId6" Type="http://schemas.openxmlformats.org/officeDocument/2006/relationships/comments" Target="../comments24.xml"/><Relationship Id="rId5" Type="http://schemas.openxmlformats.org/officeDocument/2006/relationships/image" Target="../media/image13.emf"/><Relationship Id="rId4" Type="http://schemas.openxmlformats.org/officeDocument/2006/relationships/oleObject" Target="../embeddings/Microsoft_Word_97_-_2003_Document21.doc"/></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4.xml"/><Relationship Id="rId1" Type="http://schemas.openxmlformats.org/officeDocument/2006/relationships/printerSettings" Target="../printerSettings/printerSettings25.bin"/><Relationship Id="rId6" Type="http://schemas.openxmlformats.org/officeDocument/2006/relationships/comments" Target="../comments25.xml"/><Relationship Id="rId5" Type="http://schemas.openxmlformats.org/officeDocument/2006/relationships/image" Target="../media/image14.emf"/><Relationship Id="rId4" Type="http://schemas.openxmlformats.org/officeDocument/2006/relationships/oleObject" Target="../embeddings/Microsoft_Word_97_-_2003_Document22.doc"/></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5.xml"/><Relationship Id="rId1" Type="http://schemas.openxmlformats.org/officeDocument/2006/relationships/printerSettings" Target="../printerSettings/printerSettings26.bin"/><Relationship Id="rId6" Type="http://schemas.openxmlformats.org/officeDocument/2006/relationships/comments" Target="../comments26.xml"/><Relationship Id="rId5" Type="http://schemas.openxmlformats.org/officeDocument/2006/relationships/image" Target="../media/image15.emf"/><Relationship Id="rId4" Type="http://schemas.openxmlformats.org/officeDocument/2006/relationships/oleObject" Target="../embeddings/Microsoft_Word_97_-_2003_Document23.doc"/></Relationships>
</file>

<file path=xl/worksheets/_rels/sheet27.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omments" Target="../comments3.xml"/><Relationship Id="rId5" Type="http://schemas.openxmlformats.org/officeDocument/2006/relationships/image" Target="../media/image3.emf"/><Relationship Id="rId4" Type="http://schemas.openxmlformats.org/officeDocument/2006/relationships/oleObject" Target="../embeddings/Microsoft_Word_97_-_2003_Document.doc"/></Relationships>
</file>

<file path=xl/worksheets/_rels/sheet30.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26.xml"/><Relationship Id="rId1" Type="http://schemas.openxmlformats.org/officeDocument/2006/relationships/printerSettings" Target="../printerSettings/printerSettings35.bin"/><Relationship Id="rId6" Type="http://schemas.openxmlformats.org/officeDocument/2006/relationships/comments" Target="../comments35.xml"/><Relationship Id="rId5" Type="http://schemas.openxmlformats.org/officeDocument/2006/relationships/image" Target="../media/image16.emf"/><Relationship Id="rId4" Type="http://schemas.openxmlformats.org/officeDocument/2006/relationships/oleObject" Target="../embeddings/Microsoft_Word_97_-_2003_Document24.doc"/></Relationships>
</file>

<file path=xl/worksheets/_rels/sheet36.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omments" Target="../comments4.xml"/><Relationship Id="rId5" Type="http://schemas.openxmlformats.org/officeDocument/2006/relationships/image" Target="../media/image4.emf"/><Relationship Id="rId4" Type="http://schemas.openxmlformats.org/officeDocument/2006/relationships/oleObject" Target="../embeddings/Microsoft_Word_97_-_2003_Document1.doc"/></Relationships>
</file>

<file path=xl/worksheets/_rels/sheet40.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omments" Target="../comments5.xml"/><Relationship Id="rId5" Type="http://schemas.openxmlformats.org/officeDocument/2006/relationships/image" Target="../media/image5.emf"/><Relationship Id="rId4" Type="http://schemas.openxmlformats.org/officeDocument/2006/relationships/oleObject" Target="../embeddings/Microsoft_Word_97_-_2003_Document2.doc"/></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openxmlformats.org/officeDocument/2006/relationships/comments" Target="../comments6.xml"/><Relationship Id="rId5" Type="http://schemas.openxmlformats.org/officeDocument/2006/relationships/image" Target="../media/image6.emf"/><Relationship Id="rId4" Type="http://schemas.openxmlformats.org/officeDocument/2006/relationships/oleObject" Target="../embeddings/Microsoft_Word_97_-_2003_Document3.doc"/></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7.bin"/><Relationship Id="rId6" Type="http://schemas.openxmlformats.org/officeDocument/2006/relationships/comments" Target="../comments7.xml"/><Relationship Id="rId5" Type="http://schemas.openxmlformats.org/officeDocument/2006/relationships/image" Target="../media/image7.emf"/><Relationship Id="rId4" Type="http://schemas.openxmlformats.org/officeDocument/2006/relationships/oleObject" Target="../embeddings/Microsoft_Word_97_-_2003_Document4.doc"/></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8.bin"/><Relationship Id="rId6" Type="http://schemas.openxmlformats.org/officeDocument/2006/relationships/comments" Target="../comments8.xml"/><Relationship Id="rId5" Type="http://schemas.openxmlformats.org/officeDocument/2006/relationships/image" Target="../media/image8.emf"/><Relationship Id="rId4" Type="http://schemas.openxmlformats.org/officeDocument/2006/relationships/oleObject" Target="../embeddings/Microsoft_Word_97_-_2003_Document5.doc"/></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9.bin"/><Relationship Id="rId6" Type="http://schemas.openxmlformats.org/officeDocument/2006/relationships/comments" Target="../comments9.xml"/><Relationship Id="rId5" Type="http://schemas.openxmlformats.org/officeDocument/2006/relationships/image" Target="../media/image9.emf"/><Relationship Id="rId4" Type="http://schemas.openxmlformats.org/officeDocument/2006/relationships/oleObject" Target="../embeddings/Microsoft_Word_97_-_2003_Document6.doc"/></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pageSetUpPr fitToPage="1"/>
  </sheetPr>
  <dimension ref="A1:AW149"/>
  <sheetViews>
    <sheetView topLeftCell="G55" zoomScaleNormal="100" workbookViewId="0">
      <selection activeCell="Z66" sqref="Z66"/>
    </sheetView>
  </sheetViews>
  <sheetFormatPr baseColWidth="10" defaultColWidth="11.44140625" defaultRowHeight="13.2" x14ac:dyDescent="0.25"/>
  <cols>
    <col min="1" max="41" width="2.44140625" customWidth="1"/>
    <col min="42" max="42" width="5.44140625" customWidth="1"/>
    <col min="43" max="43" width="32.44140625" customWidth="1"/>
    <col min="44" max="44" width="19.44140625" customWidth="1"/>
    <col min="45" max="45" width="2.109375" customWidth="1"/>
    <col min="46" max="46" width="5.88671875" customWidth="1"/>
    <col min="47" max="47" width="17.44140625" customWidth="1"/>
    <col min="48" max="48" width="3" customWidth="1"/>
    <col min="49" max="49" width="14.5546875" style="17" customWidth="1"/>
  </cols>
  <sheetData>
    <row r="1" spans="1:49" x14ac:dyDescent="0.25">
      <c r="AA1" s="1516" t="s">
        <v>429</v>
      </c>
      <c r="AB1" s="1517"/>
      <c r="AC1" s="1517"/>
      <c r="AD1" s="1517"/>
      <c r="AE1" s="1517"/>
      <c r="AF1" s="1517"/>
      <c r="AG1" s="1517"/>
      <c r="AH1" s="1517"/>
      <c r="AI1" s="1517"/>
      <c r="AJ1" s="1517"/>
      <c r="AK1" s="1517"/>
      <c r="AL1" s="1517"/>
      <c r="AM1" s="1517"/>
      <c r="AN1" s="1517"/>
      <c r="AO1" s="1518"/>
      <c r="AW1" s="15"/>
    </row>
    <row r="2" spans="1:49" s="824" customFormat="1" x14ac:dyDescent="0.25">
      <c r="AA2" s="1516" t="s">
        <v>641</v>
      </c>
      <c r="AB2" s="1517"/>
      <c r="AC2" s="1517"/>
      <c r="AD2" s="1517"/>
      <c r="AE2" s="1517"/>
      <c r="AF2" s="1517"/>
      <c r="AG2" s="1517"/>
      <c r="AH2" s="1517"/>
      <c r="AI2" s="1517"/>
      <c r="AJ2" s="1517"/>
      <c r="AK2" s="1517"/>
      <c r="AL2" s="1517"/>
      <c r="AM2" s="1517"/>
      <c r="AN2" s="1517"/>
      <c r="AO2" s="1518"/>
      <c r="AW2" s="823"/>
    </row>
    <row r="3" spans="1:49" s="824" customFormat="1" x14ac:dyDescent="0.25">
      <c r="AA3" s="843"/>
      <c r="AB3" s="843"/>
      <c r="AC3" s="843"/>
      <c r="AD3" s="843"/>
      <c r="AE3" s="843"/>
      <c r="AF3" s="843"/>
      <c r="AG3" s="843"/>
      <c r="AH3" s="843"/>
      <c r="AI3" s="843"/>
      <c r="AJ3" s="843"/>
      <c r="AK3" s="843"/>
      <c r="AL3" s="843"/>
      <c r="AM3" s="843"/>
      <c r="AN3" s="843"/>
      <c r="AO3" s="843"/>
      <c r="AW3" s="823"/>
    </row>
    <row r="4" spans="1:49" s="824" customFormat="1" x14ac:dyDescent="0.25">
      <c r="AA4" s="843"/>
      <c r="AB4" s="843"/>
      <c r="AC4" s="843"/>
      <c r="AD4" s="843"/>
      <c r="AE4" s="843"/>
      <c r="AF4" s="843"/>
      <c r="AG4" s="843"/>
      <c r="AH4" s="843"/>
      <c r="AI4" s="843"/>
      <c r="AJ4" s="843"/>
      <c r="AK4" s="843"/>
      <c r="AL4" s="843"/>
      <c r="AM4" s="843"/>
      <c r="AN4" s="843"/>
      <c r="AO4" s="843"/>
      <c r="AW4" s="823"/>
    </row>
    <row r="5" spans="1:49" x14ac:dyDescent="0.25">
      <c r="A5" s="1260" t="s">
        <v>776</v>
      </c>
      <c r="AW5" s="15"/>
    </row>
    <row r="6" spans="1:49" x14ac:dyDescent="0.25">
      <c r="A6" s="7" t="s">
        <v>100</v>
      </c>
      <c r="B6" s="1126"/>
      <c r="C6" s="1126"/>
      <c r="D6" s="1126"/>
      <c r="E6" s="1126"/>
      <c r="F6" s="1126"/>
      <c r="G6" s="1127"/>
      <c r="H6" s="1519" t="s">
        <v>96</v>
      </c>
      <c r="I6" s="1520"/>
      <c r="J6" s="1520"/>
      <c r="K6" s="269"/>
      <c r="L6" s="1521" t="s">
        <v>484</v>
      </c>
      <c r="M6" s="1521"/>
      <c r="N6" s="1521"/>
      <c r="O6" s="1521"/>
      <c r="P6" s="1521"/>
      <c r="Q6" s="1123" t="s">
        <v>42</v>
      </c>
      <c r="R6" s="1128"/>
      <c r="S6" s="1128"/>
      <c r="T6" s="1128"/>
      <c r="U6" s="1128"/>
      <c r="V6" s="1128"/>
      <c r="W6" s="1128"/>
      <c r="X6" s="1128"/>
      <c r="Y6" s="1128"/>
      <c r="Z6" s="269"/>
      <c r="AA6" s="1129"/>
      <c r="AB6" s="1129"/>
      <c r="AC6" s="1129"/>
      <c r="AD6" s="1129"/>
      <c r="AE6" s="1129"/>
      <c r="AF6" s="1129"/>
      <c r="AG6" s="1129"/>
      <c r="AH6" s="1129"/>
      <c r="AI6" s="1130" t="s">
        <v>101</v>
      </c>
      <c r="AJ6" s="1126"/>
      <c r="AK6" s="1126"/>
      <c r="AL6" s="1126"/>
      <c r="AM6" s="1126"/>
      <c r="AN6" s="1126"/>
      <c r="AO6" s="1126"/>
      <c r="AW6"/>
    </row>
    <row r="7" spans="1:49" ht="12.75" customHeight="1" x14ac:dyDescent="0.25">
      <c r="A7" s="1123" t="s">
        <v>137</v>
      </c>
      <c r="B7" s="1123"/>
      <c r="C7" s="1123"/>
      <c r="D7" s="1529"/>
      <c r="E7" s="1529"/>
      <c r="F7" s="1529"/>
      <c r="G7" s="1542"/>
      <c r="H7" s="269" t="s">
        <v>141</v>
      </c>
      <c r="J7" s="1532"/>
      <c r="K7" s="1532"/>
      <c r="L7" s="1532"/>
      <c r="M7" s="1532"/>
      <c r="N7" s="1532"/>
      <c r="O7" s="1532"/>
      <c r="P7" s="1532"/>
      <c r="Q7" s="1532"/>
      <c r="R7" s="1532"/>
      <c r="S7" s="1532"/>
      <c r="T7" s="1532"/>
      <c r="U7" s="1532"/>
      <c r="V7" s="1532"/>
      <c r="W7" s="1532"/>
      <c r="X7" s="1532"/>
      <c r="Y7" s="1532"/>
      <c r="Z7" s="1532"/>
      <c r="AA7" s="1532"/>
      <c r="AB7" s="1532"/>
      <c r="AC7" s="1532"/>
      <c r="AD7" s="1532"/>
      <c r="AE7" s="1532"/>
      <c r="AF7" s="1532"/>
      <c r="AG7" s="1532"/>
      <c r="AH7" s="1533"/>
      <c r="AI7" s="1528"/>
      <c r="AJ7" s="1529"/>
      <c r="AK7" s="1529"/>
      <c r="AL7" s="1529"/>
      <c r="AM7" s="1529"/>
      <c r="AN7" s="1529"/>
      <c r="AO7" s="1529"/>
      <c r="AW7"/>
    </row>
    <row r="8" spans="1:49" x14ac:dyDescent="0.25">
      <c r="A8" s="1546"/>
      <c r="B8" s="1546"/>
      <c r="C8" s="1546"/>
      <c r="D8" s="1546"/>
      <c r="E8" s="1546"/>
      <c r="F8" s="1546"/>
      <c r="G8" s="1547"/>
      <c r="H8" s="269" t="s">
        <v>138</v>
      </c>
      <c r="I8" s="1383"/>
      <c r="J8" s="1534"/>
      <c r="K8" s="1534"/>
      <c r="L8" s="1534"/>
      <c r="M8" s="1534"/>
      <c r="N8" s="1534"/>
      <c r="O8" s="1534"/>
      <c r="P8" s="1534"/>
      <c r="Q8" s="1534"/>
      <c r="R8" s="1534"/>
      <c r="S8" s="1534"/>
      <c r="T8" s="1534"/>
      <c r="U8" s="1534"/>
      <c r="V8" s="1534"/>
      <c r="W8" s="1534"/>
      <c r="X8" s="1534"/>
      <c r="Y8" s="1534"/>
      <c r="Z8" s="1534"/>
      <c r="AA8" s="1534"/>
      <c r="AB8" s="1534"/>
      <c r="AC8" s="1534"/>
      <c r="AD8" s="1534"/>
      <c r="AE8" s="1534"/>
      <c r="AF8" s="1534"/>
      <c r="AG8" s="1534"/>
      <c r="AH8" s="1535"/>
      <c r="AI8" s="1530"/>
      <c r="AJ8" s="1531"/>
      <c r="AK8" s="1531"/>
      <c r="AL8" s="1531"/>
      <c r="AM8" s="1531"/>
      <c r="AN8" s="1531"/>
      <c r="AO8" s="1531"/>
      <c r="AW8"/>
    </row>
    <row r="9" spans="1:49" x14ac:dyDescent="0.25">
      <c r="A9" s="1548"/>
      <c r="B9" s="1548"/>
      <c r="C9" s="1548"/>
      <c r="D9" s="1548"/>
      <c r="E9" s="1548"/>
      <c r="F9" s="1548"/>
      <c r="G9" s="1549"/>
      <c r="H9" s="269" t="s">
        <v>140</v>
      </c>
      <c r="I9" s="269"/>
      <c r="J9" s="269"/>
      <c r="K9" s="269"/>
      <c r="L9" s="269"/>
      <c r="M9" s="1526"/>
      <c r="N9" s="1526"/>
      <c r="O9" s="1526"/>
      <c r="P9" s="1526"/>
      <c r="Q9" s="1526"/>
      <c r="R9" s="1526"/>
      <c r="S9" s="1526"/>
      <c r="T9" s="1526"/>
      <c r="U9" s="1526"/>
      <c r="V9" s="1526"/>
      <c r="W9" s="1526"/>
      <c r="X9" s="1526"/>
      <c r="Y9" s="1526"/>
      <c r="Z9" s="1526"/>
      <c r="AA9" s="1526"/>
      <c r="AB9" s="1526"/>
      <c r="AC9" s="1526"/>
      <c r="AD9" s="1526"/>
      <c r="AE9" s="1526"/>
      <c r="AF9" s="1526"/>
      <c r="AG9" s="1526"/>
      <c r="AH9" s="1527"/>
      <c r="AI9" s="1530"/>
      <c r="AJ9" s="1531"/>
      <c r="AK9" s="1531"/>
      <c r="AL9" s="1531"/>
      <c r="AM9" s="1531"/>
      <c r="AN9" s="1531"/>
      <c r="AO9" s="1531"/>
      <c r="AW9"/>
    </row>
    <row r="10" spans="1:49" x14ac:dyDescent="0.25">
      <c r="A10" s="1123" t="s">
        <v>138</v>
      </c>
      <c r="B10" s="1548"/>
      <c r="C10" s="1548"/>
      <c r="D10" s="1548"/>
      <c r="E10" s="1548"/>
      <c r="F10" s="1548"/>
      <c r="G10" s="1549"/>
      <c r="H10" s="269" t="s">
        <v>139</v>
      </c>
      <c r="I10" s="269"/>
      <c r="J10" s="269"/>
      <c r="K10" s="269"/>
      <c r="L10" s="1129"/>
      <c r="M10" s="1524"/>
      <c r="N10" s="1524"/>
      <c r="O10" s="1524"/>
      <c r="P10" s="1524"/>
      <c r="Q10" s="1524"/>
      <c r="R10" s="1524"/>
      <c r="S10" s="1524"/>
      <c r="T10" s="1524"/>
      <c r="U10" s="1524"/>
      <c r="V10" s="1524"/>
      <c r="W10" s="1524"/>
      <c r="X10" s="1524"/>
      <c r="Y10" s="1524"/>
      <c r="Z10" s="1524"/>
      <c r="AA10" s="1524"/>
      <c r="AB10" s="1524"/>
      <c r="AC10" s="1524"/>
      <c r="AD10" s="1524"/>
      <c r="AE10" s="1524"/>
      <c r="AF10" s="1524"/>
      <c r="AG10" s="1524"/>
      <c r="AH10" s="1525"/>
      <c r="AI10" s="1530"/>
      <c r="AJ10" s="1531"/>
      <c r="AK10" s="1531"/>
      <c r="AL10" s="1531"/>
      <c r="AM10" s="1531"/>
      <c r="AN10" s="1531"/>
      <c r="AO10" s="1531"/>
      <c r="AW10"/>
    </row>
    <row r="11" spans="1:49" x14ac:dyDescent="0.25">
      <c r="A11" s="6"/>
      <c r="B11" s="6"/>
      <c r="C11" s="6"/>
      <c r="D11" s="6"/>
      <c r="E11" s="6"/>
      <c r="F11" s="6"/>
      <c r="G11" s="5"/>
      <c r="H11" s="18"/>
      <c r="I11" s="6"/>
      <c r="J11" s="6"/>
      <c r="K11" s="6"/>
      <c r="L11" s="6"/>
      <c r="M11" s="6"/>
      <c r="N11" s="6"/>
      <c r="O11" s="6"/>
      <c r="P11" s="6"/>
      <c r="Q11" s="6"/>
      <c r="R11" s="6"/>
      <c r="S11" s="6"/>
      <c r="T11" s="6"/>
      <c r="U11" s="6"/>
      <c r="V11" s="6"/>
      <c r="W11" s="6"/>
      <c r="X11" s="6"/>
      <c r="Y11" s="6"/>
      <c r="Z11" s="6"/>
      <c r="AA11" s="6"/>
      <c r="AB11" s="6"/>
      <c r="AC11" s="6"/>
      <c r="AD11" s="6"/>
      <c r="AE11" s="6"/>
      <c r="AF11" s="6"/>
      <c r="AG11" s="6"/>
      <c r="AH11" s="5"/>
      <c r="AI11" s="1522"/>
      <c r="AJ11" s="1523"/>
      <c r="AK11" s="1523"/>
      <c r="AL11" s="1523"/>
      <c r="AM11" s="1523"/>
      <c r="AN11" s="1523"/>
      <c r="AO11" s="1523"/>
      <c r="AW11"/>
    </row>
    <row r="12" spans="1:49" s="917" customFormat="1" x14ac:dyDescent="0.25">
      <c r="A12" s="1003"/>
      <c r="B12" s="1003"/>
      <c r="C12" s="1003"/>
      <c r="D12" s="1003"/>
      <c r="E12" s="1003"/>
      <c r="F12" s="1003"/>
      <c r="G12" s="1003"/>
      <c r="H12" s="1003"/>
      <c r="I12" s="1003"/>
      <c r="J12" s="1003"/>
      <c r="K12" s="1003"/>
      <c r="L12" s="1003"/>
      <c r="M12" s="1003"/>
      <c r="N12" s="1003"/>
      <c r="O12" s="1003"/>
      <c r="P12" s="1003"/>
      <c r="Q12" s="1003"/>
      <c r="R12" s="1003"/>
      <c r="S12" s="1003"/>
      <c r="T12" s="1003"/>
      <c r="U12" s="1003"/>
      <c r="V12" s="1003"/>
      <c r="W12" s="1003"/>
      <c r="X12" s="1003"/>
      <c r="Y12" s="1003"/>
      <c r="Z12" s="1003"/>
      <c r="AA12" s="1003"/>
      <c r="AB12" s="1003"/>
      <c r="AC12" s="1003"/>
      <c r="AD12" s="1003"/>
      <c r="AE12" s="1003"/>
      <c r="AF12" s="1003"/>
      <c r="AG12" s="1003"/>
      <c r="AH12" s="1003"/>
      <c r="AI12" s="1243"/>
      <c r="AJ12" s="1243"/>
      <c r="AK12" s="1243"/>
      <c r="AL12" s="1243"/>
      <c r="AM12" s="1243"/>
      <c r="AN12" s="1243"/>
      <c r="AO12" s="1243"/>
    </row>
    <row r="13" spans="1:49" s="917" customFormat="1" x14ac:dyDescent="0.25">
      <c r="A13" s="1105" t="s">
        <v>600</v>
      </c>
      <c r="B13" s="1003"/>
      <c r="C13" s="1003"/>
      <c r="D13" s="1003"/>
      <c r="E13" s="1003"/>
      <c r="F13" s="1003"/>
      <c r="G13" s="1003"/>
      <c r="H13" s="1003"/>
      <c r="I13" s="1003"/>
      <c r="J13" s="1003"/>
      <c r="K13" s="1003"/>
      <c r="L13" s="1003"/>
      <c r="M13" s="1003"/>
      <c r="N13" s="1003"/>
      <c r="O13" s="1003"/>
      <c r="P13" s="1003"/>
      <c r="Q13" s="1003"/>
      <c r="R13" s="1003"/>
      <c r="S13" s="1003"/>
      <c r="T13" s="1003"/>
      <c r="U13" s="1003"/>
      <c r="V13" s="1003"/>
      <c r="W13" s="1003"/>
      <c r="X13" s="1003"/>
      <c r="Y13" s="1003"/>
      <c r="Z13" s="1003"/>
      <c r="AA13" s="1003"/>
      <c r="AB13" s="1003"/>
      <c r="AC13" s="1003"/>
      <c r="AD13" s="1003"/>
      <c r="AE13" s="1003"/>
      <c r="AF13" s="1003"/>
      <c r="AG13" s="1003"/>
      <c r="AH13" s="1003"/>
      <c r="AI13" s="1243"/>
      <c r="AJ13" s="1243"/>
      <c r="AK13" s="1243"/>
      <c r="AL13" s="1243"/>
      <c r="AM13" s="1243"/>
      <c r="AN13" s="1243"/>
      <c r="AO13" s="1243"/>
    </row>
    <row r="14" spans="1:49" x14ac:dyDescent="0.25">
      <c r="V14" s="269"/>
      <c r="W14" s="269"/>
      <c r="X14" s="269"/>
      <c r="Y14" s="269"/>
      <c r="AI14" s="175"/>
      <c r="AW14"/>
    </row>
    <row r="15" spans="1:49" ht="12.75" customHeight="1" x14ac:dyDescent="0.25">
      <c r="A15" s="719" t="s">
        <v>59</v>
      </c>
      <c r="B15" s="719"/>
      <c r="C15" s="719"/>
      <c r="D15" s="719"/>
      <c r="E15" s="719"/>
      <c r="F15" s="719"/>
      <c r="G15" s="719"/>
      <c r="H15" s="719"/>
      <c r="I15" s="719"/>
      <c r="J15" s="967" t="s">
        <v>250</v>
      </c>
      <c r="K15" s="967"/>
      <c r="L15" s="967"/>
      <c r="M15" s="967"/>
      <c r="N15" s="967"/>
      <c r="O15" s="719"/>
      <c r="P15" s="1540"/>
      <c r="Q15" s="1540"/>
      <c r="R15" s="1540"/>
      <c r="S15" s="1540"/>
      <c r="T15" s="1540"/>
      <c r="U15" s="1540"/>
      <c r="V15" s="1540"/>
      <c r="W15" s="1540"/>
      <c r="X15" s="461"/>
      <c r="Y15" s="461"/>
      <c r="Z15" s="461"/>
      <c r="AA15" s="461"/>
      <c r="AB15" s="461"/>
      <c r="AC15" s="461"/>
      <c r="AD15" s="461"/>
      <c r="AE15" s="461"/>
      <c r="AF15" s="461"/>
      <c r="AG15" s="461"/>
      <c r="AH15" s="461"/>
      <c r="AI15" s="461"/>
      <c r="AJ15" s="461"/>
      <c r="AK15" s="461"/>
      <c r="AL15" s="461"/>
      <c r="AM15" s="461"/>
      <c r="AN15" s="461"/>
      <c r="AO15" s="461"/>
      <c r="AP15" s="719"/>
      <c r="AW15"/>
    </row>
    <row r="16" spans="1:49" s="917" customFormat="1" ht="12.75" customHeight="1" x14ac:dyDescent="0.25">
      <c r="A16" s="967" t="s">
        <v>507</v>
      </c>
      <c r="B16" s="967"/>
      <c r="C16" s="967"/>
      <c r="D16" s="967"/>
      <c r="E16" s="967"/>
      <c r="F16" s="967"/>
      <c r="G16" s="967"/>
      <c r="H16" s="967"/>
      <c r="I16" s="967"/>
      <c r="J16" s="967"/>
      <c r="K16" s="967"/>
      <c r="L16" s="967"/>
      <c r="M16" s="967"/>
      <c r="N16" s="967"/>
      <c r="O16" s="967"/>
      <c r="P16" s="1551"/>
      <c r="Q16" s="1551"/>
      <c r="R16" s="1551"/>
      <c r="S16" s="1551"/>
      <c r="T16" s="972"/>
      <c r="U16" s="972"/>
      <c r="V16" s="972"/>
      <c r="W16" s="972"/>
      <c r="X16" s="461"/>
      <c r="Y16" s="461"/>
      <c r="Z16" s="461"/>
      <c r="AA16" s="461"/>
      <c r="AB16" s="461"/>
      <c r="AC16" s="461"/>
      <c r="AD16" s="461"/>
      <c r="AE16" s="461"/>
      <c r="AF16" s="461"/>
      <c r="AG16" s="461"/>
      <c r="AH16" s="461"/>
      <c r="AI16" s="461"/>
      <c r="AJ16" s="461"/>
      <c r="AK16" s="461"/>
      <c r="AL16" s="461"/>
      <c r="AM16" s="461"/>
      <c r="AN16" s="461"/>
      <c r="AO16" s="461"/>
      <c r="AP16" s="967"/>
    </row>
    <row r="17" spans="1:49" s="917" customFormat="1" ht="12.75" customHeight="1" x14ac:dyDescent="0.25">
      <c r="A17" s="967"/>
      <c r="B17" s="967"/>
      <c r="C17" s="967"/>
      <c r="D17" s="967"/>
      <c r="E17" s="967"/>
      <c r="F17" s="967"/>
      <c r="G17" s="967"/>
      <c r="H17" s="967"/>
      <c r="I17" s="967"/>
      <c r="J17" s="967"/>
      <c r="K17" s="967"/>
      <c r="L17" s="967"/>
      <c r="M17" s="967"/>
      <c r="N17" s="967"/>
      <c r="O17" s="787"/>
      <c r="P17" s="1187"/>
      <c r="Q17" s="1187"/>
      <c r="R17" s="1187"/>
      <c r="S17" s="1186"/>
      <c r="T17" s="1186"/>
      <c r="U17" s="1186"/>
      <c r="V17" s="1186"/>
      <c r="W17" s="1186"/>
      <c r="X17" s="461"/>
      <c r="Y17" s="461"/>
      <c r="Z17" s="461"/>
      <c r="AA17" s="461"/>
      <c r="AB17" s="461"/>
      <c r="AC17" s="461"/>
      <c r="AD17" s="461"/>
      <c r="AE17" s="461"/>
      <c r="AF17" s="461"/>
      <c r="AG17" s="461"/>
      <c r="AH17" s="461"/>
      <c r="AI17" s="461"/>
      <c r="AJ17" s="461"/>
      <c r="AK17" s="461"/>
      <c r="AL17" s="461"/>
      <c r="AM17" s="461"/>
      <c r="AN17" s="461"/>
      <c r="AO17" s="461"/>
      <c r="AP17" s="967"/>
    </row>
    <row r="18" spans="1:49" s="917" customFormat="1" ht="12.75" customHeight="1" x14ac:dyDescent="0.25">
      <c r="A18" s="967"/>
      <c r="B18" s="967"/>
      <c r="C18" s="967"/>
      <c r="D18" s="967"/>
      <c r="E18" s="967"/>
      <c r="F18" s="967"/>
      <c r="G18" s="967"/>
      <c r="H18" s="967"/>
      <c r="I18" s="967"/>
      <c r="J18" s="967"/>
      <c r="K18" s="967"/>
      <c r="L18" s="967"/>
      <c r="M18" s="967"/>
      <c r="N18" s="967"/>
      <c r="O18" s="787"/>
      <c r="P18" s="1187"/>
      <c r="Q18" s="1187"/>
      <c r="R18" s="1187"/>
      <c r="S18" s="1186"/>
      <c r="T18" s="1186"/>
      <c r="U18" s="1186"/>
      <c r="V18" s="1186"/>
      <c r="W18" s="1186"/>
      <c r="X18" s="461"/>
      <c r="Y18" s="461"/>
      <c r="Z18" s="461"/>
      <c r="AA18" s="461"/>
      <c r="AB18" s="461"/>
      <c r="AC18" s="461"/>
      <c r="AD18" s="461"/>
      <c r="AE18" s="461"/>
      <c r="AF18" s="461"/>
      <c r="AG18" s="461"/>
      <c r="AH18" s="461"/>
      <c r="AI18" s="461"/>
      <c r="AJ18" s="461"/>
      <c r="AK18" s="461"/>
      <c r="AL18" s="461"/>
      <c r="AM18" s="461"/>
      <c r="AN18" s="461"/>
      <c r="AO18" s="461"/>
      <c r="AP18" s="967"/>
    </row>
    <row r="19" spans="1:49" x14ac:dyDescent="0.25">
      <c r="A19" s="719" t="s">
        <v>509</v>
      </c>
      <c r="B19" s="719"/>
      <c r="C19" s="719"/>
      <c r="D19" s="719"/>
      <c r="E19" s="719"/>
      <c r="F19" s="719"/>
      <c r="G19" s="719"/>
      <c r="H19" s="719"/>
      <c r="I19" s="719"/>
      <c r="J19" s="719"/>
      <c r="K19" s="719"/>
      <c r="L19" s="719"/>
      <c r="M19" s="719"/>
      <c r="N19" s="719"/>
      <c r="O19" s="719"/>
      <c r="P19" s="1543"/>
      <c r="Q19" s="1544"/>
      <c r="R19" s="1544"/>
      <c r="S19" s="1544"/>
      <c r="T19" s="1544"/>
      <c r="U19" s="1544"/>
      <c r="V19" s="1544"/>
      <c r="W19" s="1544"/>
      <c r="X19" s="461"/>
      <c r="Y19" s="461"/>
      <c r="Z19" s="461"/>
      <c r="AA19" s="461"/>
      <c r="AB19" s="461"/>
      <c r="AC19" s="461"/>
      <c r="AD19" s="461"/>
      <c r="AE19" s="461"/>
      <c r="AF19" s="461"/>
      <c r="AG19" s="461"/>
      <c r="AH19" s="461"/>
      <c r="AI19" s="461"/>
      <c r="AJ19" s="461"/>
      <c r="AK19" s="461"/>
      <c r="AL19" s="461"/>
      <c r="AM19" s="461"/>
      <c r="AN19" s="461"/>
      <c r="AO19" s="461"/>
      <c r="AP19" s="719"/>
      <c r="AW19"/>
    </row>
    <row r="20" spans="1:49" x14ac:dyDescent="0.25">
      <c r="A20" s="719" t="s">
        <v>510</v>
      </c>
      <c r="B20" s="719"/>
      <c r="C20" s="719"/>
      <c r="D20" s="719"/>
      <c r="E20" s="719"/>
      <c r="F20" s="719"/>
      <c r="G20" s="719"/>
      <c r="H20" s="719"/>
      <c r="I20" s="719"/>
      <c r="J20" s="719"/>
      <c r="K20" s="719"/>
      <c r="L20" s="719"/>
      <c r="M20" s="719"/>
      <c r="N20" s="719"/>
      <c r="O20" s="719"/>
      <c r="P20" s="1545"/>
      <c r="Q20" s="1545"/>
      <c r="R20" s="1545"/>
      <c r="S20" s="1545"/>
      <c r="T20" s="1545"/>
      <c r="U20" s="1545"/>
      <c r="V20" s="1545"/>
      <c r="W20" s="1545"/>
      <c r="X20" s="1378" t="s">
        <v>625</v>
      </c>
      <c r="Y20" s="461"/>
      <c r="Z20" s="461"/>
      <c r="AA20" s="461"/>
      <c r="AB20" s="461"/>
      <c r="AC20" s="461"/>
      <c r="AD20" s="461"/>
      <c r="AE20" s="461"/>
      <c r="AF20" s="461"/>
      <c r="AG20" s="461"/>
      <c r="AH20" s="461"/>
      <c r="AI20" s="461"/>
      <c r="AJ20" s="461"/>
      <c r="AK20" s="461"/>
      <c r="AL20" s="461"/>
      <c r="AM20" s="461"/>
      <c r="AN20" s="461"/>
      <c r="AO20" s="461"/>
      <c r="AP20" s="719"/>
      <c r="AW20"/>
    </row>
    <row r="21" spans="1:49" ht="12.75" customHeight="1" x14ac:dyDescent="0.25">
      <c r="A21" s="1166" t="s">
        <v>549</v>
      </c>
      <c r="B21" s="1167"/>
      <c r="C21" s="1167"/>
      <c r="D21" s="1167"/>
      <c r="E21" s="1167"/>
      <c r="F21" s="1167"/>
      <c r="G21" s="1167"/>
      <c r="H21" s="1167"/>
      <c r="I21" s="1167"/>
      <c r="J21" s="1167"/>
      <c r="K21" s="1167"/>
      <c r="L21" s="1167"/>
      <c r="M21" s="1167"/>
      <c r="N21" s="1167"/>
      <c r="O21" s="1167"/>
      <c r="P21" s="1168"/>
      <c r="Q21" s="1168"/>
      <c r="R21" s="1168"/>
      <c r="S21" s="1168"/>
      <c r="T21" s="1168"/>
      <c r="U21" s="1168"/>
      <c r="V21" s="1168"/>
      <c r="W21" s="1168"/>
      <c r="X21" s="1167"/>
      <c r="Y21" s="942"/>
      <c r="Z21" s="1167"/>
      <c r="AA21" s="1167"/>
      <c r="AB21" s="1167"/>
      <c r="AC21" s="1167"/>
      <c r="AD21" s="1167"/>
      <c r="AE21" s="942"/>
      <c r="AF21" s="1169"/>
      <c r="AG21" s="1169"/>
      <c r="AH21" s="1169"/>
      <c r="AI21" s="1169"/>
      <c r="AJ21" s="1169"/>
      <c r="AK21" s="1169"/>
      <c r="AL21" s="1169"/>
      <c r="AM21" s="1169"/>
      <c r="AN21" s="1169"/>
      <c r="AO21" s="1169"/>
      <c r="AP21" s="1143"/>
    </row>
    <row r="22" spans="1:49" s="917" customFormat="1" ht="12.75" customHeight="1" x14ac:dyDescent="0.25">
      <c r="A22" s="1173" t="s">
        <v>539</v>
      </c>
      <c r="B22" s="1169"/>
      <c r="C22" s="1537" t="s">
        <v>643</v>
      </c>
      <c r="D22" s="1537"/>
      <c r="E22" s="1537"/>
      <c r="F22" s="1537"/>
      <c r="G22" s="1537"/>
      <c r="H22" s="1537"/>
      <c r="I22" s="1537"/>
      <c r="J22" s="1537"/>
      <c r="K22" s="1537"/>
      <c r="L22" s="1537"/>
      <c r="M22" s="1537"/>
      <c r="N22" s="1537"/>
      <c r="O22" s="1537"/>
      <c r="P22" s="1537"/>
      <c r="Q22" s="1537"/>
      <c r="R22" s="1537"/>
      <c r="S22" s="1537"/>
      <c r="T22" s="1537"/>
      <c r="U22" s="1537"/>
      <c r="V22" s="1537"/>
      <c r="W22" s="1537"/>
      <c r="X22" s="1537"/>
      <c r="Y22" s="1537"/>
      <c r="Z22" s="1537"/>
      <c r="AA22" s="1537"/>
      <c r="AB22" s="1537"/>
      <c r="AC22" s="1537"/>
      <c r="AD22" s="1537"/>
      <c r="AE22" s="1537"/>
      <c r="AF22" s="1537"/>
      <c r="AG22" s="1537"/>
      <c r="AH22" s="1537"/>
      <c r="AI22" s="1537"/>
      <c r="AJ22" s="1537"/>
      <c r="AK22" s="1537"/>
      <c r="AL22" s="1537"/>
      <c r="AM22" s="1537"/>
      <c r="AN22" s="1537"/>
      <c r="AO22" s="1537"/>
      <c r="AP22" s="1143"/>
      <c r="AW22" s="993"/>
    </row>
    <row r="23" spans="1:49" s="917" customFormat="1" x14ac:dyDescent="0.25">
      <c r="A23" s="1169"/>
      <c r="B23" s="1169"/>
      <c r="C23" s="1537"/>
      <c r="D23" s="1537"/>
      <c r="E23" s="1537"/>
      <c r="F23" s="1537"/>
      <c r="G23" s="1537"/>
      <c r="H23" s="1537"/>
      <c r="I23" s="1537"/>
      <c r="J23" s="1537"/>
      <c r="K23" s="1537"/>
      <c r="L23" s="1537"/>
      <c r="M23" s="1537"/>
      <c r="N23" s="1537"/>
      <c r="O23" s="1537"/>
      <c r="P23" s="1537"/>
      <c r="Q23" s="1537"/>
      <c r="R23" s="1537"/>
      <c r="S23" s="1537"/>
      <c r="T23" s="1537"/>
      <c r="U23" s="1537"/>
      <c r="V23" s="1537"/>
      <c r="W23" s="1537"/>
      <c r="X23" s="1537"/>
      <c r="Y23" s="1537"/>
      <c r="Z23" s="1537"/>
      <c r="AA23" s="1537"/>
      <c r="AB23" s="1537"/>
      <c r="AC23" s="1537"/>
      <c r="AD23" s="1537"/>
      <c r="AE23" s="1537"/>
      <c r="AF23" s="1537"/>
      <c r="AG23" s="1537"/>
      <c r="AH23" s="1537"/>
      <c r="AI23" s="1537"/>
      <c r="AJ23" s="1537"/>
      <c r="AK23" s="1537"/>
      <c r="AL23" s="1537"/>
      <c r="AM23" s="1537"/>
      <c r="AN23" s="1537"/>
      <c r="AO23" s="1537"/>
      <c r="AP23" s="1143"/>
      <c r="AW23" s="993"/>
    </row>
    <row r="24" spans="1:49" ht="13.35" customHeight="1" x14ac:dyDescent="0.25">
      <c r="A24" s="942"/>
      <c r="B24" s="942"/>
      <c r="C24" s="1166" t="s">
        <v>540</v>
      </c>
      <c r="D24" s="1167"/>
      <c r="E24" s="1167"/>
      <c r="F24" s="1167"/>
      <c r="G24" s="942"/>
      <c r="H24" s="1167"/>
      <c r="I24" s="1167"/>
      <c r="J24" s="1536"/>
      <c r="K24" s="1536"/>
      <c r="L24" s="1536"/>
      <c r="M24" s="1536"/>
      <c r="N24" s="1536"/>
      <c r="O24" s="1536"/>
      <c r="P24" s="1536"/>
      <c r="Q24" s="1536"/>
      <c r="R24" s="942"/>
      <c r="S24" s="942"/>
      <c r="T24" s="1171" t="s">
        <v>547</v>
      </c>
      <c r="U24" s="1174" t="s">
        <v>548</v>
      </c>
      <c r="V24" s="1552">
        <f>J24</f>
        <v>0</v>
      </c>
      <c r="W24" s="1552"/>
      <c r="X24" s="1552"/>
      <c r="Y24" s="1552"/>
      <c r="Z24" s="1552"/>
      <c r="AA24" s="1552"/>
      <c r="AB24" s="1552"/>
      <c r="AC24" s="942"/>
      <c r="AD24" s="1170" t="s">
        <v>543</v>
      </c>
      <c r="AE24" s="1169"/>
      <c r="AF24" s="1169"/>
      <c r="AG24" s="1169"/>
      <c r="AH24" s="1169"/>
      <c r="AI24" s="1169"/>
      <c r="AJ24" s="1169"/>
      <c r="AK24" s="1169"/>
      <c r="AL24" s="1169"/>
      <c r="AM24" s="942"/>
      <c r="AN24" s="942"/>
      <c r="AO24" s="942"/>
    </row>
    <row r="25" spans="1:49" x14ac:dyDescent="0.25">
      <c r="A25" s="942"/>
      <c r="B25" s="942"/>
      <c r="C25" s="1166" t="s">
        <v>541</v>
      </c>
      <c r="D25" s="1167"/>
      <c r="E25" s="1167"/>
      <c r="F25" s="1167"/>
      <c r="G25" s="1167"/>
      <c r="H25" s="1167"/>
      <c r="I25" s="1167"/>
      <c r="J25" s="1515"/>
      <c r="K25" s="1515"/>
      <c r="L25" s="1515"/>
      <c r="M25" s="1515"/>
      <c r="N25" s="1515"/>
      <c r="O25" s="1515"/>
      <c r="P25" s="1515"/>
      <c r="Q25" s="1515"/>
      <c r="R25" s="942"/>
      <c r="S25" s="942"/>
      <c r="T25" s="1172" t="s">
        <v>544</v>
      </c>
      <c r="U25" s="1174" t="s">
        <v>548</v>
      </c>
      <c r="V25" s="1515"/>
      <c r="W25" s="1515"/>
      <c r="X25" s="1515"/>
      <c r="Y25" s="1515"/>
      <c r="Z25" s="1515"/>
      <c r="AA25" s="1515"/>
      <c r="AB25" s="1515"/>
      <c r="AC25" s="942"/>
      <c r="AD25" s="1170" t="s">
        <v>545</v>
      </c>
      <c r="AE25" s="1169"/>
      <c r="AF25" s="1169"/>
      <c r="AG25" s="1169"/>
      <c r="AH25" s="1169"/>
      <c r="AI25" s="1169"/>
      <c r="AJ25" s="1169"/>
      <c r="AK25" s="1169"/>
      <c r="AL25" s="1169"/>
      <c r="AM25" s="942"/>
      <c r="AN25" s="942"/>
      <c r="AO25" s="942"/>
    </row>
    <row r="26" spans="1:49" x14ac:dyDescent="0.25">
      <c r="A26" s="942"/>
      <c r="B26" s="942"/>
      <c r="C26" s="1166" t="s">
        <v>542</v>
      </c>
      <c r="D26" s="1167"/>
      <c r="E26" s="1167"/>
      <c r="F26" s="1167"/>
      <c r="G26" s="1167"/>
      <c r="H26" s="1167"/>
      <c r="I26" s="1167"/>
      <c r="J26" s="1515"/>
      <c r="K26" s="1515"/>
      <c r="L26" s="1515"/>
      <c r="M26" s="1515"/>
      <c r="N26" s="1515"/>
      <c r="O26" s="1515"/>
      <c r="P26" s="1515"/>
      <c r="Q26" s="1515"/>
      <c r="R26" s="942"/>
      <c r="S26" s="942"/>
      <c r="T26" s="1172" t="s">
        <v>544</v>
      </c>
      <c r="U26" s="1174" t="s">
        <v>548</v>
      </c>
      <c r="V26" s="1515"/>
      <c r="W26" s="1515"/>
      <c r="X26" s="1515"/>
      <c r="Y26" s="1515"/>
      <c r="Z26" s="1515"/>
      <c r="AA26" s="1515"/>
      <c r="AB26" s="1515"/>
      <c r="AC26" s="942"/>
      <c r="AD26" s="1170" t="s">
        <v>546</v>
      </c>
      <c r="AE26" s="1169"/>
      <c r="AF26" s="1169"/>
      <c r="AG26" s="1169"/>
      <c r="AH26" s="1169"/>
      <c r="AI26" s="1169"/>
      <c r="AJ26" s="1169"/>
      <c r="AK26" s="1169"/>
      <c r="AL26" s="1169"/>
      <c r="AM26" s="942"/>
      <c r="AN26" s="942"/>
      <c r="AO26" s="942"/>
    </row>
    <row r="27" spans="1:49" x14ac:dyDescent="0.25">
      <c r="A27" s="719"/>
      <c r="B27" s="719"/>
      <c r="C27" s="719"/>
      <c r="D27" s="719"/>
      <c r="E27" s="719"/>
      <c r="F27" s="719"/>
      <c r="G27" s="719"/>
      <c r="H27" s="719"/>
      <c r="I27" s="719"/>
      <c r="J27" s="719"/>
      <c r="K27" s="719"/>
      <c r="L27" s="719"/>
      <c r="M27" s="719"/>
      <c r="N27" s="719"/>
      <c r="O27" s="719"/>
      <c r="P27" s="719"/>
      <c r="Q27" s="719"/>
      <c r="R27" s="719"/>
      <c r="S27" s="719"/>
      <c r="T27" s="719"/>
      <c r="U27" s="719"/>
      <c r="V27" s="719"/>
      <c r="W27" s="719"/>
      <c r="X27" s="719"/>
      <c r="Y27" s="719"/>
      <c r="Z27" s="719"/>
      <c r="AA27" s="719"/>
      <c r="AB27" s="719"/>
      <c r="AC27" s="719"/>
      <c r="AD27" s="719"/>
      <c r="AE27" s="719"/>
      <c r="AF27" s="719"/>
      <c r="AG27" s="719"/>
      <c r="AH27" s="719"/>
      <c r="AI27" s="719"/>
      <c r="AJ27" s="719"/>
      <c r="AK27" s="719"/>
      <c r="AL27" s="719"/>
      <c r="AM27" s="719"/>
      <c r="AN27" s="719"/>
      <c r="AO27" s="719"/>
      <c r="AP27" s="719"/>
    </row>
    <row r="28" spans="1:49" x14ac:dyDescent="0.25">
      <c r="A28" s="719" t="s">
        <v>508</v>
      </c>
      <c r="B28" s="719"/>
      <c r="C28" s="719"/>
      <c r="D28" s="719"/>
      <c r="E28" s="719"/>
      <c r="F28" s="1550"/>
      <c r="G28" s="1550"/>
      <c r="H28" s="1550"/>
      <c r="I28" s="1550"/>
      <c r="J28" s="719"/>
      <c r="K28" s="719"/>
      <c r="L28" s="719"/>
      <c r="M28" s="719"/>
      <c r="N28" s="719"/>
      <c r="O28" s="719"/>
      <c r="P28" s="719"/>
      <c r="Q28" s="719"/>
      <c r="R28" s="719"/>
      <c r="S28" s="719"/>
      <c r="T28" s="719"/>
      <c r="U28" s="719"/>
      <c r="V28" s="719"/>
      <c r="W28" s="719"/>
      <c r="X28" s="719"/>
      <c r="Y28" s="719"/>
      <c r="Z28" s="719"/>
      <c r="AA28" s="719"/>
      <c r="AB28" s="719"/>
      <c r="AC28" s="719"/>
      <c r="AD28" s="719"/>
      <c r="AE28" s="719"/>
      <c r="AF28" s="719"/>
      <c r="AG28" s="719"/>
      <c r="AH28" s="719"/>
      <c r="AI28" s="719"/>
      <c r="AJ28" s="719"/>
      <c r="AK28" s="719"/>
      <c r="AL28" s="719"/>
      <c r="AM28" s="719"/>
      <c r="AN28" s="719"/>
      <c r="AO28" s="719"/>
      <c r="AP28" s="719"/>
    </row>
    <row r="29" spans="1:49" x14ac:dyDescent="0.25">
      <c r="A29" s="719"/>
      <c r="B29" s="719"/>
      <c r="C29" s="719"/>
      <c r="D29" s="719"/>
      <c r="E29" s="719"/>
      <c r="F29" s="719"/>
      <c r="G29" s="719"/>
      <c r="H29" s="719"/>
      <c r="I29" s="719"/>
      <c r="J29" s="719"/>
      <c r="K29" s="719"/>
      <c r="L29" s="719"/>
      <c r="M29" s="719"/>
      <c r="N29" s="719"/>
      <c r="O29" s="719"/>
      <c r="P29" s="719"/>
      <c r="Q29" s="719"/>
      <c r="R29" s="719"/>
      <c r="S29" s="719"/>
      <c r="T29" s="719"/>
      <c r="U29" s="719"/>
      <c r="V29" s="719"/>
      <c r="W29" s="719"/>
      <c r="X29" s="719"/>
      <c r="Y29" s="719"/>
      <c r="Z29" s="719"/>
      <c r="AA29" s="719"/>
      <c r="AB29" s="719"/>
      <c r="AC29" s="719"/>
      <c r="AD29" s="719"/>
      <c r="AE29" s="719"/>
      <c r="AF29" s="719"/>
      <c r="AG29" s="719"/>
      <c r="AH29" s="719"/>
      <c r="AI29" s="719"/>
      <c r="AJ29" s="719"/>
      <c r="AK29" s="719"/>
      <c r="AL29" s="719"/>
      <c r="AM29" s="719"/>
      <c r="AN29" s="719"/>
      <c r="AO29" s="719"/>
      <c r="AP29" s="719"/>
    </row>
    <row r="30" spans="1:49" x14ac:dyDescent="0.25">
      <c r="A30" s="719" t="s">
        <v>502</v>
      </c>
      <c r="B30" s="719"/>
      <c r="C30" s="719"/>
      <c r="D30" s="719"/>
      <c r="E30" s="719"/>
      <c r="F30" s="1540"/>
      <c r="G30" s="1540"/>
      <c r="H30" s="1540"/>
      <c r="I30" s="1540"/>
      <c r="J30" s="1540"/>
      <c r="K30" s="1540"/>
      <c r="L30" s="1540"/>
      <c r="M30" s="1540"/>
      <c r="N30" s="719"/>
      <c r="O30" s="1538" t="s">
        <v>644</v>
      </c>
      <c r="P30" s="1539"/>
      <c r="Q30" s="1539"/>
      <c r="R30" s="1539"/>
      <c r="S30" s="1539"/>
      <c r="T30" s="1539"/>
      <c r="U30" s="1539"/>
      <c r="V30" s="1539"/>
      <c r="W30" s="1539"/>
      <c r="X30" s="1539"/>
      <c r="Y30" s="1539"/>
      <c r="Z30" s="1539"/>
      <c r="AA30" s="1539"/>
      <c r="AB30" s="1539"/>
      <c r="AC30" s="1539"/>
      <c r="AD30" s="1539"/>
      <c r="AE30" s="1539"/>
      <c r="AF30" s="1539"/>
      <c r="AG30" s="1539"/>
      <c r="AH30" s="1539"/>
      <c r="AI30" s="1539"/>
      <c r="AJ30" s="1539"/>
      <c r="AK30" s="1539"/>
      <c r="AL30" s="1539"/>
      <c r="AM30" s="1539"/>
      <c r="AN30" s="1539"/>
      <c r="AO30" s="1539"/>
      <c r="AP30" s="719"/>
    </row>
    <row r="31" spans="1:49" x14ac:dyDescent="0.25">
      <c r="O31" s="1539"/>
      <c r="P31" s="1539"/>
      <c r="Q31" s="1539"/>
      <c r="R31" s="1539"/>
      <c r="S31" s="1539"/>
      <c r="T31" s="1539"/>
      <c r="U31" s="1539"/>
      <c r="V31" s="1539"/>
      <c r="W31" s="1539"/>
      <c r="X31" s="1539"/>
      <c r="Y31" s="1539"/>
      <c r="Z31" s="1539"/>
      <c r="AA31" s="1539"/>
      <c r="AB31" s="1539"/>
      <c r="AC31" s="1539"/>
      <c r="AD31" s="1539"/>
      <c r="AE31" s="1539"/>
      <c r="AF31" s="1539"/>
      <c r="AG31" s="1539"/>
      <c r="AH31" s="1539"/>
      <c r="AI31" s="1539"/>
      <c r="AJ31" s="1539"/>
      <c r="AK31" s="1539"/>
      <c r="AL31" s="1539"/>
      <c r="AM31" s="1539"/>
      <c r="AN31" s="1539"/>
      <c r="AO31" s="1539"/>
    </row>
    <row r="33" spans="1:43" x14ac:dyDescent="0.25">
      <c r="A33" s="593" t="s">
        <v>601</v>
      </c>
    </row>
    <row r="35" spans="1:43" x14ac:dyDescent="0.25">
      <c r="A35" s="269" t="s">
        <v>602</v>
      </c>
      <c r="N35" s="1543"/>
      <c r="O35" s="1544"/>
      <c r="P35" s="1544"/>
      <c r="Q35" s="1544"/>
      <c r="R35" s="1544"/>
      <c r="S35" s="1544"/>
      <c r="T35" s="1544"/>
      <c r="U35" s="1544"/>
    </row>
    <row r="37" spans="1:43" x14ac:dyDescent="0.25">
      <c r="A37" s="269" t="s">
        <v>603</v>
      </c>
    </row>
    <row r="38" spans="1:43" x14ac:dyDescent="0.25">
      <c r="E38" s="269" t="s">
        <v>605</v>
      </c>
      <c r="F38" s="917"/>
      <c r="G38" s="917"/>
      <c r="H38" s="917"/>
      <c r="I38" s="917"/>
      <c r="J38" s="917"/>
      <c r="K38" s="917"/>
      <c r="L38" s="917"/>
      <c r="M38" s="917"/>
      <c r="N38" s="1513" t="s">
        <v>606</v>
      </c>
      <c r="O38" s="1513"/>
      <c r="P38" s="1513"/>
      <c r="Q38" s="1513"/>
      <c r="R38" s="1513"/>
      <c r="S38" s="1513"/>
      <c r="T38" s="1513"/>
      <c r="U38" s="1513"/>
      <c r="V38" s="1513"/>
      <c r="W38" s="1513"/>
      <c r="X38" s="1513"/>
      <c r="Y38" s="1513"/>
      <c r="Z38" s="1513"/>
      <c r="AA38" s="1513"/>
      <c r="AB38" s="1513"/>
      <c r="AC38" s="1244"/>
      <c r="AD38" s="1244"/>
      <c r="AE38" s="1244"/>
      <c r="AF38" s="1244"/>
      <c r="AG38" s="1244"/>
      <c r="AH38" s="1244"/>
      <c r="AI38" s="1244"/>
      <c r="AJ38" s="1244"/>
      <c r="AK38" s="1244"/>
      <c r="AL38" s="1244"/>
      <c r="AM38" s="1244"/>
      <c r="AN38" s="1244"/>
      <c r="AO38" s="1244"/>
    </row>
    <row r="40" spans="1:43" x14ac:dyDescent="0.25">
      <c r="E40" s="269" t="s">
        <v>604</v>
      </c>
      <c r="F40" s="917"/>
      <c r="G40" s="917"/>
      <c r="H40" s="917"/>
      <c r="I40" s="917"/>
      <c r="J40" s="917"/>
      <c r="K40" s="917"/>
      <c r="L40" s="917"/>
      <c r="M40" s="917"/>
      <c r="N40" s="1513" t="s">
        <v>606</v>
      </c>
      <c r="O40" s="1513"/>
      <c r="P40" s="1513"/>
      <c r="Q40" s="1513"/>
      <c r="R40" s="1513"/>
      <c r="S40" s="1513"/>
      <c r="T40" s="1513"/>
      <c r="U40" s="1513"/>
      <c r="V40" s="1513"/>
      <c r="W40" s="1513"/>
    </row>
    <row r="42" spans="1:43" ht="12.75" customHeight="1" x14ac:dyDescent="0.25"/>
    <row r="43" spans="1:43" ht="12.75" customHeight="1" x14ac:dyDescent="0.25">
      <c r="A43" s="593"/>
    </row>
    <row r="44" spans="1:43" ht="12.75" customHeight="1" x14ac:dyDescent="0.25"/>
    <row r="45" spans="1:43" ht="12.75" customHeight="1" x14ac:dyDescent="0.25">
      <c r="A45" s="1143"/>
      <c r="B45" s="1143"/>
      <c r="C45" s="1143"/>
      <c r="D45" s="1143"/>
      <c r="E45" s="1143"/>
      <c r="F45" s="1143"/>
      <c r="G45" s="1143"/>
      <c r="H45" s="1143"/>
      <c r="I45" s="1143"/>
      <c r="J45" s="1143"/>
      <c r="K45" s="1143"/>
      <c r="L45" s="1143"/>
      <c r="M45" s="1143"/>
      <c r="N45" s="1143"/>
      <c r="O45" s="1143"/>
      <c r="P45" s="1143"/>
      <c r="Q45" s="1143"/>
      <c r="R45" s="1143"/>
      <c r="S45" s="1143"/>
      <c r="T45" s="1143"/>
      <c r="U45" s="1143"/>
      <c r="V45" s="1143"/>
      <c r="W45" s="1143"/>
      <c r="X45" s="1143"/>
      <c r="Y45" s="1143"/>
      <c r="Z45" s="1143"/>
      <c r="AA45" s="1143"/>
      <c r="AB45" s="1143"/>
      <c r="AC45" s="1143"/>
      <c r="AD45" s="1143"/>
      <c r="AE45" s="1143"/>
      <c r="AF45" s="1143"/>
      <c r="AG45" s="1143"/>
      <c r="AH45" s="1143"/>
      <c r="AI45" s="1143"/>
      <c r="AJ45" s="1143"/>
      <c r="AK45" s="1143"/>
      <c r="AL45" s="1143"/>
      <c r="AM45" s="1143"/>
      <c r="AN45" s="1143"/>
      <c r="AO45" s="1143"/>
    </row>
    <row r="46" spans="1:43" ht="12.75" customHeight="1" x14ac:dyDescent="0.25">
      <c r="A46" s="1143"/>
      <c r="B46" s="1143"/>
      <c r="C46" s="1143"/>
      <c r="D46" s="1143"/>
      <c r="E46" s="1143"/>
      <c r="F46" s="1143"/>
      <c r="G46" s="1143"/>
      <c r="H46" s="1143"/>
      <c r="I46" s="1143"/>
      <c r="J46" s="1143"/>
      <c r="K46" s="1143"/>
      <c r="L46" s="1143"/>
      <c r="M46" s="1143"/>
      <c r="N46" s="1143"/>
      <c r="O46" s="1143"/>
      <c r="P46" s="1143"/>
      <c r="Q46" s="1143"/>
      <c r="R46" s="1143"/>
      <c r="S46" s="1143"/>
      <c r="T46" s="1143"/>
      <c r="U46" s="1143"/>
      <c r="V46" s="1143"/>
      <c r="W46" s="1143"/>
      <c r="X46" s="1143"/>
      <c r="Y46" s="1143"/>
      <c r="Z46" s="1143"/>
      <c r="AA46" s="1143"/>
      <c r="AB46" s="1143"/>
      <c r="AC46" s="1143"/>
      <c r="AD46" s="1143"/>
      <c r="AE46" s="1143"/>
      <c r="AF46" s="1143"/>
      <c r="AG46" s="1143"/>
      <c r="AH46" s="1143"/>
      <c r="AI46" s="1143"/>
      <c r="AJ46" s="1143"/>
      <c r="AK46" s="1143"/>
      <c r="AL46" s="1143"/>
      <c r="AM46" s="1143"/>
      <c r="AN46" s="1143"/>
      <c r="AO46" s="1143"/>
      <c r="AQ46" s="1246"/>
    </row>
    <row r="47" spans="1:43" ht="12.75" customHeight="1" x14ac:dyDescent="0.25">
      <c r="A47" s="917"/>
      <c r="B47" s="917"/>
      <c r="C47" s="917"/>
      <c r="D47" s="917"/>
      <c r="E47" s="917"/>
      <c r="F47" s="917"/>
      <c r="G47" s="917"/>
      <c r="H47" s="917"/>
      <c r="I47" s="917"/>
      <c r="J47" s="917"/>
      <c r="K47" s="917"/>
      <c r="L47" s="917"/>
      <c r="M47" s="917"/>
      <c r="N47" s="917"/>
      <c r="O47" s="917"/>
      <c r="P47" s="917"/>
      <c r="Q47" s="917"/>
      <c r="R47" s="917"/>
      <c r="S47" s="917"/>
      <c r="T47" s="917"/>
      <c r="U47" s="917"/>
      <c r="V47" s="917"/>
      <c r="W47" s="917"/>
      <c r="X47" s="917"/>
      <c r="Y47" s="917"/>
      <c r="Z47" s="917"/>
      <c r="AA47" s="917"/>
      <c r="AB47" s="917"/>
      <c r="AC47" s="917"/>
      <c r="AD47" s="917"/>
      <c r="AE47" s="917"/>
      <c r="AF47" s="917"/>
      <c r="AG47" s="917"/>
      <c r="AH47" s="917"/>
      <c r="AI47" s="917"/>
      <c r="AJ47" s="917"/>
      <c r="AK47" s="917"/>
      <c r="AL47" s="917"/>
      <c r="AM47" s="917"/>
      <c r="AN47" s="917"/>
      <c r="AO47" s="917"/>
    </row>
    <row r="48" spans="1:43" ht="12.75" customHeight="1" x14ac:dyDescent="0.25">
      <c r="A48" s="1275"/>
      <c r="B48" s="917"/>
      <c r="C48" s="917"/>
      <c r="D48" s="917"/>
      <c r="E48" s="917"/>
      <c r="F48" s="917"/>
      <c r="G48" s="917"/>
      <c r="H48" s="917"/>
      <c r="I48" s="917"/>
      <c r="J48" s="917"/>
      <c r="K48" s="917"/>
      <c r="L48" s="917"/>
      <c r="M48" s="917"/>
      <c r="N48" s="917"/>
      <c r="O48" s="917"/>
      <c r="P48" s="917"/>
      <c r="Q48" s="917"/>
      <c r="R48" s="917"/>
      <c r="S48" s="917"/>
      <c r="T48" s="917"/>
      <c r="U48" s="917"/>
      <c r="V48" s="917"/>
      <c r="W48" s="917"/>
      <c r="X48" s="917"/>
      <c r="Y48" s="917"/>
      <c r="Z48" s="917"/>
      <c r="AA48" s="917"/>
      <c r="AB48" s="917"/>
      <c r="AC48" s="917"/>
      <c r="AD48" s="917"/>
      <c r="AE48" s="917"/>
      <c r="AF48" s="917"/>
      <c r="AG48" s="917"/>
      <c r="AH48" s="917"/>
      <c r="AI48" s="917"/>
      <c r="AJ48" s="917"/>
      <c r="AK48" s="917"/>
      <c r="AL48" s="917"/>
      <c r="AM48" s="917"/>
      <c r="AN48" s="917"/>
      <c r="AO48" s="917"/>
    </row>
    <row r="49" spans="1:41" ht="12.75" customHeight="1" x14ac:dyDescent="0.25">
      <c r="A49" s="917"/>
      <c r="B49" s="917"/>
      <c r="C49" s="917"/>
      <c r="D49" s="917"/>
      <c r="E49" s="917"/>
      <c r="F49" s="917"/>
      <c r="G49" s="917"/>
      <c r="H49" s="917"/>
      <c r="I49" s="917"/>
      <c r="J49" s="917"/>
      <c r="K49" s="917"/>
      <c r="L49" s="917"/>
      <c r="M49" s="917"/>
      <c r="N49" s="917"/>
      <c r="O49" s="917"/>
      <c r="P49" s="917"/>
      <c r="Q49" s="917"/>
      <c r="R49" s="917"/>
      <c r="S49" s="917"/>
      <c r="T49" s="917"/>
      <c r="U49" s="917"/>
      <c r="V49" s="917"/>
      <c r="W49" s="917"/>
      <c r="X49" s="917"/>
      <c r="Y49" s="917"/>
      <c r="Z49" s="917"/>
      <c r="AA49" s="917"/>
      <c r="AB49" s="917"/>
      <c r="AC49" s="917"/>
      <c r="AD49" s="917"/>
      <c r="AE49" s="917"/>
      <c r="AF49" s="917"/>
      <c r="AG49" s="917"/>
      <c r="AH49" s="917"/>
      <c r="AI49" s="917"/>
      <c r="AJ49" s="917"/>
      <c r="AK49" s="917"/>
      <c r="AL49" s="917"/>
      <c r="AM49" s="917"/>
      <c r="AN49" s="917"/>
      <c r="AO49" s="917"/>
    </row>
    <row r="50" spans="1:41" ht="12.75" customHeight="1" x14ac:dyDescent="0.25">
      <c r="A50" s="1143"/>
      <c r="B50" s="1143"/>
      <c r="C50" s="1143"/>
      <c r="D50" s="1143"/>
      <c r="E50" s="1143"/>
      <c r="F50" s="1143"/>
      <c r="G50" s="1143"/>
      <c r="H50" s="1143"/>
      <c r="I50" s="1143"/>
      <c r="J50" s="1143"/>
      <c r="K50" s="1143"/>
      <c r="L50" s="1143"/>
      <c r="M50" s="1143"/>
      <c r="N50" s="1143"/>
      <c r="O50" s="1143"/>
      <c r="P50" s="1143"/>
      <c r="Q50" s="1143"/>
      <c r="R50" s="1143"/>
      <c r="S50" s="1143"/>
      <c r="T50" s="1143"/>
      <c r="U50" s="1143"/>
      <c r="V50" s="1143"/>
      <c r="W50" s="1143"/>
      <c r="X50" s="1143"/>
      <c r="Y50" s="1143"/>
      <c r="Z50" s="1143"/>
      <c r="AA50" s="1143"/>
      <c r="AB50" s="1143"/>
      <c r="AC50" s="1143"/>
      <c r="AD50" s="1143"/>
      <c r="AE50" s="1143"/>
      <c r="AF50" s="1143"/>
      <c r="AG50" s="1143"/>
      <c r="AH50" s="1143"/>
      <c r="AI50" s="1143"/>
      <c r="AJ50" s="1143"/>
      <c r="AK50" s="1143"/>
      <c r="AL50" s="1143"/>
      <c r="AM50" s="1143"/>
      <c r="AN50" s="1143"/>
      <c r="AO50" s="1143"/>
    </row>
    <row r="51" spans="1:41" ht="12.75" customHeight="1" x14ac:dyDescent="0.25">
      <c r="A51" s="1143"/>
      <c r="B51" s="1143"/>
      <c r="C51" s="1143"/>
      <c r="D51" s="1143"/>
      <c r="E51" s="1143"/>
      <c r="F51" s="1143"/>
      <c r="G51" s="1143"/>
      <c r="H51" s="1143"/>
      <c r="I51" s="1143"/>
      <c r="J51" s="1143"/>
      <c r="K51" s="1143"/>
      <c r="L51" s="1143"/>
      <c r="M51" s="1143"/>
      <c r="N51" s="1143"/>
      <c r="O51" s="1143"/>
      <c r="P51" s="1143"/>
      <c r="Q51" s="1143"/>
      <c r="R51" s="1143"/>
      <c r="S51" s="1143"/>
      <c r="T51" s="1143"/>
      <c r="U51" s="1143"/>
      <c r="V51" s="1143"/>
      <c r="W51" s="1143"/>
      <c r="X51" s="1143"/>
      <c r="Y51" s="1143"/>
      <c r="Z51" s="1143"/>
      <c r="AA51" s="1143"/>
      <c r="AB51" s="1143"/>
      <c r="AC51" s="1143"/>
      <c r="AD51" s="1143"/>
      <c r="AE51" s="1143"/>
      <c r="AF51" s="1143"/>
      <c r="AG51" s="1143"/>
      <c r="AH51" s="1143"/>
      <c r="AI51" s="1143"/>
      <c r="AJ51" s="1143"/>
      <c r="AK51" s="1143"/>
      <c r="AL51" s="1143"/>
      <c r="AM51" s="1143"/>
      <c r="AN51" s="1143"/>
      <c r="AO51" s="1143"/>
    </row>
    <row r="52" spans="1:41" ht="12.75" customHeight="1" x14ac:dyDescent="0.25">
      <c r="A52" s="1143"/>
      <c r="B52" s="1143"/>
      <c r="C52" s="1143"/>
      <c r="D52" s="1143"/>
      <c r="E52" s="1143"/>
      <c r="F52" s="1143"/>
      <c r="G52" s="1143"/>
      <c r="H52" s="1143"/>
      <c r="I52" s="1143"/>
      <c r="J52" s="1143"/>
      <c r="K52" s="1143"/>
      <c r="L52" s="1143"/>
      <c r="M52" s="1143"/>
      <c r="N52" s="1143"/>
      <c r="O52" s="1143"/>
      <c r="P52" s="1143"/>
      <c r="Q52" s="1143"/>
      <c r="R52" s="1143"/>
      <c r="S52" s="1143"/>
      <c r="T52" s="1143"/>
      <c r="U52" s="1143"/>
      <c r="V52" s="1143"/>
      <c r="W52" s="1143"/>
      <c r="X52" s="1143"/>
      <c r="Y52" s="1143"/>
      <c r="Z52" s="1143"/>
      <c r="AA52" s="1143"/>
      <c r="AB52" s="1143"/>
      <c r="AC52" s="1143"/>
      <c r="AD52" s="1143"/>
      <c r="AE52" s="1143"/>
      <c r="AF52" s="1143"/>
      <c r="AG52" s="1143"/>
      <c r="AH52" s="1143"/>
      <c r="AI52" s="1143"/>
      <c r="AJ52" s="1143"/>
      <c r="AK52" s="1143"/>
      <c r="AL52" s="1143"/>
      <c r="AM52" s="1143"/>
      <c r="AN52" s="1143"/>
      <c r="AO52" s="1143"/>
    </row>
    <row r="53" spans="1:41" ht="12.75" customHeight="1" x14ac:dyDescent="0.25">
      <c r="A53" s="917"/>
      <c r="B53" s="1143"/>
      <c r="C53" s="1143"/>
      <c r="D53" s="1143"/>
      <c r="E53" s="1143"/>
      <c r="F53" s="1143"/>
      <c r="G53" s="1143"/>
      <c r="H53" s="1143"/>
      <c r="I53" s="1143"/>
      <c r="J53" s="1143"/>
      <c r="K53" s="1143"/>
      <c r="L53" s="1143"/>
      <c r="M53" s="1143"/>
      <c r="N53" s="1143"/>
      <c r="O53" s="1143"/>
      <c r="P53" s="1143"/>
      <c r="Q53" s="1143"/>
      <c r="R53" s="1143"/>
      <c r="S53" s="1143"/>
      <c r="T53" s="1143"/>
      <c r="U53" s="1143"/>
      <c r="V53" s="1143"/>
      <c r="W53" s="1143"/>
      <c r="X53" s="1143"/>
      <c r="Y53" s="1143"/>
      <c r="Z53" s="1143"/>
      <c r="AA53" s="1143"/>
      <c r="AB53" s="1143"/>
      <c r="AC53" s="1143"/>
      <c r="AD53" s="1143"/>
      <c r="AE53" s="1143"/>
      <c r="AF53" s="1143"/>
      <c r="AG53" s="1143"/>
      <c r="AH53" s="1143"/>
      <c r="AI53" s="1143"/>
      <c r="AJ53" s="1143"/>
      <c r="AK53" s="1143"/>
      <c r="AL53" s="1143"/>
      <c r="AM53" s="1143"/>
      <c r="AN53" s="1143"/>
      <c r="AO53" s="1143"/>
    </row>
    <row r="54" spans="1:41" ht="12.75" customHeight="1" x14ac:dyDescent="0.25">
      <c r="A54" s="1143"/>
      <c r="B54" s="1143"/>
      <c r="C54" s="1143"/>
      <c r="D54" s="1143"/>
      <c r="E54" s="1143"/>
      <c r="F54" s="1143"/>
      <c r="G54" s="1143"/>
      <c r="H54" s="1143"/>
      <c r="I54" s="1143"/>
      <c r="J54" s="1143"/>
      <c r="K54" s="1143"/>
      <c r="L54" s="1143"/>
      <c r="M54" s="1143"/>
      <c r="N54" s="1143"/>
      <c r="O54" s="1143"/>
      <c r="P54" s="1143"/>
      <c r="Q54" s="1143"/>
      <c r="R54" s="1143"/>
      <c r="S54" s="1143"/>
      <c r="T54" s="1143"/>
      <c r="U54" s="1143"/>
      <c r="V54" s="1143"/>
      <c r="W54" s="1143"/>
      <c r="X54" s="1143"/>
      <c r="Y54" s="1143"/>
      <c r="Z54" s="1143"/>
      <c r="AA54" s="1143"/>
      <c r="AB54" s="1143"/>
      <c r="AC54" s="1143"/>
      <c r="AD54" s="1143"/>
      <c r="AE54" s="1143"/>
      <c r="AF54" s="1143"/>
      <c r="AG54" s="1143"/>
      <c r="AH54" s="1143"/>
      <c r="AI54" s="1143"/>
      <c r="AJ54" s="1143"/>
      <c r="AK54" s="1143"/>
      <c r="AL54" s="1143"/>
      <c r="AM54" s="1143"/>
      <c r="AN54" s="1143"/>
      <c r="AO54" s="1143"/>
    </row>
    <row r="55" spans="1:41" ht="12.75" customHeight="1" x14ac:dyDescent="0.25">
      <c r="A55" s="1143"/>
      <c r="B55" s="1143"/>
      <c r="C55" s="1143"/>
      <c r="D55" s="1143"/>
      <c r="E55" s="1143"/>
      <c r="F55" s="1143"/>
      <c r="G55" s="1143"/>
      <c r="H55" s="1143"/>
      <c r="I55" s="1143"/>
      <c r="J55" s="1143"/>
      <c r="K55" s="1143"/>
      <c r="L55" s="1143"/>
      <c r="M55" s="1143"/>
      <c r="N55" s="1143"/>
      <c r="O55" s="1143"/>
      <c r="P55" s="1143"/>
      <c r="Q55" s="1143"/>
      <c r="R55" s="1143"/>
      <c r="S55" s="1143"/>
      <c r="T55" s="1143"/>
      <c r="U55" s="1143"/>
      <c r="V55" s="1143"/>
      <c r="W55" s="1143"/>
      <c r="X55" s="1143"/>
      <c r="Y55" s="1143"/>
      <c r="Z55" s="1143"/>
      <c r="AA55" s="1143"/>
      <c r="AB55" s="1143"/>
      <c r="AC55" s="1143"/>
      <c r="AD55" s="1143"/>
      <c r="AE55" s="1143"/>
      <c r="AF55" s="1143"/>
      <c r="AG55" s="1143"/>
      <c r="AH55" s="1143"/>
      <c r="AI55" s="1143"/>
      <c r="AJ55" s="1143"/>
      <c r="AK55" s="1143"/>
      <c r="AL55" s="1143"/>
      <c r="AM55" s="1143"/>
      <c r="AN55" s="1143"/>
      <c r="AO55" s="1143"/>
    </row>
    <row r="56" spans="1:41" ht="12.75" customHeight="1" x14ac:dyDescent="0.25">
      <c r="A56" s="1143"/>
      <c r="B56" s="1143"/>
      <c r="C56" s="1143"/>
      <c r="D56" s="1143"/>
      <c r="E56" s="1143"/>
      <c r="F56" s="1143"/>
      <c r="G56" s="1143"/>
      <c r="H56" s="1143"/>
      <c r="I56" s="1143"/>
      <c r="J56" s="1143"/>
      <c r="K56" s="1143"/>
      <c r="L56" s="1143"/>
      <c r="M56" s="1143"/>
      <c r="N56" s="1143"/>
      <c r="O56" s="1143"/>
      <c r="P56" s="1143"/>
      <c r="Q56" s="1143"/>
      <c r="R56" s="1143"/>
      <c r="S56" s="1143"/>
      <c r="T56" s="1143"/>
      <c r="U56" s="1143"/>
      <c r="V56" s="1143"/>
      <c r="W56" s="1143"/>
      <c r="X56" s="1143"/>
      <c r="Y56" s="1143"/>
      <c r="Z56" s="1143"/>
      <c r="AA56" s="1143"/>
      <c r="AB56" s="1143"/>
      <c r="AC56" s="1143"/>
      <c r="AD56" s="1143"/>
      <c r="AE56" s="1143"/>
      <c r="AF56" s="1143"/>
      <c r="AG56" s="1143"/>
      <c r="AH56" s="1143"/>
      <c r="AI56" s="1143"/>
      <c r="AJ56" s="1143"/>
      <c r="AK56" s="1143"/>
      <c r="AL56" s="1143"/>
      <c r="AM56" s="1143"/>
      <c r="AN56" s="1143"/>
      <c r="AO56" s="1143"/>
    </row>
    <row r="57" spans="1:41" ht="12.75" customHeight="1" x14ac:dyDescent="0.25">
      <c r="A57" s="917"/>
      <c r="B57" s="917"/>
      <c r="C57" s="917"/>
      <c r="D57" s="917"/>
      <c r="E57" s="917"/>
      <c r="F57" s="917"/>
      <c r="G57" s="917"/>
      <c r="H57" s="917"/>
      <c r="I57" s="917"/>
      <c r="J57" s="917"/>
      <c r="K57" s="917"/>
      <c r="L57" s="917"/>
      <c r="M57" s="917"/>
      <c r="N57" s="917"/>
      <c r="O57" s="917"/>
      <c r="P57" s="917"/>
      <c r="Q57" s="917"/>
      <c r="R57" s="917"/>
      <c r="S57" s="917"/>
      <c r="T57" s="917"/>
      <c r="U57" s="917"/>
      <c r="V57" s="917"/>
      <c r="W57" s="917"/>
      <c r="X57" s="917"/>
      <c r="Y57" s="917"/>
      <c r="Z57" s="917"/>
      <c r="AA57" s="917"/>
      <c r="AB57" s="917"/>
      <c r="AC57" s="917"/>
      <c r="AD57" s="917"/>
      <c r="AE57" s="917"/>
      <c r="AF57" s="917"/>
      <c r="AG57" s="917"/>
      <c r="AH57" s="917"/>
      <c r="AI57" s="917"/>
      <c r="AJ57" s="917"/>
      <c r="AK57" s="917"/>
      <c r="AL57" s="917"/>
      <c r="AM57" s="917"/>
      <c r="AN57" s="917"/>
      <c r="AO57" s="917"/>
    </row>
    <row r="58" spans="1:41" ht="12.75" customHeight="1" x14ac:dyDescent="0.25">
      <c r="A58" s="917"/>
      <c r="B58" s="917"/>
      <c r="C58" s="917"/>
      <c r="D58" s="917"/>
      <c r="E58" s="917"/>
      <c r="F58" s="917"/>
      <c r="G58" s="917"/>
      <c r="H58" s="917"/>
      <c r="I58" s="917"/>
      <c r="J58" s="917"/>
      <c r="K58" s="917"/>
      <c r="L58" s="917"/>
      <c r="M58" s="917"/>
      <c r="N58" s="917"/>
      <c r="O58" s="917"/>
      <c r="P58" s="917"/>
      <c r="Q58" s="917"/>
      <c r="R58" s="917"/>
      <c r="S58" s="917"/>
      <c r="T58" s="917"/>
      <c r="U58" s="917"/>
      <c r="V58" s="917"/>
      <c r="W58" s="917"/>
      <c r="X58" s="917"/>
      <c r="Y58" s="917"/>
      <c r="Z58" s="917"/>
      <c r="AA58" s="917"/>
      <c r="AB58" s="917"/>
      <c r="AC58" s="917"/>
      <c r="AD58" s="917"/>
      <c r="AE58" s="917"/>
      <c r="AF58" s="917"/>
      <c r="AG58" s="917"/>
      <c r="AH58" s="917"/>
      <c r="AI58" s="917"/>
      <c r="AJ58" s="917"/>
      <c r="AK58" s="917"/>
      <c r="AL58" s="917"/>
      <c r="AM58" s="917"/>
      <c r="AN58" s="917"/>
      <c r="AO58" s="917"/>
    </row>
    <row r="59" spans="1:41" ht="12.75" customHeight="1" x14ac:dyDescent="0.25">
      <c r="A59" s="917"/>
      <c r="B59" s="917"/>
      <c r="C59" s="917"/>
      <c r="D59" s="917"/>
      <c r="E59" s="917"/>
      <c r="F59" s="917"/>
      <c r="G59" s="917"/>
      <c r="H59" s="917"/>
      <c r="I59" s="917"/>
      <c r="J59" s="917"/>
      <c r="K59" s="917"/>
      <c r="L59" s="917"/>
      <c r="M59" s="917"/>
      <c r="N59" s="917"/>
      <c r="O59" s="917"/>
      <c r="P59" s="917"/>
      <c r="Q59" s="917"/>
      <c r="R59" s="917"/>
      <c r="S59" s="917"/>
      <c r="T59" s="917"/>
      <c r="U59" s="917"/>
      <c r="V59" s="917"/>
      <c r="W59" s="917"/>
      <c r="X59" s="917"/>
      <c r="Y59" s="917"/>
      <c r="Z59" s="917"/>
      <c r="AA59" s="917"/>
      <c r="AB59" s="917"/>
      <c r="AC59" s="917"/>
      <c r="AD59" s="917"/>
      <c r="AE59" s="917"/>
      <c r="AF59" s="917"/>
      <c r="AG59" s="917"/>
      <c r="AH59" s="917"/>
      <c r="AI59" s="917"/>
      <c r="AJ59" s="917"/>
      <c r="AK59" s="917"/>
      <c r="AL59" s="917"/>
      <c r="AM59" s="917"/>
      <c r="AN59" s="917"/>
      <c r="AO59" s="917"/>
    </row>
    <row r="60" spans="1:41" ht="12.75" customHeight="1" x14ac:dyDescent="0.25">
      <c r="A60" s="917"/>
      <c r="B60" s="917"/>
      <c r="C60" s="917"/>
      <c r="D60" s="917"/>
      <c r="E60" s="917"/>
      <c r="F60" s="917"/>
      <c r="G60" s="917"/>
      <c r="H60" s="917"/>
      <c r="I60" s="917"/>
      <c r="J60" s="917"/>
      <c r="K60" s="917"/>
      <c r="L60" s="917"/>
      <c r="M60" s="917"/>
      <c r="N60" s="917"/>
      <c r="O60" s="917"/>
      <c r="P60" s="917"/>
      <c r="Q60" s="917"/>
      <c r="R60" s="917"/>
      <c r="S60" s="917"/>
      <c r="T60" s="917"/>
      <c r="U60" s="917"/>
      <c r="V60" s="917"/>
      <c r="W60" s="917"/>
      <c r="X60" s="917"/>
      <c r="Y60" s="917"/>
      <c r="Z60" s="917"/>
      <c r="AA60" s="917"/>
      <c r="AB60" s="917"/>
      <c r="AC60" s="917"/>
      <c r="AD60" s="917"/>
      <c r="AE60" s="917"/>
      <c r="AF60" s="917"/>
      <c r="AG60" s="917"/>
      <c r="AH60" s="917"/>
      <c r="AI60" s="917"/>
      <c r="AJ60" s="917"/>
      <c r="AK60" s="917"/>
      <c r="AL60" s="917"/>
      <c r="AM60" s="917"/>
      <c r="AN60" s="917"/>
      <c r="AO60" s="917"/>
    </row>
    <row r="61" spans="1:41" ht="12.75" customHeight="1" x14ac:dyDescent="0.25">
      <c r="A61" s="917"/>
      <c r="B61" s="917"/>
      <c r="C61" s="917"/>
      <c r="D61" s="917"/>
      <c r="E61" s="917"/>
      <c r="F61" s="917"/>
      <c r="G61" s="917"/>
      <c r="H61" s="917"/>
      <c r="I61" s="917"/>
      <c r="J61" s="917"/>
      <c r="K61" s="917"/>
      <c r="L61" s="917"/>
      <c r="M61" s="917"/>
      <c r="N61" s="917"/>
      <c r="O61" s="917"/>
      <c r="P61" s="917"/>
      <c r="Q61" s="917"/>
      <c r="R61" s="917"/>
      <c r="S61" s="917"/>
      <c r="T61" s="917"/>
      <c r="U61" s="917"/>
      <c r="V61" s="917"/>
      <c r="W61" s="917"/>
      <c r="X61" s="917"/>
      <c r="Y61" s="917"/>
      <c r="Z61" s="917"/>
      <c r="AA61" s="917"/>
      <c r="AB61" s="917"/>
      <c r="AC61" s="917"/>
      <c r="AD61" s="917"/>
      <c r="AE61" s="917"/>
      <c r="AF61" s="917"/>
      <c r="AG61" s="917"/>
      <c r="AH61" s="917"/>
      <c r="AI61" s="917"/>
      <c r="AJ61" s="917"/>
      <c r="AK61" s="917"/>
      <c r="AL61" s="917"/>
      <c r="AM61" s="917"/>
      <c r="AN61" s="917"/>
      <c r="AO61" s="917"/>
    </row>
    <row r="62" spans="1:41" ht="12.75" customHeight="1" x14ac:dyDescent="0.25">
      <c r="A62" s="917"/>
      <c r="B62" s="917"/>
      <c r="C62" s="917"/>
      <c r="D62" s="917"/>
      <c r="E62" s="917"/>
      <c r="F62" s="917"/>
      <c r="G62" s="917"/>
      <c r="H62" s="917"/>
      <c r="I62" s="917"/>
      <c r="J62" s="917"/>
      <c r="K62" s="917"/>
      <c r="L62" s="917"/>
      <c r="M62" s="917"/>
      <c r="N62" s="917"/>
      <c r="O62" s="917"/>
      <c r="P62" s="917"/>
      <c r="Q62" s="917"/>
      <c r="R62" s="917"/>
      <c r="S62" s="917"/>
      <c r="T62" s="917"/>
      <c r="U62" s="917"/>
      <c r="V62" s="917"/>
      <c r="W62" s="917"/>
      <c r="X62" s="917"/>
      <c r="Y62" s="917"/>
      <c r="Z62" s="917"/>
      <c r="AA62" s="917"/>
      <c r="AB62" s="917"/>
      <c r="AC62" s="917"/>
      <c r="AD62" s="917"/>
      <c r="AE62" s="917"/>
      <c r="AF62" s="917"/>
      <c r="AG62" s="917"/>
      <c r="AH62" s="917"/>
      <c r="AI62" s="917"/>
      <c r="AJ62" s="917"/>
      <c r="AK62" s="917"/>
      <c r="AL62" s="917"/>
      <c r="AM62" s="917"/>
      <c r="AN62" s="917"/>
      <c r="AO62" s="917"/>
    </row>
    <row r="63" spans="1:41" ht="12.75" customHeight="1" x14ac:dyDescent="0.25">
      <c r="A63" s="917"/>
      <c r="B63" s="917"/>
      <c r="C63" s="917"/>
      <c r="D63" s="917"/>
      <c r="E63" s="917"/>
      <c r="F63" s="917"/>
      <c r="G63" s="917"/>
      <c r="H63" s="917"/>
      <c r="I63" s="917"/>
      <c r="J63" s="917"/>
      <c r="K63" s="917"/>
      <c r="L63" s="917"/>
      <c r="M63" s="917"/>
      <c r="N63" s="917"/>
      <c r="O63" s="917"/>
      <c r="P63" s="917"/>
      <c r="Q63" s="917"/>
      <c r="R63" s="917"/>
      <c r="S63" s="917"/>
      <c r="T63" s="917"/>
      <c r="U63" s="917"/>
      <c r="V63" s="917"/>
      <c r="W63" s="917"/>
      <c r="X63" s="917"/>
      <c r="Y63" s="917"/>
      <c r="Z63" s="917"/>
      <c r="AA63" s="917"/>
      <c r="AB63" s="917"/>
      <c r="AC63" s="917"/>
      <c r="AD63" s="917"/>
      <c r="AE63" s="917"/>
      <c r="AF63" s="917"/>
      <c r="AG63" s="917"/>
      <c r="AH63" s="917"/>
      <c r="AI63" s="917"/>
      <c r="AJ63" s="917"/>
      <c r="AK63" s="917"/>
      <c r="AL63" s="917"/>
      <c r="AM63" s="917"/>
      <c r="AN63" s="917"/>
      <c r="AO63" s="917"/>
    </row>
    <row r="64" spans="1:41" ht="12.75" customHeight="1" x14ac:dyDescent="0.25">
      <c r="A64" s="917"/>
      <c r="B64" s="917"/>
      <c r="C64" s="917"/>
      <c r="D64" s="917"/>
      <c r="E64" s="917"/>
      <c r="F64" s="917"/>
      <c r="G64" s="917"/>
      <c r="H64" s="917"/>
      <c r="I64" s="917"/>
      <c r="J64" s="917"/>
      <c r="K64" s="917"/>
      <c r="L64" s="917"/>
      <c r="M64" s="917"/>
      <c r="N64" s="917"/>
      <c r="O64" s="917"/>
      <c r="P64" s="917"/>
      <c r="Q64" s="917"/>
      <c r="R64" s="917"/>
      <c r="S64" s="917"/>
      <c r="T64" s="917"/>
      <c r="U64" s="917"/>
      <c r="V64" s="917"/>
      <c r="W64" s="917"/>
      <c r="X64" s="917"/>
      <c r="Y64" s="917"/>
      <c r="Z64" s="917"/>
      <c r="AA64" s="917"/>
      <c r="AB64" s="917"/>
      <c r="AC64" s="917"/>
      <c r="AD64" s="917"/>
      <c r="AE64" s="917"/>
      <c r="AF64" s="917"/>
      <c r="AG64" s="917"/>
      <c r="AH64" s="917"/>
      <c r="AI64" s="917"/>
      <c r="AJ64" s="917"/>
      <c r="AK64" s="917"/>
      <c r="AL64" s="917"/>
      <c r="AM64" s="917"/>
      <c r="AN64" s="917"/>
      <c r="AO64" s="917"/>
    </row>
    <row r="65" spans="1:41" ht="12.75" customHeight="1" x14ac:dyDescent="0.25">
      <c r="A65" s="917"/>
      <c r="B65" s="917"/>
      <c r="C65" s="917"/>
      <c r="D65" s="917"/>
      <c r="E65" s="917"/>
      <c r="F65" s="917"/>
      <c r="G65" s="917"/>
      <c r="H65" s="917"/>
      <c r="I65" s="917"/>
      <c r="J65" s="917"/>
      <c r="K65" s="917"/>
      <c r="L65" s="917"/>
      <c r="M65" s="917"/>
      <c r="N65" s="917"/>
      <c r="O65" s="917"/>
      <c r="P65" s="917"/>
      <c r="Q65" s="917"/>
      <c r="R65" s="917"/>
      <c r="S65" s="917"/>
      <c r="T65" s="917"/>
      <c r="U65" s="917"/>
      <c r="V65" s="917"/>
      <c r="W65" s="917"/>
      <c r="X65" s="917"/>
      <c r="Y65" s="917"/>
      <c r="Z65" s="917"/>
      <c r="AA65" s="917"/>
      <c r="AB65" s="917"/>
      <c r="AC65" s="917"/>
      <c r="AD65" s="917"/>
      <c r="AE65" s="917"/>
      <c r="AF65" s="917"/>
      <c r="AG65" s="917"/>
      <c r="AH65" s="917"/>
      <c r="AI65" s="917"/>
      <c r="AJ65" s="917"/>
      <c r="AK65" s="917"/>
      <c r="AL65" s="917"/>
      <c r="AM65" s="917"/>
      <c r="AN65" s="917"/>
      <c r="AO65" s="917"/>
    </row>
    <row r="66" spans="1:41" ht="12.75" customHeight="1" x14ac:dyDescent="0.25"/>
    <row r="67" spans="1:41" ht="12.75" customHeight="1" x14ac:dyDescent="0.25"/>
    <row r="68" spans="1:41" ht="12.75" customHeight="1" x14ac:dyDescent="0.25"/>
    <row r="69" spans="1:41" ht="12.75" customHeight="1" x14ac:dyDescent="0.25"/>
    <row r="70" spans="1:41" ht="12.75" customHeight="1" x14ac:dyDescent="0.25"/>
    <row r="71" spans="1:41" ht="12.75" customHeight="1" x14ac:dyDescent="0.25"/>
    <row r="72" spans="1:41" ht="12.75" customHeight="1" x14ac:dyDescent="0.25"/>
    <row r="73" spans="1:41" ht="12.75" customHeight="1" x14ac:dyDescent="0.25"/>
    <row r="74" spans="1:41" ht="12.75" customHeight="1" x14ac:dyDescent="0.25"/>
    <row r="75" spans="1:41" ht="12.75" customHeight="1" x14ac:dyDescent="0.25"/>
    <row r="76" spans="1:41" ht="12.75" customHeight="1" x14ac:dyDescent="0.25"/>
    <row r="77" spans="1:41" ht="12.75" customHeight="1" x14ac:dyDescent="0.25"/>
    <row r="78" spans="1:41" ht="12.75" customHeight="1" x14ac:dyDescent="0.25"/>
    <row r="79" spans="1:41" ht="12.75" customHeight="1" x14ac:dyDescent="0.25"/>
    <row r="80" spans="1:41" ht="12.75" customHeight="1" x14ac:dyDescent="0.25"/>
    <row r="81" spans="42:42" ht="12.75" customHeight="1" x14ac:dyDescent="0.25"/>
    <row r="82" spans="42:42" ht="12.75" customHeight="1" x14ac:dyDescent="0.25"/>
    <row r="83" spans="42:42" ht="12.75" customHeight="1" x14ac:dyDescent="0.25"/>
    <row r="84" spans="42:42" ht="12.75" customHeight="1" x14ac:dyDescent="0.25"/>
    <row r="85" spans="42:42" ht="12.75" customHeight="1" x14ac:dyDescent="0.25"/>
    <row r="86" spans="42:42" ht="12.75" customHeight="1" x14ac:dyDescent="0.25"/>
    <row r="87" spans="42:42" ht="12.75" customHeight="1" x14ac:dyDescent="0.25"/>
    <row r="88" spans="42:42" ht="12.75" customHeight="1" x14ac:dyDescent="0.25"/>
    <row r="89" spans="42:42" ht="12.75" customHeight="1" x14ac:dyDescent="0.25"/>
    <row r="90" spans="42:42" ht="12.75" customHeight="1" x14ac:dyDescent="0.25"/>
    <row r="91" spans="42:42" ht="12.75" customHeight="1" x14ac:dyDescent="0.25"/>
    <row r="92" spans="42:42" ht="12.75" customHeight="1" x14ac:dyDescent="0.25"/>
    <row r="93" spans="42:42" ht="12.75" customHeight="1" x14ac:dyDescent="0.25"/>
    <row r="96" spans="42:42" ht="27.6" customHeight="1" x14ac:dyDescent="0.25">
      <c r="AP96" s="1374"/>
    </row>
    <row r="98" spans="42:42" ht="26.4" customHeight="1" x14ac:dyDescent="0.25">
      <c r="AP98" s="1374"/>
    </row>
    <row r="100" spans="42:42" ht="43.2" customHeight="1" x14ac:dyDescent="0.25">
      <c r="AP100" s="1374"/>
    </row>
    <row r="102" spans="42:42" ht="13.2" customHeight="1" x14ac:dyDescent="0.25">
      <c r="AP102" s="1374"/>
    </row>
    <row r="105" spans="42:42" ht="12.75" customHeight="1" x14ac:dyDescent="0.25"/>
    <row r="108" spans="42:42" ht="12.75" customHeight="1" x14ac:dyDescent="0.25"/>
    <row r="134" spans="1:41" x14ac:dyDescent="0.25">
      <c r="A134" s="593"/>
    </row>
    <row r="136" spans="1:41" x14ac:dyDescent="0.25">
      <c r="A136" s="1514"/>
      <c r="B136" s="1514"/>
      <c r="C136" s="1514"/>
      <c r="D136" s="1514"/>
      <c r="E136" s="1514"/>
      <c r="F136" s="1514"/>
      <c r="G136" s="1514"/>
      <c r="H136" s="1514"/>
      <c r="I136" s="1514"/>
      <c r="J136" s="1514"/>
      <c r="K136" s="1514"/>
      <c r="L136" s="1514"/>
      <c r="M136" s="1514"/>
      <c r="N136" s="1514"/>
      <c r="O136" s="1514"/>
      <c r="P136" s="1514"/>
      <c r="Q136" s="1514"/>
      <c r="R136" s="1514"/>
      <c r="S136" s="1514"/>
      <c r="T136" s="1514"/>
      <c r="U136" s="1514"/>
      <c r="V136" s="1514"/>
      <c r="W136" s="1514"/>
      <c r="X136" s="1514"/>
      <c r="Y136" s="1514"/>
      <c r="Z136" s="1514"/>
      <c r="AA136" s="1514"/>
      <c r="AB136" s="1514"/>
      <c r="AC136" s="1514"/>
      <c r="AD136" s="1514"/>
      <c r="AE136" s="1514"/>
      <c r="AF136" s="1514"/>
      <c r="AG136" s="1514"/>
      <c r="AH136" s="1514"/>
      <c r="AI136" s="1514"/>
      <c r="AJ136" s="1514"/>
      <c r="AK136" s="1514"/>
      <c r="AL136" s="1514"/>
      <c r="AM136" s="1514"/>
      <c r="AN136" s="1514"/>
      <c r="AO136" s="1514"/>
    </row>
    <row r="137" spans="1:41" x14ac:dyDescent="0.25">
      <c r="A137" s="269"/>
      <c r="B137" s="269"/>
      <c r="C137" s="269"/>
      <c r="D137" s="269"/>
      <c r="E137" s="269"/>
      <c r="F137" s="269"/>
      <c r="G137" s="269"/>
      <c r="H137" s="269"/>
      <c r="I137" s="269"/>
      <c r="J137" s="269"/>
      <c r="K137" s="269"/>
      <c r="L137" s="269"/>
      <c r="M137" s="269"/>
      <c r="N137" s="269"/>
      <c r="O137" s="269"/>
      <c r="P137" s="269"/>
      <c r="Q137" s="269"/>
      <c r="R137" s="269"/>
      <c r="S137" s="269"/>
      <c r="T137" s="269"/>
      <c r="U137" s="269"/>
      <c r="V137" s="269"/>
    </row>
    <row r="138" spans="1:41" x14ac:dyDescent="0.25">
      <c r="A138" s="1514"/>
      <c r="B138" s="1514"/>
      <c r="C138" s="1514"/>
      <c r="D138" s="1514"/>
      <c r="E138" s="1514"/>
      <c r="F138" s="1514"/>
      <c r="G138" s="1514"/>
      <c r="H138" s="1514"/>
      <c r="I138" s="1514"/>
      <c r="J138" s="1514"/>
      <c r="K138" s="1514"/>
      <c r="L138" s="1514"/>
      <c r="M138" s="1514"/>
      <c r="N138" s="1514"/>
      <c r="O138" s="1514"/>
      <c r="P138" s="1514"/>
      <c r="Q138" s="1514"/>
      <c r="R138" s="1514"/>
      <c r="S138" s="1514"/>
      <c r="T138" s="1514"/>
      <c r="U138" s="1514"/>
      <c r="V138" s="1514"/>
      <c r="W138" s="1514"/>
      <c r="X138" s="1514"/>
      <c r="Y138" s="1514"/>
      <c r="Z138" s="1514"/>
      <c r="AA138" s="1514"/>
      <c r="AB138" s="1514"/>
      <c r="AC138" s="1514"/>
      <c r="AD138" s="1514"/>
      <c r="AE138" s="1514"/>
      <c r="AF138" s="1514"/>
      <c r="AG138" s="1514"/>
      <c r="AH138" s="1514"/>
      <c r="AI138" s="1514"/>
      <c r="AJ138" s="1514"/>
      <c r="AK138" s="1514"/>
      <c r="AL138" s="1514"/>
      <c r="AM138" s="1514"/>
      <c r="AN138" s="1514"/>
      <c r="AO138" s="1514"/>
    </row>
    <row r="140" spans="1:41" x14ac:dyDescent="0.25">
      <c r="A140" s="1514"/>
      <c r="B140" s="1514"/>
      <c r="C140" s="1514"/>
      <c r="D140" s="1514"/>
      <c r="E140" s="1514"/>
      <c r="F140" s="1514"/>
      <c r="G140" s="1514"/>
      <c r="H140" s="1514"/>
      <c r="I140" s="1514"/>
      <c r="J140" s="1514"/>
      <c r="K140" s="1514"/>
      <c r="L140" s="1514"/>
      <c r="M140" s="1514"/>
      <c r="N140" s="1514"/>
      <c r="O140" s="1514"/>
      <c r="P140" s="1514"/>
      <c r="Q140" s="1514"/>
      <c r="R140" s="1514"/>
      <c r="S140" s="1514"/>
      <c r="T140" s="1514"/>
      <c r="U140" s="1514"/>
      <c r="V140" s="1514"/>
      <c r="W140" s="1514"/>
      <c r="X140" s="1514"/>
      <c r="Y140" s="1514"/>
      <c r="Z140" s="1514"/>
      <c r="AA140" s="1514"/>
      <c r="AB140" s="1514"/>
      <c r="AC140" s="1514"/>
      <c r="AD140" s="1514"/>
      <c r="AE140" s="1514"/>
      <c r="AF140" s="1514"/>
      <c r="AG140" s="1514"/>
      <c r="AH140" s="1514"/>
      <c r="AI140" s="1514"/>
      <c r="AJ140" s="1514"/>
      <c r="AK140" s="1514"/>
      <c r="AL140" s="1514"/>
      <c r="AM140" s="1514"/>
      <c r="AN140" s="1514"/>
      <c r="AO140" s="1514"/>
    </row>
    <row r="141" spans="1:41" x14ac:dyDescent="0.25">
      <c r="A141" s="269"/>
    </row>
    <row r="142" spans="1:41" x14ac:dyDescent="0.25">
      <c r="A142" s="1514"/>
      <c r="B142" s="1514"/>
      <c r="C142" s="1514"/>
      <c r="D142" s="1514"/>
      <c r="E142" s="1514"/>
      <c r="F142" s="1514"/>
      <c r="G142" s="1514"/>
      <c r="H142" s="1514"/>
      <c r="I142" s="1514"/>
      <c r="J142" s="1514"/>
      <c r="K142" s="1514"/>
      <c r="L142" s="1514"/>
      <c r="M142" s="1514"/>
      <c r="N142" s="1514"/>
      <c r="O142" s="1514"/>
      <c r="P142" s="1514"/>
      <c r="Q142" s="1514"/>
      <c r="R142" s="1514"/>
      <c r="S142" s="1514"/>
      <c r="T142" s="1514"/>
      <c r="U142" s="1514"/>
      <c r="V142" s="1514"/>
      <c r="W142" s="1514"/>
      <c r="X142" s="1514"/>
      <c r="Y142" s="1514"/>
      <c r="Z142" s="1514"/>
      <c r="AA142" s="1514"/>
      <c r="AB142" s="1514"/>
      <c r="AC142" s="1514"/>
      <c r="AD142" s="1514"/>
      <c r="AE142" s="1514"/>
      <c r="AF142" s="1514"/>
      <c r="AG142" s="1514"/>
      <c r="AH142" s="1514"/>
      <c r="AI142" s="1514"/>
      <c r="AJ142" s="1514"/>
      <c r="AK142" s="1514"/>
      <c r="AL142" s="1514"/>
      <c r="AM142" s="1514"/>
      <c r="AN142" s="1514"/>
      <c r="AO142" s="1514"/>
    </row>
    <row r="143" spans="1:41" x14ac:dyDescent="0.25">
      <c r="A143" s="1514"/>
      <c r="B143" s="1514"/>
      <c r="C143" s="1514"/>
      <c r="D143" s="1514"/>
      <c r="E143" s="1514"/>
      <c r="F143" s="1514"/>
      <c r="G143" s="1514"/>
      <c r="H143" s="1514"/>
      <c r="I143" s="1514"/>
      <c r="J143" s="1514"/>
      <c r="K143" s="1514"/>
      <c r="L143" s="1514"/>
      <c r="M143" s="1514"/>
      <c r="N143" s="1514"/>
      <c r="O143" s="1514"/>
      <c r="P143" s="1514"/>
      <c r="Q143" s="1514"/>
      <c r="R143" s="1514"/>
      <c r="S143" s="1514"/>
      <c r="T143" s="1514"/>
      <c r="U143" s="1514"/>
      <c r="V143" s="1514"/>
      <c r="W143" s="1514"/>
      <c r="X143" s="1514"/>
      <c r="Y143" s="1514"/>
      <c r="Z143" s="1514"/>
      <c r="AA143" s="1514"/>
      <c r="AB143" s="1514"/>
      <c r="AC143" s="1514"/>
      <c r="AD143" s="1514"/>
      <c r="AE143" s="1514"/>
      <c r="AF143" s="1514"/>
      <c r="AG143" s="1514"/>
      <c r="AH143" s="1514"/>
      <c r="AI143" s="1514"/>
      <c r="AJ143" s="1514"/>
      <c r="AK143" s="1514"/>
      <c r="AL143" s="1514"/>
      <c r="AM143" s="1514"/>
      <c r="AN143" s="1514"/>
      <c r="AO143" s="1514"/>
    </row>
    <row r="145" spans="1:41" x14ac:dyDescent="0.25">
      <c r="A145" s="1514"/>
      <c r="B145" s="1514"/>
      <c r="C145" s="1514"/>
      <c r="D145" s="1514"/>
      <c r="E145" s="1514"/>
      <c r="F145" s="1514"/>
      <c r="G145" s="1514"/>
      <c r="H145" s="1514"/>
      <c r="I145" s="1514"/>
      <c r="J145" s="1514"/>
      <c r="K145" s="1514"/>
      <c r="L145" s="1514"/>
      <c r="M145" s="1514"/>
      <c r="N145" s="1514"/>
      <c r="O145" s="1514"/>
      <c r="P145" s="1514"/>
      <c r="Q145" s="1514"/>
      <c r="R145" s="1514"/>
      <c r="S145" s="1514"/>
      <c r="T145" s="1514"/>
      <c r="U145" s="1514"/>
      <c r="V145" s="1514"/>
      <c r="W145" s="1514"/>
      <c r="X145" s="1514"/>
      <c r="Y145" s="1514"/>
      <c r="Z145" s="1514"/>
      <c r="AA145" s="1514"/>
      <c r="AB145" s="1514"/>
      <c r="AC145" s="1514"/>
      <c r="AD145" s="1514"/>
      <c r="AE145" s="1514"/>
      <c r="AF145" s="1514"/>
      <c r="AG145" s="1514"/>
      <c r="AH145" s="1514"/>
      <c r="AI145" s="1514"/>
      <c r="AJ145" s="1514"/>
      <c r="AK145" s="1514"/>
      <c r="AL145" s="1514"/>
      <c r="AM145" s="1514"/>
      <c r="AN145" s="1514"/>
      <c r="AO145" s="1514"/>
    </row>
    <row r="146" spans="1:41" x14ac:dyDescent="0.25">
      <c r="A146" s="1514"/>
      <c r="B146" s="1514"/>
      <c r="C146" s="1514"/>
      <c r="D146" s="1514"/>
      <c r="E146" s="1514"/>
      <c r="F146" s="1514"/>
      <c r="G146" s="1514"/>
      <c r="H146" s="1514"/>
      <c r="I146" s="1514"/>
      <c r="J146" s="1514"/>
      <c r="K146" s="1514"/>
      <c r="L146" s="1514"/>
      <c r="M146" s="1514"/>
      <c r="N146" s="1514"/>
      <c r="O146" s="1514"/>
      <c r="P146" s="1514"/>
      <c r="Q146" s="1514"/>
      <c r="R146" s="1514"/>
      <c r="S146" s="1514"/>
      <c r="T146" s="1514"/>
      <c r="U146" s="1514"/>
      <c r="V146" s="1514"/>
      <c r="W146" s="1514"/>
      <c r="X146" s="1514"/>
      <c r="Y146" s="1514"/>
      <c r="Z146" s="1514"/>
      <c r="AA146" s="1514"/>
      <c r="AB146" s="1514"/>
      <c r="AC146" s="1514"/>
      <c r="AD146" s="1514"/>
      <c r="AE146" s="1514"/>
      <c r="AF146" s="1514"/>
      <c r="AG146" s="1514"/>
      <c r="AH146" s="1514"/>
      <c r="AI146" s="1514"/>
      <c r="AJ146" s="1514"/>
      <c r="AK146" s="1514"/>
      <c r="AL146" s="1514"/>
      <c r="AM146" s="1514"/>
      <c r="AN146" s="1514"/>
      <c r="AO146" s="1514"/>
    </row>
    <row r="147" spans="1:41" x14ac:dyDescent="0.25">
      <c r="A147" s="1514"/>
      <c r="B147" s="1514"/>
      <c r="C147" s="1514"/>
      <c r="D147" s="1514"/>
      <c r="E147" s="1514"/>
      <c r="F147" s="1514"/>
      <c r="G147" s="1514"/>
      <c r="H147" s="1514"/>
      <c r="I147" s="1514"/>
      <c r="J147" s="1514"/>
      <c r="K147" s="1514"/>
      <c r="L147" s="1514"/>
      <c r="M147" s="1514"/>
      <c r="N147" s="1514"/>
      <c r="O147" s="1514"/>
      <c r="P147" s="1514"/>
      <c r="Q147" s="1514"/>
      <c r="R147" s="1514"/>
      <c r="S147" s="1514"/>
      <c r="T147" s="1514"/>
      <c r="U147" s="1514"/>
      <c r="V147" s="1514"/>
      <c r="W147" s="1514"/>
      <c r="X147" s="1514"/>
      <c r="Y147" s="1514"/>
      <c r="Z147" s="1514"/>
      <c r="AA147" s="1514"/>
      <c r="AB147" s="1514"/>
      <c r="AC147" s="1514"/>
      <c r="AD147" s="1514"/>
      <c r="AE147" s="1514"/>
      <c r="AF147" s="1514"/>
      <c r="AG147" s="1514"/>
      <c r="AH147" s="1514"/>
      <c r="AI147" s="1514"/>
      <c r="AJ147" s="1514"/>
      <c r="AK147" s="1514"/>
      <c r="AL147" s="1514"/>
      <c r="AM147" s="1514"/>
      <c r="AN147" s="1514"/>
      <c r="AO147" s="1514"/>
    </row>
    <row r="149" spans="1:41" x14ac:dyDescent="0.25">
      <c r="A149" s="1541"/>
      <c r="B149" s="1541"/>
      <c r="C149" s="1541"/>
      <c r="D149" s="1541"/>
      <c r="E149" s="1541"/>
      <c r="F149" s="1541"/>
      <c r="G149" s="1541"/>
      <c r="H149" s="1541"/>
      <c r="I149" s="1541"/>
      <c r="J149" s="1541"/>
      <c r="K149" s="1541"/>
      <c r="L149" s="1541"/>
      <c r="M149" s="1541"/>
      <c r="N149" s="1541"/>
      <c r="O149" s="1541"/>
      <c r="P149" s="1541"/>
      <c r="Q149" s="1541"/>
      <c r="R149" s="1541"/>
      <c r="S149" s="1541"/>
      <c r="T149" s="1541"/>
      <c r="U149" s="1541"/>
      <c r="V149" s="1541"/>
      <c r="W149" s="1541"/>
      <c r="X149" s="1541"/>
      <c r="Y149" s="1541"/>
      <c r="Z149" s="1541"/>
      <c r="AA149" s="1541"/>
      <c r="AB149" s="1541"/>
      <c r="AC149" s="1541"/>
      <c r="AD149" s="1541"/>
      <c r="AE149" s="1541"/>
      <c r="AF149" s="1541"/>
      <c r="AG149" s="1541"/>
      <c r="AH149" s="1541"/>
      <c r="AI149" s="1541"/>
      <c r="AJ149" s="1541"/>
      <c r="AK149" s="1541"/>
      <c r="AL149" s="1541"/>
      <c r="AM149" s="1541"/>
      <c r="AN149" s="1541"/>
      <c r="AO149" s="1541"/>
    </row>
  </sheetData>
  <sheetProtection algorithmName="SHA-512" hashValue="v8YReW48sqbBKGjkidZ4OWIFSsz6y+DLV4DIq/y2mXPCSWQT09nTUMYuTrZFJqNF9MSc40a4Xt+gXcjMCVU31A==" saltValue="ULzzrxOe79dUX3afQa4gBA==" spinCount="100000" sheet="1" objects="1" scenarios="1"/>
  <dataConsolidate/>
  <mergeCells count="39">
    <mergeCell ref="A149:AO149"/>
    <mergeCell ref="A145:AO147"/>
    <mergeCell ref="A142:AO143"/>
    <mergeCell ref="D7:G7"/>
    <mergeCell ref="P19:W19"/>
    <mergeCell ref="P20:W20"/>
    <mergeCell ref="A8:G8"/>
    <mergeCell ref="A9:G9"/>
    <mergeCell ref="B10:G10"/>
    <mergeCell ref="P15:W15"/>
    <mergeCell ref="F28:I28"/>
    <mergeCell ref="P16:S16"/>
    <mergeCell ref="N35:U35"/>
    <mergeCell ref="V24:AB24"/>
    <mergeCell ref="V25:AB25"/>
    <mergeCell ref="V26:AB26"/>
    <mergeCell ref="J24:Q24"/>
    <mergeCell ref="J25:Q25"/>
    <mergeCell ref="C22:AO23"/>
    <mergeCell ref="O30:AO31"/>
    <mergeCell ref="F30:M30"/>
    <mergeCell ref="AA1:AO1"/>
    <mergeCell ref="H6:J6"/>
    <mergeCell ref="L6:P6"/>
    <mergeCell ref="AI11:AO11"/>
    <mergeCell ref="M10:AH10"/>
    <mergeCell ref="M9:AH9"/>
    <mergeCell ref="AI7:AO7"/>
    <mergeCell ref="AI8:AO8"/>
    <mergeCell ref="AI10:AO10"/>
    <mergeCell ref="AI9:AO9"/>
    <mergeCell ref="J7:AH8"/>
    <mergeCell ref="AA2:AO2"/>
    <mergeCell ref="N40:W40"/>
    <mergeCell ref="A136:AO136"/>
    <mergeCell ref="A138:AO138"/>
    <mergeCell ref="A140:AO140"/>
    <mergeCell ref="J26:Q26"/>
    <mergeCell ref="N38:AB38"/>
  </mergeCells>
  <phoneticPr fontId="43" type="noConversion"/>
  <conditionalFormatting sqref="AC15:AO20 X19:AB20">
    <cfRule type="expression" dxfId="506" priority="1" stopIfTrue="1">
      <formula>langue="nl"</formula>
    </cfRule>
  </conditionalFormatting>
  <dataValidations disablePrompts="1" count="4">
    <dataValidation type="list" allowBlank="1" showDropDown="1" showInputMessage="1" showErrorMessage="1" error="La langue doit être écrite sous la forme &quot;FR&quot; ou &quot;NL&quot; (impréativement en majuscules)" sqref="AI11:AO13" xr:uid="{00000000-0002-0000-0000-000000000000}">
      <formula1>"FR,NL"</formula1>
    </dataValidation>
    <dataValidation type="list" allowBlank="1" showInputMessage="1" showErrorMessage="1" sqref="L6:P6" xr:uid="{00000000-0002-0000-0000-000001000000}">
      <formula1>"Construction,Rénovation,Entretien"</formula1>
    </dataValidation>
    <dataValidation type="list" allowBlank="1" showInputMessage="1" showErrorMessage="1" sqref="N38:AB38" xr:uid="{00000000-0002-0000-0000-000002000000}">
      <formula1>"…,cat. A : entreprise générale-gros œuvre,cat. B : couvertures-rejointoiement,cat. C : carrelages-plafonnages-enduits,cat. D : autres parachèvements,cat. D : chauffage (non électrique),cat. D : peintures,électricité,ascenseurs,chauffage électrique"</formula1>
    </dataValidation>
    <dataValidation type="list" allowBlank="1" showInputMessage="1" showErrorMessage="1" sqref="N40:W40" xr:uid="{00000000-0002-0000-0000-000003000000}">
      <formula1>"…,moins de 10 travailleurs,10 à 19 travailleurs,20 et plus de 20 travailleurs"</formula1>
    </dataValidation>
  </dataValidations>
  <printOptions horizontalCentered="1" verticalCentered="1"/>
  <pageMargins left="0.7" right="0.7" top="0.75" bottom="0.75" header="0.3" footer="0.3"/>
  <pageSetup paperSize="9" scale="89" fitToHeight="0" orientation="portrait" r:id="rId1"/>
  <headerFooter alignWithMargins="0"/>
  <drawing r:id="rId2"/>
  <legacyDrawing r:id="rId3"/>
  <oleObjects>
    <mc:AlternateContent xmlns:mc="http://schemas.openxmlformats.org/markup-compatibility/2006">
      <mc:Choice Requires="x14">
        <oleObject progId="Document" shapeId="2072" r:id="rId4">
          <objectPr defaultSize="0" autoPict="0" r:id="rId5">
            <anchor moveWithCells="1">
              <from>
                <xdr:col>0</xdr:col>
                <xdr:colOff>0</xdr:colOff>
                <xdr:row>44</xdr:row>
                <xdr:rowOff>30480</xdr:rowOff>
              </from>
              <to>
                <xdr:col>40</xdr:col>
                <xdr:colOff>114300</xdr:colOff>
                <xdr:row>65</xdr:row>
                <xdr:rowOff>22860</xdr:rowOff>
              </to>
            </anchor>
          </objectPr>
        </oleObject>
      </mc:Choice>
      <mc:Fallback>
        <oleObject progId="Document" shapeId="2072" r:id="rId4"/>
      </mc:Fallback>
    </mc:AlternateContent>
    <mc:AlternateContent xmlns:mc="http://schemas.openxmlformats.org/markup-compatibility/2006">
      <mc:Choice Requires="x14">
        <oleObject progId="Document" shapeId="2081" r:id="rId6">
          <objectPr defaultSize="0" autoPict="0" r:id="rId7">
            <anchor moveWithCells="1">
              <from>
                <xdr:col>0</xdr:col>
                <xdr:colOff>0</xdr:colOff>
                <xdr:row>67</xdr:row>
                <xdr:rowOff>38100</xdr:rowOff>
              </from>
              <to>
                <xdr:col>40</xdr:col>
                <xdr:colOff>137160</xdr:colOff>
                <xdr:row>102</xdr:row>
                <xdr:rowOff>121920</xdr:rowOff>
              </to>
            </anchor>
          </objectPr>
        </oleObject>
      </mc:Choice>
      <mc:Fallback>
        <oleObject progId="Document" shapeId="2081" r:id="rId6"/>
      </mc:Fallback>
    </mc:AlternateContent>
  </oleObjec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CC157"/>
  <sheetViews>
    <sheetView zoomScaleNormal="100" workbookViewId="0">
      <selection activeCell="AG10" sqref="AG10:AI10"/>
    </sheetView>
  </sheetViews>
  <sheetFormatPr baseColWidth="10" defaultColWidth="11.44140625" defaultRowHeight="13.2" x14ac:dyDescent="0.25"/>
  <cols>
    <col min="1" max="1" width="2.88671875" style="917" customWidth="1"/>
    <col min="2" max="41" width="2.44140625" style="917" customWidth="1"/>
    <col min="42" max="42" width="17" style="917" customWidth="1"/>
    <col min="43" max="43" width="17" style="175" customWidth="1"/>
    <col min="44" max="44" width="19.44140625" style="175" customWidth="1"/>
    <col min="45" max="45" width="2.109375" style="175" customWidth="1"/>
    <col min="46" max="46" width="5.88671875" style="175" customWidth="1"/>
    <col min="47" max="47" width="17.44140625" style="175" customWidth="1"/>
    <col min="48" max="48" width="3" style="917" customWidth="1"/>
    <col min="49" max="49" width="14.5546875" style="993" customWidth="1"/>
    <col min="50" max="16384" width="11.44140625" style="917"/>
  </cols>
  <sheetData>
    <row r="1" spans="1:53" s="89" customFormat="1" ht="17.399999999999999" x14ac:dyDescent="0.3">
      <c r="A1" s="1769" t="s">
        <v>186</v>
      </c>
      <c r="B1" s="1769"/>
      <c r="C1" s="1769"/>
      <c r="D1" s="1769"/>
      <c r="E1" s="1769"/>
      <c r="F1" s="1769"/>
      <c r="G1" s="1769"/>
      <c r="H1" s="1769"/>
      <c r="I1" s="1769"/>
      <c r="J1" s="1769"/>
      <c r="K1" s="1769"/>
      <c r="L1" s="1769"/>
      <c r="M1" s="1769"/>
      <c r="N1" s="1769"/>
      <c r="O1" s="1769"/>
      <c r="P1" s="1769"/>
      <c r="Q1" s="1769"/>
      <c r="R1" s="1769"/>
      <c r="S1" s="1769"/>
      <c r="T1" s="1769"/>
      <c r="U1" s="1769"/>
      <c r="V1" s="1769"/>
      <c r="W1" s="1769"/>
      <c r="X1" s="1769"/>
      <c r="Y1" s="1769"/>
      <c r="Z1" s="1769"/>
      <c r="AA1" s="1769"/>
      <c r="AB1" s="1769"/>
      <c r="AC1" s="1769"/>
      <c r="AD1" s="1769"/>
      <c r="AE1" s="1769"/>
      <c r="AF1" s="1769"/>
      <c r="AG1" s="1769"/>
      <c r="AH1" s="1769"/>
      <c r="AI1" s="1769"/>
      <c r="AJ1" s="1769"/>
      <c r="AK1" s="1769"/>
      <c r="AL1" s="1769"/>
      <c r="AM1" s="1769"/>
      <c r="AN1" s="1769"/>
      <c r="AO1" s="1769"/>
      <c r="AQ1" s="241"/>
      <c r="AR1" s="244"/>
      <c r="AS1" s="241"/>
      <c r="AT1" s="241"/>
      <c r="AU1" s="241"/>
      <c r="AV1" s="87"/>
      <c r="AW1" s="87"/>
      <c r="AX1" s="88"/>
      <c r="AY1" s="87"/>
      <c r="AZ1" s="86"/>
      <c r="BA1" s="86"/>
    </row>
    <row r="2" spans="1:53" s="90" customFormat="1" ht="24" customHeight="1" x14ac:dyDescent="0.25">
      <c r="A2" s="1993" t="s">
        <v>254</v>
      </c>
      <c r="B2" s="1993"/>
      <c r="C2" s="1993"/>
      <c r="D2" s="1993"/>
      <c r="E2" s="1993"/>
      <c r="F2" s="1993"/>
      <c r="G2" s="1993"/>
      <c r="H2" s="1993"/>
      <c r="I2" s="1993"/>
      <c r="J2" s="1993"/>
      <c r="K2" s="1993"/>
      <c r="L2" s="1993"/>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1993"/>
      <c r="AO2" s="1993"/>
      <c r="AP2" s="112"/>
      <c r="AQ2" s="242"/>
      <c r="AR2" s="242"/>
      <c r="AS2" s="243"/>
      <c r="AT2" s="243"/>
      <c r="AU2" s="243"/>
    </row>
    <row r="3" spans="1:53" x14ac:dyDescent="0.25">
      <c r="A3" s="917" t="str">
        <f>données!A5</f>
        <v>version 2021 (1)</v>
      </c>
      <c r="AP3" s="7"/>
      <c r="AQ3" s="244"/>
      <c r="AW3" s="917"/>
    </row>
    <row r="4" spans="1:53" x14ac:dyDescent="0.25">
      <c r="A4" s="1620" t="s">
        <v>100</v>
      </c>
      <c r="B4" s="1620"/>
      <c r="C4" s="1620"/>
      <c r="D4" s="1620"/>
      <c r="E4" s="1620"/>
      <c r="F4" s="1620"/>
      <c r="G4" s="1780"/>
      <c r="H4" s="1519" t="s">
        <v>97</v>
      </c>
      <c r="I4" s="1520"/>
      <c r="J4" s="1520"/>
      <c r="K4" s="269"/>
      <c r="L4" s="1647" t="s">
        <v>488</v>
      </c>
      <c r="M4" s="1647"/>
      <c r="N4" s="1647"/>
      <c r="O4" s="1647"/>
      <c r="P4" s="1647"/>
      <c r="Q4" s="269"/>
      <c r="R4" s="1647" t="s">
        <v>484</v>
      </c>
      <c r="S4" s="1647"/>
      <c r="T4" s="1647"/>
      <c r="U4" s="1647"/>
      <c r="V4" s="1647"/>
      <c r="W4" s="1647" t="s">
        <v>489</v>
      </c>
      <c r="X4" s="1647"/>
      <c r="Y4" s="1647"/>
      <c r="Z4" s="1647"/>
      <c r="AA4" s="1647"/>
      <c r="AB4" s="1133" t="s">
        <v>42</v>
      </c>
      <c r="AC4" s="119"/>
      <c r="AD4" s="119"/>
      <c r="AE4" s="119"/>
      <c r="AF4" s="119"/>
      <c r="AG4" s="1134"/>
      <c r="AH4" s="1621" t="s">
        <v>101</v>
      </c>
      <c r="AI4" s="1622"/>
      <c r="AJ4" s="1622"/>
      <c r="AK4" s="1622"/>
      <c r="AL4" s="1622"/>
      <c r="AM4" s="1622"/>
      <c r="AN4" s="1622"/>
      <c r="AO4" s="1622"/>
      <c r="AP4" s="20"/>
      <c r="AQ4" s="216"/>
      <c r="AR4" s="214"/>
      <c r="AW4" s="917"/>
    </row>
    <row r="5" spans="1:53" ht="12.75" customHeight="1" x14ac:dyDescent="0.25">
      <c r="A5" s="1123" t="s">
        <v>137</v>
      </c>
      <c r="B5" s="1123"/>
      <c r="C5" s="1123"/>
      <c r="D5" s="1744">
        <f>données!D7</f>
        <v>0</v>
      </c>
      <c r="E5" s="1744"/>
      <c r="F5" s="1744"/>
      <c r="G5" s="1779"/>
      <c r="H5" s="269" t="s">
        <v>141</v>
      </c>
      <c r="I5" s="1701">
        <f>données!$J$7</f>
        <v>0</v>
      </c>
      <c r="J5" s="1701"/>
      <c r="K5" s="1701"/>
      <c r="L5" s="1701"/>
      <c r="M5" s="1701"/>
      <c r="N5" s="1701"/>
      <c r="O5" s="1701"/>
      <c r="P5" s="1701"/>
      <c r="Q5" s="1701"/>
      <c r="R5" s="1701"/>
      <c r="S5" s="1701"/>
      <c r="T5" s="1701"/>
      <c r="U5" s="1701"/>
      <c r="V5" s="1701"/>
      <c r="W5" s="1701"/>
      <c r="X5" s="1701"/>
      <c r="Y5" s="1701"/>
      <c r="Z5" s="1701"/>
      <c r="AA5" s="1701"/>
      <c r="AB5" s="1701"/>
      <c r="AC5" s="1701"/>
      <c r="AD5" s="1701"/>
      <c r="AE5" s="1701"/>
      <c r="AF5" s="1701"/>
      <c r="AG5" s="1382"/>
      <c r="AH5" s="1743">
        <f>données!$AI$7</f>
        <v>0</v>
      </c>
      <c r="AI5" s="1744"/>
      <c r="AJ5" s="1744"/>
      <c r="AK5" s="1744"/>
      <c r="AL5" s="1744"/>
      <c r="AM5" s="1744"/>
      <c r="AN5" s="1744"/>
      <c r="AO5" s="1744"/>
      <c r="AP5" s="994"/>
      <c r="AQ5" s="213"/>
      <c r="AR5" s="214"/>
      <c r="AW5" s="917"/>
    </row>
    <row r="6" spans="1:53" ht="13.2" customHeight="1" x14ac:dyDescent="0.25">
      <c r="A6" s="1724">
        <f>données!A8</f>
        <v>0</v>
      </c>
      <c r="B6" s="1724"/>
      <c r="C6" s="1724"/>
      <c r="D6" s="1724"/>
      <c r="E6" s="1724"/>
      <c r="F6" s="1724"/>
      <c r="G6" s="1725"/>
      <c r="H6" s="269" t="s">
        <v>138</v>
      </c>
      <c r="I6" s="1703"/>
      <c r="J6" s="1703"/>
      <c r="K6" s="1703"/>
      <c r="L6" s="1703"/>
      <c r="M6" s="1703"/>
      <c r="N6" s="1703"/>
      <c r="O6" s="1703"/>
      <c r="P6" s="1703"/>
      <c r="Q6" s="1703"/>
      <c r="R6" s="1703"/>
      <c r="S6" s="1703"/>
      <c r="T6" s="1703"/>
      <c r="U6" s="1703"/>
      <c r="V6" s="1703"/>
      <c r="W6" s="1703"/>
      <c r="X6" s="1703"/>
      <c r="Y6" s="1703"/>
      <c r="Z6" s="1703"/>
      <c r="AA6" s="1703"/>
      <c r="AB6" s="1703"/>
      <c r="AC6" s="1703"/>
      <c r="AD6" s="1703"/>
      <c r="AE6" s="1703"/>
      <c r="AF6" s="1703"/>
      <c r="AG6" s="764" t="s">
        <v>44</v>
      </c>
      <c r="AH6" s="1755">
        <f>données!$AI$8</f>
        <v>0</v>
      </c>
      <c r="AI6" s="1756"/>
      <c r="AJ6" s="1756"/>
      <c r="AK6" s="1756"/>
      <c r="AL6" s="1756"/>
      <c r="AM6" s="1756"/>
      <c r="AN6" s="1756"/>
      <c r="AO6" s="1756"/>
      <c r="AP6" s="994"/>
      <c r="AQ6" s="213"/>
      <c r="AR6" s="214"/>
      <c r="AW6" s="917"/>
    </row>
    <row r="7" spans="1:53" ht="12.15" customHeight="1" x14ac:dyDescent="0.25">
      <c r="A7" s="1724">
        <f>données!A9</f>
        <v>0</v>
      </c>
      <c r="B7" s="1724"/>
      <c r="C7" s="1724"/>
      <c r="D7" s="1724"/>
      <c r="E7" s="1724"/>
      <c r="F7" s="1724"/>
      <c r="G7" s="1725"/>
      <c r="H7" s="269" t="s">
        <v>140</v>
      </c>
      <c r="I7" s="269"/>
      <c r="J7" s="269"/>
      <c r="K7" s="269"/>
      <c r="L7" s="269"/>
      <c r="M7" s="1695">
        <f>données!$M$9</f>
        <v>0</v>
      </c>
      <c r="N7" s="1695"/>
      <c r="O7" s="1695"/>
      <c r="P7" s="1695"/>
      <c r="Q7" s="1695"/>
      <c r="R7" s="1695"/>
      <c r="S7" s="1695"/>
      <c r="T7" s="1695"/>
      <c r="U7" s="1695"/>
      <c r="V7" s="1695"/>
      <c r="W7" s="1695"/>
      <c r="X7" s="1695"/>
      <c r="Y7" s="1695"/>
      <c r="Z7" s="1695"/>
      <c r="AA7" s="1695"/>
      <c r="AB7" s="1695"/>
      <c r="AC7" s="1695"/>
      <c r="AD7" s="1695"/>
      <c r="AE7" s="1695"/>
      <c r="AF7" s="1695"/>
      <c r="AG7" s="1995"/>
      <c r="AH7" s="1755">
        <f>données!$AI$9</f>
        <v>0</v>
      </c>
      <c r="AI7" s="1756"/>
      <c r="AJ7" s="1756"/>
      <c r="AK7" s="1756"/>
      <c r="AL7" s="1756"/>
      <c r="AM7" s="1756"/>
      <c r="AN7" s="1756"/>
      <c r="AO7" s="1756"/>
      <c r="AP7" s="994"/>
      <c r="AQ7" s="213"/>
      <c r="AR7" s="214"/>
      <c r="AW7" s="917"/>
    </row>
    <row r="8" spans="1:53" x14ac:dyDescent="0.25">
      <c r="A8" s="1123" t="s">
        <v>138</v>
      </c>
      <c r="B8" s="1726">
        <f>données!B10</f>
        <v>0</v>
      </c>
      <c r="C8" s="1726"/>
      <c r="D8" s="1726"/>
      <c r="E8" s="1726"/>
      <c r="F8" s="1726"/>
      <c r="G8" s="1727"/>
      <c r="H8" s="269" t="s">
        <v>139</v>
      </c>
      <c r="I8" s="269"/>
      <c r="J8" s="269"/>
      <c r="K8" s="269"/>
      <c r="L8" s="119"/>
      <c r="M8" s="1728">
        <f>données!$M$10</f>
        <v>0</v>
      </c>
      <c r="N8" s="1728"/>
      <c r="O8" s="1728"/>
      <c r="P8" s="1728"/>
      <c r="Q8" s="1728"/>
      <c r="R8" s="1728"/>
      <c r="S8" s="1728"/>
      <c r="T8" s="1728"/>
      <c r="U8" s="1728"/>
      <c r="V8" s="1728"/>
      <c r="W8" s="1728"/>
      <c r="X8" s="1728"/>
      <c r="Y8" s="1728"/>
      <c r="Z8" s="1728"/>
      <c r="AA8" s="1728"/>
      <c r="AB8" s="1728"/>
      <c r="AC8" s="1728"/>
      <c r="AD8" s="1728"/>
      <c r="AE8" s="1728"/>
      <c r="AF8" s="1728"/>
      <c r="AG8" s="1729"/>
      <c r="AH8" s="1755" t="str">
        <f>IF(données!$AI$10=0,"",données!$AI$10)</f>
        <v/>
      </c>
      <c r="AI8" s="1756"/>
      <c r="AJ8" s="1756"/>
      <c r="AK8" s="1756"/>
      <c r="AL8" s="1756"/>
      <c r="AM8" s="1756"/>
      <c r="AN8" s="1756"/>
      <c r="AO8" s="1756"/>
      <c r="AP8" s="994"/>
      <c r="AQ8" s="213"/>
      <c r="AR8" s="217"/>
      <c r="AS8" s="213"/>
      <c r="AT8" s="213"/>
      <c r="AU8" s="213"/>
      <c r="AV8" s="994"/>
      <c r="AW8" s="994"/>
      <c r="AX8" s="994"/>
      <c r="AY8" s="994"/>
    </row>
    <row r="9" spans="1:53" x14ac:dyDescent="0.25">
      <c r="A9" s="909"/>
      <c r="B9" s="909"/>
      <c r="C9" s="909"/>
      <c r="D9" s="909"/>
      <c r="E9" s="909"/>
      <c r="F9" s="909"/>
      <c r="G9" s="417"/>
      <c r="H9" s="18"/>
      <c r="I9" s="909"/>
      <c r="J9" s="909"/>
      <c r="K9" s="909"/>
      <c r="L9" s="909"/>
      <c r="M9" s="909"/>
      <c r="N9" s="909"/>
      <c r="O9" s="909"/>
      <c r="P9" s="909"/>
      <c r="Q9" s="909"/>
      <c r="R9" s="909"/>
      <c r="S9" s="909"/>
      <c r="T9" s="909"/>
      <c r="U9" s="909"/>
      <c r="V9" s="909"/>
      <c r="W9" s="909"/>
      <c r="X9" s="909"/>
      <c r="Y9" s="909"/>
      <c r="Z9" s="909"/>
      <c r="AA9" s="909"/>
      <c r="AB9" s="909"/>
      <c r="AC9" s="909"/>
      <c r="AD9" s="909"/>
      <c r="AE9" s="909"/>
      <c r="AF9" s="909"/>
      <c r="AG9" s="909"/>
      <c r="AH9" s="176"/>
      <c r="AI9" s="909"/>
      <c r="AJ9" s="909"/>
      <c r="AK9" s="909"/>
      <c r="AL9" s="909"/>
      <c r="AM9" s="909"/>
      <c r="AN9" s="909"/>
      <c r="AO9" s="909"/>
      <c r="AW9" s="917"/>
    </row>
    <row r="10" spans="1:53" ht="21" x14ac:dyDescent="0.4">
      <c r="A10" s="1771" t="str">
        <f>'dv1'!A10:E10</f>
        <v>Ed. 2017</v>
      </c>
      <c r="B10" s="1771"/>
      <c r="C10" s="1771"/>
      <c r="D10" s="1771"/>
      <c r="E10" s="1771"/>
      <c r="F10" s="1771"/>
      <c r="G10" s="1636"/>
      <c r="H10" s="1989" t="s">
        <v>17</v>
      </c>
      <c r="I10" s="1990"/>
      <c r="J10" s="1990"/>
      <c r="K10" s="1990"/>
      <c r="L10" s="1990"/>
      <c r="M10" s="1990"/>
      <c r="N10" s="1990"/>
      <c r="O10" s="1757">
        <v>2</v>
      </c>
      <c r="P10" s="1757"/>
      <c r="Q10" s="1757"/>
      <c r="R10" s="1757"/>
      <c r="S10" s="1757"/>
      <c r="T10" s="1757"/>
      <c r="U10" s="1757"/>
      <c r="V10" s="1757"/>
      <c r="W10" s="1757"/>
      <c r="X10" s="1757"/>
      <c r="Y10" s="1757"/>
      <c r="Z10" s="1068" t="s">
        <v>126</v>
      </c>
      <c r="AA10" s="1069"/>
      <c r="AB10" s="1069"/>
      <c r="AC10" s="1069"/>
      <c r="AD10" s="1069"/>
      <c r="AE10" s="1069"/>
      <c r="AF10" s="1069"/>
      <c r="AG10" s="1757"/>
      <c r="AH10" s="1757"/>
      <c r="AI10" s="1758"/>
      <c r="AJ10" s="101" t="s">
        <v>95</v>
      </c>
      <c r="AK10" s="98"/>
      <c r="AL10" s="98"/>
      <c r="AM10" s="98"/>
      <c r="AN10" s="98"/>
      <c r="AO10" s="98"/>
      <c r="AW10" s="917"/>
    </row>
    <row r="11" spans="1:53" x14ac:dyDescent="0.25">
      <c r="A11" s="1648" t="str">
        <f>'dv1'!A11:F11</f>
        <v>(SLRB/MT 2017)</v>
      </c>
      <c r="B11" s="1648"/>
      <c r="C11" s="1648"/>
      <c r="D11" s="1648"/>
      <c r="E11" s="1648"/>
      <c r="F11" s="1648"/>
      <c r="G11" s="1649"/>
      <c r="H11" s="61"/>
      <c r="I11" s="8"/>
      <c r="J11" s="8"/>
      <c r="K11" s="8"/>
      <c r="L11" s="8"/>
      <c r="M11" s="8"/>
      <c r="N11" s="8"/>
      <c r="O11" s="8"/>
      <c r="P11" s="8"/>
      <c r="Q11" s="8"/>
      <c r="R11" s="8"/>
      <c r="S11" s="8"/>
      <c r="T11" s="8"/>
      <c r="U11" s="8"/>
      <c r="V11" s="8"/>
      <c r="W11" s="8"/>
      <c r="X11" s="8"/>
      <c r="Y11" s="8"/>
      <c r="Z11" s="1070" t="s">
        <v>127</v>
      </c>
      <c r="AA11" s="1071"/>
      <c r="AB11" s="1071"/>
      <c r="AC11" s="1071"/>
      <c r="AD11" s="1071"/>
      <c r="AE11" s="1071"/>
      <c r="AF11" s="1071"/>
      <c r="AG11" s="1071"/>
      <c r="AH11" s="1071"/>
      <c r="AI11" s="1145"/>
      <c r="AJ11" s="909"/>
      <c r="AK11" s="909"/>
      <c r="AL11" s="909"/>
      <c r="AM11" s="909"/>
      <c r="AN11" s="909"/>
      <c r="AO11" s="909"/>
      <c r="AW11" s="917"/>
    </row>
    <row r="12" spans="1:53" x14ac:dyDescent="0.25">
      <c r="AW12" s="917"/>
    </row>
    <row r="13" spans="1:53" ht="27" customHeight="1" x14ac:dyDescent="0.25">
      <c r="A13" s="1539" t="s">
        <v>466</v>
      </c>
      <c r="B13" s="1539"/>
      <c r="C13" s="1539"/>
      <c r="D13" s="1539"/>
      <c r="E13" s="1539"/>
      <c r="F13" s="1539"/>
      <c r="G13" s="1539"/>
      <c r="H13" s="1539"/>
      <c r="I13" s="1539"/>
      <c r="J13" s="1539"/>
      <c r="K13" s="1539"/>
      <c r="L13" s="1539"/>
      <c r="M13" s="1539"/>
      <c r="N13" s="1539"/>
      <c r="O13" s="1539"/>
      <c r="P13" s="1539"/>
      <c r="Q13" s="1539"/>
      <c r="R13" s="1539"/>
      <c r="S13" s="1539"/>
      <c r="T13" s="1539"/>
      <c r="U13" s="1539"/>
      <c r="V13" s="1539"/>
      <c r="W13" s="1539"/>
      <c r="X13" s="1539"/>
      <c r="Y13" s="1539"/>
      <c r="Z13" s="1539"/>
      <c r="AA13" s="1539"/>
      <c r="AB13" s="1539"/>
      <c r="AC13" s="1539"/>
      <c r="AD13" s="1539"/>
      <c r="AE13" s="1539"/>
      <c r="AF13" s="1539"/>
      <c r="AG13" s="1539"/>
      <c r="AH13" s="1539"/>
      <c r="AI13" s="1539"/>
      <c r="AJ13" s="1539"/>
      <c r="AK13" s="1539"/>
      <c r="AL13" s="1539"/>
      <c r="AM13" s="1539"/>
      <c r="AN13" s="1539"/>
      <c r="AO13" s="1539"/>
      <c r="AV13" s="175"/>
      <c r="AW13" s="175"/>
      <c r="AX13" s="175"/>
      <c r="AY13" s="175"/>
      <c r="AZ13" s="175"/>
      <c r="BA13" s="175"/>
    </row>
    <row r="14" spans="1:53" x14ac:dyDescent="0.25">
      <c r="A14" s="1117"/>
      <c r="B14" s="1117"/>
      <c r="C14" s="1117"/>
      <c r="D14" s="1117"/>
      <c r="E14" s="1117"/>
      <c r="F14" s="1117"/>
      <c r="G14" s="1117"/>
      <c r="H14" s="1117"/>
      <c r="I14" s="1117"/>
      <c r="J14" s="1117"/>
      <c r="K14" s="1117"/>
      <c r="L14" s="1117"/>
      <c r="M14" s="1117"/>
      <c r="N14" s="1117"/>
      <c r="O14" s="1117"/>
      <c r="P14" s="1117"/>
      <c r="Q14" s="1117"/>
      <c r="R14" s="1117"/>
      <c r="S14" s="1117"/>
      <c r="T14" s="1117"/>
      <c r="U14" s="1117"/>
      <c r="V14" s="1117"/>
      <c r="W14" s="1117"/>
      <c r="X14" s="1117"/>
      <c r="Y14" s="1117"/>
      <c r="Z14" s="1117"/>
      <c r="AA14" s="1117"/>
      <c r="AB14" s="1117"/>
      <c r="AC14" s="1117"/>
      <c r="AD14" s="1117"/>
      <c r="AE14" s="1117"/>
      <c r="AF14" s="1117"/>
      <c r="AG14" s="1117"/>
      <c r="AH14" s="1117"/>
      <c r="AI14" s="1117"/>
      <c r="AJ14" s="1117"/>
      <c r="AK14" s="1117"/>
      <c r="AL14" s="1117"/>
      <c r="AM14" s="1117"/>
      <c r="AN14" s="1117"/>
      <c r="AO14" s="1117"/>
      <c r="AV14" s="175"/>
      <c r="AW14" s="175"/>
      <c r="AX14" s="175"/>
      <c r="AY14" s="175"/>
      <c r="AZ14" s="175"/>
      <c r="BA14" s="175"/>
    </row>
    <row r="15" spans="1:53" ht="16.2" customHeight="1" x14ac:dyDescent="0.25">
      <c r="A15" s="1210"/>
      <c r="B15" s="1210"/>
      <c r="C15" s="1210"/>
      <c r="D15" s="1210"/>
      <c r="E15" s="1210"/>
      <c r="F15" s="1210"/>
      <c r="G15" s="1210"/>
      <c r="H15" s="1210"/>
      <c r="I15" s="1210"/>
      <c r="J15" s="1210"/>
      <c r="K15" s="1210"/>
      <c r="L15" s="1210"/>
      <c r="M15" s="1210"/>
      <c r="N15" s="1210"/>
      <c r="O15" s="1210"/>
      <c r="P15" s="1210"/>
      <c r="Q15" s="1210"/>
      <c r="R15" s="1210"/>
      <c r="S15" s="1210"/>
      <c r="T15" s="1210"/>
      <c r="U15" s="1210"/>
      <c r="V15" s="1210"/>
      <c r="W15" s="1210"/>
      <c r="X15" s="1210"/>
      <c r="Y15" s="1210"/>
      <c r="Z15" s="1210"/>
      <c r="AA15" s="1210"/>
      <c r="AB15" s="1210"/>
      <c r="AC15" s="1210"/>
      <c r="AD15" s="1210"/>
      <c r="AE15" s="1210"/>
      <c r="AF15" s="1210"/>
      <c r="AG15" s="1210"/>
      <c r="AH15" s="1210"/>
      <c r="AI15" s="1210"/>
      <c r="AJ15" s="1210"/>
      <c r="AK15" s="1210"/>
      <c r="AL15" s="1210"/>
      <c r="AM15" s="1210"/>
      <c r="AN15" s="1210"/>
      <c r="AO15" s="1210"/>
      <c r="AV15" s="175"/>
      <c r="AW15" s="175"/>
      <c r="AX15" s="175"/>
      <c r="AY15" s="175"/>
      <c r="AZ15" s="175"/>
      <c r="BA15" s="175"/>
    </row>
    <row r="16" spans="1:53" ht="16.2" customHeight="1" x14ac:dyDescent="0.25">
      <c r="A16" s="1212"/>
      <c r="B16" s="1212"/>
      <c r="C16" s="1212"/>
      <c r="D16" s="1212"/>
      <c r="E16" s="1212"/>
      <c r="F16" s="1212"/>
      <c r="G16" s="1212"/>
      <c r="H16" s="1212"/>
      <c r="I16" s="1212"/>
      <c r="J16" s="1212"/>
      <c r="K16" s="1212"/>
      <c r="L16" s="1212"/>
      <c r="M16" s="1212"/>
      <c r="N16" s="1212"/>
      <c r="O16" s="1212"/>
      <c r="P16" s="1212"/>
      <c r="Q16" s="1212"/>
      <c r="R16" s="1212"/>
      <c r="S16" s="1212"/>
      <c r="T16" s="1212"/>
      <c r="U16" s="1212"/>
      <c r="V16" s="1212"/>
      <c r="W16" s="1212"/>
      <c r="X16" s="1212"/>
      <c r="Y16" s="1212"/>
      <c r="Z16" s="1212"/>
      <c r="AA16" s="1212"/>
      <c r="AB16" s="1212"/>
      <c r="AC16" s="1212"/>
      <c r="AD16" s="1212"/>
      <c r="AE16" s="1212"/>
      <c r="AF16" s="1212"/>
      <c r="AG16" s="1212"/>
      <c r="AH16" s="1212"/>
      <c r="AI16" s="1212"/>
      <c r="AJ16" s="1212"/>
      <c r="AK16" s="1212"/>
      <c r="AL16" s="1212"/>
      <c r="AM16" s="1212"/>
      <c r="AN16" s="1212"/>
      <c r="AO16" s="1212"/>
      <c r="AV16" s="175"/>
      <c r="AW16" s="175"/>
      <c r="AX16" s="175"/>
      <c r="AY16" s="175"/>
      <c r="AZ16" s="175"/>
      <c r="BA16" s="175"/>
    </row>
    <row r="17" spans="1:53" ht="16.2" customHeight="1" x14ac:dyDescent="0.25">
      <c r="A17" s="1212"/>
      <c r="B17" s="1212"/>
      <c r="C17" s="1212"/>
      <c r="D17" s="1212"/>
      <c r="E17" s="1212"/>
      <c r="F17" s="1212"/>
      <c r="G17" s="1212"/>
      <c r="H17" s="1212"/>
      <c r="I17" s="1212"/>
      <c r="J17" s="1212"/>
      <c r="K17" s="1212"/>
      <c r="L17" s="1212"/>
      <c r="M17" s="1212"/>
      <c r="N17" s="1212"/>
      <c r="O17" s="1212"/>
      <c r="P17" s="1212"/>
      <c r="Q17" s="1212"/>
      <c r="R17" s="1212"/>
      <c r="S17" s="1212"/>
      <c r="T17" s="1212"/>
      <c r="U17" s="1212"/>
      <c r="V17" s="1212"/>
      <c r="W17" s="1212"/>
      <c r="X17" s="1212"/>
      <c r="Y17" s="1212"/>
      <c r="Z17" s="1212"/>
      <c r="AA17" s="1212"/>
      <c r="AB17" s="1212"/>
      <c r="AC17" s="1212"/>
      <c r="AD17" s="1212"/>
      <c r="AE17" s="1212"/>
      <c r="AF17" s="1212"/>
      <c r="AG17" s="1212"/>
      <c r="AH17" s="1212"/>
      <c r="AI17" s="1212"/>
      <c r="AJ17" s="1212"/>
      <c r="AK17" s="1212"/>
      <c r="AL17" s="1212"/>
      <c r="AM17" s="1212"/>
      <c r="AN17" s="1212"/>
      <c r="AO17" s="1212"/>
      <c r="AV17" s="175"/>
      <c r="AW17" s="175"/>
      <c r="AX17" s="175"/>
      <c r="AY17" s="175"/>
      <c r="AZ17" s="175"/>
      <c r="BA17" s="175"/>
    </row>
    <row r="18" spans="1:53" ht="16.2" customHeight="1" x14ac:dyDescent="0.25">
      <c r="A18" s="1212"/>
      <c r="B18" s="1212"/>
      <c r="C18" s="1212"/>
      <c r="D18" s="1212"/>
      <c r="E18" s="1212"/>
      <c r="F18" s="1212"/>
      <c r="G18" s="1212"/>
      <c r="H18" s="1212"/>
      <c r="I18" s="1212"/>
      <c r="J18" s="1212"/>
      <c r="K18" s="1212"/>
      <c r="L18" s="1212"/>
      <c r="M18" s="1212"/>
      <c r="N18" s="1212"/>
      <c r="O18" s="1212"/>
      <c r="P18" s="1212"/>
      <c r="Q18" s="1212"/>
      <c r="R18" s="1212"/>
      <c r="S18" s="1212"/>
      <c r="T18" s="1212"/>
      <c r="U18" s="1212"/>
      <c r="V18" s="1212"/>
      <c r="W18" s="1212"/>
      <c r="X18" s="1212"/>
      <c r="Y18" s="1212"/>
      <c r="Z18" s="1212"/>
      <c r="AA18" s="1212"/>
      <c r="AB18" s="1212"/>
      <c r="AC18" s="1212"/>
      <c r="AD18" s="1212"/>
      <c r="AE18" s="1212"/>
      <c r="AF18" s="1212"/>
      <c r="AG18" s="1212"/>
      <c r="AH18" s="1212"/>
      <c r="AI18" s="1212"/>
      <c r="AJ18" s="1212"/>
      <c r="AK18" s="1212"/>
      <c r="AL18" s="1212"/>
      <c r="AM18" s="1212"/>
      <c r="AN18" s="1212"/>
      <c r="AO18" s="1212"/>
      <c r="AV18" s="175"/>
      <c r="AW18" s="175"/>
      <c r="AX18" s="175"/>
      <c r="AY18" s="175"/>
      <c r="AZ18" s="175"/>
      <c r="BA18" s="175"/>
    </row>
    <row r="19" spans="1:53" s="139" customFormat="1" ht="16.2" customHeight="1" x14ac:dyDescent="0.25">
      <c r="A19" s="1212"/>
      <c r="B19" s="1212"/>
      <c r="C19" s="1212"/>
      <c r="D19" s="1212"/>
      <c r="E19" s="1212"/>
      <c r="F19" s="1212"/>
      <c r="G19" s="1212"/>
      <c r="H19" s="1212"/>
      <c r="I19" s="1212"/>
      <c r="J19" s="1212"/>
      <c r="K19" s="1212"/>
      <c r="L19" s="1212"/>
      <c r="M19" s="1212"/>
      <c r="N19" s="1212"/>
      <c r="O19" s="1212"/>
      <c r="P19" s="1212"/>
      <c r="Q19" s="1212"/>
      <c r="R19" s="1212"/>
      <c r="S19" s="1212"/>
      <c r="T19" s="1212"/>
      <c r="U19" s="1212"/>
      <c r="V19" s="1212"/>
      <c r="W19" s="1212"/>
      <c r="X19" s="1212"/>
      <c r="Y19" s="1212"/>
      <c r="Z19" s="1212"/>
      <c r="AA19" s="1212"/>
      <c r="AB19" s="1212"/>
      <c r="AC19" s="1212"/>
      <c r="AD19" s="1212"/>
      <c r="AE19" s="1212"/>
      <c r="AF19" s="1212"/>
      <c r="AG19" s="1212"/>
      <c r="AH19" s="1212"/>
      <c r="AI19" s="1212"/>
      <c r="AJ19" s="1212"/>
      <c r="AK19" s="1212"/>
      <c r="AL19" s="1212"/>
      <c r="AM19" s="1212"/>
      <c r="AN19" s="1212"/>
      <c r="AO19" s="1212"/>
      <c r="AQ19" s="270"/>
      <c r="AR19" s="270"/>
      <c r="AS19" s="270"/>
      <c r="AT19" s="270"/>
      <c r="AU19" s="270"/>
      <c r="AV19" s="270"/>
      <c r="AW19" s="270"/>
      <c r="AX19" s="270"/>
      <c r="AY19" s="270"/>
      <c r="AZ19" s="270"/>
      <c r="BA19" s="270"/>
    </row>
    <row r="20" spans="1:53" ht="16.2" customHeight="1" x14ac:dyDescent="0.25">
      <c r="A20" s="1212"/>
      <c r="B20" s="1212"/>
      <c r="C20" s="1212"/>
      <c r="D20" s="1212"/>
      <c r="E20" s="1212"/>
      <c r="F20" s="1212"/>
      <c r="G20" s="1212"/>
      <c r="H20" s="1212"/>
      <c r="I20" s="1212"/>
      <c r="J20" s="1212"/>
      <c r="K20" s="1212"/>
      <c r="L20" s="1212"/>
      <c r="M20" s="1212"/>
      <c r="N20" s="1212"/>
      <c r="O20" s="1212"/>
      <c r="P20" s="1212"/>
      <c r="Q20" s="1212"/>
      <c r="R20" s="1212"/>
      <c r="S20" s="1212"/>
      <c r="T20" s="1212"/>
      <c r="U20" s="1212"/>
      <c r="V20" s="1212"/>
      <c r="W20" s="1212"/>
      <c r="X20" s="1212"/>
      <c r="Y20" s="1212"/>
      <c r="Z20" s="1212"/>
      <c r="AA20" s="1212"/>
      <c r="AB20" s="1212"/>
      <c r="AC20" s="1212"/>
      <c r="AD20" s="1212"/>
      <c r="AE20" s="1212"/>
      <c r="AF20" s="1212"/>
      <c r="AG20" s="1212"/>
      <c r="AH20" s="1212"/>
      <c r="AI20" s="1212"/>
      <c r="AJ20" s="1212"/>
      <c r="AK20" s="1212"/>
      <c r="AL20" s="1212"/>
      <c r="AM20" s="1212"/>
      <c r="AN20" s="1212"/>
      <c r="AO20" s="1212"/>
      <c r="AV20" s="175"/>
      <c r="AW20" s="175"/>
      <c r="AX20" s="175"/>
      <c r="AY20" s="175"/>
      <c r="AZ20" s="175"/>
      <c r="BA20" s="175"/>
    </row>
    <row r="21" spans="1:53" ht="16.2" customHeight="1" x14ac:dyDescent="0.25">
      <c r="A21" s="1212"/>
      <c r="B21" s="1212"/>
      <c r="C21" s="1212"/>
      <c r="D21" s="1212"/>
      <c r="E21" s="1212"/>
      <c r="F21" s="1212"/>
      <c r="G21" s="1212"/>
      <c r="H21" s="1212"/>
      <c r="I21" s="1212"/>
      <c r="J21" s="1212"/>
      <c r="K21" s="1212"/>
      <c r="L21" s="1212"/>
      <c r="M21" s="1212"/>
      <c r="N21" s="1212"/>
      <c r="O21" s="1212"/>
      <c r="P21" s="1212"/>
      <c r="Q21" s="1212"/>
      <c r="R21" s="1212"/>
      <c r="S21" s="1212"/>
      <c r="T21" s="1212"/>
      <c r="U21" s="1212"/>
      <c r="V21" s="1212"/>
      <c r="W21" s="1212"/>
      <c r="X21" s="1212"/>
      <c r="Y21" s="1212"/>
      <c r="Z21" s="1212"/>
      <c r="AA21" s="1212"/>
      <c r="AB21" s="1212"/>
      <c r="AC21" s="1212"/>
      <c r="AD21" s="1212"/>
      <c r="AE21" s="1212"/>
      <c r="AF21" s="1212"/>
      <c r="AG21" s="1212"/>
      <c r="AH21" s="1212"/>
      <c r="AI21" s="1212"/>
      <c r="AJ21" s="1212"/>
      <c r="AK21" s="1212"/>
      <c r="AL21" s="1212"/>
      <c r="AM21" s="1212"/>
      <c r="AN21" s="1212"/>
      <c r="AO21" s="1212"/>
      <c r="AV21" s="175"/>
      <c r="AW21" s="175"/>
      <c r="AX21" s="175"/>
      <c r="AY21" s="175"/>
      <c r="AZ21" s="175"/>
      <c r="BA21" s="175"/>
    </row>
    <row r="22" spans="1:53" ht="16.2" customHeight="1" x14ac:dyDescent="0.25">
      <c r="A22" s="1212"/>
      <c r="B22" s="1212"/>
      <c r="C22" s="1212"/>
      <c r="D22" s="1212"/>
      <c r="E22" s="1212"/>
      <c r="F22" s="1212"/>
      <c r="G22" s="1212"/>
      <c r="H22" s="1212"/>
      <c r="I22" s="1212"/>
      <c r="J22" s="1212"/>
      <c r="K22" s="1212"/>
      <c r="L22" s="1212"/>
      <c r="M22" s="1212"/>
      <c r="N22" s="1212"/>
      <c r="O22" s="1212"/>
      <c r="P22" s="1212"/>
      <c r="Q22" s="1212"/>
      <c r="R22" s="1212"/>
      <c r="S22" s="1212"/>
      <c r="T22" s="1212"/>
      <c r="U22" s="1212"/>
      <c r="V22" s="1212"/>
      <c r="W22" s="1212"/>
      <c r="X22" s="1212"/>
      <c r="Y22" s="1212"/>
      <c r="Z22" s="1212"/>
      <c r="AA22" s="1212"/>
      <c r="AB22" s="1212"/>
      <c r="AC22" s="1212"/>
      <c r="AD22" s="1212"/>
      <c r="AE22" s="1212"/>
      <c r="AF22" s="1212"/>
      <c r="AG22" s="1212"/>
      <c r="AH22" s="1212"/>
      <c r="AI22" s="1212"/>
      <c r="AJ22" s="1212"/>
      <c r="AK22" s="1212"/>
      <c r="AL22" s="1212"/>
      <c r="AM22" s="1212"/>
      <c r="AN22" s="1212"/>
      <c r="AO22" s="1212"/>
      <c r="AV22" s="175"/>
      <c r="AW22" s="175"/>
      <c r="AX22" s="175"/>
      <c r="AY22" s="175"/>
      <c r="AZ22" s="175"/>
      <c r="BA22" s="175"/>
    </row>
    <row r="23" spans="1:53" ht="16.2" customHeight="1" x14ac:dyDescent="0.25">
      <c r="A23" s="1212"/>
      <c r="B23" s="1212"/>
      <c r="C23" s="1212"/>
      <c r="D23" s="1212"/>
      <c r="E23" s="1212"/>
      <c r="F23" s="1212"/>
      <c r="G23" s="1212"/>
      <c r="H23" s="1212"/>
      <c r="I23" s="1212"/>
      <c r="J23" s="1212"/>
      <c r="K23" s="1212"/>
      <c r="L23" s="1212"/>
      <c r="M23" s="1212"/>
      <c r="N23" s="1212"/>
      <c r="O23" s="1212"/>
      <c r="P23" s="1212"/>
      <c r="Q23" s="1212"/>
      <c r="R23" s="1212"/>
      <c r="S23" s="1212"/>
      <c r="T23" s="1212"/>
      <c r="U23" s="1212"/>
      <c r="V23" s="1212"/>
      <c r="W23" s="1212"/>
      <c r="X23" s="1212"/>
      <c r="Y23" s="1212"/>
      <c r="Z23" s="1212"/>
      <c r="AA23" s="1212"/>
      <c r="AB23" s="1212"/>
      <c r="AC23" s="1212"/>
      <c r="AD23" s="1212"/>
      <c r="AE23" s="1212"/>
      <c r="AF23" s="1212"/>
      <c r="AG23" s="1212"/>
      <c r="AH23" s="1212"/>
      <c r="AI23" s="1212"/>
      <c r="AJ23" s="1212"/>
      <c r="AK23" s="1212"/>
      <c r="AL23" s="1212"/>
      <c r="AM23" s="1212"/>
      <c r="AN23" s="1212"/>
      <c r="AO23" s="1212"/>
      <c r="AV23" s="175"/>
      <c r="AW23" s="175"/>
      <c r="AX23" s="175"/>
      <c r="AY23" s="175"/>
      <c r="AZ23" s="175"/>
      <c r="BA23" s="175"/>
    </row>
    <row r="24" spans="1:53" ht="16.2" customHeight="1" x14ac:dyDescent="0.25">
      <c r="A24" s="1212"/>
      <c r="B24" s="1212"/>
      <c r="C24" s="1212"/>
      <c r="D24" s="1212"/>
      <c r="E24" s="1212"/>
      <c r="F24" s="1212"/>
      <c r="G24" s="1212"/>
      <c r="H24" s="1212"/>
      <c r="I24" s="1212"/>
      <c r="J24" s="1212"/>
      <c r="K24" s="1212"/>
      <c r="L24" s="1212"/>
      <c r="M24" s="1212"/>
      <c r="N24" s="1212"/>
      <c r="O24" s="1212"/>
      <c r="P24" s="1212"/>
      <c r="Q24" s="1212"/>
      <c r="R24" s="1212"/>
      <c r="S24" s="1212"/>
      <c r="T24" s="1212"/>
      <c r="U24" s="1212"/>
      <c r="V24" s="1212"/>
      <c r="W24" s="1212"/>
      <c r="X24" s="1212"/>
      <c r="Y24" s="1212"/>
      <c r="Z24" s="1212"/>
      <c r="AA24" s="1212"/>
      <c r="AB24" s="1212"/>
      <c r="AC24" s="1212"/>
      <c r="AD24" s="1212"/>
      <c r="AE24" s="1212"/>
      <c r="AF24" s="1212"/>
      <c r="AG24" s="1212"/>
      <c r="AH24" s="1212"/>
      <c r="AI24" s="1212"/>
      <c r="AJ24" s="1212"/>
      <c r="AK24" s="1212"/>
      <c r="AL24" s="1212"/>
      <c r="AM24" s="1212"/>
      <c r="AN24" s="1212"/>
      <c r="AO24" s="1212"/>
      <c r="AV24" s="175"/>
      <c r="AW24" s="175"/>
      <c r="AX24" s="175"/>
      <c r="AY24" s="175"/>
      <c r="AZ24" s="175"/>
      <c r="BA24" s="175"/>
    </row>
    <row r="25" spans="1:53" ht="16.2" customHeight="1" x14ac:dyDescent="0.25">
      <c r="A25" s="1212"/>
      <c r="B25" s="1212"/>
      <c r="C25" s="1212"/>
      <c r="D25" s="1212"/>
      <c r="E25" s="1212"/>
      <c r="F25" s="1212"/>
      <c r="G25" s="1212"/>
      <c r="H25" s="1212"/>
      <c r="I25" s="1212"/>
      <c r="J25" s="1212"/>
      <c r="K25" s="1212"/>
      <c r="L25" s="1212"/>
      <c r="M25" s="1212"/>
      <c r="N25" s="1212"/>
      <c r="O25" s="1212"/>
      <c r="P25" s="1212"/>
      <c r="Q25" s="1212"/>
      <c r="R25" s="1212"/>
      <c r="S25" s="1212"/>
      <c r="T25" s="1212"/>
      <c r="U25" s="1212"/>
      <c r="V25" s="1212"/>
      <c r="W25" s="1212"/>
      <c r="X25" s="1212"/>
      <c r="Y25" s="1212"/>
      <c r="Z25" s="1212"/>
      <c r="AA25" s="1212"/>
      <c r="AB25" s="1212"/>
      <c r="AC25" s="1212"/>
      <c r="AD25" s="1212"/>
      <c r="AE25" s="1212"/>
      <c r="AF25" s="1212"/>
      <c r="AG25" s="1212"/>
      <c r="AH25" s="1212"/>
      <c r="AI25" s="1212"/>
      <c r="AJ25" s="1212"/>
      <c r="AK25" s="1212"/>
      <c r="AL25" s="1212"/>
      <c r="AM25" s="1212"/>
      <c r="AN25" s="1212"/>
      <c r="AO25" s="1212"/>
      <c r="AV25" s="175"/>
      <c r="AW25" s="175"/>
      <c r="AX25" s="175"/>
      <c r="AY25" s="175"/>
      <c r="AZ25" s="175"/>
      <c r="BA25" s="175"/>
    </row>
    <row r="26" spans="1:53" ht="16.2" customHeight="1" x14ac:dyDescent="0.25">
      <c r="A26" s="1212"/>
      <c r="B26" s="1212"/>
      <c r="C26" s="1212"/>
      <c r="D26" s="1212"/>
      <c r="E26" s="1212"/>
      <c r="F26" s="1212"/>
      <c r="G26" s="1212"/>
      <c r="H26" s="1212"/>
      <c r="I26" s="1212"/>
      <c r="J26" s="1212"/>
      <c r="K26" s="1212"/>
      <c r="L26" s="1212"/>
      <c r="M26" s="1212"/>
      <c r="N26" s="1212"/>
      <c r="O26" s="1212"/>
      <c r="P26" s="1212"/>
      <c r="Q26" s="1212"/>
      <c r="R26" s="1212"/>
      <c r="S26" s="1212"/>
      <c r="T26" s="1212"/>
      <c r="U26" s="1212"/>
      <c r="V26" s="1212"/>
      <c r="W26" s="1212"/>
      <c r="X26" s="1212"/>
      <c r="Y26" s="1212"/>
      <c r="Z26" s="1212"/>
      <c r="AA26" s="1212"/>
      <c r="AB26" s="1212"/>
      <c r="AC26" s="1212"/>
      <c r="AD26" s="1212"/>
      <c r="AE26" s="1212"/>
      <c r="AF26" s="1212"/>
      <c r="AG26" s="1212"/>
      <c r="AH26" s="1212"/>
      <c r="AI26" s="1212"/>
      <c r="AJ26" s="1212"/>
      <c r="AK26" s="1212"/>
      <c r="AL26" s="1212"/>
      <c r="AM26" s="1212"/>
      <c r="AN26" s="1212"/>
      <c r="AO26" s="1212"/>
      <c r="AV26" s="175"/>
      <c r="AW26" s="175"/>
      <c r="AX26" s="175"/>
      <c r="AY26" s="175"/>
      <c r="AZ26" s="175"/>
      <c r="BA26" s="175"/>
    </row>
    <row r="27" spans="1:53" ht="16.2" customHeight="1" x14ac:dyDescent="0.25">
      <c r="A27" s="1212"/>
      <c r="B27" s="1212"/>
      <c r="C27" s="1212"/>
      <c r="D27" s="1212"/>
      <c r="E27" s="1212"/>
      <c r="F27" s="1212"/>
      <c r="G27" s="1212"/>
      <c r="H27" s="1212"/>
      <c r="I27" s="1212"/>
      <c r="J27" s="1212"/>
      <c r="K27" s="1212"/>
      <c r="L27" s="1212"/>
      <c r="M27" s="1212"/>
      <c r="N27" s="1212"/>
      <c r="O27" s="1212"/>
      <c r="P27" s="1212"/>
      <c r="Q27" s="1212"/>
      <c r="R27" s="1212"/>
      <c r="S27" s="1212"/>
      <c r="T27" s="1212"/>
      <c r="U27" s="1212"/>
      <c r="V27" s="1212"/>
      <c r="W27" s="1212"/>
      <c r="X27" s="1212"/>
      <c r="Y27" s="1212"/>
      <c r="Z27" s="1212"/>
      <c r="AA27" s="1212"/>
      <c r="AB27" s="1212"/>
      <c r="AC27" s="1212"/>
      <c r="AD27" s="1212"/>
      <c r="AE27" s="1212"/>
      <c r="AF27" s="1212"/>
      <c r="AG27" s="1212"/>
      <c r="AH27" s="1212"/>
      <c r="AI27" s="1212"/>
      <c r="AJ27" s="1212"/>
      <c r="AK27" s="1212"/>
      <c r="AL27" s="1212"/>
      <c r="AM27" s="1212"/>
      <c r="AN27" s="1212"/>
      <c r="AO27" s="1212"/>
      <c r="AV27" s="175"/>
      <c r="AW27" s="175"/>
      <c r="AX27" s="175"/>
      <c r="AY27" s="175"/>
      <c r="AZ27" s="175"/>
      <c r="BA27" s="175"/>
    </row>
    <row r="28" spans="1:53" ht="16.2" customHeight="1" x14ac:dyDescent="0.25">
      <c r="A28" s="1212"/>
      <c r="B28" s="1212"/>
      <c r="C28" s="1212"/>
      <c r="D28" s="1212"/>
      <c r="E28" s="1212"/>
      <c r="F28" s="1212"/>
      <c r="G28" s="1212"/>
      <c r="H28" s="1212"/>
      <c r="I28" s="1212"/>
      <c r="J28" s="1212"/>
      <c r="K28" s="1212"/>
      <c r="L28" s="1212"/>
      <c r="M28" s="1212"/>
      <c r="N28" s="1212"/>
      <c r="O28" s="1212"/>
      <c r="P28" s="1212"/>
      <c r="Q28" s="1212"/>
      <c r="R28" s="1212"/>
      <c r="S28" s="1212"/>
      <c r="T28" s="1212"/>
      <c r="U28" s="1212"/>
      <c r="V28" s="1212"/>
      <c r="W28" s="1212"/>
      <c r="X28" s="1212"/>
      <c r="Y28" s="1212"/>
      <c r="Z28" s="1212"/>
      <c r="AA28" s="1212"/>
      <c r="AB28" s="1212"/>
      <c r="AC28" s="1212"/>
      <c r="AD28" s="1212"/>
      <c r="AE28" s="1212"/>
      <c r="AF28" s="1212"/>
      <c r="AG28" s="1212"/>
      <c r="AH28" s="1212"/>
      <c r="AI28" s="1212"/>
      <c r="AJ28" s="1212"/>
      <c r="AK28" s="1212"/>
      <c r="AL28" s="1212"/>
      <c r="AM28" s="1212"/>
      <c r="AN28" s="1212"/>
      <c r="AO28" s="1212"/>
      <c r="AV28" s="175"/>
      <c r="AW28" s="175"/>
      <c r="AX28" s="175"/>
      <c r="AY28" s="175"/>
      <c r="AZ28" s="175"/>
      <c r="BA28" s="175"/>
    </row>
    <row r="29" spans="1:53" ht="16.2" customHeight="1" x14ac:dyDescent="0.25">
      <c r="A29" s="1212"/>
      <c r="B29" s="1212"/>
      <c r="C29" s="1212"/>
      <c r="D29" s="1212"/>
      <c r="E29" s="1212"/>
      <c r="F29" s="1212"/>
      <c r="G29" s="1212"/>
      <c r="H29" s="1212"/>
      <c r="I29" s="1212"/>
      <c r="J29" s="1212"/>
      <c r="K29" s="1212"/>
      <c r="L29" s="1212"/>
      <c r="M29" s="1212"/>
      <c r="N29" s="1212"/>
      <c r="O29" s="1212"/>
      <c r="P29" s="1212"/>
      <c r="Q29" s="1212"/>
      <c r="R29" s="1212"/>
      <c r="S29" s="1212"/>
      <c r="T29" s="1212"/>
      <c r="U29" s="1212"/>
      <c r="V29" s="1212"/>
      <c r="W29" s="1212"/>
      <c r="X29" s="1212"/>
      <c r="Y29" s="1212"/>
      <c r="Z29" s="1212"/>
      <c r="AA29" s="1212"/>
      <c r="AB29" s="1212"/>
      <c r="AC29" s="1212"/>
      <c r="AD29" s="1212"/>
      <c r="AE29" s="1212"/>
      <c r="AF29" s="1212"/>
      <c r="AG29" s="1212"/>
      <c r="AH29" s="1212"/>
      <c r="AI29" s="1212"/>
      <c r="AJ29" s="1212"/>
      <c r="AK29" s="1212"/>
      <c r="AL29" s="1212"/>
      <c r="AM29" s="1212"/>
      <c r="AN29" s="1212"/>
      <c r="AO29" s="1212"/>
      <c r="AV29" s="175"/>
      <c r="AW29" s="175"/>
      <c r="AX29" s="175"/>
      <c r="AY29" s="175"/>
      <c r="AZ29" s="175"/>
      <c r="BA29" s="175"/>
    </row>
    <row r="30" spans="1:53" ht="16.2" customHeight="1" x14ac:dyDescent="0.25">
      <c r="A30" s="1212"/>
      <c r="B30" s="1212"/>
      <c r="C30" s="1212"/>
      <c r="D30" s="1212"/>
      <c r="E30" s="1212"/>
      <c r="F30" s="1212"/>
      <c r="G30" s="1212"/>
      <c r="H30" s="1212"/>
      <c r="I30" s="1212"/>
      <c r="J30" s="1212"/>
      <c r="K30" s="1212"/>
      <c r="L30" s="1212"/>
      <c r="M30" s="1212"/>
      <c r="N30" s="1212"/>
      <c r="O30" s="1212"/>
      <c r="P30" s="1212"/>
      <c r="Q30" s="1212"/>
      <c r="R30" s="1212"/>
      <c r="S30" s="1212"/>
      <c r="T30" s="1212"/>
      <c r="U30" s="1212"/>
      <c r="V30" s="1212"/>
      <c r="W30" s="1212"/>
      <c r="X30" s="1212"/>
      <c r="Y30" s="1212"/>
      <c r="Z30" s="1212"/>
      <c r="AA30" s="1212"/>
      <c r="AB30" s="1212"/>
      <c r="AC30" s="1212"/>
      <c r="AD30" s="1212"/>
      <c r="AE30" s="1212"/>
      <c r="AF30" s="1212"/>
      <c r="AG30" s="1212"/>
      <c r="AH30" s="1212"/>
      <c r="AI30" s="1212"/>
      <c r="AJ30" s="1212"/>
      <c r="AK30" s="1212"/>
      <c r="AL30" s="1212"/>
      <c r="AM30" s="1212"/>
      <c r="AN30" s="1212"/>
      <c r="AO30" s="1212"/>
      <c r="AV30" s="175"/>
      <c r="AW30" s="175"/>
      <c r="AX30" s="175"/>
      <c r="AY30" s="175"/>
      <c r="AZ30" s="175"/>
      <c r="BA30" s="175"/>
    </row>
    <row r="31" spans="1:53" ht="16.2" customHeight="1" x14ac:dyDescent="0.25">
      <c r="A31" s="1212"/>
      <c r="B31" s="1212"/>
      <c r="C31" s="1212"/>
      <c r="D31" s="1212"/>
      <c r="E31" s="1212"/>
      <c r="F31" s="1212"/>
      <c r="G31" s="1212"/>
      <c r="H31" s="1212"/>
      <c r="I31" s="1212"/>
      <c r="J31" s="1212"/>
      <c r="K31" s="1212"/>
      <c r="L31" s="1212"/>
      <c r="M31" s="1212"/>
      <c r="N31" s="1212"/>
      <c r="O31" s="1212"/>
      <c r="P31" s="1212"/>
      <c r="Q31" s="1212"/>
      <c r="R31" s="1212"/>
      <c r="S31" s="1212"/>
      <c r="T31" s="1212"/>
      <c r="U31" s="1212"/>
      <c r="V31" s="1212"/>
      <c r="W31" s="1212"/>
      <c r="X31" s="1212"/>
      <c r="Y31" s="1212"/>
      <c r="Z31" s="1212"/>
      <c r="AA31" s="1212"/>
      <c r="AB31" s="1212"/>
      <c r="AC31" s="1212"/>
      <c r="AD31" s="1212"/>
      <c r="AE31" s="1212"/>
      <c r="AF31" s="1212"/>
      <c r="AG31" s="1212"/>
      <c r="AH31" s="1212"/>
      <c r="AI31" s="1212"/>
      <c r="AJ31" s="1212"/>
      <c r="AK31" s="1212"/>
      <c r="AL31" s="1212"/>
      <c r="AM31" s="1212"/>
      <c r="AN31" s="1212"/>
      <c r="AO31" s="1212"/>
      <c r="AV31" s="175"/>
      <c r="AW31" s="175"/>
      <c r="AX31" s="175"/>
      <c r="AY31" s="175"/>
      <c r="AZ31" s="175"/>
      <c r="BA31" s="175"/>
    </row>
    <row r="32" spans="1:53" ht="16.2" customHeight="1" x14ac:dyDescent="0.25">
      <c r="A32" s="1212"/>
      <c r="B32" s="1212"/>
      <c r="C32" s="1212"/>
      <c r="D32" s="1212"/>
      <c r="E32" s="1212"/>
      <c r="F32" s="1212"/>
      <c r="G32" s="1212"/>
      <c r="H32" s="1212"/>
      <c r="I32" s="1212"/>
      <c r="J32" s="1212"/>
      <c r="K32" s="1212"/>
      <c r="L32" s="1212"/>
      <c r="M32" s="1212"/>
      <c r="N32" s="1212"/>
      <c r="O32" s="1212"/>
      <c r="P32" s="1212"/>
      <c r="Q32" s="1212"/>
      <c r="R32" s="1212"/>
      <c r="S32" s="1212"/>
      <c r="T32" s="1212"/>
      <c r="U32" s="1212"/>
      <c r="V32" s="1212"/>
      <c r="W32" s="1212"/>
      <c r="X32" s="1212"/>
      <c r="Y32" s="1212"/>
      <c r="Z32" s="1212"/>
      <c r="AA32" s="1212"/>
      <c r="AB32" s="1212"/>
      <c r="AC32" s="1212"/>
      <c r="AD32" s="1212"/>
      <c r="AE32" s="1212"/>
      <c r="AF32" s="1212"/>
      <c r="AG32" s="1212"/>
      <c r="AH32" s="1212"/>
      <c r="AI32" s="1212"/>
      <c r="AJ32" s="1212"/>
      <c r="AK32" s="1212"/>
      <c r="AL32" s="1212"/>
      <c r="AM32" s="1212"/>
      <c r="AN32" s="1212"/>
      <c r="AO32" s="1212"/>
      <c r="AV32" s="175"/>
      <c r="AW32" s="175"/>
      <c r="AX32" s="175"/>
      <c r="AY32" s="175"/>
      <c r="AZ32" s="175"/>
      <c r="BA32" s="175"/>
    </row>
    <row r="33" spans="1:81" ht="16.2" customHeight="1" x14ac:dyDescent="0.25">
      <c r="A33" s="1212"/>
      <c r="B33" s="1212"/>
      <c r="C33" s="1212"/>
      <c r="D33" s="1212"/>
      <c r="E33" s="1212"/>
      <c r="F33" s="1212"/>
      <c r="G33" s="1212"/>
      <c r="H33" s="1212"/>
      <c r="I33" s="1212"/>
      <c r="J33" s="1212"/>
      <c r="K33" s="1212"/>
      <c r="L33" s="1212"/>
      <c r="M33" s="1212"/>
      <c r="N33" s="1212"/>
      <c r="O33" s="1212"/>
      <c r="P33" s="1212"/>
      <c r="Q33" s="1212"/>
      <c r="R33" s="1212"/>
      <c r="S33" s="1212"/>
      <c r="T33" s="1212"/>
      <c r="U33" s="1212"/>
      <c r="V33" s="1212"/>
      <c r="W33" s="1212"/>
      <c r="X33" s="1212"/>
      <c r="Y33" s="1212"/>
      <c r="Z33" s="1212"/>
      <c r="AA33" s="1212"/>
      <c r="AB33" s="1212"/>
      <c r="AC33" s="1212"/>
      <c r="AD33" s="1212"/>
      <c r="AE33" s="1212"/>
      <c r="AF33" s="1212"/>
      <c r="AG33" s="1212"/>
      <c r="AH33" s="1212"/>
      <c r="AI33" s="1212"/>
      <c r="AJ33" s="1212"/>
      <c r="AK33" s="1212"/>
      <c r="AL33" s="1212"/>
      <c r="AM33" s="1212"/>
      <c r="AN33" s="1212"/>
      <c r="AO33" s="1212"/>
      <c r="AV33" s="175"/>
      <c r="AW33" s="175"/>
      <c r="AX33" s="175"/>
      <c r="AY33" s="175"/>
      <c r="AZ33" s="175"/>
      <c r="BA33" s="175"/>
    </row>
    <row r="34" spans="1:81" ht="16.2" customHeight="1" x14ac:dyDescent="0.25">
      <c r="A34" s="1212"/>
      <c r="B34" s="1212"/>
      <c r="C34" s="1212"/>
      <c r="D34" s="1212"/>
      <c r="E34" s="1212"/>
      <c r="F34" s="1212"/>
      <c r="G34" s="1212"/>
      <c r="H34" s="1212"/>
      <c r="I34" s="1212"/>
      <c r="J34" s="1212"/>
      <c r="K34" s="1212"/>
      <c r="L34" s="1212"/>
      <c r="M34" s="1212"/>
      <c r="N34" s="1212"/>
      <c r="O34" s="1212"/>
      <c r="P34" s="1212"/>
      <c r="Q34" s="1212"/>
      <c r="R34" s="1212"/>
      <c r="S34" s="1212"/>
      <c r="T34" s="1212"/>
      <c r="U34" s="1212"/>
      <c r="V34" s="1212"/>
      <c r="W34" s="1212"/>
      <c r="X34" s="1212"/>
      <c r="Y34" s="1212"/>
      <c r="Z34" s="1212"/>
      <c r="AA34" s="1212"/>
      <c r="AB34" s="1212"/>
      <c r="AC34" s="1212"/>
      <c r="AD34" s="1212"/>
      <c r="AE34" s="1212"/>
      <c r="AF34" s="1212"/>
      <c r="AG34" s="1212"/>
      <c r="AH34" s="1212"/>
      <c r="AI34" s="1212"/>
      <c r="AJ34" s="1212"/>
      <c r="AK34" s="1212"/>
      <c r="AL34" s="1212"/>
      <c r="AM34" s="1212"/>
      <c r="AN34" s="1212"/>
      <c r="AO34" s="1212"/>
      <c r="AV34" s="175"/>
      <c r="AW34" s="175"/>
      <c r="AX34" s="175"/>
      <c r="AY34" s="175"/>
      <c r="AZ34" s="175"/>
      <c r="BA34" s="175"/>
    </row>
    <row r="35" spans="1:81" ht="16.2" customHeight="1" x14ac:dyDescent="0.25">
      <c r="A35" s="1212"/>
      <c r="B35" s="1212"/>
      <c r="C35" s="1212"/>
      <c r="D35" s="1212"/>
      <c r="E35" s="1212"/>
      <c r="F35" s="1212"/>
      <c r="G35" s="1212"/>
      <c r="H35" s="1212"/>
      <c r="I35" s="1212"/>
      <c r="J35" s="1212"/>
      <c r="K35" s="1212"/>
      <c r="L35" s="1212"/>
      <c r="M35" s="1212"/>
      <c r="N35" s="1212"/>
      <c r="O35" s="1212"/>
      <c r="P35" s="1212"/>
      <c r="Q35" s="1212"/>
      <c r="R35" s="1212"/>
      <c r="S35" s="1212"/>
      <c r="T35" s="1212"/>
      <c r="U35" s="1212"/>
      <c r="V35" s="1212"/>
      <c r="W35" s="1212"/>
      <c r="X35" s="1212"/>
      <c r="Y35" s="1212"/>
      <c r="Z35" s="1212"/>
      <c r="AA35" s="1212"/>
      <c r="AB35" s="1212"/>
      <c r="AC35" s="1212"/>
      <c r="AD35" s="1212"/>
      <c r="AE35" s="1212"/>
      <c r="AF35" s="1212"/>
      <c r="AG35" s="1212"/>
      <c r="AH35" s="1212"/>
      <c r="AI35" s="1212"/>
      <c r="AJ35" s="1212"/>
      <c r="AK35" s="1212"/>
      <c r="AL35" s="1212"/>
      <c r="AM35" s="1212"/>
      <c r="AN35" s="1212"/>
      <c r="AO35" s="1212"/>
      <c r="AV35" s="175"/>
      <c r="AW35" s="175"/>
      <c r="AX35" s="175"/>
      <c r="AY35" s="175"/>
      <c r="AZ35" s="175"/>
      <c r="BA35" s="175"/>
    </row>
    <row r="36" spans="1:81" ht="16.2" customHeight="1" x14ac:dyDescent="0.25">
      <c r="A36" s="1212"/>
      <c r="B36" s="1212"/>
      <c r="C36" s="1212"/>
      <c r="D36" s="1212"/>
      <c r="E36" s="1212"/>
      <c r="F36" s="1212"/>
      <c r="G36" s="1212"/>
      <c r="H36" s="1212"/>
      <c r="I36" s="1212"/>
      <c r="J36" s="1212"/>
      <c r="K36" s="1212"/>
      <c r="L36" s="1212"/>
      <c r="M36" s="1212"/>
      <c r="N36" s="1212"/>
      <c r="O36" s="1212"/>
      <c r="P36" s="1212"/>
      <c r="Q36" s="1212"/>
      <c r="R36" s="1212"/>
      <c r="S36" s="1212"/>
      <c r="T36" s="1212"/>
      <c r="U36" s="1212"/>
      <c r="V36" s="1212"/>
      <c r="W36" s="1212"/>
      <c r="X36" s="1212"/>
      <c r="Y36" s="1212"/>
      <c r="Z36" s="1212"/>
      <c r="AA36" s="1212"/>
      <c r="AB36" s="1212"/>
      <c r="AC36" s="1212"/>
      <c r="AD36" s="1212"/>
      <c r="AE36" s="1212"/>
      <c r="AF36" s="1212"/>
      <c r="AG36" s="1212"/>
      <c r="AH36" s="1212"/>
      <c r="AI36" s="1212"/>
      <c r="AJ36" s="1212"/>
      <c r="AK36" s="1212"/>
      <c r="AL36" s="1212"/>
      <c r="AM36" s="1212"/>
      <c r="AN36" s="1212"/>
      <c r="AO36" s="1212"/>
      <c r="AV36" s="175"/>
      <c r="AW36" s="175"/>
      <c r="AX36" s="175"/>
      <c r="AY36" s="175"/>
      <c r="AZ36" s="175"/>
      <c r="BA36" s="175"/>
    </row>
    <row r="37" spans="1:81" ht="16.2" customHeight="1" x14ac:dyDescent="0.25">
      <c r="A37" s="1212"/>
      <c r="B37" s="1212"/>
      <c r="C37" s="1212"/>
      <c r="D37" s="1212"/>
      <c r="E37" s="1212"/>
      <c r="F37" s="1212"/>
      <c r="G37" s="1212"/>
      <c r="H37" s="1212"/>
      <c r="I37" s="1212"/>
      <c r="J37" s="1212"/>
      <c r="K37" s="1212"/>
      <c r="L37" s="1212"/>
      <c r="M37" s="1212"/>
      <c r="N37" s="1212"/>
      <c r="O37" s="1212"/>
      <c r="P37" s="1212"/>
      <c r="Q37" s="1212"/>
      <c r="R37" s="1212"/>
      <c r="S37" s="1212"/>
      <c r="T37" s="1212"/>
      <c r="U37" s="1212"/>
      <c r="V37" s="1212"/>
      <c r="W37" s="1212"/>
      <c r="X37" s="1212"/>
      <c r="Y37" s="1212"/>
      <c r="Z37" s="1212"/>
      <c r="AA37" s="1212"/>
      <c r="AB37" s="1212"/>
      <c r="AC37" s="1212"/>
      <c r="AD37" s="1212"/>
      <c r="AE37" s="1212"/>
      <c r="AF37" s="1212"/>
      <c r="AG37" s="1212"/>
      <c r="AH37" s="1212"/>
      <c r="AI37" s="1212"/>
      <c r="AJ37" s="1212"/>
      <c r="AK37" s="1212"/>
      <c r="AL37" s="1212"/>
      <c r="AM37" s="1212"/>
      <c r="AN37" s="1212"/>
      <c r="AO37" s="1212"/>
      <c r="AV37" s="175"/>
      <c r="AW37" s="175"/>
      <c r="AX37" s="175"/>
      <c r="AY37" s="175"/>
      <c r="AZ37" s="175"/>
      <c r="BA37" s="175"/>
    </row>
    <row r="38" spans="1:81" ht="16.2" customHeight="1" x14ac:dyDescent="0.25">
      <c r="A38" s="1212"/>
      <c r="B38" s="1212"/>
      <c r="C38" s="1212"/>
      <c r="D38" s="1212"/>
      <c r="E38" s="1212"/>
      <c r="F38" s="1212"/>
      <c r="G38" s="1212"/>
      <c r="H38" s="1212"/>
      <c r="I38" s="1212"/>
      <c r="J38" s="1212"/>
      <c r="K38" s="1212"/>
      <c r="L38" s="1212"/>
      <c r="M38" s="1212"/>
      <c r="N38" s="1212"/>
      <c r="O38" s="1212"/>
      <c r="P38" s="1212"/>
      <c r="Q38" s="1212"/>
      <c r="R38" s="1212"/>
      <c r="S38" s="1212"/>
      <c r="T38" s="1212"/>
      <c r="U38" s="1212"/>
      <c r="V38" s="1212"/>
      <c r="W38" s="1212"/>
      <c r="X38" s="1212"/>
      <c r="Y38" s="1212"/>
      <c r="Z38" s="1212"/>
      <c r="AA38" s="1212"/>
      <c r="AB38" s="1212"/>
      <c r="AC38" s="1212"/>
      <c r="AD38" s="1212"/>
      <c r="AE38" s="1212"/>
      <c r="AF38" s="1212"/>
      <c r="AG38" s="1212"/>
      <c r="AH38" s="1212"/>
      <c r="AI38" s="1212"/>
      <c r="AJ38" s="1212"/>
      <c r="AK38" s="1212"/>
      <c r="AL38" s="1212"/>
      <c r="AM38" s="1212"/>
      <c r="AN38" s="1212"/>
      <c r="AO38" s="1212"/>
      <c r="AV38" s="175"/>
      <c r="AW38" s="175"/>
      <c r="AX38" s="175"/>
      <c r="AY38" s="175"/>
      <c r="AZ38" s="175"/>
      <c r="BA38" s="175"/>
    </row>
    <row r="39" spans="1:81" ht="16.2" customHeight="1" x14ac:dyDescent="0.25">
      <c r="A39" s="1212"/>
      <c r="B39" s="1212"/>
      <c r="C39" s="1212"/>
      <c r="D39" s="1212"/>
      <c r="E39" s="1212"/>
      <c r="F39" s="1212"/>
      <c r="G39" s="1212"/>
      <c r="H39" s="1212"/>
      <c r="I39" s="1212"/>
      <c r="J39" s="1212"/>
      <c r="K39" s="1212"/>
      <c r="L39" s="1212"/>
      <c r="M39" s="1212"/>
      <c r="N39" s="1212"/>
      <c r="O39" s="1212"/>
      <c r="P39" s="1212"/>
      <c r="Q39" s="1212"/>
      <c r="R39" s="1212"/>
      <c r="S39" s="1212"/>
      <c r="T39" s="1212"/>
      <c r="U39" s="1212"/>
      <c r="V39" s="1212"/>
      <c r="W39" s="1212"/>
      <c r="X39" s="1212"/>
      <c r="Y39" s="1212"/>
      <c r="Z39" s="1212"/>
      <c r="AA39" s="1212"/>
      <c r="AB39" s="1212"/>
      <c r="AC39" s="1212"/>
      <c r="AD39" s="1212"/>
      <c r="AE39" s="1212"/>
      <c r="AF39" s="1212"/>
      <c r="AG39" s="1212"/>
      <c r="AH39" s="1212"/>
      <c r="AI39" s="1212"/>
      <c r="AJ39" s="1212"/>
      <c r="AK39" s="1212"/>
      <c r="AL39" s="1212"/>
      <c r="AM39" s="1212"/>
      <c r="AN39" s="1212"/>
      <c r="AO39" s="1212"/>
      <c r="AV39" s="175"/>
      <c r="AW39" s="175"/>
      <c r="AX39" s="175"/>
      <c r="AY39" s="175"/>
      <c r="AZ39" s="175"/>
      <c r="BA39" s="175"/>
    </row>
    <row r="40" spans="1:81" ht="16.2" customHeight="1" x14ac:dyDescent="0.25">
      <c r="A40" s="1212"/>
      <c r="B40" s="1212"/>
      <c r="C40" s="1212"/>
      <c r="D40" s="1212"/>
      <c r="E40" s="1212"/>
      <c r="F40" s="1212"/>
      <c r="G40" s="1212"/>
      <c r="H40" s="1212"/>
      <c r="I40" s="1212"/>
      <c r="J40" s="1212"/>
      <c r="K40" s="1212"/>
      <c r="L40" s="1212"/>
      <c r="M40" s="1212"/>
      <c r="N40" s="1212"/>
      <c r="O40" s="1212"/>
      <c r="P40" s="1212"/>
      <c r="Q40" s="1212"/>
      <c r="R40" s="1212"/>
      <c r="S40" s="1212"/>
      <c r="T40" s="1212"/>
      <c r="U40" s="1212"/>
      <c r="V40" s="1212"/>
      <c r="W40" s="1212"/>
      <c r="X40" s="1212"/>
      <c r="Y40" s="1212"/>
      <c r="Z40" s="1212"/>
      <c r="AA40" s="1212"/>
      <c r="AB40" s="1212"/>
      <c r="AC40" s="1212"/>
      <c r="AD40" s="1212"/>
      <c r="AE40" s="1212"/>
      <c r="AF40" s="1212"/>
      <c r="AG40" s="1212"/>
      <c r="AH40" s="1212"/>
      <c r="AI40" s="1212"/>
      <c r="AJ40" s="1212"/>
      <c r="AK40" s="1212"/>
      <c r="AL40" s="1212"/>
      <c r="AM40" s="1212"/>
      <c r="AN40" s="1212"/>
      <c r="AO40" s="1212"/>
      <c r="AV40" s="175"/>
      <c r="AW40" s="175"/>
      <c r="AX40" s="175"/>
      <c r="AY40" s="175"/>
      <c r="AZ40" s="175"/>
      <c r="BA40" s="175"/>
    </row>
    <row r="41" spans="1:81" ht="16.2" customHeight="1" x14ac:dyDescent="0.25">
      <c r="A41" s="737"/>
      <c r="B41" s="737"/>
      <c r="C41" s="737"/>
      <c r="D41" s="737"/>
      <c r="E41" s="737"/>
      <c r="F41" s="737"/>
      <c r="G41" s="737"/>
      <c r="H41" s="737"/>
      <c r="I41" s="737"/>
      <c r="J41" s="737"/>
      <c r="K41" s="737"/>
      <c r="L41" s="737"/>
      <c r="M41" s="737"/>
      <c r="N41" s="737"/>
      <c r="O41" s="737"/>
      <c r="P41" s="737"/>
      <c r="Q41" s="737"/>
      <c r="R41" s="737"/>
      <c r="S41" s="737"/>
      <c r="T41" s="737"/>
      <c r="U41" s="737"/>
      <c r="V41" s="737"/>
      <c r="W41" s="737"/>
      <c r="X41" s="737"/>
      <c r="Y41" s="737"/>
      <c r="Z41" s="737"/>
      <c r="AA41" s="737"/>
      <c r="AB41" s="737"/>
      <c r="AC41" s="737"/>
      <c r="AD41" s="737"/>
      <c r="AE41" s="737"/>
      <c r="AF41" s="737"/>
      <c r="AG41" s="737"/>
      <c r="AH41" s="737"/>
      <c r="AI41" s="737"/>
      <c r="AJ41" s="737"/>
      <c r="AK41" s="737"/>
      <c r="AL41" s="737"/>
      <c r="AM41" s="737"/>
      <c r="AN41" s="737"/>
      <c r="AO41" s="737"/>
      <c r="AV41" s="175"/>
      <c r="AW41" s="175"/>
      <c r="AX41" s="175"/>
      <c r="AY41" s="175"/>
      <c r="AZ41" s="175"/>
      <c r="BA41" s="175"/>
    </row>
    <row r="42" spans="1:81" ht="12.75" customHeight="1" x14ac:dyDescent="0.25">
      <c r="A42" s="940" t="s">
        <v>91</v>
      </c>
      <c r="B42" s="738"/>
      <c r="C42" s="941" t="s">
        <v>203</v>
      </c>
      <c r="D42" s="941"/>
      <c r="E42" s="941"/>
      <c r="F42" s="941"/>
      <c r="G42" s="738" t="s">
        <v>635</v>
      </c>
      <c r="H42" s="942"/>
      <c r="I42" s="1585"/>
      <c r="J42" s="1585"/>
      <c r="K42" s="1585"/>
      <c r="L42" s="1585"/>
      <c r="M42" s="1585"/>
      <c r="N42" s="1585"/>
      <c r="O42" s="1585"/>
      <c r="P42" s="1585"/>
      <c r="Q42" s="1585"/>
      <c r="R42" s="1585"/>
      <c r="S42" s="1585"/>
      <c r="T42" s="1585"/>
      <c r="U42" s="1585"/>
      <c r="V42" s="942"/>
      <c r="W42" s="947" t="s">
        <v>494</v>
      </c>
      <c r="X42" s="942"/>
      <c r="Y42" s="942"/>
      <c r="Z42" s="942"/>
      <c r="AA42" s="942"/>
      <c r="AB42" s="942"/>
      <c r="AC42" s="942"/>
      <c r="AD42" s="942"/>
      <c r="AE42" s="942"/>
      <c r="AF42" s="942"/>
      <c r="AG42" s="944"/>
      <c r="AH42" s="944"/>
      <c r="AI42" s="948"/>
      <c r="AJ42" s="940"/>
      <c r="AK42" s="738"/>
      <c r="AL42" s="738"/>
      <c r="AM42" s="738"/>
      <c r="AN42" s="738"/>
      <c r="AO42" s="738"/>
      <c r="AP42" s="1000"/>
      <c r="AQ42" s="796"/>
      <c r="AR42" s="796"/>
      <c r="AS42" s="796"/>
      <c r="AT42" s="796"/>
      <c r="AU42" s="796"/>
      <c r="AV42" s="796"/>
      <c r="AW42" s="796"/>
      <c r="AX42" s="796"/>
      <c r="AY42" s="796"/>
      <c r="AZ42" s="796"/>
      <c r="BA42" s="796"/>
      <c r="BB42" s="1000"/>
      <c r="BC42" s="1000"/>
    </row>
    <row r="43" spans="1:81" x14ac:dyDescent="0.25">
      <c r="A43" s="944"/>
      <c r="B43" s="942"/>
      <c r="C43" s="942"/>
      <c r="D43" s="942"/>
      <c r="E43" s="942"/>
      <c r="F43" s="942"/>
      <c r="G43" s="942"/>
      <c r="H43" s="942"/>
      <c r="I43" s="942"/>
      <c r="J43" s="942"/>
      <c r="K43" s="942"/>
      <c r="L43" s="942"/>
      <c r="M43" s="942"/>
      <c r="N43" s="942"/>
      <c r="O43" s="942"/>
      <c r="P43" s="942"/>
      <c r="Q43" s="942"/>
      <c r="R43" s="942"/>
      <c r="S43" s="942"/>
      <c r="T43" s="942"/>
      <c r="U43" s="942"/>
      <c r="V43" s="949"/>
      <c r="W43" s="942"/>
      <c r="X43" s="942"/>
      <c r="Y43" s="944"/>
      <c r="Z43" s="944"/>
      <c r="AA43" s="942"/>
      <c r="AB43" s="942"/>
      <c r="AC43" s="942"/>
      <c r="AD43" s="942"/>
      <c r="AE43" s="942"/>
      <c r="AF43" s="942"/>
      <c r="AG43" s="942"/>
      <c r="AH43" s="944"/>
      <c r="AI43" s="944"/>
      <c r="AJ43" s="944"/>
      <c r="AK43" s="944"/>
      <c r="AL43" s="944"/>
      <c r="AM43" s="944"/>
      <c r="AN43" s="944"/>
      <c r="AO43" s="944"/>
      <c r="AP43" s="984"/>
      <c r="AQ43" s="213"/>
      <c r="AR43" s="213"/>
      <c r="AS43" s="213"/>
      <c r="AT43" s="213"/>
      <c r="AU43" s="213"/>
      <c r="AV43" s="994"/>
      <c r="AW43" s="994"/>
      <c r="AX43" s="994"/>
      <c r="AY43" s="994"/>
      <c r="AZ43" s="994"/>
    </row>
    <row r="44" spans="1:81" s="994" customFormat="1" ht="13.35" customHeight="1" x14ac:dyDescent="0.25">
      <c r="A44" s="1766" t="s">
        <v>255</v>
      </c>
      <c r="B44" s="1766"/>
      <c r="C44" s="1766"/>
      <c r="D44" s="1766"/>
      <c r="E44" s="1766"/>
      <c r="F44" s="1766"/>
      <c r="G44" s="1615"/>
      <c r="H44" s="1613" t="s">
        <v>63</v>
      </c>
      <c r="I44" s="1766"/>
      <c r="J44" s="1766"/>
      <c r="K44" s="1766"/>
      <c r="L44" s="1766"/>
      <c r="M44" s="1766"/>
      <c r="N44" s="1615"/>
      <c r="O44" s="1613" t="s">
        <v>648</v>
      </c>
      <c r="P44" s="1766"/>
      <c r="Q44" s="1766"/>
      <c r="R44" s="1766"/>
      <c r="S44" s="1766"/>
      <c r="T44" s="1766"/>
      <c r="U44" s="1766"/>
      <c r="V44" s="1766"/>
      <c r="W44" s="1766"/>
      <c r="X44" s="1766"/>
      <c r="Y44" s="1766"/>
      <c r="Z44" s="1766"/>
      <c r="AA44" s="1615"/>
      <c r="AB44" s="1766" t="s">
        <v>436</v>
      </c>
      <c r="AC44" s="1766"/>
      <c r="AD44" s="1766"/>
      <c r="AE44" s="1766"/>
      <c r="AF44" s="1766"/>
      <c r="AG44" s="1766"/>
      <c r="AH44" s="1615"/>
      <c r="AI44" s="1767" t="s">
        <v>258</v>
      </c>
      <c r="AJ44" s="1768"/>
      <c r="AK44" s="1768"/>
      <c r="AL44" s="1768"/>
      <c r="AM44" s="1768"/>
      <c r="AN44" s="1768"/>
      <c r="AO44" s="1768"/>
      <c r="AQ44" s="175"/>
      <c r="AR44" s="186"/>
      <c r="AS44" s="186"/>
      <c r="AT44" s="175"/>
      <c r="AU44" s="175"/>
      <c r="AV44" s="917"/>
      <c r="AW44" s="917"/>
      <c r="AX44" s="917"/>
      <c r="AY44" s="917"/>
      <c r="AZ44" s="917"/>
      <c r="BA44" s="917"/>
      <c r="BB44" s="917"/>
      <c r="BC44" s="917"/>
      <c r="BD44" s="917"/>
      <c r="BE44" s="917"/>
      <c r="BF44" s="917"/>
      <c r="BG44" s="917"/>
      <c r="BH44" s="917"/>
      <c r="BI44" s="917"/>
      <c r="BJ44" s="917"/>
      <c r="BK44" s="917"/>
      <c r="BL44" s="917"/>
      <c r="BM44" s="917"/>
      <c r="BN44" s="917"/>
      <c r="BO44" s="917"/>
      <c r="BP44" s="917"/>
      <c r="BQ44" s="917"/>
      <c r="BR44" s="917"/>
      <c r="BS44" s="917"/>
      <c r="BT44" s="917"/>
      <c r="BU44" s="917"/>
      <c r="BV44" s="917"/>
      <c r="BW44" s="917"/>
      <c r="BX44" s="917"/>
      <c r="BY44" s="917"/>
      <c r="BZ44" s="917"/>
      <c r="CA44" s="917"/>
      <c r="CB44" s="917"/>
      <c r="CC44" s="917"/>
    </row>
    <row r="45" spans="1:81" s="994" customFormat="1" ht="13.35" customHeight="1" x14ac:dyDescent="0.25">
      <c r="A45" s="917"/>
      <c r="B45" s="917"/>
      <c r="C45" s="917"/>
      <c r="D45" s="917"/>
      <c r="E45" s="917"/>
      <c r="F45" s="917"/>
      <c r="G45" s="995"/>
      <c r="H45" s="1595" t="s">
        <v>34</v>
      </c>
      <c r="I45" s="1596"/>
      <c r="J45" s="1596"/>
      <c r="K45" s="1596"/>
      <c r="L45" s="1596"/>
      <c r="M45" s="1596"/>
      <c r="N45" s="1597"/>
      <c r="O45" s="1595" t="s">
        <v>35</v>
      </c>
      <c r="P45" s="1596"/>
      <c r="Q45" s="1596"/>
      <c r="R45" s="1596"/>
      <c r="S45" s="1596"/>
      <c r="T45" s="1596"/>
      <c r="U45" s="1596"/>
      <c r="V45" s="1596"/>
      <c r="W45" s="1596"/>
      <c r="X45" s="1596"/>
      <c r="Y45" s="1596"/>
      <c r="Z45" s="1596"/>
      <c r="AA45" s="1597"/>
      <c r="AB45" s="1617" t="s">
        <v>288</v>
      </c>
      <c r="AC45" s="1617"/>
      <c r="AD45" s="1617"/>
      <c r="AE45" s="1617"/>
      <c r="AF45" s="1617"/>
      <c r="AG45" s="1617"/>
      <c r="AH45" s="1618"/>
      <c r="AI45" s="1616" t="s">
        <v>259</v>
      </c>
      <c r="AJ45" s="1617"/>
      <c r="AK45" s="1617"/>
      <c r="AL45" s="1617"/>
      <c r="AM45" s="1617"/>
      <c r="AN45" s="1617"/>
      <c r="AO45" s="1617"/>
      <c r="AQ45" s="175"/>
      <c r="AR45" s="186"/>
      <c r="AS45" s="186"/>
      <c r="AT45" s="175"/>
      <c r="AU45" s="175"/>
      <c r="AV45" s="917"/>
      <c r="AW45" s="917"/>
      <c r="AX45" s="917"/>
      <c r="AY45" s="917"/>
      <c r="AZ45" s="917"/>
      <c r="BA45" s="917"/>
      <c r="BB45" s="917"/>
      <c r="BC45" s="917"/>
      <c r="BD45" s="917"/>
      <c r="BE45" s="917"/>
      <c r="BF45" s="917"/>
      <c r="BG45" s="917"/>
      <c r="BH45" s="917"/>
      <c r="BI45" s="917"/>
      <c r="BJ45" s="917"/>
      <c r="BK45" s="917"/>
      <c r="BL45" s="917"/>
      <c r="BM45" s="917"/>
      <c r="BN45" s="917"/>
      <c r="BO45" s="917"/>
      <c r="BP45" s="917"/>
      <c r="BQ45" s="917"/>
      <c r="BR45" s="917"/>
      <c r="BS45" s="917"/>
      <c r="BT45" s="917"/>
      <c r="BU45" s="917"/>
      <c r="BV45" s="917"/>
      <c r="BW45" s="917"/>
      <c r="BX45" s="917"/>
      <c r="BY45" s="917"/>
      <c r="BZ45" s="917"/>
      <c r="CA45" s="917"/>
      <c r="CB45" s="917"/>
      <c r="CC45" s="917"/>
    </row>
    <row r="46" spans="1:81" s="994" customFormat="1" x14ac:dyDescent="0.25">
      <c r="A46" s="917"/>
      <c r="B46" s="917"/>
      <c r="C46" s="917"/>
      <c r="D46" s="917"/>
      <c r="E46" s="917"/>
      <c r="F46" s="917"/>
      <c r="G46" s="995"/>
      <c r="H46" s="1595"/>
      <c r="I46" s="1596"/>
      <c r="J46" s="1596"/>
      <c r="K46" s="1596"/>
      <c r="L46" s="1596"/>
      <c r="M46" s="1596"/>
      <c r="N46" s="1597"/>
      <c r="O46" s="1595"/>
      <c r="P46" s="1596"/>
      <c r="Q46" s="1596"/>
      <c r="R46" s="1596"/>
      <c r="S46" s="1596"/>
      <c r="T46" s="1596"/>
      <c r="U46" s="1596"/>
      <c r="V46" s="1596"/>
      <c r="W46" s="1596"/>
      <c r="X46" s="1596"/>
      <c r="Y46" s="1596"/>
      <c r="Z46" s="1596"/>
      <c r="AA46" s="1597"/>
      <c r="AH46" s="995"/>
      <c r="AQ46" s="175"/>
      <c r="AR46" s="186"/>
      <c r="AS46" s="186"/>
      <c r="AT46" s="175"/>
      <c r="AU46" s="175"/>
      <c r="AV46" s="917"/>
      <c r="AW46" s="917"/>
      <c r="AX46" s="917"/>
      <c r="AY46" s="917"/>
      <c r="AZ46" s="917"/>
      <c r="BA46" s="917"/>
      <c r="BB46" s="917"/>
      <c r="BC46" s="917"/>
      <c r="BD46" s="917"/>
      <c r="BE46" s="917"/>
      <c r="BF46" s="917"/>
      <c r="BG46" s="917"/>
      <c r="BH46" s="917"/>
      <c r="BI46" s="917"/>
      <c r="BJ46" s="917"/>
      <c r="BK46" s="917"/>
      <c r="BL46" s="917"/>
      <c r="BM46" s="917"/>
      <c r="BN46" s="917"/>
      <c r="BO46" s="917"/>
      <c r="BP46" s="917"/>
      <c r="BQ46" s="917"/>
      <c r="BR46" s="917"/>
      <c r="BS46" s="917"/>
      <c r="BT46" s="917"/>
      <c r="BU46" s="917"/>
      <c r="BV46" s="917"/>
      <c r="BW46" s="917"/>
      <c r="BX46" s="917"/>
      <c r="BY46" s="917"/>
      <c r="BZ46" s="917"/>
      <c r="CA46" s="917"/>
      <c r="CB46" s="917"/>
      <c r="CC46" s="917"/>
    </row>
    <row r="47" spans="1:81" s="994" customFormat="1" x14ac:dyDescent="0.25">
      <c r="A47" s="917"/>
      <c r="B47" s="917"/>
      <c r="C47" s="917"/>
      <c r="D47" s="917"/>
      <c r="E47" s="917"/>
      <c r="F47" s="917"/>
      <c r="G47" s="995"/>
      <c r="H47" s="917"/>
      <c r="I47" s="917"/>
      <c r="J47" s="917"/>
      <c r="K47" s="917"/>
      <c r="L47" s="917"/>
      <c r="N47" s="995"/>
      <c r="O47" s="993"/>
      <c r="AA47" s="995"/>
      <c r="AH47" s="995"/>
      <c r="AQ47" s="175"/>
      <c r="AR47" s="186"/>
      <c r="AS47" s="186"/>
      <c r="AT47" s="175"/>
      <c r="AU47" s="175"/>
      <c r="AV47" s="917"/>
      <c r="AW47" s="917"/>
      <c r="AX47" s="917"/>
      <c r="AY47" s="917"/>
      <c r="AZ47" s="917"/>
      <c r="BA47" s="917"/>
      <c r="BB47" s="917"/>
      <c r="BC47" s="917"/>
      <c r="BD47" s="917"/>
      <c r="BE47" s="917"/>
      <c r="BF47" s="917"/>
      <c r="BG47" s="917"/>
      <c r="BH47" s="917"/>
      <c r="BI47" s="917"/>
      <c r="BJ47" s="917"/>
      <c r="BK47" s="917"/>
      <c r="BL47" s="917"/>
      <c r="BM47" s="917"/>
      <c r="BN47" s="917"/>
      <c r="BO47" s="917"/>
      <c r="BP47" s="917"/>
      <c r="BQ47" s="917"/>
      <c r="BR47" s="917"/>
      <c r="BS47" s="917"/>
      <c r="BT47" s="917"/>
      <c r="BU47" s="917"/>
      <c r="BV47" s="917"/>
      <c r="BW47" s="917"/>
      <c r="BX47" s="917"/>
      <c r="BY47" s="917"/>
      <c r="BZ47" s="917"/>
      <c r="CA47" s="917"/>
      <c r="CB47" s="917"/>
      <c r="CC47" s="917"/>
    </row>
    <row r="48" spans="1:81" s="994" customFormat="1" x14ac:dyDescent="0.25">
      <c r="A48" s="917"/>
      <c r="B48" s="917"/>
      <c r="C48" s="917"/>
      <c r="D48" s="917"/>
      <c r="E48" s="917"/>
      <c r="F48" s="917"/>
      <c r="G48" s="995"/>
      <c r="H48" s="917"/>
      <c r="I48" s="917"/>
      <c r="J48" s="917"/>
      <c r="K48" s="917"/>
      <c r="L48" s="917"/>
      <c r="N48" s="995"/>
      <c r="O48" s="993"/>
      <c r="AA48" s="995"/>
      <c r="AH48" s="995"/>
      <c r="AQ48" s="213"/>
      <c r="AR48" s="184"/>
      <c r="AS48" s="184"/>
      <c r="AT48" s="213"/>
      <c r="AU48" s="213"/>
      <c r="BP48" s="917"/>
      <c r="BQ48" s="917"/>
      <c r="BR48" s="917"/>
      <c r="BS48" s="917"/>
      <c r="BT48" s="917"/>
      <c r="BU48" s="917"/>
      <c r="BV48" s="917"/>
      <c r="BW48" s="917"/>
      <c r="BX48" s="917"/>
      <c r="BY48" s="917"/>
      <c r="BZ48" s="917"/>
      <c r="CA48" s="917"/>
      <c r="CB48" s="917"/>
      <c r="CC48" s="917"/>
    </row>
    <row r="49" spans="1:67" s="909" customFormat="1" x14ac:dyDescent="0.25">
      <c r="G49" s="417"/>
      <c r="N49" s="417"/>
      <c r="O49" s="18"/>
      <c r="AA49" s="417"/>
      <c r="AH49" s="417"/>
      <c r="AP49" s="994"/>
      <c r="AQ49" s="213"/>
      <c r="AR49" s="184"/>
      <c r="AS49" s="184"/>
      <c r="AT49" s="213"/>
      <c r="AU49" s="213"/>
      <c r="AV49" s="994"/>
      <c r="AW49" s="994"/>
      <c r="AX49" s="994"/>
      <c r="AY49" s="994"/>
      <c r="AZ49" s="994"/>
      <c r="BA49" s="994"/>
      <c r="BB49" s="994"/>
      <c r="BC49" s="994"/>
      <c r="BD49" s="994"/>
      <c r="BE49" s="994"/>
      <c r="BF49" s="994"/>
      <c r="BG49" s="994"/>
      <c r="BH49" s="994"/>
      <c r="BI49" s="994"/>
      <c r="BJ49" s="994"/>
      <c r="BK49" s="994"/>
      <c r="BL49" s="994"/>
      <c r="BM49" s="994"/>
      <c r="BN49" s="994"/>
      <c r="BO49" s="994"/>
    </row>
    <row r="50" spans="1:67" s="197" customFormat="1" x14ac:dyDescent="0.25">
      <c r="A50" s="739" t="s">
        <v>42</v>
      </c>
      <c r="B50" s="1992" t="s">
        <v>43</v>
      </c>
      <c r="C50" s="1992"/>
      <c r="D50" s="1992"/>
      <c r="E50" s="1992"/>
      <c r="F50" s="1992"/>
      <c r="G50" s="1992"/>
      <c r="H50" s="1992"/>
      <c r="I50" s="1992"/>
      <c r="J50" s="1992"/>
      <c r="K50" s="1992"/>
      <c r="L50" s="1992"/>
      <c r="M50" s="1992"/>
      <c r="N50" s="1992"/>
      <c r="O50" s="1992"/>
      <c r="P50" s="1992"/>
      <c r="Q50" s="1992"/>
      <c r="R50" s="1992"/>
      <c r="S50" s="1992"/>
      <c r="T50" s="1992"/>
      <c r="U50" s="1992"/>
      <c r="V50" s="1992"/>
      <c r="W50" s="1992"/>
      <c r="X50" s="1992"/>
      <c r="Y50" s="1992"/>
      <c r="Z50" s="1992"/>
      <c r="AA50" s="1992"/>
      <c r="AB50" s="1992"/>
      <c r="AC50" s="1992"/>
      <c r="AD50" s="1992"/>
      <c r="AE50" s="1992"/>
      <c r="AF50" s="1992"/>
      <c r="AG50" s="1992"/>
      <c r="AH50" s="1992"/>
      <c r="AI50" s="1992"/>
      <c r="AJ50" s="1992"/>
      <c r="AK50" s="1992"/>
      <c r="AL50" s="1992"/>
      <c r="AM50" s="1992"/>
      <c r="AN50" s="1992"/>
      <c r="AO50" s="1992"/>
      <c r="AQ50" s="245"/>
      <c r="AR50" s="200"/>
      <c r="AS50" s="200"/>
      <c r="AT50" s="245"/>
      <c r="AU50" s="245"/>
    </row>
    <row r="51" spans="1:67" s="197" customFormat="1" x14ac:dyDescent="0.25">
      <c r="A51" s="739" t="s">
        <v>44</v>
      </c>
      <c r="B51" s="1991" t="s">
        <v>161</v>
      </c>
      <c r="C51" s="1991"/>
      <c r="D51" s="1991"/>
      <c r="E51" s="1991"/>
      <c r="F51" s="1991"/>
      <c r="G51" s="1991"/>
      <c r="H51" s="1991"/>
      <c r="I51" s="1991"/>
      <c r="J51" s="1991"/>
      <c r="K51" s="1991"/>
      <c r="L51" s="1991"/>
      <c r="M51" s="1991"/>
      <c r="N51" s="1991"/>
      <c r="O51" s="1991"/>
      <c r="P51" s="1991"/>
      <c r="Q51" s="1991"/>
      <c r="R51" s="1991"/>
      <c r="S51" s="1991"/>
      <c r="T51" s="1991"/>
      <c r="U51" s="1991"/>
      <c r="V51" s="1991"/>
      <c r="W51" s="1991"/>
      <c r="X51" s="1991"/>
      <c r="Y51" s="1991"/>
      <c r="Z51" s="1991"/>
      <c r="AA51" s="1991"/>
      <c r="AB51" s="1991"/>
      <c r="AC51" s="1991"/>
      <c r="AD51" s="1991"/>
      <c r="AE51" s="1991"/>
      <c r="AF51" s="1991"/>
      <c r="AG51" s="1991"/>
      <c r="AH51" s="1991"/>
      <c r="AI51" s="1991"/>
      <c r="AJ51" s="1991"/>
      <c r="AK51" s="1991"/>
      <c r="AL51" s="1991"/>
      <c r="AM51" s="1991"/>
      <c r="AN51" s="1991"/>
      <c r="AO51" s="1991"/>
      <c r="AQ51" s="245"/>
      <c r="AR51" s="200"/>
      <c r="AS51" s="200"/>
      <c r="AT51" s="245"/>
      <c r="AU51" s="245"/>
    </row>
    <row r="52" spans="1:67" s="197" customFormat="1" x14ac:dyDescent="0.25">
      <c r="A52" s="740" t="s">
        <v>150</v>
      </c>
      <c r="B52" s="1991" t="s">
        <v>257</v>
      </c>
      <c r="C52" s="1991"/>
      <c r="D52" s="1991"/>
      <c r="E52" s="1991"/>
      <c r="F52" s="1991"/>
      <c r="G52" s="1991"/>
      <c r="H52" s="1991"/>
      <c r="I52" s="1991"/>
      <c r="J52" s="1991"/>
      <c r="K52" s="1991"/>
      <c r="L52" s="1991"/>
      <c r="M52" s="1991"/>
      <c r="N52" s="1991"/>
      <c r="O52" s="1991"/>
      <c r="P52" s="1991"/>
      <c r="Q52" s="1991"/>
      <c r="R52" s="1991"/>
      <c r="S52" s="1991"/>
      <c r="T52" s="1991"/>
      <c r="U52" s="1991"/>
      <c r="V52" s="1991"/>
      <c r="W52" s="1991"/>
      <c r="X52" s="1991"/>
      <c r="Y52" s="1991"/>
      <c r="Z52" s="1991"/>
      <c r="AA52" s="1991"/>
      <c r="AB52" s="1991"/>
      <c r="AC52" s="1991"/>
      <c r="AD52" s="1991"/>
      <c r="AE52" s="1991"/>
      <c r="AF52" s="1991"/>
      <c r="AG52" s="1991"/>
      <c r="AH52" s="1991"/>
      <c r="AI52" s="1991"/>
      <c r="AJ52" s="1991"/>
      <c r="AK52" s="1991"/>
      <c r="AL52" s="1991"/>
      <c r="AM52" s="1991"/>
      <c r="AN52" s="1991"/>
      <c r="AO52" s="1991"/>
      <c r="AQ52" s="200"/>
      <c r="AR52" s="200"/>
      <c r="AS52" s="200"/>
      <c r="AT52" s="200"/>
      <c r="AU52" s="200"/>
      <c r="AV52" s="198"/>
      <c r="AW52" s="198"/>
      <c r="AX52" s="198"/>
      <c r="AY52" s="198"/>
      <c r="AZ52" s="198"/>
    </row>
    <row r="53" spans="1:67" s="197" customFormat="1" ht="14.4" customHeight="1" x14ac:dyDescent="0.25">
      <c r="A53" s="199"/>
      <c r="B53" s="456"/>
      <c r="C53" s="457"/>
      <c r="D53" s="457"/>
      <c r="E53" s="457"/>
      <c r="F53" s="457"/>
      <c r="G53" s="457"/>
      <c r="H53" s="457"/>
      <c r="I53" s="457"/>
      <c r="J53" s="457"/>
      <c r="K53" s="457"/>
      <c r="L53" s="457"/>
      <c r="M53" s="457"/>
      <c r="N53" s="457"/>
      <c r="O53" s="457"/>
      <c r="P53" s="457"/>
      <c r="Q53" s="457"/>
      <c r="R53" s="457"/>
      <c r="S53" s="457"/>
      <c r="T53" s="457"/>
      <c r="U53" s="457"/>
      <c r="V53" s="457"/>
      <c r="W53" s="457"/>
      <c r="X53" s="457"/>
      <c r="Y53" s="457"/>
      <c r="Z53" s="457"/>
      <c r="AA53" s="457"/>
      <c r="AB53" s="457"/>
      <c r="AC53" s="457"/>
      <c r="AD53" s="457"/>
      <c r="AE53" s="457"/>
      <c r="AF53" s="457"/>
      <c r="AG53" s="457"/>
      <c r="AH53" s="457"/>
      <c r="AI53" s="457"/>
      <c r="AJ53" s="457"/>
      <c r="AK53" s="457"/>
      <c r="AL53" s="457"/>
      <c r="AM53" s="457"/>
      <c r="AN53" s="457"/>
      <c r="AO53" s="457"/>
      <c r="AQ53" s="200"/>
      <c r="AR53" s="200"/>
      <c r="AS53" s="200"/>
      <c r="AT53" s="200"/>
      <c r="AU53" s="200"/>
      <c r="AV53" s="198"/>
      <c r="AW53" s="198"/>
      <c r="AX53" s="198"/>
      <c r="AY53" s="198"/>
      <c r="AZ53" s="198"/>
    </row>
    <row r="54" spans="1:67" s="197" customFormat="1" x14ac:dyDescent="0.25">
      <c r="A54" s="199"/>
      <c r="B54" s="456"/>
      <c r="C54" s="457"/>
      <c r="D54" s="457"/>
      <c r="E54" s="457"/>
      <c r="F54" s="457"/>
      <c r="G54" s="457"/>
      <c r="H54" s="457"/>
      <c r="I54" s="457"/>
      <c r="J54" s="457"/>
      <c r="K54" s="457"/>
      <c r="L54" s="457"/>
      <c r="M54" s="457"/>
      <c r="N54" s="457"/>
      <c r="O54" s="457"/>
      <c r="P54" s="457"/>
      <c r="Q54" s="457"/>
      <c r="R54" s="457"/>
      <c r="S54" s="457"/>
      <c r="T54" s="457"/>
      <c r="U54" s="457"/>
      <c r="V54" s="457"/>
      <c r="W54" s="457"/>
      <c r="X54" s="457"/>
      <c r="Y54" s="457"/>
      <c r="Z54" s="457"/>
      <c r="AA54" s="457"/>
      <c r="AB54" s="457"/>
      <c r="AC54" s="457"/>
      <c r="AD54" s="457"/>
      <c r="AE54" s="457"/>
      <c r="AF54" s="457"/>
      <c r="AG54" s="457"/>
      <c r="AH54" s="457"/>
      <c r="AI54" s="457"/>
      <c r="AJ54" s="457"/>
      <c r="AK54" s="457"/>
      <c r="AL54" s="457"/>
      <c r="AM54" s="457"/>
      <c r="AN54" s="457"/>
      <c r="AO54" s="457"/>
      <c r="AQ54" s="200"/>
      <c r="AR54" s="200"/>
      <c r="AS54" s="200"/>
      <c r="AT54" s="200"/>
      <c r="AU54" s="200"/>
      <c r="AV54" s="198"/>
      <c r="AW54" s="198"/>
      <c r="AX54" s="198"/>
      <c r="AY54" s="198"/>
      <c r="AZ54" s="198"/>
    </row>
    <row r="55" spans="1:67" s="994" customFormat="1" x14ac:dyDescent="0.25">
      <c r="AQ55" s="213"/>
      <c r="AR55" s="213"/>
      <c r="AS55" s="213"/>
      <c r="AT55" s="213"/>
      <c r="AU55" s="213"/>
    </row>
    <row r="56" spans="1:67" x14ac:dyDescent="0.25">
      <c r="AW56" s="994"/>
    </row>
    <row r="57" spans="1:67" x14ac:dyDescent="0.25">
      <c r="AW57" s="994"/>
    </row>
    <row r="58" spans="1:67" x14ac:dyDescent="0.25">
      <c r="AW58" s="994"/>
    </row>
    <row r="59" spans="1:67" x14ac:dyDescent="0.25">
      <c r="AW59" s="994"/>
    </row>
    <row r="60" spans="1:67" x14ac:dyDescent="0.25">
      <c r="AW60" s="994"/>
    </row>
    <row r="61" spans="1:67" x14ac:dyDescent="0.25">
      <c r="AW61" s="994"/>
    </row>
    <row r="62" spans="1:67" x14ac:dyDescent="0.25">
      <c r="AW62" s="994"/>
    </row>
    <row r="63" spans="1:67" x14ac:dyDescent="0.25">
      <c r="AW63" s="994"/>
    </row>
    <row r="64" spans="1:67" x14ac:dyDescent="0.25">
      <c r="AW64" s="994"/>
    </row>
    <row r="65" spans="49:49" x14ac:dyDescent="0.25">
      <c r="AW65" s="994"/>
    </row>
    <row r="66" spans="49:49" x14ac:dyDescent="0.25">
      <c r="AW66" s="994"/>
    </row>
    <row r="67" spans="49:49" x14ac:dyDescent="0.25">
      <c r="AW67" s="994"/>
    </row>
    <row r="68" spans="49:49" x14ac:dyDescent="0.25">
      <c r="AW68" s="994"/>
    </row>
    <row r="69" spans="49:49" x14ac:dyDescent="0.25">
      <c r="AW69" s="994"/>
    </row>
    <row r="70" spans="49:49" x14ac:dyDescent="0.25">
      <c r="AW70" s="994"/>
    </row>
    <row r="71" spans="49:49" x14ac:dyDescent="0.25">
      <c r="AW71" s="994"/>
    </row>
    <row r="72" spans="49:49" x14ac:dyDescent="0.25">
      <c r="AW72" s="994"/>
    </row>
    <row r="73" spans="49:49" x14ac:dyDescent="0.25">
      <c r="AW73" s="994"/>
    </row>
    <row r="74" spans="49:49" x14ac:dyDescent="0.25">
      <c r="AW74" s="994"/>
    </row>
    <row r="75" spans="49:49" x14ac:dyDescent="0.25">
      <c r="AW75" s="994"/>
    </row>
    <row r="76" spans="49:49" x14ac:dyDescent="0.25">
      <c r="AW76" s="994"/>
    </row>
    <row r="77" spans="49:49" x14ac:dyDescent="0.25">
      <c r="AW77" s="994"/>
    </row>
    <row r="78" spans="49:49" x14ac:dyDescent="0.25">
      <c r="AW78" s="994"/>
    </row>
    <row r="79" spans="49:49" x14ac:dyDescent="0.25">
      <c r="AW79" s="994"/>
    </row>
    <row r="80" spans="49:49" x14ac:dyDescent="0.25">
      <c r="AW80" s="994"/>
    </row>
    <row r="81" spans="49:49" x14ac:dyDescent="0.25">
      <c r="AW81" s="994"/>
    </row>
    <row r="82" spans="49:49" x14ac:dyDescent="0.25">
      <c r="AW82" s="994"/>
    </row>
    <row r="83" spans="49:49" x14ac:dyDescent="0.25">
      <c r="AW83" s="994"/>
    </row>
    <row r="84" spans="49:49" x14ac:dyDescent="0.25">
      <c r="AW84" s="994"/>
    </row>
    <row r="85" spans="49:49" x14ac:dyDescent="0.25">
      <c r="AW85" s="994"/>
    </row>
    <row r="86" spans="49:49" x14ac:dyDescent="0.25">
      <c r="AW86" s="994"/>
    </row>
    <row r="87" spans="49:49" x14ac:dyDescent="0.25">
      <c r="AW87" s="994"/>
    </row>
    <row r="88" spans="49:49" x14ac:dyDescent="0.25">
      <c r="AW88" s="994"/>
    </row>
    <row r="89" spans="49:49" x14ac:dyDescent="0.25">
      <c r="AW89" s="994"/>
    </row>
    <row r="90" spans="49:49" x14ac:dyDescent="0.25">
      <c r="AW90" s="994"/>
    </row>
    <row r="91" spans="49:49" x14ac:dyDescent="0.25">
      <c r="AW91" s="994"/>
    </row>
    <row r="92" spans="49:49" x14ac:dyDescent="0.25">
      <c r="AW92" s="994"/>
    </row>
    <row r="93" spans="49:49" x14ac:dyDescent="0.25">
      <c r="AW93" s="994"/>
    </row>
    <row r="94" spans="49:49" x14ac:dyDescent="0.25">
      <c r="AW94" s="994"/>
    </row>
    <row r="95" spans="49:49" x14ac:dyDescent="0.25">
      <c r="AW95" s="994"/>
    </row>
    <row r="96" spans="49:49" x14ac:dyDescent="0.25">
      <c r="AW96" s="994"/>
    </row>
    <row r="97" spans="49:49" x14ac:dyDescent="0.25">
      <c r="AW97" s="994"/>
    </row>
    <row r="98" spans="49:49" x14ac:dyDescent="0.25">
      <c r="AW98" s="994"/>
    </row>
    <row r="99" spans="49:49" x14ac:dyDescent="0.25">
      <c r="AW99" s="994"/>
    </row>
    <row r="100" spans="49:49" x14ac:dyDescent="0.25">
      <c r="AW100" s="994"/>
    </row>
    <row r="101" spans="49:49" x14ac:dyDescent="0.25">
      <c r="AW101" s="994"/>
    </row>
    <row r="102" spans="49:49" x14ac:dyDescent="0.25">
      <c r="AW102" s="994"/>
    </row>
    <row r="103" spans="49:49" x14ac:dyDescent="0.25">
      <c r="AW103" s="994"/>
    </row>
    <row r="104" spans="49:49" x14ac:dyDescent="0.25">
      <c r="AW104" s="994"/>
    </row>
    <row r="105" spans="49:49" x14ac:dyDescent="0.25">
      <c r="AW105" s="994"/>
    </row>
    <row r="106" spans="49:49" x14ac:dyDescent="0.25">
      <c r="AW106" s="994"/>
    </row>
    <row r="107" spans="49:49" x14ac:dyDescent="0.25">
      <c r="AW107" s="994"/>
    </row>
    <row r="108" spans="49:49" x14ac:dyDescent="0.25">
      <c r="AW108" s="994"/>
    </row>
    <row r="109" spans="49:49" x14ac:dyDescent="0.25">
      <c r="AW109" s="994"/>
    </row>
    <row r="110" spans="49:49" x14ac:dyDescent="0.25">
      <c r="AW110" s="994"/>
    </row>
    <row r="111" spans="49:49" x14ac:dyDescent="0.25">
      <c r="AW111" s="994"/>
    </row>
    <row r="112" spans="49:49" x14ac:dyDescent="0.25">
      <c r="AW112" s="994"/>
    </row>
    <row r="113" spans="49:49" x14ac:dyDescent="0.25">
      <c r="AW113" s="994"/>
    </row>
    <row r="114" spans="49:49" x14ac:dyDescent="0.25">
      <c r="AW114" s="994"/>
    </row>
    <row r="115" spans="49:49" x14ac:dyDescent="0.25">
      <c r="AW115" s="994"/>
    </row>
    <row r="116" spans="49:49" x14ac:dyDescent="0.25">
      <c r="AW116" s="994"/>
    </row>
    <row r="117" spans="49:49" x14ac:dyDescent="0.25">
      <c r="AW117" s="994"/>
    </row>
    <row r="118" spans="49:49" x14ac:dyDescent="0.25">
      <c r="AW118" s="994"/>
    </row>
    <row r="119" spans="49:49" x14ac:dyDescent="0.25">
      <c r="AW119" s="994"/>
    </row>
    <row r="120" spans="49:49" x14ac:dyDescent="0.25">
      <c r="AW120" s="994"/>
    </row>
    <row r="121" spans="49:49" x14ac:dyDescent="0.25">
      <c r="AW121" s="994"/>
    </row>
    <row r="122" spans="49:49" x14ac:dyDescent="0.25">
      <c r="AW122" s="994"/>
    </row>
    <row r="123" spans="49:49" x14ac:dyDescent="0.25">
      <c r="AW123" s="994"/>
    </row>
    <row r="124" spans="49:49" x14ac:dyDescent="0.25">
      <c r="AW124" s="994"/>
    </row>
    <row r="125" spans="49:49" x14ac:dyDescent="0.25">
      <c r="AW125" s="994"/>
    </row>
    <row r="126" spans="49:49" x14ac:dyDescent="0.25">
      <c r="AW126" s="994"/>
    </row>
    <row r="127" spans="49:49" x14ac:dyDescent="0.25">
      <c r="AW127" s="994"/>
    </row>
    <row r="128" spans="49:49" x14ac:dyDescent="0.25">
      <c r="AW128" s="994"/>
    </row>
    <row r="129" spans="49:49" x14ac:dyDescent="0.25">
      <c r="AW129" s="994"/>
    </row>
    <row r="130" spans="49:49" x14ac:dyDescent="0.25">
      <c r="AW130" s="994"/>
    </row>
    <row r="131" spans="49:49" x14ac:dyDescent="0.25">
      <c r="AW131" s="994"/>
    </row>
    <row r="132" spans="49:49" x14ac:dyDescent="0.25">
      <c r="AW132" s="994"/>
    </row>
    <row r="133" spans="49:49" x14ac:dyDescent="0.25">
      <c r="AW133" s="994"/>
    </row>
    <row r="134" spans="49:49" x14ac:dyDescent="0.25">
      <c r="AW134" s="994"/>
    </row>
    <row r="135" spans="49:49" x14ac:dyDescent="0.25">
      <c r="AW135" s="994"/>
    </row>
    <row r="136" spans="49:49" x14ac:dyDescent="0.25">
      <c r="AW136" s="994"/>
    </row>
    <row r="137" spans="49:49" x14ac:dyDescent="0.25">
      <c r="AW137" s="994"/>
    </row>
    <row r="138" spans="49:49" x14ac:dyDescent="0.25">
      <c r="AW138" s="994"/>
    </row>
    <row r="139" spans="49:49" x14ac:dyDescent="0.25">
      <c r="AW139" s="994"/>
    </row>
    <row r="140" spans="49:49" x14ac:dyDescent="0.25">
      <c r="AW140" s="994"/>
    </row>
    <row r="141" spans="49:49" x14ac:dyDescent="0.25">
      <c r="AW141" s="994"/>
    </row>
    <row r="142" spans="49:49" x14ac:dyDescent="0.25">
      <c r="AW142" s="994"/>
    </row>
    <row r="143" spans="49:49" x14ac:dyDescent="0.25">
      <c r="AW143" s="994"/>
    </row>
    <row r="144" spans="49:49" x14ac:dyDescent="0.25">
      <c r="AW144" s="994"/>
    </row>
    <row r="145" spans="49:49" x14ac:dyDescent="0.25">
      <c r="AW145" s="994"/>
    </row>
    <row r="146" spans="49:49" x14ac:dyDescent="0.25">
      <c r="AW146" s="994"/>
    </row>
    <row r="147" spans="49:49" x14ac:dyDescent="0.25">
      <c r="AW147" s="994"/>
    </row>
    <row r="148" spans="49:49" x14ac:dyDescent="0.25">
      <c r="AW148" s="994"/>
    </row>
    <row r="149" spans="49:49" x14ac:dyDescent="0.25">
      <c r="AW149" s="994"/>
    </row>
    <row r="150" spans="49:49" x14ac:dyDescent="0.25">
      <c r="AW150" s="994"/>
    </row>
    <row r="151" spans="49:49" x14ac:dyDescent="0.25">
      <c r="AW151" s="994"/>
    </row>
    <row r="152" spans="49:49" x14ac:dyDescent="0.25">
      <c r="AW152" s="994"/>
    </row>
    <row r="153" spans="49:49" x14ac:dyDescent="0.25">
      <c r="AW153" s="994"/>
    </row>
    <row r="154" spans="49:49" x14ac:dyDescent="0.25">
      <c r="AW154" s="994"/>
    </row>
    <row r="155" spans="49:49" x14ac:dyDescent="0.25">
      <c r="AW155" s="994"/>
    </row>
    <row r="156" spans="49:49" x14ac:dyDescent="0.25">
      <c r="AW156" s="994"/>
    </row>
    <row r="157" spans="49:49" x14ac:dyDescent="0.25">
      <c r="AW157" s="994"/>
    </row>
  </sheetData>
  <sheetProtection password="EC30" sheet="1" objects="1" scenarios="1" insertRows="0"/>
  <mergeCells count="38">
    <mergeCell ref="A1:AO1"/>
    <mergeCell ref="A2:AO2"/>
    <mergeCell ref="A4:G4"/>
    <mergeCell ref="H4:J4"/>
    <mergeCell ref="L4:P4"/>
    <mergeCell ref="W4:AA4"/>
    <mergeCell ref="AH4:AO4"/>
    <mergeCell ref="R4:V4"/>
    <mergeCell ref="D5:G5"/>
    <mergeCell ref="AH5:AO5"/>
    <mergeCell ref="A6:G6"/>
    <mergeCell ref="AH6:AO6"/>
    <mergeCell ref="I5:AF6"/>
    <mergeCell ref="A11:G11"/>
    <mergeCell ref="A7:G7"/>
    <mergeCell ref="M7:AG7"/>
    <mergeCell ref="AH7:AO7"/>
    <mergeCell ref="B8:G8"/>
    <mergeCell ref="M8:AG8"/>
    <mergeCell ref="AH8:AO8"/>
    <mergeCell ref="A10:G10"/>
    <mergeCell ref="H10:N10"/>
    <mergeCell ref="O10:Y10"/>
    <mergeCell ref="AG10:AI10"/>
    <mergeCell ref="A13:AO13"/>
    <mergeCell ref="I42:U42"/>
    <mergeCell ref="A44:G44"/>
    <mergeCell ref="H44:N44"/>
    <mergeCell ref="O44:AA44"/>
    <mergeCell ref="AB44:AH44"/>
    <mergeCell ref="AI44:AO44"/>
    <mergeCell ref="B52:AO52"/>
    <mergeCell ref="H45:N46"/>
    <mergeCell ref="O45:AA46"/>
    <mergeCell ref="AB45:AH45"/>
    <mergeCell ref="AI45:AO45"/>
    <mergeCell ref="B50:AO50"/>
    <mergeCell ref="B51:AO51"/>
  </mergeCells>
  <conditionalFormatting sqref="W4 L4 R4">
    <cfRule type="expression" dxfId="387" priority="1" stopIfTrue="1">
      <formula>L4&lt;&gt;TypeChantier</formula>
    </cfRule>
  </conditionalFormatting>
  <dataValidations count="1">
    <dataValidation type="list" allowBlank="1" showInputMessage="1" showErrorMessage="1" sqref="AR1" xr:uid="{00000000-0002-0000-0900-000000000000}">
      <formula1>"FR,NL"</formula1>
    </dataValidation>
  </dataValidations>
  <printOptions horizontalCentered="1" verticalCentered="1"/>
  <pageMargins left="0.19685039370078741" right="0" top="0.19685039370078741" bottom="0" header="0" footer="0"/>
  <pageSetup paperSize="9" fitToHeight="0" orientation="portrait" horizontalDpi="4294967293" verticalDpi="300" r:id="rId1"/>
  <headerFooter alignWithMargins="0"/>
  <rowBreaks count="1" manualBreakCount="1">
    <brk id="52" max="40" man="1"/>
  </rowBreaks>
  <drawing r:id="rId2"/>
  <legacyDrawing r:id="rId3"/>
  <oleObjects>
    <mc:AlternateContent xmlns:mc="http://schemas.openxmlformats.org/markup-compatibility/2006">
      <mc:Choice Requires="x14">
        <oleObject progId="Document" shapeId="27651" r:id="rId4">
          <objectPr defaultSize="0" autoPict="0" r:id="rId5">
            <anchor moveWithCells="1">
              <from>
                <xdr:col>0</xdr:col>
                <xdr:colOff>0</xdr:colOff>
                <xdr:row>53</xdr:row>
                <xdr:rowOff>0</xdr:rowOff>
              </from>
              <to>
                <xdr:col>40</xdr:col>
                <xdr:colOff>22860</xdr:colOff>
                <xdr:row>107</xdr:row>
                <xdr:rowOff>160020</xdr:rowOff>
              </to>
            </anchor>
          </objectPr>
        </oleObject>
      </mc:Choice>
      <mc:Fallback>
        <oleObject progId="Document" shapeId="27651" r:id="rId4"/>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CC157"/>
  <sheetViews>
    <sheetView zoomScaleNormal="100" workbookViewId="0">
      <selection activeCell="AG10" sqref="AG10:AI10"/>
    </sheetView>
  </sheetViews>
  <sheetFormatPr baseColWidth="10" defaultColWidth="11.44140625" defaultRowHeight="13.2" x14ac:dyDescent="0.25"/>
  <cols>
    <col min="1" max="1" width="2.88671875" style="917" customWidth="1"/>
    <col min="2" max="41" width="2.44140625" style="917" customWidth="1"/>
    <col min="42" max="42" width="17" style="917" customWidth="1"/>
    <col min="43" max="43" width="17" style="175" customWidth="1"/>
    <col min="44" max="44" width="19.44140625" style="175" customWidth="1"/>
    <col min="45" max="45" width="2.109375" style="175" customWidth="1"/>
    <col min="46" max="46" width="5.88671875" style="175" customWidth="1"/>
    <col min="47" max="47" width="17.44140625" style="175" customWidth="1"/>
    <col min="48" max="48" width="3" style="917" customWidth="1"/>
    <col min="49" max="49" width="14.5546875" style="993" customWidth="1"/>
    <col min="50" max="16384" width="11.44140625" style="917"/>
  </cols>
  <sheetData>
    <row r="1" spans="1:53" s="89" customFormat="1" ht="17.399999999999999" x14ac:dyDescent="0.3">
      <c r="A1" s="1769" t="s">
        <v>186</v>
      </c>
      <c r="B1" s="1769"/>
      <c r="C1" s="1769"/>
      <c r="D1" s="1769"/>
      <c r="E1" s="1769"/>
      <c r="F1" s="1769"/>
      <c r="G1" s="1769"/>
      <c r="H1" s="1769"/>
      <c r="I1" s="1769"/>
      <c r="J1" s="1769"/>
      <c r="K1" s="1769"/>
      <c r="L1" s="1769"/>
      <c r="M1" s="1769"/>
      <c r="N1" s="1769"/>
      <c r="O1" s="1769"/>
      <c r="P1" s="1769"/>
      <c r="Q1" s="1769"/>
      <c r="R1" s="1769"/>
      <c r="S1" s="1769"/>
      <c r="T1" s="1769"/>
      <c r="U1" s="1769"/>
      <c r="V1" s="1769"/>
      <c r="W1" s="1769"/>
      <c r="X1" s="1769"/>
      <c r="Y1" s="1769"/>
      <c r="Z1" s="1769"/>
      <c r="AA1" s="1769"/>
      <c r="AB1" s="1769"/>
      <c r="AC1" s="1769"/>
      <c r="AD1" s="1769"/>
      <c r="AE1" s="1769"/>
      <c r="AF1" s="1769"/>
      <c r="AG1" s="1769"/>
      <c r="AH1" s="1769"/>
      <c r="AI1" s="1769"/>
      <c r="AJ1" s="1769"/>
      <c r="AK1" s="1769"/>
      <c r="AL1" s="1769"/>
      <c r="AM1" s="1769"/>
      <c r="AN1" s="1769"/>
      <c r="AO1" s="1769"/>
      <c r="AQ1" s="241"/>
      <c r="AR1" s="244"/>
      <c r="AS1" s="241"/>
      <c r="AT1" s="241"/>
      <c r="AU1" s="241"/>
      <c r="AV1" s="87"/>
      <c r="AW1" s="87"/>
      <c r="AX1" s="88"/>
      <c r="AY1" s="87"/>
      <c r="AZ1" s="86"/>
      <c r="BA1" s="86"/>
    </row>
    <row r="2" spans="1:53" s="90" customFormat="1" ht="24" customHeight="1" x14ac:dyDescent="0.25">
      <c r="A2" s="1993" t="s">
        <v>254</v>
      </c>
      <c r="B2" s="1993"/>
      <c r="C2" s="1993"/>
      <c r="D2" s="1993"/>
      <c r="E2" s="1993"/>
      <c r="F2" s="1993"/>
      <c r="G2" s="1993"/>
      <c r="H2" s="1993"/>
      <c r="I2" s="1993"/>
      <c r="J2" s="1993"/>
      <c r="K2" s="1993"/>
      <c r="L2" s="1993"/>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1993"/>
      <c r="AO2" s="1993"/>
      <c r="AP2" s="112"/>
      <c r="AQ2" s="242"/>
      <c r="AR2" s="242"/>
      <c r="AS2" s="243"/>
      <c r="AT2" s="243"/>
      <c r="AU2" s="243"/>
    </row>
    <row r="3" spans="1:53" x14ac:dyDescent="0.25">
      <c r="A3" s="917" t="str">
        <f>données!A5</f>
        <v>version 2021 (1)</v>
      </c>
      <c r="AP3" s="7"/>
      <c r="AQ3" s="244"/>
      <c r="AW3" s="917"/>
    </row>
    <row r="4" spans="1:53" x14ac:dyDescent="0.25">
      <c r="A4" s="1620" t="s">
        <v>100</v>
      </c>
      <c r="B4" s="1620"/>
      <c r="C4" s="1620"/>
      <c r="D4" s="1620"/>
      <c r="E4" s="1620"/>
      <c r="F4" s="1620"/>
      <c r="G4" s="1780"/>
      <c r="H4" s="1519" t="s">
        <v>97</v>
      </c>
      <c r="I4" s="1520"/>
      <c r="J4" s="1520"/>
      <c r="K4" s="269"/>
      <c r="L4" s="1647" t="s">
        <v>488</v>
      </c>
      <c r="M4" s="1647"/>
      <c r="N4" s="1647"/>
      <c r="O4" s="1647"/>
      <c r="P4" s="1647"/>
      <c r="Q4" s="269"/>
      <c r="R4" s="1647" t="s">
        <v>484</v>
      </c>
      <c r="S4" s="1647"/>
      <c r="T4" s="1647"/>
      <c r="U4" s="1647"/>
      <c r="V4" s="1647"/>
      <c r="W4" s="1647" t="s">
        <v>489</v>
      </c>
      <c r="X4" s="1647"/>
      <c r="Y4" s="1647"/>
      <c r="Z4" s="1647"/>
      <c r="AA4" s="1647"/>
      <c r="AB4" s="1133" t="s">
        <v>42</v>
      </c>
      <c r="AC4" s="119"/>
      <c r="AD4" s="119"/>
      <c r="AE4" s="119"/>
      <c r="AF4" s="119"/>
      <c r="AG4" s="1134"/>
      <c r="AH4" s="1621" t="s">
        <v>101</v>
      </c>
      <c r="AI4" s="1622"/>
      <c r="AJ4" s="1622"/>
      <c r="AK4" s="1622"/>
      <c r="AL4" s="1622"/>
      <c r="AM4" s="1622"/>
      <c r="AN4" s="1622"/>
      <c r="AO4" s="1622"/>
      <c r="AP4" s="20"/>
      <c r="AQ4" s="216"/>
      <c r="AR4" s="214"/>
      <c r="AW4" s="917"/>
    </row>
    <row r="5" spans="1:53" ht="12.75" customHeight="1" x14ac:dyDescent="0.25">
      <c r="A5" s="1123" t="s">
        <v>137</v>
      </c>
      <c r="B5" s="1123"/>
      <c r="C5" s="1123"/>
      <c r="D5" s="1744">
        <f>données!D7</f>
        <v>0</v>
      </c>
      <c r="E5" s="1744"/>
      <c r="F5" s="1744"/>
      <c r="G5" s="1779"/>
      <c r="H5" s="269" t="s">
        <v>141</v>
      </c>
      <c r="I5" s="1701">
        <f>données!$J$7</f>
        <v>0</v>
      </c>
      <c r="J5" s="1701"/>
      <c r="K5" s="1701"/>
      <c r="L5" s="1701"/>
      <c r="M5" s="1701"/>
      <c r="N5" s="1701"/>
      <c r="O5" s="1701"/>
      <c r="P5" s="1701"/>
      <c r="Q5" s="1701"/>
      <c r="R5" s="1701"/>
      <c r="S5" s="1701"/>
      <c r="T5" s="1701"/>
      <c r="U5" s="1701"/>
      <c r="V5" s="1701"/>
      <c r="W5" s="1701"/>
      <c r="X5" s="1701"/>
      <c r="Y5" s="1701"/>
      <c r="Z5" s="1701"/>
      <c r="AA5" s="1701"/>
      <c r="AB5" s="1701"/>
      <c r="AC5" s="1701"/>
      <c r="AD5" s="1701"/>
      <c r="AE5" s="1701"/>
      <c r="AF5" s="1701"/>
      <c r="AG5" s="1382"/>
      <c r="AH5" s="1743">
        <f>données!$AI$7</f>
        <v>0</v>
      </c>
      <c r="AI5" s="1744"/>
      <c r="AJ5" s="1744"/>
      <c r="AK5" s="1744"/>
      <c r="AL5" s="1744"/>
      <c r="AM5" s="1744"/>
      <c r="AN5" s="1744"/>
      <c r="AO5" s="1744"/>
      <c r="AP5" s="994"/>
      <c r="AQ5" s="213"/>
      <c r="AR5" s="214"/>
      <c r="AW5" s="917"/>
    </row>
    <row r="6" spans="1:53" ht="12.75" customHeight="1" x14ac:dyDescent="0.25">
      <c r="A6" s="1724">
        <f>données!A8</f>
        <v>0</v>
      </c>
      <c r="B6" s="1724"/>
      <c r="C6" s="1724"/>
      <c r="D6" s="1724"/>
      <c r="E6" s="1724"/>
      <c r="F6" s="1724"/>
      <c r="G6" s="1725"/>
      <c r="H6" s="269" t="s">
        <v>138</v>
      </c>
      <c r="I6" s="1703"/>
      <c r="J6" s="1703"/>
      <c r="K6" s="1703"/>
      <c r="L6" s="1703"/>
      <c r="M6" s="1703"/>
      <c r="N6" s="1703"/>
      <c r="O6" s="1703"/>
      <c r="P6" s="1703"/>
      <c r="Q6" s="1703"/>
      <c r="R6" s="1703"/>
      <c r="S6" s="1703"/>
      <c r="T6" s="1703"/>
      <c r="U6" s="1703"/>
      <c r="V6" s="1703"/>
      <c r="W6" s="1703"/>
      <c r="X6" s="1703"/>
      <c r="Y6" s="1703"/>
      <c r="Z6" s="1703"/>
      <c r="AA6" s="1703"/>
      <c r="AB6" s="1703"/>
      <c r="AC6" s="1703"/>
      <c r="AD6" s="1703"/>
      <c r="AE6" s="1703"/>
      <c r="AF6" s="1703"/>
      <c r="AG6" s="764" t="s">
        <v>44</v>
      </c>
      <c r="AH6" s="1755">
        <f>données!$AI$8</f>
        <v>0</v>
      </c>
      <c r="AI6" s="1756"/>
      <c r="AJ6" s="1756"/>
      <c r="AK6" s="1756"/>
      <c r="AL6" s="1756"/>
      <c r="AM6" s="1756"/>
      <c r="AN6" s="1756"/>
      <c r="AO6" s="1756"/>
      <c r="AP6" s="994"/>
      <c r="AQ6" s="213"/>
      <c r="AR6" s="214"/>
      <c r="AW6" s="917"/>
    </row>
    <row r="7" spans="1:53" ht="12.15" customHeight="1" x14ac:dyDescent="0.25">
      <c r="A7" s="1724">
        <f>données!A9</f>
        <v>0</v>
      </c>
      <c r="B7" s="1724"/>
      <c r="C7" s="1724"/>
      <c r="D7" s="1724"/>
      <c r="E7" s="1724"/>
      <c r="F7" s="1724"/>
      <c r="G7" s="1725"/>
      <c r="H7" s="269" t="s">
        <v>140</v>
      </c>
      <c r="I7" s="269"/>
      <c r="J7" s="269"/>
      <c r="K7" s="269"/>
      <c r="L7" s="269"/>
      <c r="M7" s="1695">
        <f>données!$M$9</f>
        <v>0</v>
      </c>
      <c r="N7" s="1695"/>
      <c r="O7" s="1695"/>
      <c r="P7" s="1695"/>
      <c r="Q7" s="1695"/>
      <c r="R7" s="1695"/>
      <c r="S7" s="1695"/>
      <c r="T7" s="1695"/>
      <c r="U7" s="1695"/>
      <c r="V7" s="1695"/>
      <c r="W7" s="1695"/>
      <c r="X7" s="1695"/>
      <c r="Y7" s="1695"/>
      <c r="Z7" s="1695"/>
      <c r="AA7" s="1695"/>
      <c r="AB7" s="1695"/>
      <c r="AC7" s="1695"/>
      <c r="AD7" s="1695"/>
      <c r="AE7" s="1695"/>
      <c r="AF7" s="1695"/>
      <c r="AG7" s="1995"/>
      <c r="AH7" s="1755">
        <f>données!$AI$9</f>
        <v>0</v>
      </c>
      <c r="AI7" s="1756"/>
      <c r="AJ7" s="1756"/>
      <c r="AK7" s="1756"/>
      <c r="AL7" s="1756"/>
      <c r="AM7" s="1756"/>
      <c r="AN7" s="1756"/>
      <c r="AO7" s="1756"/>
      <c r="AP7" s="994"/>
      <c r="AQ7" s="213"/>
      <c r="AR7" s="214"/>
      <c r="AW7" s="917"/>
    </row>
    <row r="8" spans="1:53" x14ac:dyDescent="0.25">
      <c r="A8" s="1123" t="s">
        <v>138</v>
      </c>
      <c r="B8" s="1726">
        <f>données!B10</f>
        <v>0</v>
      </c>
      <c r="C8" s="1726"/>
      <c r="D8" s="1726"/>
      <c r="E8" s="1726"/>
      <c r="F8" s="1726"/>
      <c r="G8" s="1727"/>
      <c r="H8" s="269" t="s">
        <v>139</v>
      </c>
      <c r="I8" s="269"/>
      <c r="J8" s="269"/>
      <c r="K8" s="269"/>
      <c r="L8" s="119"/>
      <c r="M8" s="1728">
        <f>données!$M$10</f>
        <v>0</v>
      </c>
      <c r="N8" s="1728"/>
      <c r="O8" s="1728"/>
      <c r="P8" s="1728"/>
      <c r="Q8" s="1728"/>
      <c r="R8" s="1728"/>
      <c r="S8" s="1728"/>
      <c r="T8" s="1728"/>
      <c r="U8" s="1728"/>
      <c r="V8" s="1728"/>
      <c r="W8" s="1728"/>
      <c r="X8" s="1728"/>
      <c r="Y8" s="1728"/>
      <c r="Z8" s="1728"/>
      <c r="AA8" s="1728"/>
      <c r="AB8" s="1728"/>
      <c r="AC8" s="1728"/>
      <c r="AD8" s="1728"/>
      <c r="AE8" s="1728"/>
      <c r="AF8" s="1728"/>
      <c r="AG8" s="1729"/>
      <c r="AH8" s="1755" t="str">
        <f>IF(données!$AI$10=0,"",données!$AI$10)</f>
        <v/>
      </c>
      <c r="AI8" s="1756"/>
      <c r="AJ8" s="1756"/>
      <c r="AK8" s="1756"/>
      <c r="AL8" s="1756"/>
      <c r="AM8" s="1756"/>
      <c r="AN8" s="1756"/>
      <c r="AO8" s="1756"/>
      <c r="AP8" s="994"/>
      <c r="AQ8" s="213"/>
      <c r="AR8" s="217"/>
      <c r="AS8" s="213"/>
      <c r="AT8" s="213"/>
      <c r="AU8" s="213"/>
      <c r="AV8" s="994"/>
      <c r="AW8" s="994"/>
      <c r="AX8" s="994"/>
      <c r="AY8" s="994"/>
    </row>
    <row r="9" spans="1:53" x14ac:dyDescent="0.25">
      <c r="A9" s="909"/>
      <c r="B9" s="909"/>
      <c r="C9" s="909"/>
      <c r="D9" s="909"/>
      <c r="E9" s="909"/>
      <c r="F9" s="909"/>
      <c r="G9" s="417"/>
      <c r="H9" s="18"/>
      <c r="I9" s="909"/>
      <c r="J9" s="909"/>
      <c r="K9" s="909"/>
      <c r="L9" s="909"/>
      <c r="M9" s="909"/>
      <c r="N9" s="909"/>
      <c r="O9" s="909"/>
      <c r="P9" s="909"/>
      <c r="Q9" s="909"/>
      <c r="R9" s="909"/>
      <c r="S9" s="909"/>
      <c r="T9" s="909"/>
      <c r="U9" s="909"/>
      <c r="V9" s="909"/>
      <c r="W9" s="909"/>
      <c r="X9" s="909"/>
      <c r="Y9" s="909"/>
      <c r="Z9" s="909"/>
      <c r="AA9" s="909"/>
      <c r="AB9" s="909"/>
      <c r="AC9" s="909"/>
      <c r="AD9" s="909"/>
      <c r="AE9" s="909"/>
      <c r="AF9" s="909"/>
      <c r="AG9" s="909"/>
      <c r="AH9" s="176"/>
      <c r="AI9" s="909"/>
      <c r="AJ9" s="909"/>
      <c r="AK9" s="909"/>
      <c r="AL9" s="909"/>
      <c r="AM9" s="909"/>
      <c r="AN9" s="909"/>
      <c r="AO9" s="909"/>
      <c r="AW9" s="917"/>
    </row>
    <row r="10" spans="1:53" ht="21" x14ac:dyDescent="0.4">
      <c r="A10" s="1771" t="str">
        <f>'dv1'!A10:E10</f>
        <v>Ed. 2017</v>
      </c>
      <c r="B10" s="1771"/>
      <c r="C10" s="1771"/>
      <c r="D10" s="1771"/>
      <c r="E10" s="1771"/>
      <c r="F10" s="1771"/>
      <c r="G10" s="1636"/>
      <c r="H10" s="1989" t="s">
        <v>17</v>
      </c>
      <c r="I10" s="1990"/>
      <c r="J10" s="1990"/>
      <c r="K10" s="1990"/>
      <c r="L10" s="1990"/>
      <c r="M10" s="1990"/>
      <c r="N10" s="1990"/>
      <c r="O10" s="1757">
        <v>3</v>
      </c>
      <c r="P10" s="1757"/>
      <c r="Q10" s="1757"/>
      <c r="R10" s="1757"/>
      <c r="S10" s="1757"/>
      <c r="T10" s="1757"/>
      <c r="U10" s="1757"/>
      <c r="V10" s="1757"/>
      <c r="W10" s="1757"/>
      <c r="X10" s="1757"/>
      <c r="Y10" s="1757"/>
      <c r="Z10" s="1068" t="s">
        <v>126</v>
      </c>
      <c r="AA10" s="1069"/>
      <c r="AB10" s="1069"/>
      <c r="AC10" s="1069"/>
      <c r="AD10" s="1069"/>
      <c r="AE10" s="1069"/>
      <c r="AF10" s="1069"/>
      <c r="AG10" s="1757"/>
      <c r="AH10" s="1757"/>
      <c r="AI10" s="1758"/>
      <c r="AJ10" s="101" t="s">
        <v>95</v>
      </c>
      <c r="AK10" s="98"/>
      <c r="AL10" s="98"/>
      <c r="AM10" s="98"/>
      <c r="AN10" s="98"/>
      <c r="AO10" s="98"/>
      <c r="AW10" s="917"/>
    </row>
    <row r="11" spans="1:53" x14ac:dyDescent="0.25">
      <c r="A11" s="1648" t="str">
        <f>'dv1'!A11:F11</f>
        <v>(SLRB/MT 2017)</v>
      </c>
      <c r="B11" s="1648"/>
      <c r="C11" s="1648"/>
      <c r="D11" s="1648"/>
      <c r="E11" s="1648"/>
      <c r="F11" s="1648"/>
      <c r="G11" s="1649"/>
      <c r="H11" s="61"/>
      <c r="I11" s="8"/>
      <c r="J11" s="8"/>
      <c r="K11" s="8"/>
      <c r="L11" s="8"/>
      <c r="M11" s="8"/>
      <c r="N11" s="8"/>
      <c r="O11" s="8"/>
      <c r="P11" s="8"/>
      <c r="Q11" s="8"/>
      <c r="R11" s="8"/>
      <c r="S11" s="8"/>
      <c r="T11" s="8"/>
      <c r="U11" s="8"/>
      <c r="V11" s="8"/>
      <c r="W11" s="8"/>
      <c r="X11" s="8"/>
      <c r="Y11" s="8"/>
      <c r="Z11" s="1070" t="s">
        <v>127</v>
      </c>
      <c r="AA11" s="1071"/>
      <c r="AB11" s="1071"/>
      <c r="AC11" s="1071"/>
      <c r="AD11" s="1071"/>
      <c r="AE11" s="1071"/>
      <c r="AF11" s="1071"/>
      <c r="AG11" s="1071"/>
      <c r="AH11" s="1071"/>
      <c r="AI11" s="1145"/>
      <c r="AJ11" s="909"/>
      <c r="AK11" s="909"/>
      <c r="AL11" s="909"/>
      <c r="AM11" s="909"/>
      <c r="AN11" s="909"/>
      <c r="AO11" s="909"/>
      <c r="AW11" s="917"/>
    </row>
    <row r="12" spans="1:53" x14ac:dyDescent="0.25">
      <c r="AW12" s="917"/>
    </row>
    <row r="13" spans="1:53" ht="27" customHeight="1" x14ac:dyDescent="0.25">
      <c r="A13" s="1539" t="s">
        <v>466</v>
      </c>
      <c r="B13" s="1539"/>
      <c r="C13" s="1539"/>
      <c r="D13" s="1539"/>
      <c r="E13" s="1539"/>
      <c r="F13" s="1539"/>
      <c r="G13" s="1539"/>
      <c r="H13" s="1539"/>
      <c r="I13" s="1539"/>
      <c r="J13" s="1539"/>
      <c r="K13" s="1539"/>
      <c r="L13" s="1539"/>
      <c r="M13" s="1539"/>
      <c r="N13" s="1539"/>
      <c r="O13" s="1539"/>
      <c r="P13" s="1539"/>
      <c r="Q13" s="1539"/>
      <c r="R13" s="1539"/>
      <c r="S13" s="1539"/>
      <c r="T13" s="1539"/>
      <c r="U13" s="1539"/>
      <c r="V13" s="1539"/>
      <c r="W13" s="1539"/>
      <c r="X13" s="1539"/>
      <c r="Y13" s="1539"/>
      <c r="Z13" s="1539"/>
      <c r="AA13" s="1539"/>
      <c r="AB13" s="1539"/>
      <c r="AC13" s="1539"/>
      <c r="AD13" s="1539"/>
      <c r="AE13" s="1539"/>
      <c r="AF13" s="1539"/>
      <c r="AG13" s="1539"/>
      <c r="AH13" s="1539"/>
      <c r="AI13" s="1539"/>
      <c r="AJ13" s="1539"/>
      <c r="AK13" s="1539"/>
      <c r="AL13" s="1539"/>
      <c r="AM13" s="1539"/>
      <c r="AN13" s="1539"/>
      <c r="AO13" s="1539"/>
      <c r="AV13" s="175"/>
      <c r="AW13" s="175"/>
      <c r="AX13" s="175"/>
      <c r="AY13" s="175"/>
      <c r="AZ13" s="175"/>
      <c r="BA13" s="175"/>
    </row>
    <row r="14" spans="1:53" x14ac:dyDescent="0.25">
      <c r="A14" s="1117"/>
      <c r="B14" s="1117"/>
      <c r="C14" s="1117"/>
      <c r="D14" s="1117"/>
      <c r="E14" s="1117"/>
      <c r="F14" s="1117"/>
      <c r="G14" s="1117"/>
      <c r="H14" s="1117"/>
      <c r="I14" s="1117"/>
      <c r="J14" s="1117"/>
      <c r="K14" s="1117"/>
      <c r="L14" s="1117"/>
      <c r="M14" s="1117"/>
      <c r="N14" s="1117"/>
      <c r="O14" s="1117"/>
      <c r="P14" s="1117"/>
      <c r="Q14" s="1117"/>
      <c r="R14" s="1117"/>
      <c r="S14" s="1117"/>
      <c r="T14" s="1117"/>
      <c r="U14" s="1117"/>
      <c r="V14" s="1117"/>
      <c r="W14" s="1117"/>
      <c r="X14" s="1117"/>
      <c r="Y14" s="1117"/>
      <c r="Z14" s="1117"/>
      <c r="AA14" s="1117"/>
      <c r="AB14" s="1117"/>
      <c r="AC14" s="1117"/>
      <c r="AD14" s="1117"/>
      <c r="AE14" s="1117"/>
      <c r="AF14" s="1117"/>
      <c r="AG14" s="1117"/>
      <c r="AH14" s="1117"/>
      <c r="AI14" s="1117"/>
      <c r="AJ14" s="1117"/>
      <c r="AK14" s="1117"/>
      <c r="AL14" s="1117"/>
      <c r="AM14" s="1117"/>
      <c r="AN14" s="1117"/>
      <c r="AO14" s="1117"/>
      <c r="AV14" s="175"/>
      <c r="AW14" s="175"/>
      <c r="AX14" s="175"/>
      <c r="AY14" s="175"/>
      <c r="AZ14" s="175"/>
      <c r="BA14" s="175"/>
    </row>
    <row r="15" spans="1:53" ht="16.2" customHeight="1" x14ac:dyDescent="0.25">
      <c r="A15" s="1211"/>
      <c r="B15" s="1211"/>
      <c r="C15" s="1211"/>
      <c r="D15" s="1211"/>
      <c r="E15" s="1211"/>
      <c r="F15" s="1211"/>
      <c r="G15" s="1211"/>
      <c r="H15" s="1211"/>
      <c r="I15" s="1211"/>
      <c r="J15" s="1211"/>
      <c r="K15" s="1211"/>
      <c r="L15" s="1211"/>
      <c r="M15" s="1211"/>
      <c r="N15" s="1211"/>
      <c r="O15" s="1211"/>
      <c r="P15" s="1211"/>
      <c r="Q15" s="1211"/>
      <c r="R15" s="1211"/>
      <c r="S15" s="1211"/>
      <c r="T15" s="1211"/>
      <c r="U15" s="1211"/>
      <c r="V15" s="1211"/>
      <c r="W15" s="1211"/>
      <c r="X15" s="1211"/>
      <c r="Y15" s="1211"/>
      <c r="Z15" s="1211"/>
      <c r="AA15" s="1211"/>
      <c r="AB15" s="1211"/>
      <c r="AC15" s="1211"/>
      <c r="AD15" s="1211"/>
      <c r="AE15" s="1211"/>
      <c r="AF15" s="1211"/>
      <c r="AG15" s="1211"/>
      <c r="AH15" s="1211"/>
      <c r="AI15" s="1211"/>
      <c r="AJ15" s="1211"/>
      <c r="AK15" s="1211"/>
      <c r="AL15" s="1211"/>
      <c r="AM15" s="1211"/>
      <c r="AN15" s="1211"/>
      <c r="AO15" s="1211"/>
      <c r="AV15" s="175"/>
      <c r="AW15" s="175"/>
      <c r="AX15" s="175"/>
      <c r="AY15" s="175"/>
      <c r="AZ15" s="175"/>
      <c r="BA15" s="175"/>
    </row>
    <row r="16" spans="1:53" ht="16.2" customHeight="1" x14ac:dyDescent="0.25">
      <c r="A16" s="1213"/>
      <c r="B16" s="1213"/>
      <c r="C16" s="1213"/>
      <c r="D16" s="1213"/>
      <c r="E16" s="1213"/>
      <c r="F16" s="1213"/>
      <c r="G16" s="1213"/>
      <c r="H16" s="1213"/>
      <c r="I16" s="1213"/>
      <c r="J16" s="1213"/>
      <c r="K16" s="1213"/>
      <c r="L16" s="1213"/>
      <c r="M16" s="1213"/>
      <c r="N16" s="1213"/>
      <c r="O16" s="1213"/>
      <c r="P16" s="1213"/>
      <c r="Q16" s="1213"/>
      <c r="R16" s="1213"/>
      <c r="S16" s="1213"/>
      <c r="T16" s="1213"/>
      <c r="U16" s="1213"/>
      <c r="V16" s="1213"/>
      <c r="W16" s="1213"/>
      <c r="X16" s="1213"/>
      <c r="Y16" s="1213"/>
      <c r="Z16" s="1213"/>
      <c r="AA16" s="1213"/>
      <c r="AB16" s="1213"/>
      <c r="AC16" s="1213"/>
      <c r="AD16" s="1213"/>
      <c r="AE16" s="1213"/>
      <c r="AF16" s="1213"/>
      <c r="AG16" s="1213"/>
      <c r="AH16" s="1213"/>
      <c r="AI16" s="1213"/>
      <c r="AJ16" s="1213"/>
      <c r="AK16" s="1213"/>
      <c r="AL16" s="1213"/>
      <c r="AM16" s="1213"/>
      <c r="AN16" s="1213"/>
      <c r="AO16" s="1213"/>
      <c r="AV16" s="175"/>
      <c r="AW16" s="175"/>
      <c r="AX16" s="175"/>
      <c r="AY16" s="175"/>
      <c r="AZ16" s="175"/>
      <c r="BA16" s="175"/>
    </row>
    <row r="17" spans="1:53" ht="16.2" customHeight="1" x14ac:dyDescent="0.25">
      <c r="A17" s="1213"/>
      <c r="B17" s="1213"/>
      <c r="C17" s="1213"/>
      <c r="D17" s="1213"/>
      <c r="E17" s="1213"/>
      <c r="F17" s="1213"/>
      <c r="G17" s="1213"/>
      <c r="H17" s="1213"/>
      <c r="I17" s="1213"/>
      <c r="J17" s="1213"/>
      <c r="K17" s="1213"/>
      <c r="L17" s="1213"/>
      <c r="M17" s="1213"/>
      <c r="N17" s="1213"/>
      <c r="O17" s="1213"/>
      <c r="P17" s="1213"/>
      <c r="Q17" s="1213"/>
      <c r="R17" s="1213"/>
      <c r="S17" s="1213"/>
      <c r="T17" s="1213"/>
      <c r="U17" s="1213"/>
      <c r="V17" s="1213"/>
      <c r="W17" s="1213"/>
      <c r="X17" s="1213"/>
      <c r="Y17" s="1213"/>
      <c r="Z17" s="1213"/>
      <c r="AA17" s="1213"/>
      <c r="AB17" s="1213"/>
      <c r="AC17" s="1213"/>
      <c r="AD17" s="1213"/>
      <c r="AE17" s="1213"/>
      <c r="AF17" s="1213"/>
      <c r="AG17" s="1213"/>
      <c r="AH17" s="1213"/>
      <c r="AI17" s="1213"/>
      <c r="AJ17" s="1213"/>
      <c r="AK17" s="1213"/>
      <c r="AL17" s="1213"/>
      <c r="AM17" s="1213"/>
      <c r="AN17" s="1213"/>
      <c r="AO17" s="1213"/>
      <c r="AV17" s="175"/>
      <c r="AW17" s="175"/>
      <c r="AX17" s="175"/>
      <c r="AY17" s="175"/>
      <c r="AZ17" s="175"/>
      <c r="BA17" s="175"/>
    </row>
    <row r="18" spans="1:53" ht="16.2" customHeight="1" x14ac:dyDescent="0.25">
      <c r="A18" s="1213"/>
      <c r="B18" s="1213"/>
      <c r="C18" s="1213"/>
      <c r="D18" s="1213"/>
      <c r="E18" s="1213"/>
      <c r="F18" s="1213"/>
      <c r="G18" s="1213"/>
      <c r="H18" s="1213"/>
      <c r="I18" s="1213"/>
      <c r="J18" s="1213"/>
      <c r="K18" s="1213"/>
      <c r="L18" s="1213"/>
      <c r="M18" s="1213"/>
      <c r="N18" s="1213"/>
      <c r="O18" s="1213"/>
      <c r="P18" s="1213"/>
      <c r="Q18" s="1213"/>
      <c r="R18" s="1213"/>
      <c r="S18" s="1213"/>
      <c r="T18" s="1213"/>
      <c r="U18" s="1213"/>
      <c r="V18" s="1213"/>
      <c r="W18" s="1213"/>
      <c r="X18" s="1213"/>
      <c r="Y18" s="1213"/>
      <c r="Z18" s="1213"/>
      <c r="AA18" s="1213"/>
      <c r="AB18" s="1213"/>
      <c r="AC18" s="1213"/>
      <c r="AD18" s="1213"/>
      <c r="AE18" s="1213"/>
      <c r="AF18" s="1213"/>
      <c r="AG18" s="1213"/>
      <c r="AH18" s="1213"/>
      <c r="AI18" s="1213"/>
      <c r="AJ18" s="1213"/>
      <c r="AK18" s="1213"/>
      <c r="AL18" s="1213"/>
      <c r="AM18" s="1213"/>
      <c r="AN18" s="1213"/>
      <c r="AO18" s="1213"/>
      <c r="AV18" s="175"/>
      <c r="AW18" s="175"/>
      <c r="AX18" s="175"/>
      <c r="AY18" s="175"/>
      <c r="AZ18" s="175"/>
      <c r="BA18" s="175"/>
    </row>
    <row r="19" spans="1:53" s="139" customFormat="1" ht="16.2" customHeight="1" x14ac:dyDescent="0.25">
      <c r="A19" s="1213"/>
      <c r="B19" s="1213"/>
      <c r="C19" s="1213"/>
      <c r="D19" s="1213"/>
      <c r="E19" s="1213"/>
      <c r="F19" s="1213"/>
      <c r="G19" s="1213"/>
      <c r="H19" s="1213"/>
      <c r="I19" s="1213"/>
      <c r="J19" s="1213"/>
      <c r="K19" s="1213"/>
      <c r="L19" s="1213"/>
      <c r="M19" s="1213"/>
      <c r="N19" s="1213"/>
      <c r="O19" s="1213"/>
      <c r="P19" s="1213"/>
      <c r="Q19" s="1213"/>
      <c r="R19" s="1213"/>
      <c r="S19" s="1213"/>
      <c r="T19" s="1213"/>
      <c r="U19" s="1213"/>
      <c r="V19" s="1213"/>
      <c r="W19" s="1213"/>
      <c r="X19" s="1213"/>
      <c r="Y19" s="1213"/>
      <c r="Z19" s="1213"/>
      <c r="AA19" s="1213"/>
      <c r="AB19" s="1213"/>
      <c r="AC19" s="1213"/>
      <c r="AD19" s="1213"/>
      <c r="AE19" s="1213"/>
      <c r="AF19" s="1213"/>
      <c r="AG19" s="1213"/>
      <c r="AH19" s="1213"/>
      <c r="AI19" s="1213"/>
      <c r="AJ19" s="1213"/>
      <c r="AK19" s="1213"/>
      <c r="AL19" s="1213"/>
      <c r="AM19" s="1213"/>
      <c r="AN19" s="1213"/>
      <c r="AO19" s="1213"/>
      <c r="AQ19" s="270"/>
      <c r="AR19" s="270"/>
      <c r="AS19" s="270"/>
      <c r="AT19" s="270"/>
      <c r="AU19" s="270"/>
      <c r="AV19" s="270"/>
      <c r="AW19" s="270"/>
      <c r="AX19" s="270"/>
      <c r="AY19" s="270"/>
      <c r="AZ19" s="270"/>
      <c r="BA19" s="270"/>
    </row>
    <row r="20" spans="1:53" ht="16.2" customHeight="1" x14ac:dyDescent="0.25">
      <c r="A20" s="1213"/>
      <c r="B20" s="1213"/>
      <c r="C20" s="1213"/>
      <c r="D20" s="1213"/>
      <c r="E20" s="1213"/>
      <c r="F20" s="1213"/>
      <c r="G20" s="1213"/>
      <c r="H20" s="1213"/>
      <c r="I20" s="1213"/>
      <c r="J20" s="1213"/>
      <c r="K20" s="1213"/>
      <c r="L20" s="1213"/>
      <c r="M20" s="1213"/>
      <c r="N20" s="1213"/>
      <c r="O20" s="1213"/>
      <c r="P20" s="1213"/>
      <c r="Q20" s="1213"/>
      <c r="R20" s="1213"/>
      <c r="S20" s="1213"/>
      <c r="T20" s="1213"/>
      <c r="U20" s="1213"/>
      <c r="V20" s="1213"/>
      <c r="W20" s="1213"/>
      <c r="X20" s="1213"/>
      <c r="Y20" s="1213"/>
      <c r="Z20" s="1213"/>
      <c r="AA20" s="1213"/>
      <c r="AB20" s="1213"/>
      <c r="AC20" s="1213"/>
      <c r="AD20" s="1213"/>
      <c r="AE20" s="1213"/>
      <c r="AF20" s="1213"/>
      <c r="AG20" s="1213"/>
      <c r="AH20" s="1213"/>
      <c r="AI20" s="1213"/>
      <c r="AJ20" s="1213"/>
      <c r="AK20" s="1213"/>
      <c r="AL20" s="1213"/>
      <c r="AM20" s="1213"/>
      <c r="AN20" s="1213"/>
      <c r="AO20" s="1213"/>
      <c r="AV20" s="175"/>
      <c r="AW20" s="175"/>
      <c r="AX20" s="175"/>
      <c r="AY20" s="175"/>
      <c r="AZ20" s="175"/>
      <c r="BA20" s="175"/>
    </row>
    <row r="21" spans="1:53" ht="16.2" customHeight="1" x14ac:dyDescent="0.25">
      <c r="A21" s="1213"/>
      <c r="B21" s="1213"/>
      <c r="C21" s="1213"/>
      <c r="D21" s="1213"/>
      <c r="E21" s="1213"/>
      <c r="F21" s="1213"/>
      <c r="G21" s="1213"/>
      <c r="H21" s="1213"/>
      <c r="I21" s="1213"/>
      <c r="J21" s="1213"/>
      <c r="K21" s="1213"/>
      <c r="L21" s="1213"/>
      <c r="M21" s="1213"/>
      <c r="N21" s="1213"/>
      <c r="O21" s="1213"/>
      <c r="P21" s="1213"/>
      <c r="Q21" s="1213"/>
      <c r="R21" s="1213"/>
      <c r="S21" s="1213"/>
      <c r="T21" s="1213"/>
      <c r="U21" s="1213"/>
      <c r="V21" s="1213"/>
      <c r="W21" s="1213"/>
      <c r="X21" s="1213"/>
      <c r="Y21" s="1213"/>
      <c r="Z21" s="1213"/>
      <c r="AA21" s="1213"/>
      <c r="AB21" s="1213"/>
      <c r="AC21" s="1213"/>
      <c r="AD21" s="1213"/>
      <c r="AE21" s="1213"/>
      <c r="AF21" s="1213"/>
      <c r="AG21" s="1213"/>
      <c r="AH21" s="1213"/>
      <c r="AI21" s="1213"/>
      <c r="AJ21" s="1213"/>
      <c r="AK21" s="1213"/>
      <c r="AL21" s="1213"/>
      <c r="AM21" s="1213"/>
      <c r="AN21" s="1213"/>
      <c r="AO21" s="1213"/>
      <c r="AV21" s="175"/>
      <c r="AW21" s="175"/>
      <c r="AX21" s="175"/>
      <c r="AY21" s="175"/>
      <c r="AZ21" s="175"/>
      <c r="BA21" s="175"/>
    </row>
    <row r="22" spans="1:53" ht="16.2" customHeight="1" x14ac:dyDescent="0.25">
      <c r="A22" s="1213"/>
      <c r="B22" s="1213"/>
      <c r="C22" s="1213"/>
      <c r="D22" s="1213"/>
      <c r="E22" s="1213"/>
      <c r="F22" s="1213"/>
      <c r="G22" s="1213"/>
      <c r="H22" s="1213"/>
      <c r="I22" s="1213"/>
      <c r="J22" s="1213"/>
      <c r="K22" s="1213"/>
      <c r="L22" s="1213"/>
      <c r="M22" s="1213"/>
      <c r="N22" s="1213"/>
      <c r="O22" s="1213"/>
      <c r="P22" s="1213"/>
      <c r="Q22" s="1213"/>
      <c r="R22" s="1213"/>
      <c r="S22" s="1213"/>
      <c r="T22" s="1213"/>
      <c r="U22" s="1213"/>
      <c r="V22" s="1213"/>
      <c r="W22" s="1213"/>
      <c r="X22" s="1213"/>
      <c r="Y22" s="1213"/>
      <c r="Z22" s="1213"/>
      <c r="AA22" s="1213"/>
      <c r="AB22" s="1213"/>
      <c r="AC22" s="1213"/>
      <c r="AD22" s="1213"/>
      <c r="AE22" s="1213"/>
      <c r="AF22" s="1213"/>
      <c r="AG22" s="1213"/>
      <c r="AH22" s="1213"/>
      <c r="AI22" s="1213"/>
      <c r="AJ22" s="1213"/>
      <c r="AK22" s="1213"/>
      <c r="AL22" s="1213"/>
      <c r="AM22" s="1213"/>
      <c r="AN22" s="1213"/>
      <c r="AO22" s="1213"/>
      <c r="AV22" s="175"/>
      <c r="AW22" s="175"/>
      <c r="AX22" s="175"/>
      <c r="AY22" s="175"/>
      <c r="AZ22" s="175"/>
      <c r="BA22" s="175"/>
    </row>
    <row r="23" spans="1:53" ht="16.2" customHeight="1" x14ac:dyDescent="0.25">
      <c r="A23" s="1213"/>
      <c r="B23" s="1213"/>
      <c r="C23" s="1213"/>
      <c r="D23" s="1213"/>
      <c r="E23" s="1213"/>
      <c r="F23" s="1213"/>
      <c r="G23" s="1213"/>
      <c r="H23" s="1213"/>
      <c r="I23" s="1213"/>
      <c r="J23" s="1213"/>
      <c r="K23" s="1213"/>
      <c r="L23" s="1213"/>
      <c r="M23" s="1213"/>
      <c r="N23" s="1213"/>
      <c r="O23" s="1213"/>
      <c r="P23" s="1213"/>
      <c r="Q23" s="1213"/>
      <c r="R23" s="1213"/>
      <c r="S23" s="1213"/>
      <c r="T23" s="1213"/>
      <c r="U23" s="1213"/>
      <c r="V23" s="1213"/>
      <c r="W23" s="1213"/>
      <c r="X23" s="1213"/>
      <c r="Y23" s="1213"/>
      <c r="Z23" s="1213"/>
      <c r="AA23" s="1213"/>
      <c r="AB23" s="1213"/>
      <c r="AC23" s="1213"/>
      <c r="AD23" s="1213"/>
      <c r="AE23" s="1213"/>
      <c r="AF23" s="1213"/>
      <c r="AG23" s="1213"/>
      <c r="AH23" s="1213"/>
      <c r="AI23" s="1213"/>
      <c r="AJ23" s="1213"/>
      <c r="AK23" s="1213"/>
      <c r="AL23" s="1213"/>
      <c r="AM23" s="1213"/>
      <c r="AN23" s="1213"/>
      <c r="AO23" s="1213"/>
      <c r="AV23" s="175"/>
      <c r="AW23" s="175"/>
      <c r="AX23" s="175"/>
      <c r="AY23" s="175"/>
      <c r="AZ23" s="175"/>
      <c r="BA23" s="175"/>
    </row>
    <row r="24" spans="1:53" ht="16.2" customHeight="1" x14ac:dyDescent="0.25">
      <c r="A24" s="1213"/>
      <c r="B24" s="1213"/>
      <c r="C24" s="1213"/>
      <c r="D24" s="1213"/>
      <c r="E24" s="1213"/>
      <c r="F24" s="1213"/>
      <c r="G24" s="1213"/>
      <c r="H24" s="1213"/>
      <c r="I24" s="1213"/>
      <c r="J24" s="1213"/>
      <c r="K24" s="1213"/>
      <c r="L24" s="1213"/>
      <c r="M24" s="1213"/>
      <c r="N24" s="1213"/>
      <c r="O24" s="1213"/>
      <c r="P24" s="1213"/>
      <c r="Q24" s="1213"/>
      <c r="R24" s="1213"/>
      <c r="S24" s="1213"/>
      <c r="T24" s="1213"/>
      <c r="U24" s="1213"/>
      <c r="V24" s="1213"/>
      <c r="W24" s="1213"/>
      <c r="X24" s="1213"/>
      <c r="Y24" s="1213"/>
      <c r="Z24" s="1213"/>
      <c r="AA24" s="1213"/>
      <c r="AB24" s="1213"/>
      <c r="AC24" s="1213"/>
      <c r="AD24" s="1213"/>
      <c r="AE24" s="1213"/>
      <c r="AF24" s="1213"/>
      <c r="AG24" s="1213"/>
      <c r="AH24" s="1213"/>
      <c r="AI24" s="1213"/>
      <c r="AJ24" s="1213"/>
      <c r="AK24" s="1213"/>
      <c r="AL24" s="1213"/>
      <c r="AM24" s="1213"/>
      <c r="AN24" s="1213"/>
      <c r="AO24" s="1213"/>
      <c r="AV24" s="175"/>
      <c r="AW24" s="175"/>
      <c r="AX24" s="175"/>
      <c r="AY24" s="175"/>
      <c r="AZ24" s="175"/>
      <c r="BA24" s="175"/>
    </row>
    <row r="25" spans="1:53" ht="16.2" customHeight="1" x14ac:dyDescent="0.25">
      <c r="A25" s="1213"/>
      <c r="B25" s="1213"/>
      <c r="C25" s="1213"/>
      <c r="D25" s="1213"/>
      <c r="E25" s="1213"/>
      <c r="F25" s="1213"/>
      <c r="G25" s="1213"/>
      <c r="H25" s="1213"/>
      <c r="I25" s="1213"/>
      <c r="J25" s="1213"/>
      <c r="K25" s="1213"/>
      <c r="L25" s="1213"/>
      <c r="M25" s="1213"/>
      <c r="N25" s="1213"/>
      <c r="O25" s="1213"/>
      <c r="P25" s="1213"/>
      <c r="Q25" s="1213"/>
      <c r="R25" s="1213"/>
      <c r="S25" s="1213"/>
      <c r="T25" s="1213"/>
      <c r="U25" s="1213"/>
      <c r="V25" s="1213"/>
      <c r="W25" s="1213"/>
      <c r="X25" s="1213"/>
      <c r="Y25" s="1213"/>
      <c r="Z25" s="1213"/>
      <c r="AA25" s="1213"/>
      <c r="AB25" s="1213"/>
      <c r="AC25" s="1213"/>
      <c r="AD25" s="1213"/>
      <c r="AE25" s="1213"/>
      <c r="AF25" s="1213"/>
      <c r="AG25" s="1213"/>
      <c r="AH25" s="1213"/>
      <c r="AI25" s="1213"/>
      <c r="AJ25" s="1213"/>
      <c r="AK25" s="1213"/>
      <c r="AL25" s="1213"/>
      <c r="AM25" s="1213"/>
      <c r="AN25" s="1213"/>
      <c r="AO25" s="1213"/>
      <c r="AV25" s="175"/>
      <c r="AW25" s="175"/>
      <c r="AX25" s="175"/>
      <c r="AY25" s="175"/>
      <c r="AZ25" s="175"/>
      <c r="BA25" s="175"/>
    </row>
    <row r="26" spans="1:53" ht="16.2" customHeight="1" x14ac:dyDescent="0.25">
      <c r="A26" s="1213"/>
      <c r="B26" s="1213"/>
      <c r="C26" s="1213"/>
      <c r="D26" s="1213"/>
      <c r="E26" s="1213"/>
      <c r="F26" s="1213"/>
      <c r="G26" s="1213"/>
      <c r="H26" s="1213"/>
      <c r="I26" s="1213"/>
      <c r="J26" s="1213"/>
      <c r="K26" s="1213"/>
      <c r="L26" s="1213"/>
      <c r="M26" s="1213"/>
      <c r="N26" s="1213"/>
      <c r="O26" s="1213"/>
      <c r="P26" s="1213"/>
      <c r="Q26" s="1213"/>
      <c r="R26" s="1213"/>
      <c r="S26" s="1213"/>
      <c r="T26" s="1213"/>
      <c r="U26" s="1213"/>
      <c r="V26" s="1213"/>
      <c r="W26" s="1213"/>
      <c r="X26" s="1213"/>
      <c r="Y26" s="1213"/>
      <c r="Z26" s="1213"/>
      <c r="AA26" s="1213"/>
      <c r="AB26" s="1213"/>
      <c r="AC26" s="1213"/>
      <c r="AD26" s="1213"/>
      <c r="AE26" s="1213"/>
      <c r="AF26" s="1213"/>
      <c r="AG26" s="1213"/>
      <c r="AH26" s="1213"/>
      <c r="AI26" s="1213"/>
      <c r="AJ26" s="1213"/>
      <c r="AK26" s="1213"/>
      <c r="AL26" s="1213"/>
      <c r="AM26" s="1213"/>
      <c r="AN26" s="1213"/>
      <c r="AO26" s="1213"/>
      <c r="AV26" s="175"/>
      <c r="AW26" s="175"/>
      <c r="AX26" s="175"/>
      <c r="AY26" s="175"/>
      <c r="AZ26" s="175"/>
      <c r="BA26" s="175"/>
    </row>
    <row r="27" spans="1:53" ht="16.2" customHeight="1" x14ac:dyDescent="0.25">
      <c r="A27" s="1213"/>
      <c r="B27" s="1213"/>
      <c r="C27" s="1213"/>
      <c r="D27" s="1213"/>
      <c r="E27" s="1213"/>
      <c r="F27" s="1213"/>
      <c r="G27" s="1213"/>
      <c r="H27" s="1213"/>
      <c r="I27" s="1213"/>
      <c r="J27" s="1213"/>
      <c r="K27" s="1213"/>
      <c r="L27" s="1213"/>
      <c r="M27" s="1213"/>
      <c r="N27" s="1213"/>
      <c r="O27" s="1213"/>
      <c r="P27" s="1213"/>
      <c r="Q27" s="1213"/>
      <c r="R27" s="1213"/>
      <c r="S27" s="1213"/>
      <c r="T27" s="1213"/>
      <c r="U27" s="1213"/>
      <c r="V27" s="1213"/>
      <c r="W27" s="1213"/>
      <c r="X27" s="1213"/>
      <c r="Y27" s="1213"/>
      <c r="Z27" s="1213"/>
      <c r="AA27" s="1213"/>
      <c r="AB27" s="1213"/>
      <c r="AC27" s="1213"/>
      <c r="AD27" s="1213"/>
      <c r="AE27" s="1213"/>
      <c r="AF27" s="1213"/>
      <c r="AG27" s="1213"/>
      <c r="AH27" s="1213"/>
      <c r="AI27" s="1213"/>
      <c r="AJ27" s="1213"/>
      <c r="AK27" s="1213"/>
      <c r="AL27" s="1213"/>
      <c r="AM27" s="1213"/>
      <c r="AN27" s="1213"/>
      <c r="AO27" s="1213"/>
      <c r="AV27" s="175"/>
      <c r="AW27" s="175"/>
      <c r="AX27" s="175"/>
      <c r="AY27" s="175"/>
      <c r="AZ27" s="175"/>
      <c r="BA27" s="175"/>
    </row>
    <row r="28" spans="1:53" ht="16.2" customHeight="1" x14ac:dyDescent="0.25">
      <c r="A28" s="1213"/>
      <c r="B28" s="1213"/>
      <c r="C28" s="1213"/>
      <c r="D28" s="1213"/>
      <c r="E28" s="1213"/>
      <c r="F28" s="1213"/>
      <c r="G28" s="1213"/>
      <c r="H28" s="1213"/>
      <c r="I28" s="1213"/>
      <c r="J28" s="1213"/>
      <c r="K28" s="1213"/>
      <c r="L28" s="1213"/>
      <c r="M28" s="1213"/>
      <c r="N28" s="1213"/>
      <c r="O28" s="1213"/>
      <c r="P28" s="1213"/>
      <c r="Q28" s="1213"/>
      <c r="R28" s="1213"/>
      <c r="S28" s="1213"/>
      <c r="T28" s="1213"/>
      <c r="U28" s="1213"/>
      <c r="V28" s="1213"/>
      <c r="W28" s="1213"/>
      <c r="X28" s="1213"/>
      <c r="Y28" s="1213"/>
      <c r="Z28" s="1213"/>
      <c r="AA28" s="1213"/>
      <c r="AB28" s="1213"/>
      <c r="AC28" s="1213"/>
      <c r="AD28" s="1213"/>
      <c r="AE28" s="1213"/>
      <c r="AF28" s="1213"/>
      <c r="AG28" s="1213"/>
      <c r="AH28" s="1213"/>
      <c r="AI28" s="1213"/>
      <c r="AJ28" s="1213"/>
      <c r="AK28" s="1213"/>
      <c r="AL28" s="1213"/>
      <c r="AM28" s="1213"/>
      <c r="AN28" s="1213"/>
      <c r="AO28" s="1213"/>
      <c r="AV28" s="175"/>
      <c r="AW28" s="175"/>
      <c r="AX28" s="175"/>
      <c r="AY28" s="175"/>
      <c r="AZ28" s="175"/>
      <c r="BA28" s="175"/>
    </row>
    <row r="29" spans="1:53" ht="16.2" customHeight="1" x14ac:dyDescent="0.25">
      <c r="A29" s="1213"/>
      <c r="B29" s="1213"/>
      <c r="C29" s="1213"/>
      <c r="D29" s="1213"/>
      <c r="E29" s="1213"/>
      <c r="F29" s="1213"/>
      <c r="G29" s="1213"/>
      <c r="H29" s="1213"/>
      <c r="I29" s="1213"/>
      <c r="J29" s="1213"/>
      <c r="K29" s="1213"/>
      <c r="L29" s="1213"/>
      <c r="M29" s="1213"/>
      <c r="N29" s="1213"/>
      <c r="O29" s="1213"/>
      <c r="P29" s="1213"/>
      <c r="Q29" s="1213"/>
      <c r="R29" s="1213"/>
      <c r="S29" s="1213"/>
      <c r="T29" s="1213"/>
      <c r="U29" s="1213"/>
      <c r="V29" s="1213"/>
      <c r="W29" s="1213"/>
      <c r="X29" s="1213"/>
      <c r="Y29" s="1213"/>
      <c r="Z29" s="1213"/>
      <c r="AA29" s="1213"/>
      <c r="AB29" s="1213"/>
      <c r="AC29" s="1213"/>
      <c r="AD29" s="1213"/>
      <c r="AE29" s="1213"/>
      <c r="AF29" s="1213"/>
      <c r="AG29" s="1213"/>
      <c r="AH29" s="1213"/>
      <c r="AI29" s="1213"/>
      <c r="AJ29" s="1213"/>
      <c r="AK29" s="1213"/>
      <c r="AL29" s="1213"/>
      <c r="AM29" s="1213"/>
      <c r="AN29" s="1213"/>
      <c r="AO29" s="1213"/>
      <c r="AV29" s="175"/>
      <c r="AW29" s="175"/>
      <c r="AX29" s="175"/>
      <c r="AY29" s="175"/>
      <c r="AZ29" s="175"/>
      <c r="BA29" s="175"/>
    </row>
    <row r="30" spans="1:53" ht="16.2" customHeight="1" x14ac:dyDescent="0.25">
      <c r="A30" s="1213"/>
      <c r="B30" s="1213"/>
      <c r="C30" s="1213"/>
      <c r="D30" s="1213"/>
      <c r="E30" s="1213"/>
      <c r="F30" s="1213"/>
      <c r="G30" s="1213"/>
      <c r="H30" s="1213"/>
      <c r="I30" s="1213"/>
      <c r="J30" s="1213"/>
      <c r="K30" s="1213"/>
      <c r="L30" s="1213"/>
      <c r="M30" s="1213"/>
      <c r="N30" s="1213"/>
      <c r="O30" s="1213"/>
      <c r="P30" s="1213"/>
      <c r="Q30" s="1213"/>
      <c r="R30" s="1213"/>
      <c r="S30" s="1213"/>
      <c r="T30" s="1213"/>
      <c r="U30" s="1213"/>
      <c r="V30" s="1213"/>
      <c r="W30" s="1213"/>
      <c r="X30" s="1213"/>
      <c r="Y30" s="1213"/>
      <c r="Z30" s="1213"/>
      <c r="AA30" s="1213"/>
      <c r="AB30" s="1213"/>
      <c r="AC30" s="1213"/>
      <c r="AD30" s="1213"/>
      <c r="AE30" s="1213"/>
      <c r="AF30" s="1213"/>
      <c r="AG30" s="1213"/>
      <c r="AH30" s="1213"/>
      <c r="AI30" s="1213"/>
      <c r="AJ30" s="1213"/>
      <c r="AK30" s="1213"/>
      <c r="AL30" s="1213"/>
      <c r="AM30" s="1213"/>
      <c r="AN30" s="1213"/>
      <c r="AO30" s="1213"/>
      <c r="AV30" s="175"/>
      <c r="AW30" s="175"/>
      <c r="AX30" s="175"/>
      <c r="AY30" s="175"/>
      <c r="AZ30" s="175"/>
      <c r="BA30" s="175"/>
    </row>
    <row r="31" spans="1:53" ht="16.2" customHeight="1" x14ac:dyDescent="0.25">
      <c r="A31" s="1213"/>
      <c r="B31" s="1213"/>
      <c r="C31" s="1213"/>
      <c r="D31" s="1213"/>
      <c r="E31" s="1213"/>
      <c r="F31" s="1213"/>
      <c r="G31" s="1213"/>
      <c r="H31" s="1213"/>
      <c r="I31" s="1213"/>
      <c r="J31" s="1213"/>
      <c r="K31" s="1213"/>
      <c r="L31" s="1213"/>
      <c r="M31" s="1213"/>
      <c r="N31" s="1213"/>
      <c r="O31" s="1213"/>
      <c r="P31" s="1213"/>
      <c r="Q31" s="1213"/>
      <c r="R31" s="1213"/>
      <c r="S31" s="1213"/>
      <c r="T31" s="1213"/>
      <c r="U31" s="1213"/>
      <c r="V31" s="1213"/>
      <c r="W31" s="1213"/>
      <c r="X31" s="1213"/>
      <c r="Y31" s="1213"/>
      <c r="Z31" s="1213"/>
      <c r="AA31" s="1213"/>
      <c r="AB31" s="1213"/>
      <c r="AC31" s="1213"/>
      <c r="AD31" s="1213"/>
      <c r="AE31" s="1213"/>
      <c r="AF31" s="1213"/>
      <c r="AG31" s="1213"/>
      <c r="AH31" s="1213"/>
      <c r="AI31" s="1213"/>
      <c r="AJ31" s="1213"/>
      <c r="AK31" s="1213"/>
      <c r="AL31" s="1213"/>
      <c r="AM31" s="1213"/>
      <c r="AN31" s="1213"/>
      <c r="AO31" s="1213"/>
      <c r="AV31" s="175"/>
      <c r="AW31" s="175"/>
      <c r="AX31" s="175"/>
      <c r="AY31" s="175"/>
      <c r="AZ31" s="175"/>
      <c r="BA31" s="175"/>
    </row>
    <row r="32" spans="1:53" ht="16.2" customHeight="1" x14ac:dyDescent="0.25">
      <c r="A32" s="1213"/>
      <c r="B32" s="1213"/>
      <c r="C32" s="1213"/>
      <c r="D32" s="1213"/>
      <c r="E32" s="1213"/>
      <c r="F32" s="1213"/>
      <c r="G32" s="1213"/>
      <c r="H32" s="1213"/>
      <c r="I32" s="1213"/>
      <c r="J32" s="1213"/>
      <c r="K32" s="1213"/>
      <c r="L32" s="1213"/>
      <c r="M32" s="1213"/>
      <c r="N32" s="1213"/>
      <c r="O32" s="1213"/>
      <c r="P32" s="1213"/>
      <c r="Q32" s="1213"/>
      <c r="R32" s="1213"/>
      <c r="S32" s="1213"/>
      <c r="T32" s="1213"/>
      <c r="U32" s="1213"/>
      <c r="V32" s="1213"/>
      <c r="W32" s="1213"/>
      <c r="X32" s="1213"/>
      <c r="Y32" s="1213"/>
      <c r="Z32" s="1213"/>
      <c r="AA32" s="1213"/>
      <c r="AB32" s="1213"/>
      <c r="AC32" s="1213"/>
      <c r="AD32" s="1213"/>
      <c r="AE32" s="1213"/>
      <c r="AF32" s="1213"/>
      <c r="AG32" s="1213"/>
      <c r="AH32" s="1213"/>
      <c r="AI32" s="1213"/>
      <c r="AJ32" s="1213"/>
      <c r="AK32" s="1213"/>
      <c r="AL32" s="1213"/>
      <c r="AM32" s="1213"/>
      <c r="AN32" s="1213"/>
      <c r="AO32" s="1213"/>
      <c r="AV32" s="175"/>
      <c r="AW32" s="175"/>
      <c r="AX32" s="175"/>
      <c r="AY32" s="175"/>
      <c r="AZ32" s="175"/>
      <c r="BA32" s="175"/>
    </row>
    <row r="33" spans="1:81" ht="16.2" customHeight="1" x14ac:dyDescent="0.25">
      <c r="A33" s="1213"/>
      <c r="B33" s="1213"/>
      <c r="C33" s="1213"/>
      <c r="D33" s="1213"/>
      <c r="E33" s="1213"/>
      <c r="F33" s="1213"/>
      <c r="G33" s="1213"/>
      <c r="H33" s="1213"/>
      <c r="I33" s="1213"/>
      <c r="J33" s="1213"/>
      <c r="K33" s="1213"/>
      <c r="L33" s="1213"/>
      <c r="M33" s="1213"/>
      <c r="N33" s="1213"/>
      <c r="O33" s="1213"/>
      <c r="P33" s="1213"/>
      <c r="Q33" s="1213"/>
      <c r="R33" s="1213"/>
      <c r="S33" s="1213"/>
      <c r="T33" s="1213"/>
      <c r="U33" s="1213"/>
      <c r="V33" s="1213"/>
      <c r="W33" s="1213"/>
      <c r="X33" s="1213"/>
      <c r="Y33" s="1213"/>
      <c r="Z33" s="1213"/>
      <c r="AA33" s="1213"/>
      <c r="AB33" s="1213"/>
      <c r="AC33" s="1213"/>
      <c r="AD33" s="1213"/>
      <c r="AE33" s="1213"/>
      <c r="AF33" s="1213"/>
      <c r="AG33" s="1213"/>
      <c r="AH33" s="1213"/>
      <c r="AI33" s="1213"/>
      <c r="AJ33" s="1213"/>
      <c r="AK33" s="1213"/>
      <c r="AL33" s="1213"/>
      <c r="AM33" s="1213"/>
      <c r="AN33" s="1213"/>
      <c r="AO33" s="1213"/>
      <c r="AV33" s="175"/>
      <c r="AW33" s="175"/>
      <c r="AX33" s="175"/>
      <c r="AY33" s="175"/>
      <c r="AZ33" s="175"/>
      <c r="BA33" s="175"/>
    </row>
    <row r="34" spans="1:81" ht="16.2" customHeight="1" x14ac:dyDescent="0.25">
      <c r="A34" s="1213"/>
      <c r="B34" s="1213"/>
      <c r="C34" s="1213"/>
      <c r="D34" s="1213"/>
      <c r="E34" s="1213"/>
      <c r="F34" s="1213"/>
      <c r="G34" s="1213"/>
      <c r="H34" s="1213"/>
      <c r="I34" s="1213"/>
      <c r="J34" s="1213"/>
      <c r="K34" s="1213"/>
      <c r="L34" s="1213"/>
      <c r="M34" s="1213"/>
      <c r="N34" s="1213"/>
      <c r="O34" s="1213"/>
      <c r="P34" s="1213"/>
      <c r="Q34" s="1213"/>
      <c r="R34" s="1213"/>
      <c r="S34" s="1213"/>
      <c r="T34" s="1213"/>
      <c r="U34" s="1213"/>
      <c r="V34" s="1213"/>
      <c r="W34" s="1213"/>
      <c r="X34" s="1213"/>
      <c r="Y34" s="1213"/>
      <c r="Z34" s="1213"/>
      <c r="AA34" s="1213"/>
      <c r="AB34" s="1213"/>
      <c r="AC34" s="1213"/>
      <c r="AD34" s="1213"/>
      <c r="AE34" s="1213"/>
      <c r="AF34" s="1213"/>
      <c r="AG34" s="1213"/>
      <c r="AH34" s="1213"/>
      <c r="AI34" s="1213"/>
      <c r="AJ34" s="1213"/>
      <c r="AK34" s="1213"/>
      <c r="AL34" s="1213"/>
      <c r="AM34" s="1213"/>
      <c r="AN34" s="1213"/>
      <c r="AO34" s="1213"/>
      <c r="AV34" s="175"/>
      <c r="AW34" s="175"/>
      <c r="AX34" s="175"/>
      <c r="AY34" s="175"/>
      <c r="AZ34" s="175"/>
      <c r="BA34" s="175"/>
    </row>
    <row r="35" spans="1:81" ht="16.2" customHeight="1" x14ac:dyDescent="0.25">
      <c r="A35" s="1213"/>
      <c r="B35" s="1213"/>
      <c r="C35" s="1213"/>
      <c r="D35" s="1213"/>
      <c r="E35" s="1213"/>
      <c r="F35" s="1213"/>
      <c r="G35" s="1213"/>
      <c r="H35" s="1213"/>
      <c r="I35" s="1213"/>
      <c r="J35" s="1213"/>
      <c r="K35" s="1213"/>
      <c r="L35" s="1213"/>
      <c r="M35" s="1213"/>
      <c r="N35" s="1213"/>
      <c r="O35" s="1213"/>
      <c r="P35" s="1213"/>
      <c r="Q35" s="1213"/>
      <c r="R35" s="1213"/>
      <c r="S35" s="1213"/>
      <c r="T35" s="1213"/>
      <c r="U35" s="1213"/>
      <c r="V35" s="1213"/>
      <c r="W35" s="1213"/>
      <c r="X35" s="1213"/>
      <c r="Y35" s="1213"/>
      <c r="Z35" s="1213"/>
      <c r="AA35" s="1213"/>
      <c r="AB35" s="1213"/>
      <c r="AC35" s="1213"/>
      <c r="AD35" s="1213"/>
      <c r="AE35" s="1213"/>
      <c r="AF35" s="1213"/>
      <c r="AG35" s="1213"/>
      <c r="AH35" s="1213"/>
      <c r="AI35" s="1213"/>
      <c r="AJ35" s="1213"/>
      <c r="AK35" s="1213"/>
      <c r="AL35" s="1213"/>
      <c r="AM35" s="1213"/>
      <c r="AN35" s="1213"/>
      <c r="AO35" s="1213"/>
      <c r="AV35" s="175"/>
      <c r="AW35" s="175"/>
      <c r="AX35" s="175"/>
      <c r="AY35" s="175"/>
      <c r="AZ35" s="175"/>
      <c r="BA35" s="175"/>
    </row>
    <row r="36" spans="1:81" ht="16.2" customHeight="1" x14ac:dyDescent="0.25">
      <c r="A36" s="1213"/>
      <c r="B36" s="1213"/>
      <c r="C36" s="1213"/>
      <c r="D36" s="1213"/>
      <c r="E36" s="1213"/>
      <c r="F36" s="1213"/>
      <c r="G36" s="1213"/>
      <c r="H36" s="1213"/>
      <c r="I36" s="1213"/>
      <c r="J36" s="1213"/>
      <c r="K36" s="1213"/>
      <c r="L36" s="1213"/>
      <c r="M36" s="1213"/>
      <c r="N36" s="1213"/>
      <c r="O36" s="1213"/>
      <c r="P36" s="1213"/>
      <c r="Q36" s="1213"/>
      <c r="R36" s="1213"/>
      <c r="S36" s="1213"/>
      <c r="T36" s="1213"/>
      <c r="U36" s="1213"/>
      <c r="V36" s="1213"/>
      <c r="W36" s="1213"/>
      <c r="X36" s="1213"/>
      <c r="Y36" s="1213"/>
      <c r="Z36" s="1213"/>
      <c r="AA36" s="1213"/>
      <c r="AB36" s="1213"/>
      <c r="AC36" s="1213"/>
      <c r="AD36" s="1213"/>
      <c r="AE36" s="1213"/>
      <c r="AF36" s="1213"/>
      <c r="AG36" s="1213"/>
      <c r="AH36" s="1213"/>
      <c r="AI36" s="1213"/>
      <c r="AJ36" s="1213"/>
      <c r="AK36" s="1213"/>
      <c r="AL36" s="1213"/>
      <c r="AM36" s="1213"/>
      <c r="AN36" s="1213"/>
      <c r="AO36" s="1213"/>
      <c r="AV36" s="175"/>
      <c r="AW36" s="175"/>
      <c r="AX36" s="175"/>
      <c r="AY36" s="175"/>
      <c r="AZ36" s="175"/>
      <c r="BA36" s="175"/>
    </row>
    <row r="37" spans="1:81" ht="16.2" customHeight="1" x14ac:dyDescent="0.25">
      <c r="A37" s="1213"/>
      <c r="B37" s="1213"/>
      <c r="C37" s="1213"/>
      <c r="D37" s="1213"/>
      <c r="E37" s="1213"/>
      <c r="F37" s="1213"/>
      <c r="G37" s="1213"/>
      <c r="H37" s="1213"/>
      <c r="I37" s="1213"/>
      <c r="J37" s="1213"/>
      <c r="K37" s="1213"/>
      <c r="L37" s="1213"/>
      <c r="M37" s="1213"/>
      <c r="N37" s="1213"/>
      <c r="O37" s="1213"/>
      <c r="P37" s="1213"/>
      <c r="Q37" s="1213"/>
      <c r="R37" s="1213"/>
      <c r="S37" s="1213"/>
      <c r="T37" s="1213"/>
      <c r="U37" s="1213"/>
      <c r="V37" s="1213"/>
      <c r="W37" s="1213"/>
      <c r="X37" s="1213"/>
      <c r="Y37" s="1213"/>
      <c r="Z37" s="1213"/>
      <c r="AA37" s="1213"/>
      <c r="AB37" s="1213"/>
      <c r="AC37" s="1213"/>
      <c r="AD37" s="1213"/>
      <c r="AE37" s="1213"/>
      <c r="AF37" s="1213"/>
      <c r="AG37" s="1213"/>
      <c r="AH37" s="1213"/>
      <c r="AI37" s="1213"/>
      <c r="AJ37" s="1213"/>
      <c r="AK37" s="1213"/>
      <c r="AL37" s="1213"/>
      <c r="AM37" s="1213"/>
      <c r="AN37" s="1213"/>
      <c r="AO37" s="1213"/>
      <c r="AV37" s="175"/>
      <c r="AW37" s="175"/>
      <c r="AX37" s="175"/>
      <c r="AY37" s="175"/>
      <c r="AZ37" s="175"/>
      <c r="BA37" s="175"/>
    </row>
    <row r="38" spans="1:81" ht="16.2" customHeight="1" x14ac:dyDescent="0.25">
      <c r="A38" s="1213"/>
      <c r="B38" s="1213"/>
      <c r="C38" s="1213"/>
      <c r="D38" s="1213"/>
      <c r="E38" s="1213"/>
      <c r="F38" s="1213"/>
      <c r="G38" s="1213"/>
      <c r="H38" s="1213"/>
      <c r="I38" s="1213"/>
      <c r="J38" s="1213"/>
      <c r="K38" s="1213"/>
      <c r="L38" s="1213"/>
      <c r="M38" s="1213"/>
      <c r="N38" s="1213"/>
      <c r="O38" s="1213"/>
      <c r="P38" s="1213"/>
      <c r="Q38" s="1213"/>
      <c r="R38" s="1213"/>
      <c r="S38" s="1213"/>
      <c r="T38" s="1213"/>
      <c r="U38" s="1213"/>
      <c r="V38" s="1213"/>
      <c r="W38" s="1213"/>
      <c r="X38" s="1213"/>
      <c r="Y38" s="1213"/>
      <c r="Z38" s="1213"/>
      <c r="AA38" s="1213"/>
      <c r="AB38" s="1213"/>
      <c r="AC38" s="1213"/>
      <c r="AD38" s="1213"/>
      <c r="AE38" s="1213"/>
      <c r="AF38" s="1213"/>
      <c r="AG38" s="1213"/>
      <c r="AH38" s="1213"/>
      <c r="AI38" s="1213"/>
      <c r="AJ38" s="1213"/>
      <c r="AK38" s="1213"/>
      <c r="AL38" s="1213"/>
      <c r="AM38" s="1213"/>
      <c r="AN38" s="1213"/>
      <c r="AO38" s="1213"/>
      <c r="AV38" s="175"/>
      <c r="AW38" s="175"/>
      <c r="AX38" s="175"/>
      <c r="AY38" s="175"/>
      <c r="AZ38" s="175"/>
      <c r="BA38" s="175"/>
    </row>
    <row r="39" spans="1:81" ht="16.2" customHeight="1" x14ac:dyDescent="0.25">
      <c r="A39" s="1213"/>
      <c r="B39" s="1213"/>
      <c r="C39" s="1213"/>
      <c r="D39" s="1213"/>
      <c r="E39" s="1213"/>
      <c r="F39" s="1213"/>
      <c r="G39" s="1213"/>
      <c r="H39" s="1213"/>
      <c r="I39" s="1213"/>
      <c r="J39" s="1213"/>
      <c r="K39" s="1213"/>
      <c r="L39" s="1213"/>
      <c r="M39" s="1213"/>
      <c r="N39" s="1213"/>
      <c r="O39" s="1213"/>
      <c r="P39" s="1213"/>
      <c r="Q39" s="1213"/>
      <c r="R39" s="1213"/>
      <c r="S39" s="1213"/>
      <c r="T39" s="1213"/>
      <c r="U39" s="1213"/>
      <c r="V39" s="1213"/>
      <c r="W39" s="1213"/>
      <c r="X39" s="1213"/>
      <c r="Y39" s="1213"/>
      <c r="Z39" s="1213"/>
      <c r="AA39" s="1213"/>
      <c r="AB39" s="1213"/>
      <c r="AC39" s="1213"/>
      <c r="AD39" s="1213"/>
      <c r="AE39" s="1213"/>
      <c r="AF39" s="1213"/>
      <c r="AG39" s="1213"/>
      <c r="AH39" s="1213"/>
      <c r="AI39" s="1213"/>
      <c r="AJ39" s="1213"/>
      <c r="AK39" s="1213"/>
      <c r="AL39" s="1213"/>
      <c r="AM39" s="1213"/>
      <c r="AN39" s="1213"/>
      <c r="AO39" s="1213"/>
      <c r="AV39" s="175"/>
      <c r="AW39" s="175"/>
      <c r="AX39" s="175"/>
      <c r="AY39" s="175"/>
      <c r="AZ39" s="175"/>
      <c r="BA39" s="175"/>
    </row>
    <row r="40" spans="1:81" ht="16.2" customHeight="1" x14ac:dyDescent="0.25">
      <c r="A40" s="1213"/>
      <c r="B40" s="1213"/>
      <c r="C40" s="1213"/>
      <c r="D40" s="1213"/>
      <c r="E40" s="1213"/>
      <c r="F40" s="1213"/>
      <c r="G40" s="1213"/>
      <c r="H40" s="1213"/>
      <c r="I40" s="1213"/>
      <c r="J40" s="1213"/>
      <c r="K40" s="1213"/>
      <c r="L40" s="1213"/>
      <c r="M40" s="1213"/>
      <c r="N40" s="1213"/>
      <c r="O40" s="1213"/>
      <c r="P40" s="1213"/>
      <c r="Q40" s="1213"/>
      <c r="R40" s="1213"/>
      <c r="S40" s="1213"/>
      <c r="T40" s="1213"/>
      <c r="U40" s="1213"/>
      <c r="V40" s="1213"/>
      <c r="W40" s="1213"/>
      <c r="X40" s="1213"/>
      <c r="Y40" s="1213"/>
      <c r="Z40" s="1213"/>
      <c r="AA40" s="1213"/>
      <c r="AB40" s="1213"/>
      <c r="AC40" s="1213"/>
      <c r="AD40" s="1213"/>
      <c r="AE40" s="1213"/>
      <c r="AF40" s="1213"/>
      <c r="AG40" s="1213"/>
      <c r="AH40" s="1213"/>
      <c r="AI40" s="1213"/>
      <c r="AJ40" s="1213"/>
      <c r="AK40" s="1213"/>
      <c r="AL40" s="1213"/>
      <c r="AM40" s="1213"/>
      <c r="AN40" s="1213"/>
      <c r="AO40" s="1213"/>
      <c r="AV40" s="175"/>
      <c r="AW40" s="175"/>
      <c r="AX40" s="175"/>
      <c r="AY40" s="175"/>
      <c r="AZ40" s="175"/>
      <c r="BA40" s="175"/>
    </row>
    <row r="41" spans="1:81" ht="16.2" customHeight="1" x14ac:dyDescent="0.25">
      <c r="A41" s="737"/>
      <c r="B41" s="737"/>
      <c r="C41" s="737"/>
      <c r="D41" s="737"/>
      <c r="E41" s="737"/>
      <c r="F41" s="737"/>
      <c r="G41" s="737"/>
      <c r="H41" s="737"/>
      <c r="I41" s="737"/>
      <c r="J41" s="737"/>
      <c r="K41" s="737"/>
      <c r="L41" s="737"/>
      <c r="M41" s="737"/>
      <c r="N41" s="737"/>
      <c r="O41" s="737"/>
      <c r="P41" s="737"/>
      <c r="Q41" s="737"/>
      <c r="R41" s="737"/>
      <c r="S41" s="737"/>
      <c r="T41" s="737"/>
      <c r="U41" s="737"/>
      <c r="V41" s="737"/>
      <c r="W41" s="737"/>
      <c r="X41" s="737"/>
      <c r="Y41" s="737"/>
      <c r="Z41" s="737"/>
      <c r="AA41" s="737"/>
      <c r="AB41" s="737"/>
      <c r="AC41" s="737"/>
      <c r="AD41" s="737"/>
      <c r="AE41" s="737"/>
      <c r="AF41" s="737"/>
      <c r="AG41" s="737"/>
      <c r="AH41" s="737"/>
      <c r="AI41" s="737"/>
      <c r="AJ41" s="737"/>
      <c r="AK41" s="737"/>
      <c r="AL41" s="737"/>
      <c r="AM41" s="737"/>
      <c r="AN41" s="737"/>
      <c r="AO41" s="737"/>
      <c r="AV41" s="175"/>
      <c r="AW41" s="175"/>
      <c r="AX41" s="175"/>
      <c r="AY41" s="175"/>
      <c r="AZ41" s="175"/>
      <c r="BA41" s="175"/>
    </row>
    <row r="42" spans="1:81" ht="12.75" customHeight="1" x14ac:dyDescent="0.25">
      <c r="A42" s="940" t="s">
        <v>91</v>
      </c>
      <c r="B42" s="738"/>
      <c r="C42" s="941" t="s">
        <v>203</v>
      </c>
      <c r="D42" s="941"/>
      <c r="E42" s="941"/>
      <c r="F42" s="941"/>
      <c r="G42" s="738" t="s">
        <v>635</v>
      </c>
      <c r="H42" s="942"/>
      <c r="I42" s="1585"/>
      <c r="J42" s="1585"/>
      <c r="K42" s="1585"/>
      <c r="L42" s="1585"/>
      <c r="M42" s="1585"/>
      <c r="N42" s="1585"/>
      <c r="O42" s="1585"/>
      <c r="P42" s="1585"/>
      <c r="Q42" s="1585"/>
      <c r="R42" s="1585"/>
      <c r="S42" s="1585"/>
      <c r="T42" s="1585"/>
      <c r="U42" s="1585"/>
      <c r="V42" s="942"/>
      <c r="W42" s="947" t="s">
        <v>494</v>
      </c>
      <c r="X42" s="942"/>
      <c r="Y42" s="942"/>
      <c r="Z42" s="942"/>
      <c r="AA42" s="942"/>
      <c r="AB42" s="942"/>
      <c r="AC42" s="942"/>
      <c r="AD42" s="942"/>
      <c r="AE42" s="942"/>
      <c r="AF42" s="942"/>
      <c r="AG42" s="944"/>
      <c r="AH42" s="944"/>
      <c r="AI42" s="948"/>
      <c r="AJ42" s="940"/>
      <c r="AK42" s="738"/>
      <c r="AL42" s="738"/>
      <c r="AM42" s="738"/>
      <c r="AN42" s="738"/>
      <c r="AO42" s="738"/>
      <c r="AP42" s="1000"/>
      <c r="AQ42" s="796"/>
      <c r="AR42" s="796"/>
      <c r="AS42" s="796"/>
      <c r="AT42" s="796"/>
      <c r="AU42" s="796"/>
      <c r="AV42" s="796"/>
      <c r="AW42" s="796"/>
      <c r="AX42" s="796"/>
      <c r="AY42" s="796"/>
      <c r="AZ42" s="796"/>
      <c r="BA42" s="796"/>
      <c r="BB42" s="1000"/>
      <c r="BC42" s="1000"/>
    </row>
    <row r="43" spans="1:81" x14ac:dyDescent="0.25">
      <c r="A43" s="944"/>
      <c r="B43" s="942"/>
      <c r="C43" s="942"/>
      <c r="D43" s="942"/>
      <c r="E43" s="942"/>
      <c r="F43" s="942"/>
      <c r="G43" s="942"/>
      <c r="H43" s="942"/>
      <c r="I43" s="942"/>
      <c r="J43" s="942"/>
      <c r="K43" s="942"/>
      <c r="L43" s="942"/>
      <c r="M43" s="942"/>
      <c r="N43" s="942"/>
      <c r="O43" s="942"/>
      <c r="P43" s="942"/>
      <c r="Q43" s="942"/>
      <c r="R43" s="942"/>
      <c r="S43" s="942"/>
      <c r="T43" s="942"/>
      <c r="U43" s="942"/>
      <c r="V43" s="949"/>
      <c r="W43" s="942"/>
      <c r="X43" s="942"/>
      <c r="Y43" s="944"/>
      <c r="Z43" s="944"/>
      <c r="AA43" s="942"/>
      <c r="AB43" s="942"/>
      <c r="AC43" s="942"/>
      <c r="AD43" s="942"/>
      <c r="AE43" s="942"/>
      <c r="AF43" s="942"/>
      <c r="AG43" s="942"/>
      <c r="AH43" s="944"/>
      <c r="AI43" s="944"/>
      <c r="AJ43" s="944"/>
      <c r="AK43" s="944"/>
      <c r="AL43" s="944"/>
      <c r="AM43" s="944"/>
      <c r="AN43" s="944"/>
      <c r="AO43" s="944"/>
      <c r="AP43" s="984"/>
      <c r="AQ43" s="213"/>
      <c r="AR43" s="213"/>
      <c r="AS43" s="213"/>
      <c r="AT43" s="213"/>
      <c r="AU43" s="213"/>
      <c r="AV43" s="994"/>
      <c r="AW43" s="994"/>
      <c r="AX43" s="994"/>
      <c r="AY43" s="994"/>
      <c r="AZ43" s="994"/>
    </row>
    <row r="44" spans="1:81" s="994" customFormat="1" ht="13.35" customHeight="1" x14ac:dyDescent="0.25">
      <c r="A44" s="1766" t="s">
        <v>255</v>
      </c>
      <c r="B44" s="1766"/>
      <c r="C44" s="1766"/>
      <c r="D44" s="1766"/>
      <c r="E44" s="1766"/>
      <c r="F44" s="1766"/>
      <c r="G44" s="1615"/>
      <c r="H44" s="1613" t="s">
        <v>63</v>
      </c>
      <c r="I44" s="1766"/>
      <c r="J44" s="1766"/>
      <c r="K44" s="1766"/>
      <c r="L44" s="1766"/>
      <c r="M44" s="1766"/>
      <c r="N44" s="1615"/>
      <c r="O44" s="1613" t="s">
        <v>648</v>
      </c>
      <c r="P44" s="1766"/>
      <c r="Q44" s="1766"/>
      <c r="R44" s="1766"/>
      <c r="S44" s="1766"/>
      <c r="T44" s="1766"/>
      <c r="U44" s="1766"/>
      <c r="V44" s="1766"/>
      <c r="W44" s="1766"/>
      <c r="X44" s="1766"/>
      <c r="Y44" s="1766"/>
      <c r="Z44" s="1766"/>
      <c r="AA44" s="1615"/>
      <c r="AB44" s="1766" t="s">
        <v>436</v>
      </c>
      <c r="AC44" s="1766"/>
      <c r="AD44" s="1766"/>
      <c r="AE44" s="1766"/>
      <c r="AF44" s="1766"/>
      <c r="AG44" s="1766"/>
      <c r="AH44" s="1615"/>
      <c r="AI44" s="1767" t="s">
        <v>258</v>
      </c>
      <c r="AJ44" s="1768"/>
      <c r="AK44" s="1768"/>
      <c r="AL44" s="1768"/>
      <c r="AM44" s="1768"/>
      <c r="AN44" s="1768"/>
      <c r="AO44" s="1768"/>
      <c r="AQ44" s="175"/>
      <c r="AR44" s="186"/>
      <c r="AS44" s="186"/>
      <c r="AT44" s="175"/>
      <c r="AU44" s="175"/>
      <c r="AV44" s="917"/>
      <c r="AW44" s="917"/>
      <c r="AX44" s="917"/>
      <c r="AY44" s="917"/>
      <c r="AZ44" s="917"/>
      <c r="BA44" s="917"/>
      <c r="BB44" s="917"/>
      <c r="BC44" s="917"/>
      <c r="BD44" s="917"/>
      <c r="BE44" s="917"/>
      <c r="BF44" s="917"/>
      <c r="BG44" s="917"/>
      <c r="BH44" s="917"/>
      <c r="BI44" s="917"/>
      <c r="BJ44" s="917"/>
      <c r="BK44" s="917"/>
      <c r="BL44" s="917"/>
      <c r="BM44" s="917"/>
      <c r="BN44" s="917"/>
      <c r="BO44" s="917"/>
      <c r="BP44" s="917"/>
      <c r="BQ44" s="917"/>
      <c r="BR44" s="917"/>
      <c r="BS44" s="917"/>
      <c r="BT44" s="917"/>
      <c r="BU44" s="917"/>
      <c r="BV44" s="917"/>
      <c r="BW44" s="917"/>
      <c r="BX44" s="917"/>
      <c r="BY44" s="917"/>
      <c r="BZ44" s="917"/>
      <c r="CA44" s="917"/>
      <c r="CB44" s="917"/>
      <c r="CC44" s="917"/>
    </row>
    <row r="45" spans="1:81" s="994" customFormat="1" ht="13.35" customHeight="1" x14ac:dyDescent="0.25">
      <c r="A45" s="917"/>
      <c r="B45" s="917"/>
      <c r="C45" s="917"/>
      <c r="D45" s="917"/>
      <c r="E45" s="917"/>
      <c r="F45" s="917"/>
      <c r="G45" s="995"/>
      <c r="H45" s="1595" t="s">
        <v>34</v>
      </c>
      <c r="I45" s="1596"/>
      <c r="J45" s="1596"/>
      <c r="K45" s="1596"/>
      <c r="L45" s="1596"/>
      <c r="M45" s="1596"/>
      <c r="N45" s="1597"/>
      <c r="O45" s="1595" t="s">
        <v>35</v>
      </c>
      <c r="P45" s="1596"/>
      <c r="Q45" s="1596"/>
      <c r="R45" s="1596"/>
      <c r="S45" s="1596"/>
      <c r="T45" s="1596"/>
      <c r="U45" s="1596"/>
      <c r="V45" s="1596"/>
      <c r="W45" s="1596"/>
      <c r="X45" s="1596"/>
      <c r="Y45" s="1596"/>
      <c r="Z45" s="1596"/>
      <c r="AA45" s="1597"/>
      <c r="AB45" s="1617" t="s">
        <v>288</v>
      </c>
      <c r="AC45" s="1617"/>
      <c r="AD45" s="1617"/>
      <c r="AE45" s="1617"/>
      <c r="AF45" s="1617"/>
      <c r="AG45" s="1617"/>
      <c r="AH45" s="1618"/>
      <c r="AI45" s="1616" t="s">
        <v>259</v>
      </c>
      <c r="AJ45" s="1617"/>
      <c r="AK45" s="1617"/>
      <c r="AL45" s="1617"/>
      <c r="AM45" s="1617"/>
      <c r="AN45" s="1617"/>
      <c r="AO45" s="1617"/>
      <c r="AQ45" s="175"/>
      <c r="AR45" s="186"/>
      <c r="AS45" s="186"/>
      <c r="AT45" s="175"/>
      <c r="AU45" s="175"/>
      <c r="AV45" s="917"/>
      <c r="AW45" s="917"/>
      <c r="AX45" s="917"/>
      <c r="AY45" s="917"/>
      <c r="AZ45" s="917"/>
      <c r="BA45" s="917"/>
      <c r="BB45" s="917"/>
      <c r="BC45" s="917"/>
      <c r="BD45" s="917"/>
      <c r="BE45" s="917"/>
      <c r="BF45" s="917"/>
      <c r="BG45" s="917"/>
      <c r="BH45" s="917"/>
      <c r="BI45" s="917"/>
      <c r="BJ45" s="917"/>
      <c r="BK45" s="917"/>
      <c r="BL45" s="917"/>
      <c r="BM45" s="917"/>
      <c r="BN45" s="917"/>
      <c r="BO45" s="917"/>
      <c r="BP45" s="917"/>
      <c r="BQ45" s="917"/>
      <c r="BR45" s="917"/>
      <c r="BS45" s="917"/>
      <c r="BT45" s="917"/>
      <c r="BU45" s="917"/>
      <c r="BV45" s="917"/>
      <c r="BW45" s="917"/>
      <c r="BX45" s="917"/>
      <c r="BY45" s="917"/>
      <c r="BZ45" s="917"/>
      <c r="CA45" s="917"/>
      <c r="CB45" s="917"/>
      <c r="CC45" s="917"/>
    </row>
    <row r="46" spans="1:81" s="994" customFormat="1" x14ac:dyDescent="0.25">
      <c r="A46" s="917"/>
      <c r="B46" s="917"/>
      <c r="C46" s="917"/>
      <c r="D46" s="917"/>
      <c r="E46" s="917"/>
      <c r="F46" s="917"/>
      <c r="G46" s="995"/>
      <c r="H46" s="1595"/>
      <c r="I46" s="1596"/>
      <c r="J46" s="1596"/>
      <c r="K46" s="1596"/>
      <c r="L46" s="1596"/>
      <c r="M46" s="1596"/>
      <c r="N46" s="1597"/>
      <c r="O46" s="1595"/>
      <c r="P46" s="1596"/>
      <c r="Q46" s="1596"/>
      <c r="R46" s="1596"/>
      <c r="S46" s="1596"/>
      <c r="T46" s="1596"/>
      <c r="U46" s="1596"/>
      <c r="V46" s="1596"/>
      <c r="W46" s="1596"/>
      <c r="X46" s="1596"/>
      <c r="Y46" s="1596"/>
      <c r="Z46" s="1596"/>
      <c r="AA46" s="1597"/>
      <c r="AH46" s="995"/>
      <c r="AQ46" s="175"/>
      <c r="AR46" s="186"/>
      <c r="AS46" s="186"/>
      <c r="AT46" s="175"/>
      <c r="AU46" s="175"/>
      <c r="AV46" s="917"/>
      <c r="AW46" s="917"/>
      <c r="AX46" s="917"/>
      <c r="AY46" s="917"/>
      <c r="AZ46" s="917"/>
      <c r="BA46" s="917"/>
      <c r="BB46" s="917"/>
      <c r="BC46" s="917"/>
      <c r="BD46" s="917"/>
      <c r="BE46" s="917"/>
      <c r="BF46" s="917"/>
      <c r="BG46" s="917"/>
      <c r="BH46" s="917"/>
      <c r="BI46" s="917"/>
      <c r="BJ46" s="917"/>
      <c r="BK46" s="917"/>
      <c r="BL46" s="917"/>
      <c r="BM46" s="917"/>
      <c r="BN46" s="917"/>
      <c r="BO46" s="917"/>
      <c r="BP46" s="917"/>
      <c r="BQ46" s="917"/>
      <c r="BR46" s="917"/>
      <c r="BS46" s="917"/>
      <c r="BT46" s="917"/>
      <c r="BU46" s="917"/>
      <c r="BV46" s="917"/>
      <c r="BW46" s="917"/>
      <c r="BX46" s="917"/>
      <c r="BY46" s="917"/>
      <c r="BZ46" s="917"/>
      <c r="CA46" s="917"/>
      <c r="CB46" s="917"/>
      <c r="CC46" s="917"/>
    </row>
    <row r="47" spans="1:81" s="994" customFormat="1" x14ac:dyDescent="0.25">
      <c r="A47" s="917"/>
      <c r="B47" s="917"/>
      <c r="C47" s="917"/>
      <c r="D47" s="917"/>
      <c r="E47" s="917"/>
      <c r="F47" s="917"/>
      <c r="G47" s="995"/>
      <c r="H47" s="917"/>
      <c r="I47" s="917"/>
      <c r="J47" s="917"/>
      <c r="K47" s="917"/>
      <c r="L47" s="917"/>
      <c r="N47" s="995"/>
      <c r="O47" s="993"/>
      <c r="AA47" s="995"/>
      <c r="AH47" s="995"/>
      <c r="AQ47" s="175"/>
      <c r="AR47" s="186"/>
      <c r="AS47" s="186"/>
      <c r="AT47" s="175"/>
      <c r="AU47" s="175"/>
      <c r="AV47" s="917"/>
      <c r="AW47" s="917"/>
      <c r="AX47" s="917"/>
      <c r="AY47" s="917"/>
      <c r="AZ47" s="917"/>
      <c r="BA47" s="917"/>
      <c r="BB47" s="917"/>
      <c r="BC47" s="917"/>
      <c r="BD47" s="917"/>
      <c r="BE47" s="917"/>
      <c r="BF47" s="917"/>
      <c r="BG47" s="917"/>
      <c r="BH47" s="917"/>
      <c r="BI47" s="917"/>
      <c r="BJ47" s="917"/>
      <c r="BK47" s="917"/>
      <c r="BL47" s="917"/>
      <c r="BM47" s="917"/>
      <c r="BN47" s="917"/>
      <c r="BO47" s="917"/>
      <c r="BP47" s="917"/>
      <c r="BQ47" s="917"/>
      <c r="BR47" s="917"/>
      <c r="BS47" s="917"/>
      <c r="BT47" s="917"/>
      <c r="BU47" s="917"/>
      <c r="BV47" s="917"/>
      <c r="BW47" s="917"/>
      <c r="BX47" s="917"/>
      <c r="BY47" s="917"/>
      <c r="BZ47" s="917"/>
      <c r="CA47" s="917"/>
      <c r="CB47" s="917"/>
      <c r="CC47" s="917"/>
    </row>
    <row r="48" spans="1:81" s="994" customFormat="1" x14ac:dyDescent="0.25">
      <c r="A48" s="917"/>
      <c r="B48" s="917"/>
      <c r="C48" s="917"/>
      <c r="D48" s="917"/>
      <c r="E48" s="917"/>
      <c r="F48" s="917"/>
      <c r="G48" s="995"/>
      <c r="H48" s="917"/>
      <c r="I48" s="917"/>
      <c r="J48" s="917"/>
      <c r="K48" s="917"/>
      <c r="L48" s="917"/>
      <c r="N48" s="995"/>
      <c r="O48" s="993"/>
      <c r="AA48" s="995"/>
      <c r="AH48" s="995"/>
      <c r="AQ48" s="213"/>
      <c r="AR48" s="184"/>
      <c r="AS48" s="184"/>
      <c r="AT48" s="213"/>
      <c r="AU48" s="213"/>
      <c r="BP48" s="917"/>
      <c r="BQ48" s="917"/>
      <c r="BR48" s="917"/>
      <c r="BS48" s="917"/>
      <c r="BT48" s="917"/>
      <c r="BU48" s="917"/>
      <c r="BV48" s="917"/>
      <c r="BW48" s="917"/>
      <c r="BX48" s="917"/>
      <c r="BY48" s="917"/>
      <c r="BZ48" s="917"/>
      <c r="CA48" s="917"/>
      <c r="CB48" s="917"/>
      <c r="CC48" s="917"/>
    </row>
    <row r="49" spans="1:67" s="909" customFormat="1" x14ac:dyDescent="0.25">
      <c r="G49" s="417"/>
      <c r="N49" s="417"/>
      <c r="O49" s="18"/>
      <c r="AA49" s="417"/>
      <c r="AH49" s="417"/>
      <c r="AP49" s="994"/>
      <c r="AQ49" s="213"/>
      <c r="AR49" s="184"/>
      <c r="AS49" s="184"/>
      <c r="AT49" s="213"/>
      <c r="AU49" s="213"/>
      <c r="AV49" s="994"/>
      <c r="AW49" s="994"/>
      <c r="AX49" s="994"/>
      <c r="AY49" s="994"/>
      <c r="AZ49" s="994"/>
      <c r="BA49" s="994"/>
      <c r="BB49" s="994"/>
      <c r="BC49" s="994"/>
      <c r="BD49" s="994"/>
      <c r="BE49" s="994"/>
      <c r="BF49" s="994"/>
      <c r="BG49" s="994"/>
      <c r="BH49" s="994"/>
      <c r="BI49" s="994"/>
      <c r="BJ49" s="994"/>
      <c r="BK49" s="994"/>
      <c r="BL49" s="994"/>
      <c r="BM49" s="994"/>
      <c r="BN49" s="994"/>
      <c r="BO49" s="994"/>
    </row>
    <row r="50" spans="1:67" s="197" customFormat="1" x14ac:dyDescent="0.25">
      <c r="A50" s="739" t="s">
        <v>42</v>
      </c>
      <c r="B50" s="1992" t="s">
        <v>43</v>
      </c>
      <c r="C50" s="1992"/>
      <c r="D50" s="1992"/>
      <c r="E50" s="1992"/>
      <c r="F50" s="1992"/>
      <c r="G50" s="1992"/>
      <c r="H50" s="1992"/>
      <c r="I50" s="1992"/>
      <c r="J50" s="1992"/>
      <c r="K50" s="1992"/>
      <c r="L50" s="1992"/>
      <c r="M50" s="1992"/>
      <c r="N50" s="1992"/>
      <c r="O50" s="1992"/>
      <c r="P50" s="1992"/>
      <c r="Q50" s="1992"/>
      <c r="R50" s="1992"/>
      <c r="S50" s="1992"/>
      <c r="T50" s="1992"/>
      <c r="U50" s="1992"/>
      <c r="V50" s="1992"/>
      <c r="W50" s="1992"/>
      <c r="X50" s="1992"/>
      <c r="Y50" s="1992"/>
      <c r="Z50" s="1992"/>
      <c r="AA50" s="1992"/>
      <c r="AB50" s="1992"/>
      <c r="AC50" s="1992"/>
      <c r="AD50" s="1992"/>
      <c r="AE50" s="1992"/>
      <c r="AF50" s="1992"/>
      <c r="AG50" s="1992"/>
      <c r="AH50" s="1992"/>
      <c r="AI50" s="1992"/>
      <c r="AJ50" s="1992"/>
      <c r="AK50" s="1992"/>
      <c r="AL50" s="1992"/>
      <c r="AM50" s="1992"/>
      <c r="AN50" s="1992"/>
      <c r="AO50" s="1992"/>
      <c r="AQ50" s="245"/>
      <c r="AR50" s="200"/>
      <c r="AS50" s="200"/>
      <c r="AT50" s="245"/>
      <c r="AU50" s="245"/>
    </row>
    <row r="51" spans="1:67" s="197" customFormat="1" x14ac:dyDescent="0.25">
      <c r="A51" s="739" t="s">
        <v>44</v>
      </c>
      <c r="B51" s="1991" t="s">
        <v>161</v>
      </c>
      <c r="C51" s="1991"/>
      <c r="D51" s="1991"/>
      <c r="E51" s="1991"/>
      <c r="F51" s="1991"/>
      <c r="G51" s="1991"/>
      <c r="H51" s="1991"/>
      <c r="I51" s="1991"/>
      <c r="J51" s="1991"/>
      <c r="K51" s="1991"/>
      <c r="L51" s="1991"/>
      <c r="M51" s="1991"/>
      <c r="N51" s="1991"/>
      <c r="O51" s="1991"/>
      <c r="P51" s="1991"/>
      <c r="Q51" s="1991"/>
      <c r="R51" s="1991"/>
      <c r="S51" s="1991"/>
      <c r="T51" s="1991"/>
      <c r="U51" s="1991"/>
      <c r="V51" s="1991"/>
      <c r="W51" s="1991"/>
      <c r="X51" s="1991"/>
      <c r="Y51" s="1991"/>
      <c r="Z51" s="1991"/>
      <c r="AA51" s="1991"/>
      <c r="AB51" s="1991"/>
      <c r="AC51" s="1991"/>
      <c r="AD51" s="1991"/>
      <c r="AE51" s="1991"/>
      <c r="AF51" s="1991"/>
      <c r="AG51" s="1991"/>
      <c r="AH51" s="1991"/>
      <c r="AI51" s="1991"/>
      <c r="AJ51" s="1991"/>
      <c r="AK51" s="1991"/>
      <c r="AL51" s="1991"/>
      <c r="AM51" s="1991"/>
      <c r="AN51" s="1991"/>
      <c r="AO51" s="1991"/>
      <c r="AQ51" s="245"/>
      <c r="AR51" s="200"/>
      <c r="AS51" s="200"/>
      <c r="AT51" s="245"/>
      <c r="AU51" s="245"/>
    </row>
    <row r="52" spans="1:67" s="197" customFormat="1" x14ac:dyDescent="0.25">
      <c r="A52" s="740" t="s">
        <v>150</v>
      </c>
      <c r="B52" s="1991" t="s">
        <v>257</v>
      </c>
      <c r="C52" s="1991"/>
      <c r="D52" s="1991"/>
      <c r="E52" s="1991"/>
      <c r="F52" s="1991"/>
      <c r="G52" s="1991"/>
      <c r="H52" s="1991"/>
      <c r="I52" s="1991"/>
      <c r="J52" s="1991"/>
      <c r="K52" s="1991"/>
      <c r="L52" s="1991"/>
      <c r="M52" s="1991"/>
      <c r="N52" s="1991"/>
      <c r="O52" s="1991"/>
      <c r="P52" s="1991"/>
      <c r="Q52" s="1991"/>
      <c r="R52" s="1991"/>
      <c r="S52" s="1991"/>
      <c r="T52" s="1991"/>
      <c r="U52" s="1991"/>
      <c r="V52" s="1991"/>
      <c r="W52" s="1991"/>
      <c r="X52" s="1991"/>
      <c r="Y52" s="1991"/>
      <c r="Z52" s="1991"/>
      <c r="AA52" s="1991"/>
      <c r="AB52" s="1991"/>
      <c r="AC52" s="1991"/>
      <c r="AD52" s="1991"/>
      <c r="AE52" s="1991"/>
      <c r="AF52" s="1991"/>
      <c r="AG52" s="1991"/>
      <c r="AH52" s="1991"/>
      <c r="AI52" s="1991"/>
      <c r="AJ52" s="1991"/>
      <c r="AK52" s="1991"/>
      <c r="AL52" s="1991"/>
      <c r="AM52" s="1991"/>
      <c r="AN52" s="1991"/>
      <c r="AO52" s="1991"/>
      <c r="AQ52" s="200"/>
      <c r="AR52" s="200"/>
      <c r="AS52" s="200"/>
      <c r="AT52" s="200"/>
      <c r="AU52" s="200"/>
      <c r="AV52" s="198"/>
      <c r="AW52" s="198"/>
      <c r="AX52" s="198"/>
      <c r="AY52" s="198"/>
      <c r="AZ52" s="198"/>
    </row>
    <row r="53" spans="1:67" s="197" customFormat="1" ht="14.4" customHeight="1" x14ac:dyDescent="0.25">
      <c r="A53" s="199"/>
      <c r="B53" s="456"/>
      <c r="C53" s="457"/>
      <c r="D53" s="457"/>
      <c r="E53" s="457"/>
      <c r="F53" s="457"/>
      <c r="G53" s="457"/>
      <c r="H53" s="457"/>
      <c r="I53" s="457"/>
      <c r="J53" s="457"/>
      <c r="K53" s="457"/>
      <c r="L53" s="457"/>
      <c r="M53" s="457"/>
      <c r="N53" s="457"/>
      <c r="O53" s="457"/>
      <c r="P53" s="457"/>
      <c r="Q53" s="457"/>
      <c r="R53" s="457"/>
      <c r="S53" s="457"/>
      <c r="T53" s="457"/>
      <c r="U53" s="457"/>
      <c r="V53" s="457"/>
      <c r="W53" s="457"/>
      <c r="X53" s="457"/>
      <c r="Y53" s="457"/>
      <c r="Z53" s="457"/>
      <c r="AA53" s="457"/>
      <c r="AB53" s="457"/>
      <c r="AC53" s="457"/>
      <c r="AD53" s="457"/>
      <c r="AE53" s="457"/>
      <c r="AF53" s="457"/>
      <c r="AG53" s="457"/>
      <c r="AH53" s="457"/>
      <c r="AI53" s="457"/>
      <c r="AJ53" s="457"/>
      <c r="AK53" s="457"/>
      <c r="AL53" s="457"/>
      <c r="AM53" s="457"/>
      <c r="AN53" s="457"/>
      <c r="AO53" s="457"/>
      <c r="AQ53" s="200"/>
      <c r="AR53" s="200"/>
      <c r="AS53" s="200"/>
      <c r="AT53" s="200"/>
      <c r="AU53" s="200"/>
      <c r="AV53" s="198"/>
      <c r="AW53" s="198"/>
      <c r="AX53" s="198"/>
      <c r="AY53" s="198"/>
      <c r="AZ53" s="198"/>
    </row>
    <row r="54" spans="1:67" s="197" customFormat="1" x14ac:dyDescent="0.25">
      <c r="A54" s="199"/>
      <c r="B54" s="456"/>
      <c r="C54" s="457"/>
      <c r="D54" s="457"/>
      <c r="E54" s="457"/>
      <c r="F54" s="457"/>
      <c r="G54" s="457"/>
      <c r="H54" s="457"/>
      <c r="I54" s="457"/>
      <c r="J54" s="457"/>
      <c r="K54" s="457"/>
      <c r="L54" s="457"/>
      <c r="M54" s="457"/>
      <c r="N54" s="457"/>
      <c r="O54" s="457"/>
      <c r="P54" s="457"/>
      <c r="Q54" s="457"/>
      <c r="R54" s="457"/>
      <c r="S54" s="457"/>
      <c r="T54" s="457"/>
      <c r="U54" s="457"/>
      <c r="V54" s="457"/>
      <c r="W54" s="457"/>
      <c r="X54" s="457"/>
      <c r="Y54" s="457"/>
      <c r="Z54" s="457"/>
      <c r="AA54" s="457"/>
      <c r="AB54" s="457"/>
      <c r="AC54" s="457"/>
      <c r="AD54" s="457"/>
      <c r="AE54" s="457"/>
      <c r="AF54" s="457"/>
      <c r="AG54" s="457"/>
      <c r="AH54" s="457"/>
      <c r="AI54" s="457"/>
      <c r="AJ54" s="457"/>
      <c r="AK54" s="457"/>
      <c r="AL54" s="457"/>
      <c r="AM54" s="457"/>
      <c r="AN54" s="457"/>
      <c r="AO54" s="457"/>
      <c r="AQ54" s="200"/>
      <c r="AR54" s="200"/>
      <c r="AS54" s="200"/>
      <c r="AT54" s="200"/>
      <c r="AU54" s="200"/>
      <c r="AV54" s="198"/>
      <c r="AW54" s="198"/>
      <c r="AX54" s="198"/>
      <c r="AY54" s="198"/>
      <c r="AZ54" s="198"/>
    </row>
    <row r="55" spans="1:67" s="994" customFormat="1" x14ac:dyDescent="0.25">
      <c r="AQ55" s="213"/>
      <c r="AR55" s="213"/>
      <c r="AS55" s="213"/>
      <c r="AT55" s="213"/>
      <c r="AU55" s="213"/>
    </row>
    <row r="56" spans="1:67" x14ac:dyDescent="0.25">
      <c r="AW56" s="994"/>
    </row>
    <row r="57" spans="1:67" x14ac:dyDescent="0.25">
      <c r="AW57" s="994"/>
    </row>
    <row r="58" spans="1:67" x14ac:dyDescent="0.25">
      <c r="AW58" s="994"/>
    </row>
    <row r="59" spans="1:67" x14ac:dyDescent="0.25">
      <c r="AW59" s="994"/>
    </row>
    <row r="60" spans="1:67" x14ac:dyDescent="0.25">
      <c r="AW60" s="994"/>
    </row>
    <row r="61" spans="1:67" x14ac:dyDescent="0.25">
      <c r="AW61" s="994"/>
    </row>
    <row r="62" spans="1:67" x14ac:dyDescent="0.25">
      <c r="AW62" s="994"/>
    </row>
    <row r="63" spans="1:67" x14ac:dyDescent="0.25">
      <c r="AW63" s="994"/>
    </row>
    <row r="64" spans="1:67" x14ac:dyDescent="0.25">
      <c r="AW64" s="994"/>
    </row>
    <row r="65" spans="49:49" x14ac:dyDescent="0.25">
      <c r="AW65" s="994"/>
    </row>
    <row r="66" spans="49:49" x14ac:dyDescent="0.25">
      <c r="AW66" s="994"/>
    </row>
    <row r="67" spans="49:49" x14ac:dyDescent="0.25">
      <c r="AW67" s="994"/>
    </row>
    <row r="68" spans="49:49" x14ac:dyDescent="0.25">
      <c r="AW68" s="994"/>
    </row>
    <row r="69" spans="49:49" x14ac:dyDescent="0.25">
      <c r="AW69" s="994"/>
    </row>
    <row r="70" spans="49:49" x14ac:dyDescent="0.25">
      <c r="AW70" s="994"/>
    </row>
    <row r="71" spans="49:49" x14ac:dyDescent="0.25">
      <c r="AW71" s="994"/>
    </row>
    <row r="72" spans="49:49" x14ac:dyDescent="0.25">
      <c r="AW72" s="994"/>
    </row>
    <row r="73" spans="49:49" x14ac:dyDescent="0.25">
      <c r="AW73" s="994"/>
    </row>
    <row r="74" spans="49:49" x14ac:dyDescent="0.25">
      <c r="AW74" s="994"/>
    </row>
    <row r="75" spans="49:49" x14ac:dyDescent="0.25">
      <c r="AW75" s="994"/>
    </row>
    <row r="76" spans="49:49" x14ac:dyDescent="0.25">
      <c r="AW76" s="994"/>
    </row>
    <row r="77" spans="49:49" x14ac:dyDescent="0.25">
      <c r="AW77" s="994"/>
    </row>
    <row r="78" spans="49:49" x14ac:dyDescent="0.25">
      <c r="AW78" s="994"/>
    </row>
    <row r="79" spans="49:49" x14ac:dyDescent="0.25">
      <c r="AW79" s="994"/>
    </row>
    <row r="80" spans="49:49" x14ac:dyDescent="0.25">
      <c r="AW80" s="994"/>
    </row>
    <row r="81" spans="49:49" x14ac:dyDescent="0.25">
      <c r="AW81" s="994"/>
    </row>
    <row r="82" spans="49:49" x14ac:dyDescent="0.25">
      <c r="AW82" s="994"/>
    </row>
    <row r="83" spans="49:49" x14ac:dyDescent="0.25">
      <c r="AW83" s="994"/>
    </row>
    <row r="84" spans="49:49" x14ac:dyDescent="0.25">
      <c r="AW84" s="994"/>
    </row>
    <row r="85" spans="49:49" x14ac:dyDescent="0.25">
      <c r="AW85" s="994"/>
    </row>
    <row r="86" spans="49:49" x14ac:dyDescent="0.25">
      <c r="AW86" s="994"/>
    </row>
    <row r="87" spans="49:49" x14ac:dyDescent="0.25">
      <c r="AW87" s="994"/>
    </row>
    <row r="88" spans="49:49" x14ac:dyDescent="0.25">
      <c r="AW88" s="994"/>
    </row>
    <row r="89" spans="49:49" x14ac:dyDescent="0.25">
      <c r="AW89" s="994"/>
    </row>
    <row r="90" spans="49:49" x14ac:dyDescent="0.25">
      <c r="AW90" s="994"/>
    </row>
    <row r="91" spans="49:49" x14ac:dyDescent="0.25">
      <c r="AW91" s="994"/>
    </row>
    <row r="92" spans="49:49" x14ac:dyDescent="0.25">
      <c r="AW92" s="994"/>
    </row>
    <row r="93" spans="49:49" x14ac:dyDescent="0.25">
      <c r="AW93" s="994"/>
    </row>
    <row r="94" spans="49:49" x14ac:dyDescent="0.25">
      <c r="AW94" s="994"/>
    </row>
    <row r="95" spans="49:49" x14ac:dyDescent="0.25">
      <c r="AW95" s="994"/>
    </row>
    <row r="96" spans="49:49" x14ac:dyDescent="0.25">
      <c r="AW96" s="994"/>
    </row>
    <row r="97" spans="49:49" x14ac:dyDescent="0.25">
      <c r="AW97" s="994"/>
    </row>
    <row r="98" spans="49:49" x14ac:dyDescent="0.25">
      <c r="AW98" s="994"/>
    </row>
    <row r="99" spans="49:49" x14ac:dyDescent="0.25">
      <c r="AW99" s="994"/>
    </row>
    <row r="100" spans="49:49" x14ac:dyDescent="0.25">
      <c r="AW100" s="994"/>
    </row>
    <row r="101" spans="49:49" x14ac:dyDescent="0.25">
      <c r="AW101" s="994"/>
    </row>
    <row r="102" spans="49:49" x14ac:dyDescent="0.25">
      <c r="AW102" s="994"/>
    </row>
    <row r="103" spans="49:49" x14ac:dyDescent="0.25">
      <c r="AW103" s="994"/>
    </row>
    <row r="104" spans="49:49" x14ac:dyDescent="0.25">
      <c r="AW104" s="994"/>
    </row>
    <row r="105" spans="49:49" x14ac:dyDescent="0.25">
      <c r="AW105" s="994"/>
    </row>
    <row r="106" spans="49:49" x14ac:dyDescent="0.25">
      <c r="AW106" s="994"/>
    </row>
    <row r="107" spans="49:49" x14ac:dyDescent="0.25">
      <c r="AW107" s="994"/>
    </row>
    <row r="108" spans="49:49" x14ac:dyDescent="0.25">
      <c r="AW108" s="994"/>
    </row>
    <row r="109" spans="49:49" x14ac:dyDescent="0.25">
      <c r="AW109" s="994"/>
    </row>
    <row r="110" spans="49:49" x14ac:dyDescent="0.25">
      <c r="AW110" s="994"/>
    </row>
    <row r="111" spans="49:49" x14ac:dyDescent="0.25">
      <c r="AW111" s="994"/>
    </row>
    <row r="112" spans="49:49" x14ac:dyDescent="0.25">
      <c r="AW112" s="994"/>
    </row>
    <row r="113" spans="49:49" x14ac:dyDescent="0.25">
      <c r="AW113" s="994"/>
    </row>
    <row r="114" spans="49:49" x14ac:dyDescent="0.25">
      <c r="AW114" s="994"/>
    </row>
    <row r="115" spans="49:49" x14ac:dyDescent="0.25">
      <c r="AW115" s="994"/>
    </row>
    <row r="116" spans="49:49" x14ac:dyDescent="0.25">
      <c r="AW116" s="994"/>
    </row>
    <row r="117" spans="49:49" x14ac:dyDescent="0.25">
      <c r="AW117" s="994"/>
    </row>
    <row r="118" spans="49:49" x14ac:dyDescent="0.25">
      <c r="AW118" s="994"/>
    </row>
    <row r="119" spans="49:49" x14ac:dyDescent="0.25">
      <c r="AW119" s="994"/>
    </row>
    <row r="120" spans="49:49" x14ac:dyDescent="0.25">
      <c r="AW120" s="994"/>
    </row>
    <row r="121" spans="49:49" x14ac:dyDescent="0.25">
      <c r="AW121" s="994"/>
    </row>
    <row r="122" spans="49:49" x14ac:dyDescent="0.25">
      <c r="AW122" s="994"/>
    </row>
    <row r="123" spans="49:49" x14ac:dyDescent="0.25">
      <c r="AW123" s="994"/>
    </row>
    <row r="124" spans="49:49" x14ac:dyDescent="0.25">
      <c r="AW124" s="994"/>
    </row>
    <row r="125" spans="49:49" x14ac:dyDescent="0.25">
      <c r="AW125" s="994"/>
    </row>
    <row r="126" spans="49:49" x14ac:dyDescent="0.25">
      <c r="AW126" s="994"/>
    </row>
    <row r="127" spans="49:49" x14ac:dyDescent="0.25">
      <c r="AW127" s="994"/>
    </row>
    <row r="128" spans="49:49" x14ac:dyDescent="0.25">
      <c r="AW128" s="994"/>
    </row>
    <row r="129" spans="49:49" x14ac:dyDescent="0.25">
      <c r="AW129" s="994"/>
    </row>
    <row r="130" spans="49:49" x14ac:dyDescent="0.25">
      <c r="AW130" s="994"/>
    </row>
    <row r="131" spans="49:49" x14ac:dyDescent="0.25">
      <c r="AW131" s="994"/>
    </row>
    <row r="132" spans="49:49" x14ac:dyDescent="0.25">
      <c r="AW132" s="994"/>
    </row>
    <row r="133" spans="49:49" x14ac:dyDescent="0.25">
      <c r="AW133" s="994"/>
    </row>
    <row r="134" spans="49:49" x14ac:dyDescent="0.25">
      <c r="AW134" s="994"/>
    </row>
    <row r="135" spans="49:49" x14ac:dyDescent="0.25">
      <c r="AW135" s="994"/>
    </row>
    <row r="136" spans="49:49" x14ac:dyDescent="0.25">
      <c r="AW136" s="994"/>
    </row>
    <row r="137" spans="49:49" x14ac:dyDescent="0.25">
      <c r="AW137" s="994"/>
    </row>
    <row r="138" spans="49:49" x14ac:dyDescent="0.25">
      <c r="AW138" s="994"/>
    </row>
    <row r="139" spans="49:49" x14ac:dyDescent="0.25">
      <c r="AW139" s="994"/>
    </row>
    <row r="140" spans="49:49" x14ac:dyDescent="0.25">
      <c r="AW140" s="994"/>
    </row>
    <row r="141" spans="49:49" x14ac:dyDescent="0.25">
      <c r="AW141" s="994"/>
    </row>
    <row r="142" spans="49:49" x14ac:dyDescent="0.25">
      <c r="AW142" s="994"/>
    </row>
    <row r="143" spans="49:49" x14ac:dyDescent="0.25">
      <c r="AW143" s="994"/>
    </row>
    <row r="144" spans="49:49" x14ac:dyDescent="0.25">
      <c r="AW144" s="994"/>
    </row>
    <row r="145" spans="49:49" x14ac:dyDescent="0.25">
      <c r="AW145" s="994"/>
    </row>
    <row r="146" spans="49:49" x14ac:dyDescent="0.25">
      <c r="AW146" s="994"/>
    </row>
    <row r="147" spans="49:49" x14ac:dyDescent="0.25">
      <c r="AW147" s="994"/>
    </row>
    <row r="148" spans="49:49" x14ac:dyDescent="0.25">
      <c r="AW148" s="994"/>
    </row>
    <row r="149" spans="49:49" x14ac:dyDescent="0.25">
      <c r="AW149" s="994"/>
    </row>
    <row r="150" spans="49:49" x14ac:dyDescent="0.25">
      <c r="AW150" s="994"/>
    </row>
    <row r="151" spans="49:49" x14ac:dyDescent="0.25">
      <c r="AW151" s="994"/>
    </row>
    <row r="152" spans="49:49" x14ac:dyDescent="0.25">
      <c r="AW152" s="994"/>
    </row>
    <row r="153" spans="49:49" x14ac:dyDescent="0.25">
      <c r="AW153" s="994"/>
    </row>
    <row r="154" spans="49:49" x14ac:dyDescent="0.25">
      <c r="AW154" s="994"/>
    </row>
    <row r="155" spans="49:49" x14ac:dyDescent="0.25">
      <c r="AW155" s="994"/>
    </row>
    <row r="156" spans="49:49" x14ac:dyDescent="0.25">
      <c r="AW156" s="994"/>
    </row>
    <row r="157" spans="49:49" x14ac:dyDescent="0.25">
      <c r="AW157" s="994"/>
    </row>
  </sheetData>
  <sheetProtection password="EC30" sheet="1" objects="1" scenarios="1" insertRows="0"/>
  <mergeCells count="38">
    <mergeCell ref="A1:AO1"/>
    <mergeCell ref="A2:AO2"/>
    <mergeCell ref="A4:G4"/>
    <mergeCell ref="H4:J4"/>
    <mergeCell ref="L4:P4"/>
    <mergeCell ref="W4:AA4"/>
    <mergeCell ref="AH4:AO4"/>
    <mergeCell ref="R4:V4"/>
    <mergeCell ref="D5:G5"/>
    <mergeCell ref="AH5:AO5"/>
    <mergeCell ref="A6:G6"/>
    <mergeCell ref="AH6:AO6"/>
    <mergeCell ref="I5:AF6"/>
    <mergeCell ref="A11:G11"/>
    <mergeCell ref="A7:G7"/>
    <mergeCell ref="M7:AG7"/>
    <mergeCell ref="AH7:AO7"/>
    <mergeCell ref="B8:G8"/>
    <mergeCell ref="M8:AG8"/>
    <mergeCell ref="AH8:AO8"/>
    <mergeCell ref="A10:G10"/>
    <mergeCell ref="H10:N10"/>
    <mergeCell ref="O10:Y10"/>
    <mergeCell ref="AG10:AI10"/>
    <mergeCell ref="A13:AO13"/>
    <mergeCell ref="I42:U42"/>
    <mergeCell ref="A44:G44"/>
    <mergeCell ref="H44:N44"/>
    <mergeCell ref="O44:AA44"/>
    <mergeCell ref="AB44:AH44"/>
    <mergeCell ref="AI44:AO44"/>
    <mergeCell ref="B52:AO52"/>
    <mergeCell ref="H45:N46"/>
    <mergeCell ref="O45:AA46"/>
    <mergeCell ref="AB45:AH45"/>
    <mergeCell ref="AI45:AO45"/>
    <mergeCell ref="B50:AO50"/>
    <mergeCell ref="B51:AO51"/>
  </mergeCells>
  <conditionalFormatting sqref="W4 L4 R4">
    <cfRule type="expression" dxfId="386" priority="1" stopIfTrue="1">
      <formula>L4&lt;&gt;TypeChantier</formula>
    </cfRule>
  </conditionalFormatting>
  <dataValidations disablePrompts="1" count="1">
    <dataValidation type="list" allowBlank="1" showInputMessage="1" showErrorMessage="1" sqref="AR1" xr:uid="{00000000-0002-0000-0A00-000000000000}">
      <formula1>"FR,NL"</formula1>
    </dataValidation>
  </dataValidations>
  <printOptions horizontalCentered="1" verticalCentered="1"/>
  <pageMargins left="0.19685039370078741" right="0" top="0.19685039370078741" bottom="0" header="0" footer="0"/>
  <pageSetup paperSize="9" fitToHeight="0" orientation="portrait" horizontalDpi="4294967293" verticalDpi="300" r:id="rId1"/>
  <headerFooter alignWithMargins="0"/>
  <rowBreaks count="1" manualBreakCount="1">
    <brk id="52" max="40" man="1"/>
  </rowBreaks>
  <drawing r:id="rId2"/>
  <legacyDrawing r:id="rId3"/>
  <oleObjects>
    <mc:AlternateContent xmlns:mc="http://schemas.openxmlformats.org/markup-compatibility/2006">
      <mc:Choice Requires="x14">
        <oleObject progId="Document" shapeId="28675" r:id="rId4">
          <objectPr defaultSize="0" autoPict="0" r:id="rId5">
            <anchor moveWithCells="1">
              <from>
                <xdr:col>0</xdr:col>
                <xdr:colOff>38100</xdr:colOff>
                <xdr:row>53</xdr:row>
                <xdr:rowOff>0</xdr:rowOff>
              </from>
              <to>
                <xdr:col>40</xdr:col>
                <xdr:colOff>60960</xdr:colOff>
                <xdr:row>107</xdr:row>
                <xdr:rowOff>160020</xdr:rowOff>
              </to>
            </anchor>
          </objectPr>
        </oleObject>
      </mc:Choice>
      <mc:Fallback>
        <oleObject progId="Document" shapeId="28675" r:id="rId4"/>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7">
    <outlinePr summaryBelow="0"/>
    <pageSetUpPr fitToPage="1"/>
  </sheetPr>
  <dimension ref="A1:CC127"/>
  <sheetViews>
    <sheetView zoomScaleNormal="100" zoomScaleSheetLayoutView="70" workbookViewId="0">
      <selection activeCell="AS117" sqref="AS117"/>
    </sheetView>
  </sheetViews>
  <sheetFormatPr baseColWidth="10" defaultColWidth="11.44140625" defaultRowHeight="13.2" x14ac:dyDescent="0.25"/>
  <cols>
    <col min="1" max="3" width="2.88671875" customWidth="1"/>
    <col min="4" max="26" width="2.44140625" customWidth="1"/>
    <col min="27" max="27" width="5.5546875" customWidth="1"/>
    <col min="28" max="31" width="2.5546875" customWidth="1"/>
    <col min="32" max="41" width="2.44140625" customWidth="1"/>
    <col min="42" max="42" width="7.109375" customWidth="1"/>
    <col min="43" max="45" width="11.44140625" style="256" customWidth="1"/>
    <col min="46" max="46" width="11.44140625" style="175" customWidth="1"/>
    <col min="47" max="47" width="15.44140625" style="175" customWidth="1"/>
  </cols>
  <sheetData>
    <row r="1" spans="1:51" s="89" customFormat="1" ht="17.399999999999999" x14ac:dyDescent="0.3">
      <c r="A1" s="1769" t="s">
        <v>186</v>
      </c>
      <c r="B1" s="1769"/>
      <c r="C1" s="1769"/>
      <c r="D1" s="1769"/>
      <c r="E1" s="1769"/>
      <c r="F1" s="1769"/>
      <c r="G1" s="1769"/>
      <c r="H1" s="1769"/>
      <c r="I1" s="1769"/>
      <c r="J1" s="1769"/>
      <c r="K1" s="1769"/>
      <c r="L1" s="1769"/>
      <c r="M1" s="1769"/>
      <c r="N1" s="1769"/>
      <c r="O1" s="1769"/>
      <c r="P1" s="1769"/>
      <c r="Q1" s="1769"/>
      <c r="R1" s="1769"/>
      <c r="S1" s="1769"/>
      <c r="T1" s="1769"/>
      <c r="U1" s="1769"/>
      <c r="V1" s="1769"/>
      <c r="W1" s="1769"/>
      <c r="X1" s="1769"/>
      <c r="Y1" s="1769"/>
      <c r="Z1" s="1769"/>
      <c r="AA1" s="1769"/>
      <c r="AB1" s="1769"/>
      <c r="AC1" s="1769"/>
      <c r="AD1" s="1769"/>
      <c r="AE1" s="1769"/>
      <c r="AF1" s="1769"/>
      <c r="AG1" s="1769"/>
      <c r="AH1" s="1769"/>
      <c r="AI1" s="1769"/>
      <c r="AJ1" s="1769"/>
      <c r="AK1" s="1769"/>
      <c r="AL1" s="1769"/>
      <c r="AM1" s="1769"/>
      <c r="AN1" s="1769"/>
      <c r="AO1" s="1769"/>
      <c r="AR1" s="256"/>
      <c r="AT1" s="239"/>
      <c r="AU1" s="239"/>
    </row>
    <row r="2" spans="1:51" s="92" customFormat="1" ht="17.399999999999999" x14ac:dyDescent="0.3">
      <c r="A2" s="1770" t="s">
        <v>442</v>
      </c>
      <c r="B2" s="1770"/>
      <c r="C2" s="1770"/>
      <c r="D2" s="1770"/>
      <c r="E2" s="1770"/>
      <c r="F2" s="1770"/>
      <c r="G2" s="1770"/>
      <c r="H2" s="1770"/>
      <c r="I2" s="1770"/>
      <c r="J2" s="1770"/>
      <c r="K2" s="1770"/>
      <c r="L2" s="1770"/>
      <c r="M2" s="1770"/>
      <c r="N2" s="1770"/>
      <c r="O2" s="1770"/>
      <c r="P2" s="1770"/>
      <c r="Q2" s="1770"/>
      <c r="R2" s="1770"/>
      <c r="S2" s="1770"/>
      <c r="T2" s="1770"/>
      <c r="U2" s="1770"/>
      <c r="V2" s="1770"/>
      <c r="W2" s="1770"/>
      <c r="X2" s="1770"/>
      <c r="Y2" s="1770"/>
      <c r="Z2" s="1770"/>
      <c r="AA2" s="1770"/>
      <c r="AB2" s="1770"/>
      <c r="AC2" s="1770"/>
      <c r="AD2" s="1770"/>
      <c r="AE2" s="1770"/>
      <c r="AF2" s="1770"/>
      <c r="AG2" s="1770"/>
      <c r="AH2" s="1770"/>
      <c r="AI2" s="1770"/>
      <c r="AJ2" s="1770"/>
      <c r="AK2" s="1770"/>
      <c r="AL2" s="1770"/>
      <c r="AM2" s="1770"/>
      <c r="AN2" s="1770"/>
      <c r="AO2" s="1770"/>
      <c r="AR2" s="257"/>
      <c r="AT2" s="240"/>
      <c r="AU2" s="240"/>
    </row>
    <row r="3" spans="1:51" x14ac:dyDescent="0.25">
      <c r="A3" t="str">
        <f>données!A5</f>
        <v>version 2021 (1)</v>
      </c>
      <c r="AR3" s="258"/>
    </row>
    <row r="4" spans="1:51" x14ac:dyDescent="0.25">
      <c r="A4" s="1620" t="s">
        <v>100</v>
      </c>
      <c r="B4" s="1620"/>
      <c r="C4" s="1620"/>
      <c r="D4" s="1620"/>
      <c r="E4" s="1620"/>
      <c r="F4" s="1620"/>
      <c r="G4" s="1780"/>
      <c r="H4" s="1519" t="s">
        <v>97</v>
      </c>
      <c r="I4" s="1520"/>
      <c r="J4" s="1520"/>
      <c r="K4" s="269"/>
      <c r="L4" s="1647" t="s">
        <v>488</v>
      </c>
      <c r="M4" s="1647"/>
      <c r="N4" s="1647"/>
      <c r="O4" s="1647"/>
      <c r="P4" s="1647"/>
      <c r="Q4" s="269"/>
      <c r="R4" s="1647" t="s">
        <v>484</v>
      </c>
      <c r="S4" s="1647"/>
      <c r="T4" s="1647"/>
      <c r="U4" s="1647"/>
      <c r="V4" s="1647"/>
      <c r="W4" s="1647" t="s">
        <v>489</v>
      </c>
      <c r="X4" s="1647"/>
      <c r="Y4" s="1647"/>
      <c r="Z4" s="1647"/>
      <c r="AA4" s="1647"/>
      <c r="AB4" s="1133" t="s">
        <v>42</v>
      </c>
      <c r="AC4" s="1276"/>
      <c r="AD4" s="1276"/>
      <c r="AE4" s="1276"/>
      <c r="AF4" s="1276"/>
      <c r="AG4" s="1134"/>
      <c r="AH4" s="1621" t="s">
        <v>101</v>
      </c>
      <c r="AI4" s="1622"/>
      <c r="AJ4" s="1622"/>
      <c r="AK4" s="1622"/>
      <c r="AL4" s="1622"/>
      <c r="AM4" s="1622"/>
      <c r="AN4" s="1622"/>
      <c r="AO4" s="1622"/>
      <c r="AP4" s="20"/>
      <c r="AQ4" s="259"/>
      <c r="AR4" s="258"/>
    </row>
    <row r="5" spans="1:51" ht="12.75" customHeight="1" x14ac:dyDescent="0.25">
      <c r="A5" s="1123" t="s">
        <v>137</v>
      </c>
      <c r="B5" s="1123"/>
      <c r="C5" s="1123"/>
      <c r="D5" s="1744">
        <f>données!D7</f>
        <v>0</v>
      </c>
      <c r="E5" s="1744"/>
      <c r="F5" s="1744"/>
      <c r="G5" s="1779"/>
      <c r="H5" s="269" t="s">
        <v>141</v>
      </c>
      <c r="I5" s="1701">
        <f>données!$J$7</f>
        <v>0</v>
      </c>
      <c r="J5" s="1701"/>
      <c r="K5" s="1701"/>
      <c r="L5" s="1701"/>
      <c r="M5" s="1701"/>
      <c r="N5" s="1701"/>
      <c r="O5" s="1701"/>
      <c r="P5" s="1701"/>
      <c r="Q5" s="1701"/>
      <c r="R5" s="1701"/>
      <c r="S5" s="1701"/>
      <c r="T5" s="1701"/>
      <c r="U5" s="1701"/>
      <c r="V5" s="1701"/>
      <c r="W5" s="1701"/>
      <c r="X5" s="1701"/>
      <c r="Y5" s="1701"/>
      <c r="Z5" s="1701"/>
      <c r="AA5" s="1701"/>
      <c r="AB5" s="1701"/>
      <c r="AC5" s="1701"/>
      <c r="AD5" s="1701"/>
      <c r="AE5" s="1701"/>
      <c r="AF5" s="1701"/>
      <c r="AG5" s="1382"/>
      <c r="AH5" s="1743">
        <f>données!$AI$7</f>
        <v>0</v>
      </c>
      <c r="AI5" s="1744"/>
      <c r="AJ5" s="1744"/>
      <c r="AK5" s="1744"/>
      <c r="AL5" s="1744"/>
      <c r="AM5" s="1744"/>
      <c r="AN5" s="1744"/>
      <c r="AO5" s="1744"/>
      <c r="AP5" s="15"/>
      <c r="AQ5" s="163"/>
      <c r="AR5" s="258"/>
    </row>
    <row r="6" spans="1:51" ht="12.75" customHeight="1" x14ac:dyDescent="0.25">
      <c r="A6" s="1724">
        <f>données!A8</f>
        <v>0</v>
      </c>
      <c r="B6" s="1724"/>
      <c r="C6" s="1724"/>
      <c r="D6" s="1724"/>
      <c r="E6" s="1724"/>
      <c r="F6" s="1724"/>
      <c r="G6" s="1725"/>
      <c r="H6" s="269" t="s">
        <v>138</v>
      </c>
      <c r="I6" s="1703"/>
      <c r="J6" s="1703"/>
      <c r="K6" s="1703"/>
      <c r="L6" s="1703"/>
      <c r="M6" s="1703"/>
      <c r="N6" s="1703"/>
      <c r="O6" s="1703"/>
      <c r="P6" s="1703"/>
      <c r="Q6" s="1703"/>
      <c r="R6" s="1703"/>
      <c r="S6" s="1703"/>
      <c r="T6" s="1703"/>
      <c r="U6" s="1703"/>
      <c r="V6" s="1703"/>
      <c r="W6" s="1703"/>
      <c r="X6" s="1703"/>
      <c r="Y6" s="1703"/>
      <c r="Z6" s="1703"/>
      <c r="AA6" s="1703"/>
      <c r="AB6" s="1703"/>
      <c r="AC6" s="1703"/>
      <c r="AD6" s="1703"/>
      <c r="AE6" s="1703"/>
      <c r="AF6" s="1703"/>
      <c r="AG6" s="764" t="s">
        <v>44</v>
      </c>
      <c r="AH6" s="1755">
        <f>données!$AI$8</f>
        <v>0</v>
      </c>
      <c r="AI6" s="1756"/>
      <c r="AJ6" s="1756"/>
      <c r="AK6" s="1756"/>
      <c r="AL6" s="1756"/>
      <c r="AM6" s="1756"/>
      <c r="AN6" s="1756"/>
      <c r="AO6" s="1756"/>
      <c r="AP6" s="15"/>
      <c r="AQ6" s="163"/>
      <c r="AR6" s="258"/>
    </row>
    <row r="7" spans="1:51" ht="12.15" customHeight="1" x14ac:dyDescent="0.25">
      <c r="A7" s="1724">
        <f>données!A9</f>
        <v>0</v>
      </c>
      <c r="B7" s="1724"/>
      <c r="C7" s="1724"/>
      <c r="D7" s="1724"/>
      <c r="E7" s="1724"/>
      <c r="F7" s="1724"/>
      <c r="G7" s="1725"/>
      <c r="H7" s="269" t="s">
        <v>140</v>
      </c>
      <c r="I7" s="269"/>
      <c r="J7" s="269"/>
      <c r="K7" s="269"/>
      <c r="L7" s="269"/>
      <c r="M7" s="1695">
        <f>données!$M$9</f>
        <v>0</v>
      </c>
      <c r="N7" s="1695"/>
      <c r="O7" s="1695"/>
      <c r="P7" s="1695"/>
      <c r="Q7" s="1695"/>
      <c r="R7" s="1695"/>
      <c r="S7" s="1695"/>
      <c r="T7" s="1695"/>
      <c r="U7" s="1695"/>
      <c r="V7" s="1695"/>
      <c r="W7" s="1695"/>
      <c r="X7" s="1695"/>
      <c r="Y7" s="1695"/>
      <c r="Z7" s="1695"/>
      <c r="AA7" s="1695"/>
      <c r="AB7" s="1695"/>
      <c r="AC7" s="1695"/>
      <c r="AD7" s="1695"/>
      <c r="AE7" s="1695"/>
      <c r="AF7" s="1695"/>
      <c r="AG7" s="1995"/>
      <c r="AH7" s="1755">
        <f>données!$AI$9</f>
        <v>0</v>
      </c>
      <c r="AI7" s="1756"/>
      <c r="AJ7" s="1756"/>
      <c r="AK7" s="1756"/>
      <c r="AL7" s="1756"/>
      <c r="AM7" s="1756"/>
      <c r="AN7" s="1756"/>
      <c r="AO7" s="1756"/>
      <c r="AP7" s="15"/>
      <c r="AQ7" s="163"/>
      <c r="AR7" s="258"/>
    </row>
    <row r="8" spans="1:51" x14ac:dyDescent="0.25">
      <c r="A8" s="1123" t="s">
        <v>138</v>
      </c>
      <c r="B8" s="1726">
        <f>données!B10</f>
        <v>0</v>
      </c>
      <c r="C8" s="1726"/>
      <c r="D8" s="1726"/>
      <c r="E8" s="1726"/>
      <c r="F8" s="1726"/>
      <c r="G8" s="1727"/>
      <c r="H8" s="269" t="s">
        <v>139</v>
      </c>
      <c r="I8" s="269"/>
      <c r="J8" s="269"/>
      <c r="K8" s="269"/>
      <c r="L8" s="1276"/>
      <c r="M8" s="1728">
        <f>données!$M$10</f>
        <v>0</v>
      </c>
      <c r="N8" s="1728"/>
      <c r="O8" s="1728"/>
      <c r="P8" s="1728"/>
      <c r="Q8" s="1728"/>
      <c r="R8" s="1728"/>
      <c r="S8" s="1728"/>
      <c r="T8" s="1728"/>
      <c r="U8" s="1728"/>
      <c r="V8" s="1728"/>
      <c r="W8" s="1728"/>
      <c r="X8" s="1728"/>
      <c r="Y8" s="1728"/>
      <c r="Z8" s="1728"/>
      <c r="AA8" s="1728"/>
      <c r="AB8" s="1728"/>
      <c r="AC8" s="1728"/>
      <c r="AD8" s="1728"/>
      <c r="AE8" s="1728"/>
      <c r="AF8" s="1728"/>
      <c r="AG8" s="1729"/>
      <c r="AH8" s="1755" t="str">
        <f>IF(données!$AI$10=0,"",données!$AI$10)</f>
        <v/>
      </c>
      <c r="AI8" s="1756"/>
      <c r="AJ8" s="1756"/>
      <c r="AK8" s="1756"/>
      <c r="AL8" s="1756"/>
      <c r="AM8" s="1756"/>
      <c r="AN8" s="1756"/>
      <c r="AO8" s="1756"/>
      <c r="AP8" s="15"/>
      <c r="AQ8" s="163"/>
      <c r="AR8" s="260"/>
      <c r="AS8" s="163"/>
      <c r="AT8" s="213"/>
      <c r="AU8" s="213"/>
      <c r="AV8" s="15"/>
      <c r="AW8" s="15"/>
      <c r="AX8" s="15"/>
      <c r="AY8" s="15"/>
    </row>
    <row r="9" spans="1:51" x14ac:dyDescent="0.25">
      <c r="A9" s="6"/>
      <c r="B9" s="6"/>
      <c r="C9" s="6"/>
      <c r="D9" s="6"/>
      <c r="E9" s="6"/>
      <c r="F9" s="6"/>
      <c r="G9" s="5"/>
      <c r="H9" s="18"/>
      <c r="I9" s="6"/>
      <c r="J9" s="6"/>
      <c r="K9" s="6"/>
      <c r="L9" s="6"/>
      <c r="M9" s="6"/>
      <c r="N9" s="6"/>
      <c r="O9" s="6"/>
      <c r="P9" s="6"/>
      <c r="Q9" s="6"/>
      <c r="R9" s="6"/>
      <c r="S9" s="6"/>
      <c r="T9" s="6"/>
      <c r="U9" s="6"/>
      <c r="V9" s="6"/>
      <c r="W9" s="6"/>
      <c r="X9" s="6"/>
      <c r="Y9" s="6"/>
      <c r="Z9" s="6"/>
      <c r="AA9" s="6"/>
      <c r="AB9" s="6"/>
      <c r="AC9" s="6"/>
      <c r="AD9" s="6"/>
      <c r="AE9" s="6"/>
      <c r="AF9" s="6"/>
      <c r="AG9" s="6"/>
      <c r="AH9" s="176"/>
      <c r="AI9" s="6"/>
      <c r="AJ9" s="6"/>
      <c r="AK9" s="6"/>
      <c r="AL9" s="6"/>
      <c r="AM9" s="6"/>
      <c r="AN9" s="6"/>
      <c r="AO9" s="6"/>
    </row>
    <row r="10" spans="1:51" ht="21" x14ac:dyDescent="0.4">
      <c r="A10" s="1771" t="str">
        <f>'dv1'!A10:E10</f>
        <v>Ed. 2017</v>
      </c>
      <c r="B10" s="1771"/>
      <c r="C10" s="1771"/>
      <c r="D10" s="1771"/>
      <c r="E10" s="1771"/>
      <c r="F10" s="1771"/>
      <c r="G10" s="1636"/>
      <c r="H10" s="2027" t="s">
        <v>18</v>
      </c>
      <c r="I10" s="2028"/>
      <c r="J10" s="2028"/>
      <c r="K10" s="2028"/>
      <c r="L10" s="2028"/>
      <c r="M10" s="2028"/>
      <c r="N10" s="2028"/>
      <c r="O10" s="2028"/>
      <c r="P10" s="2028"/>
      <c r="Q10" s="2028"/>
      <c r="R10" s="2028"/>
      <c r="S10" s="2028"/>
      <c r="T10" s="2028"/>
      <c r="U10" s="1757">
        <v>1</v>
      </c>
      <c r="V10" s="1757"/>
      <c r="W10" s="1757"/>
      <c r="X10" s="1757"/>
      <c r="Y10" s="1757"/>
      <c r="Z10" s="97"/>
      <c r="AA10" s="2029" t="s">
        <v>126</v>
      </c>
      <c r="AB10" s="2030"/>
      <c r="AC10" s="2030"/>
      <c r="AD10" s="2030"/>
      <c r="AE10" s="2030"/>
      <c r="AF10" s="2030"/>
      <c r="AG10" s="1757"/>
      <c r="AH10" s="1757"/>
      <c r="AI10" s="1758"/>
      <c r="AJ10" s="101" t="s">
        <v>156</v>
      </c>
      <c r="AK10" s="98"/>
      <c r="AL10" s="98"/>
      <c r="AM10" s="98"/>
      <c r="AN10" s="98"/>
      <c r="AO10" s="98"/>
    </row>
    <row r="11" spans="1:51" ht="12.75" customHeight="1" x14ac:dyDescent="0.25">
      <c r="A11" s="1648" t="str">
        <f>'dv1'!A11:F11</f>
        <v>(SLRB/MT 2017)</v>
      </c>
      <c r="B11" s="1648"/>
      <c r="C11" s="1648"/>
      <c r="D11" s="1648"/>
      <c r="E11" s="1648"/>
      <c r="F11" s="1648"/>
      <c r="G11" s="1649"/>
      <c r="H11" s="61"/>
      <c r="I11" s="8"/>
      <c r="J11" s="8"/>
      <c r="K11" s="8"/>
      <c r="L11" s="8"/>
      <c r="M11" s="8"/>
      <c r="N11" s="8"/>
      <c r="O11" s="8"/>
      <c r="P11" s="8"/>
      <c r="Q11" s="8"/>
      <c r="R11" s="8"/>
      <c r="S11" s="8"/>
      <c r="T11" s="8"/>
      <c r="U11" s="8"/>
      <c r="V11" s="8"/>
      <c r="W11" s="8"/>
      <c r="X11" s="8"/>
      <c r="Y11" s="8"/>
      <c r="Z11" s="8"/>
      <c r="AA11" s="2048" t="s">
        <v>127</v>
      </c>
      <c r="AB11" s="2049"/>
      <c r="AC11" s="2049"/>
      <c r="AD11" s="2049"/>
      <c r="AE11" s="2049"/>
      <c r="AF11" s="2049"/>
      <c r="AG11" s="2049"/>
      <c r="AH11" s="2049"/>
      <c r="AI11" s="2050"/>
      <c r="AJ11" s="6"/>
      <c r="AK11" s="6"/>
      <c r="AL11" s="6"/>
      <c r="AM11" s="6"/>
      <c r="AN11" s="6"/>
      <c r="AO11" s="6"/>
    </row>
    <row r="12" spans="1:51" ht="12" customHeight="1" x14ac:dyDescent="0.25"/>
    <row r="13" spans="1:51" x14ac:dyDescent="0.25">
      <c r="A13" s="2051" t="s">
        <v>654</v>
      </c>
      <c r="B13" s="2051"/>
      <c r="C13" s="2051"/>
      <c r="D13" s="2051"/>
      <c r="E13" s="2051"/>
      <c r="F13" s="2051"/>
      <c r="G13" s="2051"/>
      <c r="H13" s="2051"/>
      <c r="I13" s="2051"/>
      <c r="J13" s="2051"/>
      <c r="K13" s="2051"/>
      <c r="L13" s="2051"/>
      <c r="M13" s="2051"/>
      <c r="N13" s="2051"/>
      <c r="O13" s="2051"/>
      <c r="P13" s="2051"/>
      <c r="Q13" s="2051"/>
      <c r="R13" s="2051"/>
      <c r="S13" s="2051"/>
      <c r="T13" s="2051"/>
      <c r="U13" s="2051"/>
      <c r="V13" s="2051"/>
      <c r="W13" s="2051"/>
      <c r="X13" s="2051"/>
      <c r="Y13" s="2051"/>
      <c r="Z13" s="2051"/>
      <c r="AA13" s="2051"/>
      <c r="AB13" s="2051"/>
      <c r="AC13" s="2051"/>
      <c r="AD13" s="2051"/>
      <c r="AE13" s="2051"/>
      <c r="AF13" s="2051"/>
      <c r="AG13" s="2051"/>
      <c r="AH13" s="2051"/>
      <c r="AI13" s="2051"/>
      <c r="AJ13" s="2051"/>
      <c r="AK13" s="2051"/>
      <c r="AL13" s="2051"/>
      <c r="AM13" s="2051"/>
      <c r="AN13" s="2051"/>
      <c r="AO13" s="2051"/>
    </row>
    <row r="14" spans="1:51" x14ac:dyDescent="0.25">
      <c r="A14" s="2052" t="s">
        <v>443</v>
      </c>
      <c r="B14" s="2052"/>
      <c r="C14" s="2052"/>
      <c r="D14" s="2052"/>
      <c r="E14" s="2052"/>
      <c r="F14" s="2052"/>
      <c r="G14" s="2052"/>
      <c r="H14" s="2052"/>
      <c r="I14" s="2052"/>
      <c r="J14" s="2052"/>
      <c r="K14" s="2052"/>
      <c r="L14" s="2052"/>
      <c r="M14" s="2052"/>
      <c r="N14" s="2052"/>
      <c r="O14" s="2052"/>
      <c r="P14" s="2052"/>
      <c r="Q14" s="2052"/>
      <c r="R14" s="2052"/>
      <c r="S14" s="2052"/>
      <c r="T14" s="2052"/>
      <c r="U14" s="2052"/>
      <c r="V14" s="2052"/>
      <c r="W14" s="2052"/>
      <c r="X14" s="2052"/>
      <c r="Y14" s="2052"/>
      <c r="Z14" s="2052"/>
      <c r="AA14" s="2052"/>
      <c r="AB14" s="2052"/>
      <c r="AC14" s="2052"/>
      <c r="AD14" s="2052"/>
      <c r="AE14" s="2052"/>
      <c r="AF14" s="2052"/>
      <c r="AG14" s="2052"/>
      <c r="AH14" s="2052"/>
      <c r="AI14" s="2052"/>
      <c r="AJ14" s="2052"/>
      <c r="AK14" s="2052"/>
      <c r="AL14" s="2052"/>
      <c r="AM14" s="2052"/>
      <c r="AN14" s="2052"/>
      <c r="AO14" s="2052"/>
    </row>
    <row r="15" spans="1:51" ht="13.8" thickBot="1" x14ac:dyDescent="0.3">
      <c r="A15" s="2053"/>
      <c r="B15" s="2053"/>
      <c r="C15" s="2053"/>
      <c r="D15" s="2053"/>
      <c r="E15" s="2053"/>
      <c r="F15" s="2053"/>
      <c r="G15" s="2053"/>
      <c r="H15" s="2053"/>
      <c r="I15" s="2053"/>
      <c r="J15" s="2053"/>
      <c r="K15" s="2053"/>
      <c r="L15" s="2053"/>
      <c r="M15" s="2053"/>
      <c r="N15" s="2053"/>
      <c r="O15" s="2053"/>
      <c r="P15" s="2053"/>
      <c r="Q15" s="2053"/>
      <c r="R15" s="2053"/>
      <c r="S15" s="2053"/>
      <c r="T15" s="2053"/>
      <c r="U15" s="2053"/>
      <c r="V15" s="2053"/>
      <c r="W15" s="2053"/>
      <c r="X15" s="2053"/>
      <c r="Y15" s="2053"/>
      <c r="Z15" s="2053"/>
      <c r="AA15" s="2053"/>
      <c r="AB15" s="2053"/>
      <c r="AC15" s="2053"/>
      <c r="AD15" s="2053"/>
      <c r="AE15" s="2053"/>
      <c r="AF15" s="2053"/>
      <c r="AG15" s="2053"/>
      <c r="AH15" s="2053"/>
      <c r="AI15" s="2053"/>
      <c r="AJ15" s="2053"/>
      <c r="AK15" s="2053"/>
      <c r="AL15" s="2053"/>
      <c r="AM15" s="2053"/>
      <c r="AN15" s="2053"/>
      <c r="AO15" s="2053"/>
    </row>
    <row r="16" spans="1:51" ht="10.5" customHeight="1" x14ac:dyDescent="0.25">
      <c r="A16" s="1746" t="s">
        <v>89</v>
      </c>
      <c r="B16" s="1746"/>
      <c r="C16" s="1747"/>
      <c r="D16" s="1737" t="s">
        <v>444</v>
      </c>
      <c r="E16" s="1738"/>
      <c r="F16" s="1738"/>
      <c r="G16" s="1738"/>
      <c r="H16" s="1738"/>
      <c r="I16" s="1738"/>
      <c r="J16" s="1738"/>
      <c r="K16" s="1738"/>
      <c r="L16" s="1738"/>
      <c r="M16" s="1738"/>
      <c r="N16" s="1738"/>
      <c r="O16" s="1738"/>
      <c r="P16" s="1738"/>
      <c r="Q16" s="1738"/>
      <c r="R16" s="1739"/>
      <c r="S16" s="1745" t="s">
        <v>87</v>
      </c>
      <c r="T16" s="1746"/>
      <c r="U16" s="1746"/>
      <c r="V16" s="1746"/>
      <c r="W16" s="1746"/>
      <c r="X16" s="1746"/>
      <c r="Y16" s="1746"/>
      <c r="Z16" s="1747"/>
      <c r="AA16" s="1831" t="s">
        <v>75</v>
      </c>
      <c r="AB16" s="1822" t="s">
        <v>74</v>
      </c>
      <c r="AC16" s="1823"/>
      <c r="AD16" s="1823"/>
      <c r="AE16" s="1824"/>
      <c r="AF16" s="1737" t="s">
        <v>285</v>
      </c>
      <c r="AG16" s="1738"/>
      <c r="AH16" s="1738"/>
      <c r="AI16" s="1738"/>
      <c r="AJ16" s="1738"/>
      <c r="AK16" s="1738"/>
      <c r="AL16" s="1738"/>
      <c r="AM16" s="1738"/>
      <c r="AN16" s="1738"/>
      <c r="AO16" s="1738"/>
      <c r="AP16" s="22"/>
      <c r="AS16" s="65"/>
    </row>
    <row r="17" spans="1:47" ht="26.4" customHeight="1" x14ac:dyDescent="0.25">
      <c r="A17" s="1774"/>
      <c r="B17" s="1774"/>
      <c r="C17" s="1775"/>
      <c r="D17" s="1589"/>
      <c r="E17" s="1590"/>
      <c r="F17" s="1590"/>
      <c r="G17" s="1590"/>
      <c r="H17" s="1590"/>
      <c r="I17" s="1590"/>
      <c r="J17" s="1590"/>
      <c r="K17" s="1590"/>
      <c r="L17" s="1590"/>
      <c r="M17" s="1590"/>
      <c r="N17" s="1590"/>
      <c r="O17" s="1590"/>
      <c r="P17" s="1590"/>
      <c r="Q17" s="1590"/>
      <c r="R17" s="1591"/>
      <c r="S17" s="1748"/>
      <c r="T17" s="1749"/>
      <c r="U17" s="1749"/>
      <c r="V17" s="1749"/>
      <c r="W17" s="1749"/>
      <c r="X17" s="1749"/>
      <c r="Y17" s="1749"/>
      <c r="Z17" s="1750"/>
      <c r="AA17" s="1832"/>
      <c r="AB17" s="1825"/>
      <c r="AC17" s="1826"/>
      <c r="AD17" s="1826"/>
      <c r="AE17" s="1827"/>
      <c r="AF17" s="1592"/>
      <c r="AG17" s="1593"/>
      <c r="AH17" s="1593"/>
      <c r="AI17" s="1593"/>
      <c r="AJ17" s="1593"/>
      <c r="AK17" s="1593"/>
      <c r="AL17" s="1593"/>
      <c r="AM17" s="1593"/>
      <c r="AN17" s="1593"/>
      <c r="AO17" s="1593"/>
      <c r="AP17" s="15"/>
      <c r="AS17" s="65"/>
    </row>
    <row r="18" spans="1:47" ht="21.75" customHeight="1" x14ac:dyDescent="0.25">
      <c r="A18" s="1749"/>
      <c r="B18" s="1749"/>
      <c r="C18" s="1750"/>
      <c r="D18" s="1592"/>
      <c r="E18" s="1593"/>
      <c r="F18" s="1593"/>
      <c r="G18" s="1593"/>
      <c r="H18" s="1593"/>
      <c r="I18" s="1593"/>
      <c r="J18" s="1593"/>
      <c r="K18" s="1593"/>
      <c r="L18" s="1593"/>
      <c r="M18" s="1593"/>
      <c r="N18" s="1593"/>
      <c r="O18" s="1593"/>
      <c r="P18" s="1593"/>
      <c r="Q18" s="1593"/>
      <c r="R18" s="1594"/>
      <c r="S18" s="2040" t="s">
        <v>76</v>
      </c>
      <c r="T18" s="2041"/>
      <c r="U18" s="2041"/>
      <c r="V18" s="2042"/>
      <c r="W18" s="2040" t="s">
        <v>77</v>
      </c>
      <c r="X18" s="2041"/>
      <c r="Y18" s="2041"/>
      <c r="Z18" s="2042"/>
      <c r="AA18" s="1833"/>
      <c r="AB18" s="1828"/>
      <c r="AC18" s="1829"/>
      <c r="AD18" s="1829"/>
      <c r="AE18" s="1830"/>
      <c r="AF18" s="1998" t="s">
        <v>62</v>
      </c>
      <c r="AG18" s="1999"/>
      <c r="AH18" s="1999"/>
      <c r="AI18" s="1999"/>
      <c r="AJ18" s="2017"/>
      <c r="AK18" s="1998" t="s">
        <v>112</v>
      </c>
      <c r="AL18" s="1999"/>
      <c r="AM18" s="1999"/>
      <c r="AN18" s="1999"/>
      <c r="AO18" s="1999"/>
      <c r="AP18" s="22"/>
      <c r="AS18" s="65"/>
    </row>
    <row r="19" spans="1:47" ht="15.6" customHeight="1" x14ac:dyDescent="0.25">
      <c r="A19" s="2015"/>
      <c r="B19" s="2015"/>
      <c r="C19" s="2016"/>
      <c r="D19" s="2037"/>
      <c r="E19" s="2038"/>
      <c r="F19" s="2038"/>
      <c r="G19" s="2038"/>
      <c r="H19" s="2038"/>
      <c r="I19" s="2038"/>
      <c r="J19" s="2038"/>
      <c r="K19" s="2038"/>
      <c r="L19" s="2038"/>
      <c r="M19" s="2038"/>
      <c r="N19" s="2038"/>
      <c r="O19" s="2038"/>
      <c r="P19" s="2038"/>
      <c r="Q19" s="2038"/>
      <c r="R19" s="2039"/>
      <c r="S19" s="2034" t="s">
        <v>45</v>
      </c>
      <c r="T19" s="2035"/>
      <c r="U19" s="2035"/>
      <c r="V19" s="2036"/>
      <c r="W19" s="2034" t="s">
        <v>45</v>
      </c>
      <c r="X19" s="2035"/>
      <c r="Y19" s="2035"/>
      <c r="Z19" s="2036"/>
      <c r="AA19" s="1282" t="s">
        <v>45</v>
      </c>
      <c r="AB19" s="2021" t="s">
        <v>45</v>
      </c>
      <c r="AC19" s="2022"/>
      <c r="AD19" s="2022"/>
      <c r="AE19" s="2023"/>
      <c r="AF19" s="2031"/>
      <c r="AG19" s="2032"/>
      <c r="AH19" s="2032"/>
      <c r="AI19" s="2032"/>
      <c r="AJ19" s="2033"/>
      <c r="AK19" s="2031"/>
      <c r="AL19" s="2032"/>
      <c r="AM19" s="2032"/>
      <c r="AN19" s="2032"/>
      <c r="AO19" s="2032"/>
    </row>
    <row r="20" spans="1:47" ht="15.6" customHeight="1" x14ac:dyDescent="0.25">
      <c r="A20" s="2043"/>
      <c r="B20" s="2043"/>
      <c r="C20" s="2044"/>
      <c r="D20" s="2045" t="str">
        <f>IFERROR(INDEX(MR!$B$4:$B$2003,MATCH($A20,MR!$A$4:$A$2003,0)),"")</f>
        <v/>
      </c>
      <c r="E20" s="2046"/>
      <c r="F20" s="2046"/>
      <c r="G20" s="2046"/>
      <c r="H20" s="2046"/>
      <c r="I20" s="2046"/>
      <c r="J20" s="2046"/>
      <c r="K20" s="2046"/>
      <c r="L20" s="2046"/>
      <c r="M20" s="2046"/>
      <c r="N20" s="2046"/>
      <c r="O20" s="2046"/>
      <c r="P20" s="2046"/>
      <c r="Q20" s="2046"/>
      <c r="R20" s="2047"/>
      <c r="S20" s="2018"/>
      <c r="T20" s="2019"/>
      <c r="U20" s="2019"/>
      <c r="V20" s="2020"/>
      <c r="W20" s="2018"/>
      <c r="X20" s="2019"/>
      <c r="Y20" s="2019"/>
      <c r="Z20" s="2020"/>
      <c r="AA20" s="1015" t="str">
        <f>IFERROR(INDEX(MR!$E$4:$E$2003,MATCH(#REF!,MR!$A$4:$A$2003,0)),"")</f>
        <v/>
      </c>
      <c r="AB20" s="2024" t="str">
        <f>IFERROR(INDEX(MR!$F$4:$F$2003,MATCH(#REF!,MR!$A$4:$A$2003,0)),"")</f>
        <v/>
      </c>
      <c r="AC20" s="2025"/>
      <c r="AD20" s="2025"/>
      <c r="AE20" s="2026"/>
      <c r="AF20" s="2012">
        <f t="shared" ref="AF20:AF38" si="0">IFERROR(ROUND(S20*AB20,2),0)</f>
        <v>0</v>
      </c>
      <c r="AG20" s="2013"/>
      <c r="AH20" s="2013"/>
      <c r="AI20" s="2013"/>
      <c r="AJ20" s="2014"/>
      <c r="AK20" s="2012">
        <f t="shared" ref="AK20:AK38" si="1">IFERROR(-ROUND(W20*AB20,2),0)</f>
        <v>0</v>
      </c>
      <c r="AL20" s="2013"/>
      <c r="AM20" s="2013"/>
      <c r="AN20" s="2013"/>
      <c r="AO20" s="2013"/>
    </row>
    <row r="21" spans="1:47" ht="15.6" customHeight="1" x14ac:dyDescent="0.25">
      <c r="A21" s="1996"/>
      <c r="B21" s="1996"/>
      <c r="C21" s="1997"/>
      <c r="D21" s="2000" t="str">
        <f>IFERROR(INDEX(MR!$B$4:$B$2003,MATCH($A21,MR!$A$4:$A$2003,0)),"")</f>
        <v/>
      </c>
      <c r="E21" s="2001"/>
      <c r="F21" s="2001"/>
      <c r="G21" s="2001"/>
      <c r="H21" s="2001"/>
      <c r="I21" s="2001"/>
      <c r="J21" s="2001"/>
      <c r="K21" s="2001"/>
      <c r="L21" s="2001"/>
      <c r="M21" s="2001"/>
      <c r="N21" s="2001"/>
      <c r="O21" s="2001"/>
      <c r="P21" s="2001"/>
      <c r="Q21" s="2001"/>
      <c r="R21" s="2002"/>
      <c r="S21" s="2003"/>
      <c r="T21" s="2004"/>
      <c r="U21" s="2004"/>
      <c r="V21" s="2005"/>
      <c r="W21" s="2003"/>
      <c r="X21" s="2004"/>
      <c r="Y21" s="2004"/>
      <c r="Z21" s="2005"/>
      <c r="AA21" s="1015" t="str">
        <f>IFERROR(INDEX(MR!$E$4:$E$2003,MATCH($A21,MR!$A$4:$A$2003,0)),"")</f>
        <v/>
      </c>
      <c r="AB21" s="2009" t="str">
        <f>IFERROR(INDEX(MR!$F$4:$F$2003,MATCH($A21,MR!$A$4:$A$2003,0)),"")</f>
        <v/>
      </c>
      <c r="AC21" s="2010"/>
      <c r="AD21" s="2010"/>
      <c r="AE21" s="2011"/>
      <c r="AF21" s="2006">
        <f t="shared" si="0"/>
        <v>0</v>
      </c>
      <c r="AG21" s="2007"/>
      <c r="AH21" s="2007"/>
      <c r="AI21" s="2007"/>
      <c r="AJ21" s="2008"/>
      <c r="AK21" s="2006">
        <f t="shared" si="1"/>
        <v>0</v>
      </c>
      <c r="AL21" s="2007"/>
      <c r="AM21" s="2007"/>
      <c r="AN21" s="2007"/>
      <c r="AO21" s="2007"/>
    </row>
    <row r="22" spans="1:47" ht="15.6" customHeight="1" x14ac:dyDescent="0.25">
      <c r="A22" s="1996"/>
      <c r="B22" s="1996"/>
      <c r="C22" s="1997"/>
      <c r="D22" s="2000" t="str">
        <f>IFERROR(INDEX(MR!$B$4:$B$2003,MATCH($A22,MR!$A$4:$A$2003,0)),"")</f>
        <v/>
      </c>
      <c r="E22" s="2001"/>
      <c r="F22" s="2001"/>
      <c r="G22" s="2001"/>
      <c r="H22" s="2001"/>
      <c r="I22" s="2001"/>
      <c r="J22" s="2001"/>
      <c r="K22" s="2001"/>
      <c r="L22" s="2001"/>
      <c r="M22" s="2001"/>
      <c r="N22" s="2001"/>
      <c r="O22" s="2001"/>
      <c r="P22" s="2001"/>
      <c r="Q22" s="2001"/>
      <c r="R22" s="2002"/>
      <c r="S22" s="2003"/>
      <c r="T22" s="2004"/>
      <c r="U22" s="2004"/>
      <c r="V22" s="2005"/>
      <c r="W22" s="2003"/>
      <c r="X22" s="2004"/>
      <c r="Y22" s="2004"/>
      <c r="Z22" s="2005"/>
      <c r="AA22" s="1016" t="str">
        <f>IFERROR(INDEX(MR!$E$4:$E$2003,MATCH($A22,MR!$A$4:$A$2003,0)),"")</f>
        <v/>
      </c>
      <c r="AB22" s="2009" t="str">
        <f>IFERROR(INDEX(MR!$F$4:$F$2003,MATCH($A22,MR!$A$4:$A$2003,0)),"")</f>
        <v/>
      </c>
      <c r="AC22" s="2010"/>
      <c r="AD22" s="2010"/>
      <c r="AE22" s="2011"/>
      <c r="AF22" s="2006">
        <f t="shared" si="0"/>
        <v>0</v>
      </c>
      <c r="AG22" s="2007"/>
      <c r="AH22" s="2007"/>
      <c r="AI22" s="2007"/>
      <c r="AJ22" s="2008"/>
      <c r="AK22" s="2006">
        <f t="shared" si="1"/>
        <v>0</v>
      </c>
      <c r="AL22" s="2007"/>
      <c r="AM22" s="2007"/>
      <c r="AN22" s="2007"/>
      <c r="AO22" s="2007"/>
    </row>
    <row r="23" spans="1:47" s="802" customFormat="1" ht="15.6" customHeight="1" x14ac:dyDescent="0.25">
      <c r="A23" s="1996"/>
      <c r="B23" s="1996"/>
      <c r="C23" s="1997"/>
      <c r="D23" s="2000" t="str">
        <f>IFERROR(INDEX(MR!$B$4:$B$2003,MATCH($A23,MR!$A$4:$A$2003,0)),"")</f>
        <v/>
      </c>
      <c r="E23" s="2001"/>
      <c r="F23" s="2001"/>
      <c r="G23" s="2001"/>
      <c r="H23" s="2001"/>
      <c r="I23" s="2001"/>
      <c r="J23" s="2001"/>
      <c r="K23" s="2001"/>
      <c r="L23" s="2001"/>
      <c r="M23" s="2001"/>
      <c r="N23" s="2001"/>
      <c r="O23" s="2001"/>
      <c r="P23" s="2001"/>
      <c r="Q23" s="2001"/>
      <c r="R23" s="2002"/>
      <c r="S23" s="2003"/>
      <c r="T23" s="2004"/>
      <c r="U23" s="2004"/>
      <c r="V23" s="2005"/>
      <c r="W23" s="2003"/>
      <c r="X23" s="2004"/>
      <c r="Y23" s="2004"/>
      <c r="Z23" s="2005"/>
      <c r="AA23" s="1016" t="str">
        <f>IFERROR(INDEX(MR!$E$4:$E$2003,MATCH($A23,MR!$A$4:$A$2003,0)),"")</f>
        <v/>
      </c>
      <c r="AB23" s="2009" t="str">
        <f>IFERROR(INDEX(MR!$F$4:$F$2003,MATCH($A23,MR!$A$4:$A$2003,0)),"")</f>
        <v/>
      </c>
      <c r="AC23" s="2010"/>
      <c r="AD23" s="2010"/>
      <c r="AE23" s="2011"/>
      <c r="AF23" s="2006">
        <f t="shared" si="0"/>
        <v>0</v>
      </c>
      <c r="AG23" s="2007"/>
      <c r="AH23" s="2007"/>
      <c r="AI23" s="2007"/>
      <c r="AJ23" s="2008"/>
      <c r="AK23" s="2006">
        <f t="shared" si="1"/>
        <v>0</v>
      </c>
      <c r="AL23" s="2007"/>
      <c r="AM23" s="2007"/>
      <c r="AN23" s="2007"/>
      <c r="AO23" s="2007"/>
      <c r="AQ23" s="256"/>
      <c r="AR23" s="256"/>
      <c r="AS23" s="256"/>
      <c r="AT23" s="175"/>
      <c r="AU23" s="175"/>
    </row>
    <row r="24" spans="1:47" ht="15.6" customHeight="1" x14ac:dyDescent="0.25">
      <c r="A24" s="1996"/>
      <c r="B24" s="1996"/>
      <c r="C24" s="1997"/>
      <c r="D24" s="2000" t="str">
        <f>IFERROR(INDEX(MR!$B$4:$B$2003,MATCH($A24,MR!$A$4:$A$2003,0)),"")</f>
        <v/>
      </c>
      <c r="E24" s="2001"/>
      <c r="F24" s="2001"/>
      <c r="G24" s="2001"/>
      <c r="H24" s="2001"/>
      <c r="I24" s="2001"/>
      <c r="J24" s="2001"/>
      <c r="K24" s="2001"/>
      <c r="L24" s="2001"/>
      <c r="M24" s="2001"/>
      <c r="N24" s="2001"/>
      <c r="O24" s="2001"/>
      <c r="P24" s="2001"/>
      <c r="Q24" s="2001"/>
      <c r="R24" s="2002"/>
      <c r="S24" s="2003"/>
      <c r="T24" s="2004"/>
      <c r="U24" s="2004"/>
      <c r="V24" s="2005"/>
      <c r="W24" s="2003"/>
      <c r="X24" s="2004"/>
      <c r="Y24" s="2004"/>
      <c r="Z24" s="2005"/>
      <c r="AA24" s="1016" t="str">
        <f>IFERROR(INDEX(MR!$E$4:$E$2003,MATCH($A24,MR!$A$4:$A$2003,0)),"")</f>
        <v/>
      </c>
      <c r="AB24" s="2009" t="str">
        <f>IFERROR(INDEX(MR!$F$4:$F$2003,MATCH($A24,MR!$A$4:$A$2003,0)),"")</f>
        <v/>
      </c>
      <c r="AC24" s="2010"/>
      <c r="AD24" s="2010"/>
      <c r="AE24" s="2011"/>
      <c r="AF24" s="2006">
        <f t="shared" si="0"/>
        <v>0</v>
      </c>
      <c r="AG24" s="2007"/>
      <c r="AH24" s="2007"/>
      <c r="AI24" s="2007"/>
      <c r="AJ24" s="2008"/>
      <c r="AK24" s="2006">
        <f t="shared" si="1"/>
        <v>0</v>
      </c>
      <c r="AL24" s="2007"/>
      <c r="AM24" s="2007"/>
      <c r="AN24" s="2007"/>
      <c r="AO24" s="2007"/>
    </row>
    <row r="25" spans="1:47" ht="15.6" customHeight="1" x14ac:dyDescent="0.25">
      <c r="A25" s="1996"/>
      <c r="B25" s="1996"/>
      <c r="C25" s="1997"/>
      <c r="D25" s="2000" t="str">
        <f>IFERROR(INDEX(MR!$B$4:$B$2003,MATCH($A25,MR!$A$4:$A$2003,0)),"")</f>
        <v/>
      </c>
      <c r="E25" s="2001"/>
      <c r="F25" s="2001"/>
      <c r="G25" s="2001"/>
      <c r="H25" s="2001"/>
      <c r="I25" s="2001"/>
      <c r="J25" s="2001"/>
      <c r="K25" s="2001"/>
      <c r="L25" s="2001"/>
      <c r="M25" s="2001"/>
      <c r="N25" s="2001"/>
      <c r="O25" s="2001"/>
      <c r="P25" s="2001"/>
      <c r="Q25" s="2001"/>
      <c r="R25" s="2002"/>
      <c r="S25" s="2003"/>
      <c r="T25" s="2004"/>
      <c r="U25" s="2004"/>
      <c r="V25" s="2005"/>
      <c r="W25" s="2003"/>
      <c r="X25" s="2004"/>
      <c r="Y25" s="2004"/>
      <c r="Z25" s="2005"/>
      <c r="AA25" s="1016" t="str">
        <f>IFERROR(INDEX(MR!$E$4:$E$2003,MATCH($A25,MR!$A$4:$A$2003,0)),"")</f>
        <v/>
      </c>
      <c r="AB25" s="2009" t="str">
        <f>IFERROR(INDEX(MR!$F$4:$F$2003,MATCH($A25,MR!$A$4:$A$2003,0)),"")</f>
        <v/>
      </c>
      <c r="AC25" s="2010"/>
      <c r="AD25" s="2010"/>
      <c r="AE25" s="2011"/>
      <c r="AF25" s="2006">
        <f t="shared" si="0"/>
        <v>0</v>
      </c>
      <c r="AG25" s="2007"/>
      <c r="AH25" s="2007"/>
      <c r="AI25" s="2007"/>
      <c r="AJ25" s="2008"/>
      <c r="AK25" s="2006">
        <f t="shared" si="1"/>
        <v>0</v>
      </c>
      <c r="AL25" s="2007"/>
      <c r="AM25" s="2007"/>
      <c r="AN25" s="2007"/>
      <c r="AO25" s="2007"/>
    </row>
    <row r="26" spans="1:47" ht="15.6" customHeight="1" x14ac:dyDescent="0.25">
      <c r="A26" s="1996"/>
      <c r="B26" s="1996"/>
      <c r="C26" s="1997"/>
      <c r="D26" s="2000" t="str">
        <f>IFERROR(INDEX(MR!$B$4:$B$2003,MATCH($A26,MR!$A$4:$A$2003,0)),"")</f>
        <v/>
      </c>
      <c r="E26" s="2001"/>
      <c r="F26" s="2001"/>
      <c r="G26" s="2001"/>
      <c r="H26" s="2001"/>
      <c r="I26" s="2001"/>
      <c r="J26" s="2001"/>
      <c r="K26" s="2001"/>
      <c r="L26" s="2001"/>
      <c r="M26" s="2001"/>
      <c r="N26" s="2001"/>
      <c r="O26" s="2001"/>
      <c r="P26" s="2001"/>
      <c r="Q26" s="2001"/>
      <c r="R26" s="2002"/>
      <c r="S26" s="2003"/>
      <c r="T26" s="2004"/>
      <c r="U26" s="2004"/>
      <c r="V26" s="2005"/>
      <c r="W26" s="2003"/>
      <c r="X26" s="2004"/>
      <c r="Y26" s="2004"/>
      <c r="Z26" s="2005"/>
      <c r="AA26" s="1016" t="str">
        <f>IFERROR(INDEX(MR!$E$4:$E$2003,MATCH($A26,MR!$A$4:$A$2003,0)),"")</f>
        <v/>
      </c>
      <c r="AB26" s="2009" t="str">
        <f>IFERROR(INDEX(MR!$F$4:$F$2003,MATCH($A26,MR!$A$4:$A$2003,0)),"")</f>
        <v/>
      </c>
      <c r="AC26" s="2010"/>
      <c r="AD26" s="2010"/>
      <c r="AE26" s="2011"/>
      <c r="AF26" s="2006">
        <f t="shared" si="0"/>
        <v>0</v>
      </c>
      <c r="AG26" s="2007"/>
      <c r="AH26" s="2007"/>
      <c r="AI26" s="2007"/>
      <c r="AJ26" s="2008"/>
      <c r="AK26" s="2006">
        <f t="shared" si="1"/>
        <v>0</v>
      </c>
      <c r="AL26" s="2007"/>
      <c r="AM26" s="2007"/>
      <c r="AN26" s="2007"/>
      <c r="AO26" s="2007"/>
    </row>
    <row r="27" spans="1:47" ht="15.6" customHeight="1" x14ac:dyDescent="0.25">
      <c r="A27" s="1996"/>
      <c r="B27" s="1996"/>
      <c r="C27" s="1997"/>
      <c r="D27" s="2000" t="str">
        <f>IFERROR(INDEX(MR!$B$4:$B$2003,MATCH($A27,MR!$A$4:$A$2003,0)),"")</f>
        <v/>
      </c>
      <c r="E27" s="2001"/>
      <c r="F27" s="2001"/>
      <c r="G27" s="2001"/>
      <c r="H27" s="2001"/>
      <c r="I27" s="2001"/>
      <c r="J27" s="2001"/>
      <c r="K27" s="2001"/>
      <c r="L27" s="2001"/>
      <c r="M27" s="2001"/>
      <c r="N27" s="2001"/>
      <c r="O27" s="2001"/>
      <c r="P27" s="2001"/>
      <c r="Q27" s="2001"/>
      <c r="R27" s="2002"/>
      <c r="S27" s="2003"/>
      <c r="T27" s="2004"/>
      <c r="U27" s="2004"/>
      <c r="V27" s="2005"/>
      <c r="W27" s="2003"/>
      <c r="X27" s="2004"/>
      <c r="Y27" s="2004"/>
      <c r="Z27" s="2005"/>
      <c r="AA27" s="1016" t="str">
        <f>IFERROR(INDEX(MR!$E$4:$E$2003,MATCH($A27,MR!$A$4:$A$2003,0)),"")</f>
        <v/>
      </c>
      <c r="AB27" s="2009" t="str">
        <f>IFERROR(INDEX(MR!$F$4:$F$2003,MATCH($A27,MR!$A$4:$A$2003,0)),"")</f>
        <v/>
      </c>
      <c r="AC27" s="2010"/>
      <c r="AD27" s="2010"/>
      <c r="AE27" s="2011"/>
      <c r="AF27" s="2006">
        <f t="shared" si="0"/>
        <v>0</v>
      </c>
      <c r="AG27" s="2007"/>
      <c r="AH27" s="2007"/>
      <c r="AI27" s="2007"/>
      <c r="AJ27" s="2008"/>
      <c r="AK27" s="2006">
        <f t="shared" si="1"/>
        <v>0</v>
      </c>
      <c r="AL27" s="2007"/>
      <c r="AM27" s="2007"/>
      <c r="AN27" s="2007"/>
      <c r="AO27" s="2007"/>
    </row>
    <row r="28" spans="1:47" ht="15.6" customHeight="1" x14ac:dyDescent="0.25">
      <c r="A28" s="1996"/>
      <c r="B28" s="1996"/>
      <c r="C28" s="1997"/>
      <c r="D28" s="2000" t="str">
        <f>IFERROR(INDEX(MR!$B$4:$B$2003,MATCH($A28,MR!$A$4:$A$2003,0)),"")</f>
        <v/>
      </c>
      <c r="E28" s="2001"/>
      <c r="F28" s="2001"/>
      <c r="G28" s="2001"/>
      <c r="H28" s="2001"/>
      <c r="I28" s="2001"/>
      <c r="J28" s="2001"/>
      <c r="K28" s="2001"/>
      <c r="L28" s="2001"/>
      <c r="M28" s="2001"/>
      <c r="N28" s="2001"/>
      <c r="O28" s="2001"/>
      <c r="P28" s="2001"/>
      <c r="Q28" s="2001"/>
      <c r="R28" s="2002"/>
      <c r="S28" s="2003"/>
      <c r="T28" s="2004"/>
      <c r="U28" s="2004"/>
      <c r="V28" s="2005"/>
      <c r="W28" s="2003"/>
      <c r="X28" s="2004"/>
      <c r="Y28" s="2004"/>
      <c r="Z28" s="2005"/>
      <c r="AA28" s="1016" t="str">
        <f>IFERROR(INDEX(MR!$E$4:$E$2003,MATCH($A28,MR!$A$4:$A$2003,0)),"")</f>
        <v/>
      </c>
      <c r="AB28" s="2009" t="str">
        <f>IFERROR(INDEX(MR!$F$4:$F$2003,MATCH($A28,MR!$A$4:$A$2003,0)),"")</f>
        <v/>
      </c>
      <c r="AC28" s="2010"/>
      <c r="AD28" s="2010"/>
      <c r="AE28" s="2011"/>
      <c r="AF28" s="2006">
        <f t="shared" si="0"/>
        <v>0</v>
      </c>
      <c r="AG28" s="2007"/>
      <c r="AH28" s="2007"/>
      <c r="AI28" s="2007"/>
      <c r="AJ28" s="2008"/>
      <c r="AK28" s="2006">
        <f t="shared" si="1"/>
        <v>0</v>
      </c>
      <c r="AL28" s="2007"/>
      <c r="AM28" s="2007"/>
      <c r="AN28" s="2007"/>
      <c r="AO28" s="2007"/>
    </row>
    <row r="29" spans="1:47" ht="15.6" customHeight="1" x14ac:dyDescent="0.25">
      <c r="A29" s="1996"/>
      <c r="B29" s="1996"/>
      <c r="C29" s="1997"/>
      <c r="D29" s="2000" t="str">
        <f>IFERROR(INDEX(MR!$B$4:$B$2003,MATCH($A29,MR!$A$4:$A$2003,0)),"")</f>
        <v/>
      </c>
      <c r="E29" s="2001"/>
      <c r="F29" s="2001"/>
      <c r="G29" s="2001"/>
      <c r="H29" s="2001"/>
      <c r="I29" s="2001"/>
      <c r="J29" s="2001"/>
      <c r="K29" s="2001"/>
      <c r="L29" s="2001"/>
      <c r="M29" s="2001"/>
      <c r="N29" s="2001"/>
      <c r="O29" s="2001"/>
      <c r="P29" s="2001"/>
      <c r="Q29" s="2001"/>
      <c r="R29" s="2002"/>
      <c r="S29" s="2003"/>
      <c r="T29" s="2004"/>
      <c r="U29" s="2004"/>
      <c r="V29" s="2005"/>
      <c r="W29" s="2003"/>
      <c r="X29" s="2004"/>
      <c r="Y29" s="2004"/>
      <c r="Z29" s="2005"/>
      <c r="AA29" s="1016" t="str">
        <f>IFERROR(INDEX(MR!$E$4:$E$2003,MATCH($A29,MR!$A$4:$A$2003,0)),"")</f>
        <v/>
      </c>
      <c r="AB29" s="2009" t="str">
        <f>IFERROR(INDEX(MR!$F$4:$F$2003,MATCH($A29,MR!$A$4:$A$2003,0)),"")</f>
        <v/>
      </c>
      <c r="AC29" s="2010"/>
      <c r="AD29" s="2010"/>
      <c r="AE29" s="2011"/>
      <c r="AF29" s="2006">
        <f t="shared" si="0"/>
        <v>0</v>
      </c>
      <c r="AG29" s="2007"/>
      <c r="AH29" s="2007"/>
      <c r="AI29" s="2007"/>
      <c r="AJ29" s="2008"/>
      <c r="AK29" s="2006">
        <f t="shared" si="1"/>
        <v>0</v>
      </c>
      <c r="AL29" s="2007"/>
      <c r="AM29" s="2007"/>
      <c r="AN29" s="2007"/>
      <c r="AO29" s="2007"/>
      <c r="AP29" s="917"/>
      <c r="AQ29" s="269" t="s">
        <v>616</v>
      </c>
      <c r="AR29" s="917"/>
      <c r="AS29" s="917"/>
      <c r="AT29" s="917"/>
      <c r="AU29" s="917"/>
    </row>
    <row r="30" spans="1:47" ht="15.6" customHeight="1" x14ac:dyDescent="0.25">
      <c r="A30" s="1996"/>
      <c r="B30" s="1996"/>
      <c r="C30" s="1997"/>
      <c r="D30" s="2000" t="str">
        <f>IFERROR(INDEX(MR!$B$4:$B$2003,MATCH($A30,MR!$A$4:$A$2003,0)),"")</f>
        <v/>
      </c>
      <c r="E30" s="2001"/>
      <c r="F30" s="2001"/>
      <c r="G30" s="2001"/>
      <c r="H30" s="2001"/>
      <c r="I30" s="2001"/>
      <c r="J30" s="2001"/>
      <c r="K30" s="2001"/>
      <c r="L30" s="2001"/>
      <c r="M30" s="2001"/>
      <c r="N30" s="2001"/>
      <c r="O30" s="2001"/>
      <c r="P30" s="2001"/>
      <c r="Q30" s="2001"/>
      <c r="R30" s="2002"/>
      <c r="S30" s="2003"/>
      <c r="T30" s="2004"/>
      <c r="U30" s="2004"/>
      <c r="V30" s="2005"/>
      <c r="W30" s="2003"/>
      <c r="X30" s="2004"/>
      <c r="Y30" s="2004"/>
      <c r="Z30" s="2005"/>
      <c r="AA30" s="1016" t="str">
        <f>IFERROR(INDEX(MR!$E$4:$E$2003,MATCH($A30,MR!$A$4:$A$2003,0)),"")</f>
        <v/>
      </c>
      <c r="AB30" s="2009" t="str">
        <f>IFERROR(INDEX(MR!$F$4:$F$2003,MATCH($A30,MR!$A$4:$A$2003,0)),"")</f>
        <v/>
      </c>
      <c r="AC30" s="2010"/>
      <c r="AD30" s="2010"/>
      <c r="AE30" s="2011"/>
      <c r="AF30" s="2006">
        <f t="shared" si="0"/>
        <v>0</v>
      </c>
      <c r="AG30" s="2007"/>
      <c r="AH30" s="2007"/>
      <c r="AI30" s="2007"/>
      <c r="AJ30" s="2008"/>
      <c r="AK30" s="2006">
        <f t="shared" si="1"/>
        <v>0</v>
      </c>
      <c r="AL30" s="2007"/>
      <c r="AM30" s="2007"/>
      <c r="AN30" s="2007"/>
      <c r="AO30" s="2007"/>
      <c r="AP30" s="1369" t="s">
        <v>112</v>
      </c>
      <c r="AQ30" s="1708" t="s">
        <v>619</v>
      </c>
      <c r="AR30" s="1708"/>
      <c r="AS30" s="1708"/>
      <c r="AT30" s="1708"/>
      <c r="AU30" s="1708"/>
    </row>
    <row r="31" spans="1:47" ht="15.6" customHeight="1" x14ac:dyDescent="0.25">
      <c r="A31" s="1996"/>
      <c r="B31" s="1996"/>
      <c r="C31" s="1997"/>
      <c r="D31" s="2000" t="str">
        <f>IFERROR(INDEX(MR!$B$4:$B$2003,MATCH($A31,MR!$A$4:$A$2003,0)),"")</f>
        <v/>
      </c>
      <c r="E31" s="2001"/>
      <c r="F31" s="2001"/>
      <c r="G31" s="2001"/>
      <c r="H31" s="2001"/>
      <c r="I31" s="2001"/>
      <c r="J31" s="2001"/>
      <c r="K31" s="2001"/>
      <c r="L31" s="2001"/>
      <c r="M31" s="2001"/>
      <c r="N31" s="2001"/>
      <c r="O31" s="2001"/>
      <c r="P31" s="2001"/>
      <c r="Q31" s="2001"/>
      <c r="R31" s="2002"/>
      <c r="S31" s="2003"/>
      <c r="T31" s="2004"/>
      <c r="U31" s="2004"/>
      <c r="V31" s="2005"/>
      <c r="W31" s="2003"/>
      <c r="X31" s="2004"/>
      <c r="Y31" s="2004"/>
      <c r="Z31" s="2005"/>
      <c r="AA31" s="1016" t="str">
        <f>IFERROR(INDEX(MR!$E$4:$E$2003,MATCH($A31,MR!$A$4:$A$2003,0)),"")</f>
        <v/>
      </c>
      <c r="AB31" s="2009" t="str">
        <f>IFERROR(INDEX(MR!$F$4:$F$2003,MATCH($A31,MR!$A$4:$A$2003,0)),"")</f>
        <v/>
      </c>
      <c r="AC31" s="2010"/>
      <c r="AD31" s="2010"/>
      <c r="AE31" s="2011"/>
      <c r="AF31" s="2006">
        <f t="shared" si="0"/>
        <v>0</v>
      </c>
      <c r="AG31" s="2007"/>
      <c r="AH31" s="2007"/>
      <c r="AI31" s="2007"/>
      <c r="AJ31" s="2008"/>
      <c r="AK31" s="2006">
        <f t="shared" si="1"/>
        <v>0</v>
      </c>
      <c r="AL31" s="2007"/>
      <c r="AM31" s="2007"/>
      <c r="AN31" s="2007"/>
      <c r="AO31" s="2007"/>
      <c r="AP31" s="1370"/>
      <c r="AQ31" s="1708"/>
      <c r="AR31" s="1708"/>
      <c r="AS31" s="1708"/>
      <c r="AT31" s="1708"/>
      <c r="AU31" s="1708"/>
    </row>
    <row r="32" spans="1:47" ht="15.6" customHeight="1" x14ac:dyDescent="0.25">
      <c r="A32" s="1996"/>
      <c r="B32" s="1996"/>
      <c r="C32" s="1997"/>
      <c r="D32" s="2000" t="str">
        <f>IFERROR(INDEX(MR!$B$4:$B$2003,MATCH($A32,MR!$A$4:$A$2003,0)),"")</f>
        <v/>
      </c>
      <c r="E32" s="2001"/>
      <c r="F32" s="2001"/>
      <c r="G32" s="2001"/>
      <c r="H32" s="2001"/>
      <c r="I32" s="2001"/>
      <c r="J32" s="2001"/>
      <c r="K32" s="2001"/>
      <c r="L32" s="2001"/>
      <c r="M32" s="2001"/>
      <c r="N32" s="2001"/>
      <c r="O32" s="2001"/>
      <c r="P32" s="2001"/>
      <c r="Q32" s="2001"/>
      <c r="R32" s="2002"/>
      <c r="S32" s="2003"/>
      <c r="T32" s="2004"/>
      <c r="U32" s="2004"/>
      <c r="V32" s="2005"/>
      <c r="W32" s="2003"/>
      <c r="X32" s="2004"/>
      <c r="Y32" s="2004"/>
      <c r="Z32" s="2005"/>
      <c r="AA32" s="1016" t="str">
        <f>IFERROR(INDEX(MR!$E$4:$E$2003,MATCH($A32,MR!$A$4:$A$2003,0)),"")</f>
        <v/>
      </c>
      <c r="AB32" s="2009" t="str">
        <f>IFERROR(INDEX(MR!$F$4:$F$2003,MATCH($A32,MR!$A$4:$A$2003,0)),"")</f>
        <v/>
      </c>
      <c r="AC32" s="2010"/>
      <c r="AD32" s="2010"/>
      <c r="AE32" s="2011"/>
      <c r="AF32" s="2006">
        <f t="shared" si="0"/>
        <v>0</v>
      </c>
      <c r="AG32" s="2007"/>
      <c r="AH32" s="2007"/>
      <c r="AI32" s="2007"/>
      <c r="AJ32" s="2008"/>
      <c r="AK32" s="2006">
        <f t="shared" si="1"/>
        <v>0</v>
      </c>
      <c r="AL32" s="2007"/>
      <c r="AM32" s="2007"/>
      <c r="AN32" s="2007"/>
      <c r="AO32" s="2007"/>
      <c r="AP32" s="1369" t="s">
        <v>112</v>
      </c>
      <c r="AQ32" s="1708" t="s">
        <v>617</v>
      </c>
      <c r="AR32" s="1708"/>
      <c r="AS32" s="1708"/>
      <c r="AT32" s="1708"/>
      <c r="AU32" s="1708"/>
    </row>
    <row r="33" spans="1:81" ht="15.6" customHeight="1" x14ac:dyDescent="0.25">
      <c r="A33" s="1996"/>
      <c r="B33" s="1996"/>
      <c r="C33" s="1997"/>
      <c r="D33" s="2000" t="str">
        <f>IFERROR(INDEX(MR!$B$4:$B$2003,MATCH($A33,MR!$A$4:$A$2003,0)),"")</f>
        <v/>
      </c>
      <c r="E33" s="2001"/>
      <c r="F33" s="2001"/>
      <c r="G33" s="2001"/>
      <c r="H33" s="2001"/>
      <c r="I33" s="2001"/>
      <c r="J33" s="2001"/>
      <c r="K33" s="2001"/>
      <c r="L33" s="2001"/>
      <c r="M33" s="2001"/>
      <c r="N33" s="2001"/>
      <c r="O33" s="2001"/>
      <c r="P33" s="2001"/>
      <c r="Q33" s="2001"/>
      <c r="R33" s="2002"/>
      <c r="S33" s="2003"/>
      <c r="T33" s="2004"/>
      <c r="U33" s="2004"/>
      <c r="V33" s="2005"/>
      <c r="W33" s="2003"/>
      <c r="X33" s="2004"/>
      <c r="Y33" s="2004"/>
      <c r="Z33" s="2005"/>
      <c r="AA33" s="1016" t="str">
        <f>IFERROR(INDEX(MR!$E$4:$E$2003,MATCH($A33,MR!$A$4:$A$2003,0)),"")</f>
        <v/>
      </c>
      <c r="AB33" s="2009" t="str">
        <f>IFERROR(INDEX(MR!$F$4:$F$2003,MATCH($A33,MR!$A$4:$A$2003,0)),"")</f>
        <v/>
      </c>
      <c r="AC33" s="2010"/>
      <c r="AD33" s="2010"/>
      <c r="AE33" s="2011"/>
      <c r="AF33" s="2006">
        <f t="shared" si="0"/>
        <v>0</v>
      </c>
      <c r="AG33" s="2007"/>
      <c r="AH33" s="2007"/>
      <c r="AI33" s="2007"/>
      <c r="AJ33" s="2008"/>
      <c r="AK33" s="2006">
        <f t="shared" si="1"/>
        <v>0</v>
      </c>
      <c r="AL33" s="2007"/>
      <c r="AM33" s="2007"/>
      <c r="AN33" s="2007"/>
      <c r="AO33" s="2007"/>
      <c r="AP33" s="1369" t="s">
        <v>112</v>
      </c>
      <c r="AQ33" s="1709" t="s">
        <v>618</v>
      </c>
      <c r="AR33" s="1709"/>
      <c r="AS33" s="1709"/>
      <c r="AT33" s="1709"/>
      <c r="AU33" s="1709"/>
    </row>
    <row r="34" spans="1:81" ht="15.6" customHeight="1" x14ac:dyDescent="0.25">
      <c r="A34" s="1996"/>
      <c r="B34" s="1996"/>
      <c r="C34" s="1997"/>
      <c r="D34" s="2000" t="str">
        <f>IFERROR(INDEX(MR!$B$4:$B$2003,MATCH($A34,MR!$A$4:$A$2003,0)),"")</f>
        <v/>
      </c>
      <c r="E34" s="2001"/>
      <c r="F34" s="2001"/>
      <c r="G34" s="2001"/>
      <c r="H34" s="2001"/>
      <c r="I34" s="2001"/>
      <c r="J34" s="2001"/>
      <c r="K34" s="2001"/>
      <c r="L34" s="2001"/>
      <c r="M34" s="2001"/>
      <c r="N34" s="2001"/>
      <c r="O34" s="2001"/>
      <c r="P34" s="2001"/>
      <c r="Q34" s="2001"/>
      <c r="R34" s="2002"/>
      <c r="S34" s="2003"/>
      <c r="T34" s="2004"/>
      <c r="U34" s="2004"/>
      <c r="V34" s="2005"/>
      <c r="W34" s="2003"/>
      <c r="X34" s="2004"/>
      <c r="Y34" s="2004"/>
      <c r="Z34" s="2005"/>
      <c r="AA34" s="1016" t="str">
        <f>IFERROR(INDEX(MR!$E$4:$E$2003,MATCH($A34,MR!$A$4:$A$2003,0)),"")</f>
        <v/>
      </c>
      <c r="AB34" s="2009" t="str">
        <f>IFERROR(INDEX(MR!$F$4:$F$2003,MATCH($A34,MR!$A$4:$A$2003,0)),"")</f>
        <v/>
      </c>
      <c r="AC34" s="2010"/>
      <c r="AD34" s="2010"/>
      <c r="AE34" s="2011"/>
      <c r="AF34" s="2006">
        <f t="shared" si="0"/>
        <v>0</v>
      </c>
      <c r="AG34" s="2007"/>
      <c r="AH34" s="2007"/>
      <c r="AI34" s="2007"/>
      <c r="AJ34" s="2008"/>
      <c r="AK34" s="2006">
        <f t="shared" si="1"/>
        <v>0</v>
      </c>
      <c r="AL34" s="2007"/>
      <c r="AM34" s="2007"/>
      <c r="AN34" s="2007"/>
      <c r="AO34" s="2007"/>
      <c r="AP34" s="1369" t="s">
        <v>112</v>
      </c>
      <c r="AQ34" s="1553" t="s">
        <v>615</v>
      </c>
      <c r="AR34" s="1553"/>
      <c r="AS34" s="1553"/>
      <c r="AT34" s="1553"/>
      <c r="AU34" s="1553"/>
    </row>
    <row r="35" spans="1:81" ht="15.6" customHeight="1" x14ac:dyDescent="0.25">
      <c r="A35" s="1996"/>
      <c r="B35" s="1996"/>
      <c r="C35" s="1997"/>
      <c r="D35" s="2000" t="str">
        <f>IFERROR(INDEX(MR!$B$4:$B$2003,MATCH($A35,MR!$A$4:$A$2003,0)),"")</f>
        <v/>
      </c>
      <c r="E35" s="2001"/>
      <c r="F35" s="2001"/>
      <c r="G35" s="2001"/>
      <c r="H35" s="2001"/>
      <c r="I35" s="2001"/>
      <c r="J35" s="2001"/>
      <c r="K35" s="2001"/>
      <c r="L35" s="2001"/>
      <c r="M35" s="2001"/>
      <c r="N35" s="2001"/>
      <c r="O35" s="2001"/>
      <c r="P35" s="2001"/>
      <c r="Q35" s="2001"/>
      <c r="R35" s="2002"/>
      <c r="S35" s="2003"/>
      <c r="T35" s="2004"/>
      <c r="U35" s="2004"/>
      <c r="V35" s="2005"/>
      <c r="W35" s="2003"/>
      <c r="X35" s="2004"/>
      <c r="Y35" s="2004"/>
      <c r="Z35" s="2005"/>
      <c r="AA35" s="1016" t="str">
        <f>IFERROR(INDEX(MR!$E$4:$E$2003,MATCH($A35,MR!$A$4:$A$2003,0)),"")</f>
        <v/>
      </c>
      <c r="AB35" s="2009" t="str">
        <f>IFERROR(INDEX(MR!$F$4:$F$2003,MATCH($A35,MR!$A$4:$A$2003,0)),"")</f>
        <v/>
      </c>
      <c r="AC35" s="2010"/>
      <c r="AD35" s="2010"/>
      <c r="AE35" s="2011"/>
      <c r="AF35" s="2006">
        <f t="shared" si="0"/>
        <v>0</v>
      </c>
      <c r="AG35" s="2007"/>
      <c r="AH35" s="2007"/>
      <c r="AI35" s="2007"/>
      <c r="AJ35" s="2008"/>
      <c r="AK35" s="2006">
        <f t="shared" si="1"/>
        <v>0</v>
      </c>
      <c r="AL35" s="2007"/>
      <c r="AM35" s="2007"/>
      <c r="AN35" s="2007"/>
      <c r="AO35" s="2007"/>
      <c r="AP35" s="1370"/>
      <c r="AQ35" s="1553"/>
      <c r="AR35" s="1553"/>
      <c r="AS35" s="1553"/>
      <c r="AT35" s="1553"/>
      <c r="AU35" s="1553"/>
    </row>
    <row r="36" spans="1:81" ht="15.6" customHeight="1" x14ac:dyDescent="0.25">
      <c r="A36" s="1996"/>
      <c r="B36" s="1996"/>
      <c r="C36" s="1997"/>
      <c r="D36" s="2000" t="str">
        <f>IFERROR(INDEX(MR!$B$4:$B$2003,MATCH($A36,MR!$A$4:$A$2003,0)),"")</f>
        <v/>
      </c>
      <c r="E36" s="2001"/>
      <c r="F36" s="2001"/>
      <c r="G36" s="2001"/>
      <c r="H36" s="2001"/>
      <c r="I36" s="2001"/>
      <c r="J36" s="2001"/>
      <c r="K36" s="2001"/>
      <c r="L36" s="2001"/>
      <c r="M36" s="2001"/>
      <c r="N36" s="2001"/>
      <c r="O36" s="2001"/>
      <c r="P36" s="2001"/>
      <c r="Q36" s="2001"/>
      <c r="R36" s="2002"/>
      <c r="S36" s="2003"/>
      <c r="T36" s="2004"/>
      <c r="U36" s="2004"/>
      <c r="V36" s="2005"/>
      <c r="W36" s="2003"/>
      <c r="X36" s="2004"/>
      <c r="Y36" s="2004"/>
      <c r="Z36" s="2005"/>
      <c r="AA36" s="1016" t="str">
        <f>IFERROR(INDEX(MR!$E$4:$E$2003,MATCH($A36,MR!$A$4:$A$2003,0)),"")</f>
        <v/>
      </c>
      <c r="AB36" s="2009" t="str">
        <f>IFERROR(INDEX(MR!$F$4:$F$2003,MATCH($A36,MR!$A$4:$A$2003,0)),"")</f>
        <v/>
      </c>
      <c r="AC36" s="2010"/>
      <c r="AD36" s="2010"/>
      <c r="AE36" s="2011"/>
      <c r="AF36" s="2006">
        <f t="shared" si="0"/>
        <v>0</v>
      </c>
      <c r="AG36" s="2007"/>
      <c r="AH36" s="2007"/>
      <c r="AI36" s="2007"/>
      <c r="AJ36" s="2008"/>
      <c r="AK36" s="2006">
        <f t="shared" si="1"/>
        <v>0</v>
      </c>
      <c r="AL36" s="2007"/>
      <c r="AM36" s="2007"/>
      <c r="AN36" s="2007"/>
      <c r="AO36" s="2007"/>
      <c r="AP36" s="1370"/>
      <c r="AQ36" s="1553"/>
      <c r="AR36" s="1553"/>
      <c r="AS36" s="1553"/>
      <c r="AT36" s="1553"/>
      <c r="AU36" s="1553"/>
      <c r="AV36" s="175"/>
      <c r="AW36" s="917"/>
      <c r="AX36" s="917"/>
    </row>
    <row r="37" spans="1:81" ht="15.6" customHeight="1" x14ac:dyDescent="0.25">
      <c r="A37" s="1996"/>
      <c r="B37" s="1996"/>
      <c r="C37" s="1997"/>
      <c r="D37" s="2000" t="str">
        <f>IFERROR(INDEX(MR!$B$4:$B$2003,MATCH($A37,MR!$A$4:$A$2003,0)),"")</f>
        <v/>
      </c>
      <c r="E37" s="2001"/>
      <c r="F37" s="2001"/>
      <c r="G37" s="2001"/>
      <c r="H37" s="2001"/>
      <c r="I37" s="2001"/>
      <c r="J37" s="2001"/>
      <c r="K37" s="2001"/>
      <c r="L37" s="2001"/>
      <c r="M37" s="2001"/>
      <c r="N37" s="2001"/>
      <c r="O37" s="2001"/>
      <c r="P37" s="2001"/>
      <c r="Q37" s="2001"/>
      <c r="R37" s="2002"/>
      <c r="S37" s="2003"/>
      <c r="T37" s="2004"/>
      <c r="U37" s="2004"/>
      <c r="V37" s="2005"/>
      <c r="W37" s="2003"/>
      <c r="X37" s="2004"/>
      <c r="Y37" s="2004"/>
      <c r="Z37" s="2005"/>
      <c r="AA37" s="1016" t="str">
        <f>IFERROR(INDEX(MR!$E$4:$E$2003,MATCH($A37,MR!$A$4:$A$2003,0)),"")</f>
        <v/>
      </c>
      <c r="AB37" s="2009" t="str">
        <f>IFERROR(INDEX(MR!$F$4:$F$2003,MATCH($A37,MR!$A$4:$A$2003,0)),"")</f>
        <v/>
      </c>
      <c r="AC37" s="2010"/>
      <c r="AD37" s="2010"/>
      <c r="AE37" s="2011"/>
      <c r="AF37" s="2058">
        <f t="shared" si="0"/>
        <v>0</v>
      </c>
      <c r="AG37" s="2059"/>
      <c r="AH37" s="2059"/>
      <c r="AI37" s="2059"/>
      <c r="AJ37" s="2060"/>
      <c r="AK37" s="2058">
        <f t="shared" si="1"/>
        <v>0</v>
      </c>
      <c r="AL37" s="2059"/>
      <c r="AM37" s="2059"/>
      <c r="AN37" s="2059"/>
      <c r="AO37" s="2059"/>
      <c r="AQ37" s="1234"/>
      <c r="AR37" s="1234"/>
      <c r="AS37" s="1234"/>
      <c r="AT37" s="1234"/>
      <c r="AU37" s="1234"/>
      <c r="AV37" s="175"/>
      <c r="AW37" s="917"/>
      <c r="AX37" s="917"/>
    </row>
    <row r="38" spans="1:81" ht="15.6" customHeight="1" x14ac:dyDescent="0.25">
      <c r="A38" s="1996"/>
      <c r="B38" s="1996"/>
      <c r="C38" s="1997"/>
      <c r="D38" s="2000" t="str">
        <f>IFERROR(INDEX(MR!$B$4:$B$2003,MATCH($A38,MR!$A$4:$A$2003,0)),"")</f>
        <v/>
      </c>
      <c r="E38" s="2001"/>
      <c r="F38" s="2001"/>
      <c r="G38" s="2001"/>
      <c r="H38" s="2001"/>
      <c r="I38" s="2001"/>
      <c r="J38" s="2001"/>
      <c r="K38" s="2001"/>
      <c r="L38" s="2001"/>
      <c r="M38" s="2001"/>
      <c r="N38" s="2001"/>
      <c r="O38" s="2001"/>
      <c r="P38" s="2001"/>
      <c r="Q38" s="2001"/>
      <c r="R38" s="2002"/>
      <c r="S38" s="2003"/>
      <c r="T38" s="2004"/>
      <c r="U38" s="2004"/>
      <c r="V38" s="2005"/>
      <c r="W38" s="2003"/>
      <c r="X38" s="2004"/>
      <c r="Y38" s="2004"/>
      <c r="Z38" s="2005"/>
      <c r="AA38" s="1016" t="str">
        <f>IFERROR(INDEX(MR!$E$4:$E$2003,MATCH($A38,MR!$A$4:$A$2003,0)),"")</f>
        <v/>
      </c>
      <c r="AB38" s="2009" t="str">
        <f>IFERROR(INDEX(MR!$F$4:$F$2003,MATCH($A38,MR!$A$4:$A$2003,0)),"")</f>
        <v/>
      </c>
      <c r="AC38" s="2010"/>
      <c r="AD38" s="2010"/>
      <c r="AE38" s="2011"/>
      <c r="AF38" s="2055">
        <f t="shared" si="0"/>
        <v>0</v>
      </c>
      <c r="AG38" s="2056"/>
      <c r="AH38" s="2056"/>
      <c r="AI38" s="2056"/>
      <c r="AJ38" s="2057"/>
      <c r="AK38" s="2055">
        <f t="shared" si="1"/>
        <v>0</v>
      </c>
      <c r="AL38" s="2056"/>
      <c r="AM38" s="2056"/>
      <c r="AN38" s="2056"/>
      <c r="AO38" s="2056"/>
      <c r="AQ38" s="1116"/>
      <c r="AR38" s="1116"/>
      <c r="AS38" s="1116"/>
      <c r="AT38" s="1116"/>
      <c r="AU38" s="1116"/>
      <c r="AV38" s="175"/>
      <c r="AW38" s="917"/>
      <c r="AX38" s="917"/>
    </row>
    <row r="39" spans="1:81" x14ac:dyDescent="0.25">
      <c r="Y39" s="977"/>
      <c r="Z39" s="977"/>
      <c r="AA39" s="977"/>
      <c r="AB39" s="977"/>
      <c r="AC39" s="977"/>
      <c r="AD39" s="977"/>
      <c r="AE39" s="975" t="s">
        <v>78</v>
      </c>
      <c r="AF39" s="2061">
        <f>SUBTOTAL(9,AF19:AJ38)</f>
        <v>0</v>
      </c>
      <c r="AG39" s="2062"/>
      <c r="AH39" s="2062"/>
      <c r="AI39" s="2062"/>
      <c r="AJ39" s="2063"/>
      <c r="AK39" s="2061">
        <f>SUBTOTAL(9,AK19:AO38)</f>
        <v>0</v>
      </c>
      <c r="AL39" s="2062"/>
      <c r="AM39" s="2062"/>
      <c r="AN39" s="2062"/>
      <c r="AO39" s="2062"/>
      <c r="AQ39" s="1003"/>
      <c r="AR39" s="1002"/>
      <c r="AS39" s="175"/>
      <c r="AV39" s="175"/>
      <c r="AW39" s="917"/>
      <c r="AX39" s="917"/>
    </row>
    <row r="40" spans="1:81" x14ac:dyDescent="0.25">
      <c r="Y40" s="977"/>
      <c r="Z40" s="977"/>
      <c r="AA40" s="977"/>
      <c r="AB40" s="977"/>
      <c r="AC40" s="977"/>
      <c r="AD40" s="977"/>
      <c r="AE40" s="975" t="s">
        <v>46</v>
      </c>
      <c r="AF40" s="980"/>
      <c r="AG40" s="981"/>
      <c r="AH40" s="981"/>
      <c r="AI40" s="981"/>
      <c r="AJ40" s="982"/>
      <c r="AK40" s="980"/>
      <c r="AL40" s="981"/>
      <c r="AM40" s="981"/>
      <c r="AN40" s="981"/>
      <c r="AO40" s="981"/>
      <c r="AQ40" s="967"/>
      <c r="AR40" s="917"/>
      <c r="AS40" s="175"/>
      <c r="AV40" s="175"/>
      <c r="AW40" s="917"/>
      <c r="AX40" s="917"/>
    </row>
    <row r="41" spans="1:81" x14ac:dyDescent="0.25">
      <c r="Y41" s="977"/>
      <c r="Z41" s="977"/>
      <c r="AA41" s="977"/>
      <c r="AB41" s="977"/>
      <c r="AC41" s="977"/>
      <c r="AD41" s="977"/>
      <c r="AE41" s="977"/>
      <c r="AF41" s="2065">
        <f>AF39+AK39</f>
        <v>0</v>
      </c>
      <c r="AG41" s="2066"/>
      <c r="AH41" s="2066"/>
      <c r="AI41" s="2066"/>
      <c r="AJ41" s="2066"/>
      <c r="AK41" s="2066"/>
      <c r="AL41" s="2066"/>
      <c r="AM41" s="2066"/>
      <c r="AN41" s="2066"/>
      <c r="AO41" s="2066"/>
      <c r="AQ41" s="1003"/>
      <c r="AR41" s="175"/>
      <c r="AS41" s="175"/>
      <c r="AV41" s="175"/>
      <c r="AW41" s="917"/>
      <c r="AX41" s="917"/>
    </row>
    <row r="42" spans="1:81" x14ac:dyDescent="0.25">
      <c r="Y42" s="977"/>
      <c r="Z42" s="977"/>
      <c r="AA42" s="977"/>
      <c r="AB42" s="977"/>
      <c r="AC42" s="977"/>
      <c r="AD42" s="977"/>
      <c r="AE42" s="975" t="s">
        <v>445</v>
      </c>
      <c r="AF42" s="2067"/>
      <c r="AG42" s="2068"/>
      <c r="AH42" s="2068"/>
      <c r="AI42" s="2068"/>
      <c r="AJ42" s="2068"/>
      <c r="AK42" s="2068"/>
      <c r="AL42" s="2068"/>
      <c r="AM42" s="2068"/>
      <c r="AN42" s="2068"/>
      <c r="AO42" s="2068"/>
      <c r="AQ42" s="362"/>
      <c r="AR42" s="175"/>
      <c r="AS42" s="213"/>
      <c r="AT42" s="213"/>
      <c r="AU42" s="213"/>
      <c r="AV42" s="213"/>
      <c r="AW42" s="1003"/>
      <c r="AX42" s="1003"/>
    </row>
    <row r="43" spans="1:81" x14ac:dyDescent="0.25">
      <c r="Y43" s="977"/>
      <c r="Z43" s="977"/>
      <c r="AA43" s="977"/>
      <c r="AB43" s="977"/>
      <c r="AC43" s="973"/>
      <c r="AD43" s="977"/>
      <c r="AE43" s="976" t="s">
        <v>46</v>
      </c>
      <c r="AF43" s="977"/>
      <c r="AG43" s="977"/>
      <c r="AH43" s="977"/>
      <c r="AI43" s="977"/>
      <c r="AJ43" s="977"/>
      <c r="AK43" s="977"/>
      <c r="AL43" s="977"/>
      <c r="AM43" s="977"/>
      <c r="AN43" s="977"/>
      <c r="AO43" s="977"/>
      <c r="AQ43" s="1003"/>
      <c r="AR43" s="1005"/>
      <c r="AS43" s="213"/>
      <c r="AT43" s="213"/>
      <c r="AU43" s="213"/>
      <c r="AV43" s="213"/>
      <c r="AW43" s="1003"/>
      <c r="AX43" s="1003"/>
    </row>
    <row r="44" spans="1:81" x14ac:dyDescent="0.25">
      <c r="A44" s="724" t="s">
        <v>287</v>
      </c>
      <c r="B44" s="724"/>
      <c r="C44" s="724"/>
      <c r="D44" s="724"/>
      <c r="E44" s="724"/>
      <c r="F44" s="724"/>
      <c r="G44" s="724"/>
      <c r="I44" s="741"/>
      <c r="J44" s="741"/>
      <c r="L44" s="2069"/>
      <c r="M44" s="2069"/>
      <c r="N44" s="2069"/>
      <c r="P44" s="801" t="s">
        <v>481</v>
      </c>
      <c r="Q44" s="742"/>
      <c r="R44" s="742"/>
      <c r="S44" s="742"/>
      <c r="T44" s="742"/>
      <c r="U44" s="742"/>
      <c r="V44" s="716"/>
      <c r="X44" s="730" t="s">
        <v>177</v>
      </c>
      <c r="Y44" s="724"/>
      <c r="Z44" s="731"/>
      <c r="AA44" s="724" t="s">
        <v>42</v>
      </c>
      <c r="AB44" s="731"/>
      <c r="AC44" s="509"/>
      <c r="AD44" s="509"/>
      <c r="AE44" s="509"/>
      <c r="AF44" s="509"/>
      <c r="AG44" s="509"/>
      <c r="AH44" s="509"/>
      <c r="AI44" s="509"/>
      <c r="AJ44" s="509"/>
      <c r="AK44" s="509"/>
      <c r="AL44" s="509"/>
      <c r="AM44" s="509"/>
      <c r="AN44" s="509"/>
      <c r="AO44" s="509"/>
      <c r="AQ44" s="1003"/>
      <c r="AR44" s="1005"/>
      <c r="AS44" s="213"/>
      <c r="AT44" s="213"/>
      <c r="AU44" s="213"/>
      <c r="AV44" s="213"/>
      <c r="AW44" s="1003"/>
      <c r="AX44" s="1003"/>
    </row>
    <row r="45" spans="1:81" ht="8.1" customHeight="1" x14ac:dyDescent="0.25">
      <c r="A45" s="509"/>
      <c r="B45" s="509"/>
      <c r="C45" s="509"/>
      <c r="D45" s="509"/>
      <c r="E45" s="509"/>
      <c r="F45" s="509"/>
      <c r="G45" s="509"/>
      <c r="H45" s="509"/>
      <c r="I45" s="509"/>
      <c r="J45" s="509"/>
      <c r="K45" s="509"/>
      <c r="L45" s="509"/>
      <c r="M45" s="509"/>
      <c r="N45" s="509"/>
      <c r="O45" s="509"/>
      <c r="P45" s="509"/>
      <c r="Q45" s="509"/>
      <c r="R45" s="509"/>
      <c r="S45" s="509"/>
      <c r="T45" s="509"/>
      <c r="U45" s="509"/>
      <c r="V45" s="509"/>
      <c r="W45" s="509"/>
      <c r="X45" s="509"/>
      <c r="Y45" s="509"/>
      <c r="Z45" s="509"/>
      <c r="AA45" s="509"/>
      <c r="AB45" s="509"/>
      <c r="AC45" s="509"/>
      <c r="AD45" s="509"/>
      <c r="AE45" s="509"/>
      <c r="AF45" s="509"/>
      <c r="AG45" s="509"/>
      <c r="AH45" s="509"/>
      <c r="AI45" s="509"/>
      <c r="AJ45" s="509"/>
      <c r="AK45" s="509"/>
      <c r="AL45" s="509"/>
      <c r="AM45" s="509"/>
      <c r="AN45" s="509"/>
      <c r="AO45" s="509"/>
      <c r="AQ45" s="1003"/>
      <c r="AR45" s="175"/>
      <c r="AS45" s="213"/>
      <c r="AT45" s="213"/>
      <c r="AU45" s="213"/>
      <c r="AV45" s="213"/>
      <c r="AW45" s="1003"/>
      <c r="AX45" s="1003"/>
    </row>
    <row r="46" spans="1:81" s="837" customFormat="1" ht="12.75" customHeight="1" x14ac:dyDescent="0.25">
      <c r="A46" s="940" t="s">
        <v>91</v>
      </c>
      <c r="B46" s="738"/>
      <c r="C46" s="941" t="s">
        <v>203</v>
      </c>
      <c r="D46" s="941"/>
      <c r="E46" s="941"/>
      <c r="F46" s="941"/>
      <c r="G46" s="738" t="s">
        <v>635</v>
      </c>
      <c r="H46" s="942"/>
      <c r="I46" s="1585"/>
      <c r="J46" s="1585"/>
      <c r="K46" s="1585"/>
      <c r="L46" s="1585"/>
      <c r="M46" s="1585"/>
      <c r="N46" s="1585"/>
      <c r="O46" s="1585"/>
      <c r="P46" s="1585"/>
      <c r="Q46" s="1585"/>
      <c r="R46" s="1585"/>
      <c r="S46" s="1585"/>
      <c r="T46" s="1585"/>
      <c r="U46" s="1585"/>
      <c r="V46" s="942"/>
      <c r="W46" s="947" t="s">
        <v>494</v>
      </c>
      <c r="X46" s="942"/>
      <c r="Y46" s="942"/>
      <c r="Z46" s="942"/>
      <c r="AA46" s="942"/>
      <c r="AB46" s="942"/>
      <c r="AC46" s="942"/>
      <c r="AD46" s="942"/>
      <c r="AE46" s="942"/>
      <c r="AF46" s="942"/>
      <c r="AG46" s="944"/>
      <c r="AH46" s="944"/>
      <c r="AI46" s="948"/>
      <c r="AJ46" s="940"/>
      <c r="AK46" s="738"/>
      <c r="AL46" s="738"/>
      <c r="AM46" s="738"/>
      <c r="AN46" s="738"/>
      <c r="AO46" s="738"/>
      <c r="AP46" s="840"/>
      <c r="AR46" s="213"/>
      <c r="AS46" s="213"/>
      <c r="AT46" s="213"/>
      <c r="AU46" s="213"/>
      <c r="AV46" s="213"/>
      <c r="AW46" s="1003"/>
      <c r="AX46" s="1003"/>
      <c r="AY46" s="796"/>
      <c r="AZ46" s="796"/>
      <c r="BA46" s="796"/>
      <c r="BB46" s="840"/>
      <c r="BC46" s="840"/>
    </row>
    <row r="47" spans="1:81" ht="8.1" customHeight="1" x14ac:dyDescent="0.25">
      <c r="A47" s="15"/>
      <c r="V47" s="19"/>
      <c r="Y47" s="15"/>
      <c r="Z47" s="15"/>
      <c r="AH47" s="15"/>
      <c r="AI47" s="15"/>
      <c r="AJ47" s="15"/>
      <c r="AK47" s="15"/>
      <c r="AL47" s="15"/>
      <c r="AM47" s="15"/>
      <c r="AN47" s="15"/>
      <c r="AO47" s="15"/>
      <c r="AP47" s="27"/>
      <c r="AQ47" s="163"/>
      <c r="AR47" s="163"/>
      <c r="AS47" s="163"/>
      <c r="AT47" s="213"/>
      <c r="AU47" s="213"/>
      <c r="AV47" s="15"/>
      <c r="AW47" s="15"/>
      <c r="AX47" s="15"/>
      <c r="AY47" s="15"/>
      <c r="AZ47" s="15"/>
    </row>
    <row r="48" spans="1:81" s="15" customFormat="1" ht="12.75" customHeight="1" x14ac:dyDescent="0.25">
      <c r="A48" s="1766" t="s">
        <v>255</v>
      </c>
      <c r="B48" s="1766"/>
      <c r="C48" s="1766"/>
      <c r="D48" s="1766"/>
      <c r="E48" s="1766"/>
      <c r="F48" s="1766"/>
      <c r="G48" s="1615"/>
      <c r="H48" s="1613" t="s">
        <v>63</v>
      </c>
      <c r="I48" s="1766"/>
      <c r="J48" s="1766"/>
      <c r="K48" s="1766"/>
      <c r="L48" s="1766"/>
      <c r="M48" s="1766"/>
      <c r="N48" s="1615"/>
      <c r="O48" s="1613" t="s">
        <v>648</v>
      </c>
      <c r="P48" s="1766"/>
      <c r="Q48" s="1766"/>
      <c r="R48" s="1766"/>
      <c r="S48" s="1766"/>
      <c r="T48" s="1766"/>
      <c r="U48" s="1766"/>
      <c r="V48" s="1766"/>
      <c r="W48" s="1766"/>
      <c r="X48" s="1766"/>
      <c r="Y48" s="1766"/>
      <c r="Z48" s="1766"/>
      <c r="AA48" s="1615"/>
      <c r="AB48" s="1613" t="s">
        <v>436</v>
      </c>
      <c r="AC48" s="1766"/>
      <c r="AD48" s="1766"/>
      <c r="AE48" s="1766"/>
      <c r="AF48" s="1766"/>
      <c r="AG48" s="1766"/>
      <c r="AH48" s="1615"/>
      <c r="AI48" s="1767" t="s">
        <v>258</v>
      </c>
      <c r="AJ48" s="1768"/>
      <c r="AK48" s="1768"/>
      <c r="AL48" s="1768"/>
      <c r="AM48" s="1768"/>
      <c r="AN48" s="1768"/>
      <c r="AO48" s="1768"/>
      <c r="AQ48" s="256"/>
      <c r="AR48" s="256"/>
      <c r="AS48" s="65"/>
      <c r="AT48" s="175"/>
      <c r="AU48" s="175"/>
      <c r="AV48"/>
      <c r="AW48"/>
      <c r="AX48"/>
      <c r="AY48"/>
      <c r="AZ48"/>
      <c r="BA48"/>
      <c r="BB48"/>
      <c r="BC48"/>
      <c r="BD48"/>
      <c r="BE48"/>
      <c r="BF48"/>
      <c r="BG48"/>
      <c r="BH48"/>
      <c r="BI48"/>
      <c r="BJ48"/>
      <c r="BK48"/>
      <c r="BL48"/>
      <c r="BM48"/>
      <c r="BN48"/>
      <c r="BO48"/>
      <c r="BP48"/>
      <c r="BQ48"/>
      <c r="BR48"/>
      <c r="BS48"/>
      <c r="BT48"/>
      <c r="BU48"/>
      <c r="BV48"/>
      <c r="BW48"/>
      <c r="BX48"/>
      <c r="BY48"/>
      <c r="BZ48"/>
      <c r="CA48"/>
      <c r="CB48"/>
      <c r="CC48"/>
    </row>
    <row r="49" spans="1:81" s="15" customFormat="1" ht="12.75" customHeight="1" x14ac:dyDescent="0.25">
      <c r="A49" s="680"/>
      <c r="B49" s="680"/>
      <c r="C49" s="680"/>
      <c r="D49" s="680"/>
      <c r="E49" s="680"/>
      <c r="F49" s="680"/>
      <c r="G49" s="681"/>
      <c r="H49" s="1595" t="s">
        <v>34</v>
      </c>
      <c r="I49" s="1596"/>
      <c r="J49" s="1596"/>
      <c r="K49" s="1596"/>
      <c r="L49" s="1596"/>
      <c r="M49" s="1596"/>
      <c r="N49" s="1597"/>
      <c r="O49" s="1595" t="s">
        <v>35</v>
      </c>
      <c r="P49" s="1596"/>
      <c r="Q49" s="1596"/>
      <c r="R49" s="1596"/>
      <c r="S49" s="1596"/>
      <c r="T49" s="1596"/>
      <c r="U49" s="1596"/>
      <c r="V49" s="1596"/>
      <c r="W49" s="1596"/>
      <c r="X49" s="1596"/>
      <c r="Y49" s="1596"/>
      <c r="Z49" s="1596"/>
      <c r="AA49" s="1597"/>
      <c r="AB49" s="1617" t="s">
        <v>356</v>
      </c>
      <c r="AC49" s="1617"/>
      <c r="AD49" s="1617"/>
      <c r="AE49" s="1617"/>
      <c r="AF49" s="1617"/>
      <c r="AG49" s="1617"/>
      <c r="AH49" s="1618"/>
      <c r="AI49" s="1616" t="s">
        <v>357</v>
      </c>
      <c r="AJ49" s="1617"/>
      <c r="AK49" s="1617"/>
      <c r="AL49" s="1617"/>
      <c r="AM49" s="1617"/>
      <c r="AN49" s="1617"/>
      <c r="AO49" s="1617"/>
      <c r="AQ49" s="256"/>
      <c r="AR49" s="256"/>
      <c r="AS49" s="65"/>
      <c r="AT49" s="175"/>
      <c r="AU49" s="175"/>
      <c r="AV49"/>
      <c r="AW49"/>
      <c r="AX49"/>
      <c r="AY49"/>
      <c r="AZ49"/>
      <c r="BA49"/>
      <c r="BB49"/>
      <c r="BC49"/>
      <c r="BD49"/>
      <c r="BE49"/>
      <c r="BF49"/>
      <c r="BG49"/>
      <c r="BH49"/>
      <c r="BI49"/>
      <c r="BJ49"/>
      <c r="BK49"/>
      <c r="BL49"/>
      <c r="BM49"/>
      <c r="BN49"/>
      <c r="BO49"/>
      <c r="BP49"/>
      <c r="BQ49"/>
      <c r="BR49"/>
      <c r="BS49"/>
      <c r="BT49"/>
      <c r="BU49"/>
      <c r="BV49"/>
      <c r="BW49"/>
      <c r="BX49"/>
      <c r="BY49"/>
      <c r="BZ49"/>
      <c r="CA49"/>
      <c r="CB49"/>
      <c r="CC49"/>
    </row>
    <row r="50" spans="1:81" s="15" customFormat="1" x14ac:dyDescent="0.25">
      <c r="A50" s="680"/>
      <c r="B50" s="680"/>
      <c r="C50" s="680"/>
      <c r="D50" s="680"/>
      <c r="E50" s="680"/>
      <c r="F50" s="680"/>
      <c r="G50" s="681"/>
      <c r="H50" s="1595"/>
      <c r="I50" s="1596"/>
      <c r="J50" s="1596"/>
      <c r="K50" s="1596"/>
      <c r="L50" s="1596"/>
      <c r="M50" s="1596"/>
      <c r="N50" s="1597"/>
      <c r="O50" s="1595"/>
      <c r="P50" s="1596"/>
      <c r="Q50" s="1596"/>
      <c r="R50" s="1596"/>
      <c r="S50" s="1596"/>
      <c r="T50" s="1596"/>
      <c r="U50" s="1596"/>
      <c r="V50" s="1596"/>
      <c r="W50" s="1596"/>
      <c r="X50" s="1596"/>
      <c r="Y50" s="1596"/>
      <c r="Z50" s="1596"/>
      <c r="AA50" s="1597"/>
      <c r="AB50" s="679"/>
      <c r="AC50" s="679"/>
      <c r="AD50" s="679"/>
      <c r="AE50" s="679"/>
      <c r="AF50" s="679"/>
      <c r="AG50" s="679"/>
      <c r="AH50" s="681"/>
      <c r="AI50" s="679"/>
      <c r="AJ50" s="679"/>
      <c r="AK50" s="679"/>
      <c r="AL50" s="679"/>
      <c r="AM50" s="679"/>
      <c r="AN50" s="679"/>
      <c r="AO50" s="679"/>
      <c r="AQ50" s="256"/>
      <c r="AR50" s="256"/>
      <c r="AS50" s="65"/>
      <c r="AT50" s="175"/>
      <c r="AU50" s="175"/>
      <c r="AV50"/>
      <c r="AW50"/>
      <c r="AX50"/>
      <c r="AY50"/>
      <c r="AZ50"/>
      <c r="BA50"/>
      <c r="BB50"/>
      <c r="BC50"/>
      <c r="BD50"/>
      <c r="BE50"/>
      <c r="BF50"/>
      <c r="BG50"/>
      <c r="BH50"/>
      <c r="BI50"/>
      <c r="BJ50"/>
      <c r="BK50"/>
      <c r="BL50"/>
      <c r="BM50"/>
      <c r="BN50"/>
      <c r="BO50"/>
      <c r="BP50"/>
      <c r="BQ50"/>
      <c r="BR50"/>
      <c r="BS50"/>
      <c r="BT50"/>
      <c r="BU50"/>
      <c r="BV50"/>
      <c r="BW50"/>
      <c r="BX50"/>
      <c r="BY50"/>
      <c r="BZ50"/>
      <c r="CA50"/>
      <c r="CB50"/>
      <c r="CC50"/>
    </row>
    <row r="51" spans="1:81" s="15" customFormat="1" x14ac:dyDescent="0.25">
      <c r="A51" s="680"/>
      <c r="B51" s="680"/>
      <c r="C51" s="680"/>
      <c r="D51" s="680"/>
      <c r="E51" s="680"/>
      <c r="F51" s="680"/>
      <c r="G51" s="681"/>
      <c r="H51" s="680"/>
      <c r="I51" s="680"/>
      <c r="J51" s="680"/>
      <c r="K51" s="680"/>
      <c r="L51" s="680"/>
      <c r="M51" s="679"/>
      <c r="N51" s="681"/>
      <c r="O51" s="678"/>
      <c r="P51" s="679"/>
      <c r="Q51" s="679"/>
      <c r="R51" s="679"/>
      <c r="S51" s="679"/>
      <c r="T51" s="679"/>
      <c r="U51" s="679"/>
      <c r="V51" s="679"/>
      <c r="W51" s="679"/>
      <c r="X51" s="679"/>
      <c r="Y51" s="679"/>
      <c r="Z51" s="679"/>
      <c r="AA51" s="681"/>
      <c r="AB51" s="679"/>
      <c r="AC51" s="679"/>
      <c r="AD51" s="679"/>
      <c r="AE51" s="679"/>
      <c r="AF51" s="679"/>
      <c r="AG51" s="679"/>
      <c r="AH51" s="681"/>
      <c r="AI51" s="679"/>
      <c r="AJ51" s="679"/>
      <c r="AK51" s="679"/>
      <c r="AL51" s="679"/>
      <c r="AM51" s="679"/>
      <c r="AN51" s="679"/>
      <c r="AO51" s="679"/>
      <c r="AQ51" s="256"/>
      <c r="AR51" s="256"/>
      <c r="AS51" s="65"/>
      <c r="AT51" s="175"/>
      <c r="AU51" s="175"/>
      <c r="AV51"/>
      <c r="AW51"/>
      <c r="AX51"/>
      <c r="AY51"/>
      <c r="AZ51"/>
      <c r="BA51"/>
      <c r="BB51"/>
      <c r="BC51"/>
      <c r="BD51"/>
      <c r="BE51"/>
      <c r="BF51"/>
      <c r="BG51"/>
      <c r="BH51"/>
      <c r="BI51"/>
      <c r="BJ51"/>
      <c r="BK51"/>
      <c r="BL51"/>
      <c r="BM51"/>
      <c r="BN51"/>
      <c r="BO51"/>
      <c r="BP51"/>
      <c r="BQ51"/>
      <c r="BR51"/>
      <c r="BS51"/>
      <c r="BT51"/>
      <c r="BU51"/>
      <c r="BV51"/>
      <c r="BW51"/>
      <c r="BX51"/>
      <c r="BY51"/>
      <c r="BZ51"/>
      <c r="CA51"/>
      <c r="CB51"/>
      <c r="CC51"/>
    </row>
    <row r="52" spans="1:81" s="15" customFormat="1" x14ac:dyDescent="0.25">
      <c r="A52" s="680"/>
      <c r="B52" s="680"/>
      <c r="C52" s="680"/>
      <c r="D52" s="680"/>
      <c r="E52" s="680"/>
      <c r="F52" s="680"/>
      <c r="G52" s="681"/>
      <c r="H52" s="680"/>
      <c r="I52" s="680"/>
      <c r="J52" s="680"/>
      <c r="K52" s="680"/>
      <c r="L52" s="680"/>
      <c r="M52" s="679"/>
      <c r="N52" s="681"/>
      <c r="O52" s="678"/>
      <c r="P52" s="679"/>
      <c r="Q52" s="679"/>
      <c r="R52" s="679"/>
      <c r="S52" s="679"/>
      <c r="T52" s="679"/>
      <c r="U52" s="679"/>
      <c r="V52" s="679"/>
      <c r="W52" s="679"/>
      <c r="X52" s="679"/>
      <c r="Y52" s="679"/>
      <c r="Z52" s="679"/>
      <c r="AA52" s="681"/>
      <c r="AB52" s="679"/>
      <c r="AC52" s="679"/>
      <c r="AD52" s="679"/>
      <c r="AE52" s="679"/>
      <c r="AF52" s="679"/>
      <c r="AG52" s="679"/>
      <c r="AH52" s="681"/>
      <c r="AI52" s="679"/>
      <c r="AJ52" s="679"/>
      <c r="AK52" s="679"/>
      <c r="AL52" s="679"/>
      <c r="AM52" s="679"/>
      <c r="AN52" s="679"/>
      <c r="AO52" s="679"/>
      <c r="AQ52" s="256"/>
      <c r="AR52" s="256"/>
      <c r="AS52" s="65"/>
      <c r="AT52" s="175"/>
      <c r="AU52" s="175"/>
      <c r="AV52"/>
      <c r="AW52"/>
      <c r="AX52"/>
      <c r="AY52"/>
      <c r="AZ52"/>
      <c r="BA52"/>
      <c r="BB52"/>
      <c r="BC52"/>
      <c r="BD52"/>
      <c r="BE52"/>
      <c r="BF52"/>
      <c r="BG52"/>
      <c r="BH52"/>
      <c r="BI52"/>
      <c r="BJ52"/>
      <c r="BK52"/>
      <c r="BL52"/>
      <c r="BM52"/>
      <c r="BN52"/>
      <c r="BO52"/>
      <c r="BP52"/>
      <c r="BQ52"/>
      <c r="BR52"/>
      <c r="BS52"/>
      <c r="BT52"/>
      <c r="BU52"/>
      <c r="BV52"/>
      <c r="BW52"/>
      <c r="BX52"/>
      <c r="BY52"/>
      <c r="BZ52"/>
      <c r="CA52"/>
      <c r="CB52"/>
      <c r="CC52"/>
    </row>
    <row r="53" spans="1:81" s="6" customFormat="1" x14ac:dyDescent="0.25">
      <c r="A53" s="416"/>
      <c r="B53" s="416"/>
      <c r="C53" s="416"/>
      <c r="D53" s="416"/>
      <c r="E53" s="416"/>
      <c r="F53" s="416"/>
      <c r="G53" s="417"/>
      <c r="H53" s="416"/>
      <c r="I53" s="416"/>
      <c r="J53" s="416"/>
      <c r="K53" s="416"/>
      <c r="L53" s="416"/>
      <c r="M53" s="416"/>
      <c r="N53" s="417"/>
      <c r="O53" s="18"/>
      <c r="P53" s="416"/>
      <c r="Q53" s="416"/>
      <c r="R53" s="416"/>
      <c r="S53" s="416"/>
      <c r="T53" s="416"/>
      <c r="U53" s="416"/>
      <c r="V53" s="416"/>
      <c r="W53" s="416"/>
      <c r="X53" s="416"/>
      <c r="Y53" s="416"/>
      <c r="Z53" s="416"/>
      <c r="AA53" s="417"/>
      <c r="AB53" s="416"/>
      <c r="AC53" s="416"/>
      <c r="AD53" s="416"/>
      <c r="AE53" s="416"/>
      <c r="AF53" s="416"/>
      <c r="AG53" s="416"/>
      <c r="AH53" s="417"/>
      <c r="AI53" s="416"/>
      <c r="AJ53" s="416"/>
      <c r="AK53" s="416"/>
      <c r="AL53" s="416"/>
      <c r="AM53" s="416"/>
      <c r="AN53" s="416"/>
      <c r="AO53" s="416"/>
      <c r="AP53" s="1003"/>
      <c r="AQ53" s="163"/>
      <c r="AR53" s="163"/>
      <c r="AS53" s="63"/>
      <c r="AT53" s="213"/>
      <c r="AU53" s="213"/>
      <c r="AV53" s="1003"/>
      <c r="AW53" s="1003"/>
      <c r="AX53" s="1003"/>
      <c r="AY53" s="1003"/>
      <c r="AZ53" s="1003"/>
      <c r="BA53" s="1003"/>
      <c r="BB53" s="1003"/>
      <c r="BC53" s="1003"/>
      <c r="BD53" s="1003"/>
      <c r="BE53" s="1003"/>
      <c r="BF53" s="1003"/>
      <c r="BG53" s="1003"/>
      <c r="BH53" s="1003"/>
      <c r="BI53" s="1003"/>
      <c r="BJ53" s="1003"/>
      <c r="BK53" s="1003"/>
      <c r="BL53" s="1003"/>
      <c r="BM53" s="1003"/>
      <c r="BN53" s="1003"/>
      <c r="BO53" s="1003"/>
      <c r="BP53" s="1003"/>
      <c r="BQ53" s="1003"/>
      <c r="BR53" s="1003"/>
      <c r="BS53" s="1003"/>
      <c r="BT53" s="1003"/>
      <c r="BU53" s="1003"/>
      <c r="BV53" s="1003"/>
      <c r="BW53" s="1003"/>
      <c r="BX53" s="1003"/>
      <c r="BY53" s="1003"/>
      <c r="BZ53" s="1003"/>
      <c r="CA53" s="1003"/>
      <c r="CB53" s="1003"/>
      <c r="CC53" s="1003"/>
    </row>
    <row r="54" spans="1:81" s="15" customFormat="1" x14ac:dyDescent="0.25">
      <c r="A54" s="356" t="s">
        <v>42</v>
      </c>
      <c r="B54" s="2064" t="s">
        <v>43</v>
      </c>
      <c r="C54" s="2064"/>
      <c r="D54" s="2064"/>
      <c r="E54" s="2064"/>
      <c r="F54" s="2064"/>
      <c r="G54" s="2064"/>
      <c r="H54" s="2064"/>
      <c r="I54" s="2064"/>
      <c r="J54" s="2064"/>
      <c r="K54" s="2064"/>
      <c r="L54" s="2064"/>
      <c r="M54" s="2064"/>
      <c r="N54" s="2064"/>
      <c r="O54" s="2064"/>
      <c r="P54" s="2064"/>
      <c r="Q54" s="2064"/>
      <c r="R54" s="2064"/>
      <c r="S54" s="2064"/>
      <c r="T54" s="2064"/>
      <c r="U54" s="2064"/>
      <c r="V54" s="2064"/>
      <c r="W54" s="2064"/>
      <c r="X54" s="2064"/>
      <c r="Y54" s="2064"/>
      <c r="Z54" s="2064"/>
      <c r="AA54" s="2064"/>
      <c r="AB54" s="2064"/>
      <c r="AC54" s="2064"/>
      <c r="AD54" s="2064"/>
      <c r="AE54" s="2064"/>
      <c r="AF54" s="2064"/>
      <c r="AG54" s="2064"/>
      <c r="AH54" s="2064"/>
      <c r="AI54" s="2064"/>
      <c r="AJ54" s="2064"/>
      <c r="AK54" s="2064"/>
      <c r="AL54" s="2064"/>
      <c r="AM54" s="2064"/>
      <c r="AN54" s="2064"/>
      <c r="AO54" s="2064"/>
      <c r="AP54" s="1003"/>
      <c r="AQ54" s="939"/>
      <c r="AR54" s="163"/>
      <c r="AS54" s="163"/>
      <c r="AT54" s="213"/>
      <c r="AU54" s="213"/>
      <c r="AV54" s="1003"/>
      <c r="AW54" s="1003"/>
      <c r="AX54" s="1003"/>
      <c r="AY54" s="1003"/>
      <c r="AZ54" s="1003"/>
      <c r="BA54" s="1003"/>
      <c r="BB54" s="1003"/>
      <c r="BC54" s="1003"/>
      <c r="BD54" s="1003"/>
      <c r="BE54" s="1003"/>
      <c r="BF54" s="1003"/>
      <c r="BG54" s="1003"/>
      <c r="BH54" s="1003"/>
      <c r="BI54" s="1003"/>
      <c r="BJ54" s="1003"/>
      <c r="BK54" s="1003"/>
      <c r="BL54" s="1003"/>
      <c r="BM54" s="1003"/>
      <c r="BN54" s="1003"/>
      <c r="BO54" s="1003"/>
      <c r="BP54" s="1003"/>
      <c r="BQ54" s="1003"/>
      <c r="BR54" s="1003"/>
      <c r="BS54" s="1003"/>
      <c r="BT54" s="1003"/>
      <c r="BU54" s="1003"/>
      <c r="BV54" s="1003"/>
      <c r="BW54" s="1003"/>
      <c r="BX54" s="1003"/>
      <c r="BY54" s="1003"/>
      <c r="BZ54" s="1003"/>
      <c r="CA54" s="1003"/>
      <c r="CB54" s="1003"/>
      <c r="CC54" s="1003"/>
    </row>
    <row r="55" spans="1:81" s="15" customFormat="1" x14ac:dyDescent="0.25">
      <c r="A55" s="356" t="s">
        <v>44</v>
      </c>
      <c r="B55" s="2054" t="s">
        <v>161</v>
      </c>
      <c r="C55" s="2054"/>
      <c r="D55" s="2054"/>
      <c r="E55" s="2054"/>
      <c r="F55" s="2054"/>
      <c r="G55" s="2054"/>
      <c r="H55" s="2054"/>
      <c r="I55" s="2054"/>
      <c r="J55" s="2054"/>
      <c r="K55" s="2054"/>
      <c r="L55" s="2054"/>
      <c r="M55" s="2054"/>
      <c r="N55" s="2054"/>
      <c r="O55" s="2054"/>
      <c r="P55" s="2054"/>
      <c r="Q55" s="2054"/>
      <c r="R55" s="2054"/>
      <c r="S55" s="2054"/>
      <c r="T55" s="2054"/>
      <c r="U55" s="2054"/>
      <c r="V55" s="2054"/>
      <c r="W55" s="2054"/>
      <c r="X55" s="2054"/>
      <c r="Y55" s="2054"/>
      <c r="Z55" s="2054"/>
      <c r="AA55" s="2054"/>
      <c r="AB55" s="2054"/>
      <c r="AC55" s="2054"/>
      <c r="AD55" s="2054"/>
      <c r="AE55" s="2054"/>
      <c r="AF55" s="2054"/>
      <c r="AG55" s="2054"/>
      <c r="AH55" s="2054"/>
      <c r="AI55" s="2054"/>
      <c r="AJ55" s="2054"/>
      <c r="AK55" s="2054"/>
      <c r="AL55" s="2054"/>
      <c r="AM55" s="2054"/>
      <c r="AN55" s="2054"/>
      <c r="AO55" s="2054"/>
      <c r="AP55" s="1003"/>
      <c r="AQ55" s="939"/>
      <c r="AR55" s="163"/>
      <c r="AS55" s="163"/>
      <c r="AT55" s="213"/>
      <c r="AU55" s="213"/>
      <c r="AV55" s="1003"/>
      <c r="AW55" s="1003"/>
      <c r="AX55" s="1003"/>
      <c r="AY55" s="1003"/>
      <c r="AZ55" s="1003"/>
      <c r="BA55" s="1003"/>
      <c r="BB55" s="1003"/>
      <c r="BC55" s="1003"/>
      <c r="BD55" s="1003"/>
      <c r="BE55" s="1003"/>
      <c r="BF55" s="1003"/>
      <c r="BG55" s="1003"/>
      <c r="BH55" s="1003"/>
      <c r="BI55" s="1003"/>
      <c r="BJ55" s="1003"/>
      <c r="BK55" s="1003"/>
      <c r="BL55" s="1003"/>
      <c r="BM55" s="1003"/>
      <c r="BN55" s="1003"/>
      <c r="BO55" s="1003"/>
      <c r="BP55" s="1003"/>
      <c r="BQ55" s="1003"/>
      <c r="BR55" s="1003"/>
      <c r="BS55" s="1003"/>
      <c r="BT55" s="1003"/>
      <c r="BU55" s="1003"/>
      <c r="BV55" s="1003"/>
      <c r="BW55" s="1003"/>
      <c r="BX55" s="1003"/>
      <c r="BY55" s="1003"/>
      <c r="BZ55" s="1003"/>
      <c r="CA55" s="1003"/>
      <c r="CB55" s="1003"/>
      <c r="CC55" s="1003"/>
    </row>
    <row r="56" spans="1:81" s="15" customFormat="1" x14ac:dyDescent="0.25">
      <c r="A56" s="356" t="s">
        <v>150</v>
      </c>
      <c r="B56" s="2054" t="s">
        <v>467</v>
      </c>
      <c r="C56" s="2054"/>
      <c r="D56" s="2054"/>
      <c r="E56" s="2054"/>
      <c r="F56" s="2054"/>
      <c r="G56" s="2054"/>
      <c r="H56" s="2054"/>
      <c r="I56" s="2054"/>
      <c r="J56" s="2054"/>
      <c r="K56" s="2054"/>
      <c r="L56" s="2054"/>
      <c r="M56" s="2054"/>
      <c r="N56" s="2054"/>
      <c r="O56" s="2054"/>
      <c r="P56" s="2054"/>
      <c r="Q56" s="2054"/>
      <c r="R56" s="2054"/>
      <c r="S56" s="2054"/>
      <c r="T56" s="2054"/>
      <c r="U56" s="2054"/>
      <c r="V56" s="2054"/>
      <c r="W56" s="2054"/>
      <c r="X56" s="2054"/>
      <c r="Y56" s="2054"/>
      <c r="Z56" s="2054"/>
      <c r="AA56" s="2054"/>
      <c r="AB56" s="2054"/>
      <c r="AC56" s="2054"/>
      <c r="AD56" s="2054"/>
      <c r="AE56" s="2054"/>
      <c r="AF56" s="2054"/>
      <c r="AG56" s="2054"/>
      <c r="AH56" s="2054"/>
      <c r="AI56" s="2054"/>
      <c r="AJ56" s="2054"/>
      <c r="AK56" s="2054"/>
      <c r="AL56" s="2054"/>
      <c r="AM56" s="2054"/>
      <c r="AN56" s="2054"/>
      <c r="AO56" s="2054"/>
      <c r="AQ56" s="74"/>
      <c r="AR56" s="163"/>
      <c r="AS56" s="163"/>
      <c r="AT56" s="213"/>
      <c r="AU56" s="213"/>
    </row>
    <row r="57" spans="1:81" s="15" customFormat="1" x14ac:dyDescent="0.25">
      <c r="A57" s="501" t="s">
        <v>46</v>
      </c>
      <c r="B57" s="2054" t="s">
        <v>290</v>
      </c>
      <c r="C57" s="2054"/>
      <c r="D57" s="2054"/>
      <c r="E57" s="2054"/>
      <c r="F57" s="2054"/>
      <c r="G57" s="2054"/>
      <c r="H57" s="2054"/>
      <c r="I57" s="2054"/>
      <c r="J57" s="2054"/>
      <c r="K57" s="2054"/>
      <c r="L57" s="2054"/>
      <c r="M57" s="2054"/>
      <c r="N57" s="2054"/>
      <c r="O57" s="2054"/>
      <c r="P57" s="2054"/>
      <c r="Q57" s="2054"/>
      <c r="R57" s="2054"/>
      <c r="S57" s="2054"/>
      <c r="T57" s="2054"/>
      <c r="U57" s="2054"/>
      <c r="V57" s="2054"/>
      <c r="W57" s="2054"/>
      <c r="X57" s="2054"/>
      <c r="Y57" s="2054"/>
      <c r="Z57" s="2054"/>
      <c r="AA57" s="2054"/>
      <c r="AB57" s="2054"/>
      <c r="AC57" s="2054"/>
      <c r="AD57" s="2054"/>
      <c r="AE57" s="2054"/>
      <c r="AF57" s="2054"/>
      <c r="AG57" s="2054"/>
      <c r="AH57" s="2054"/>
      <c r="AI57" s="2054"/>
      <c r="AJ57" s="2054"/>
      <c r="AK57" s="2054"/>
      <c r="AL57" s="2054"/>
      <c r="AM57" s="2054"/>
      <c r="AN57" s="2054"/>
      <c r="AO57" s="2054"/>
      <c r="AQ57" s="74"/>
      <c r="AR57" s="163"/>
      <c r="AS57" s="163"/>
      <c r="AT57" s="213"/>
      <c r="AU57" s="213"/>
    </row>
    <row r="58" spans="1:81" x14ac:dyDescent="0.25">
      <c r="A58" s="501" t="s">
        <v>160</v>
      </c>
      <c r="B58" s="2054" t="s">
        <v>446</v>
      </c>
      <c r="C58" s="2054"/>
      <c r="D58" s="2054"/>
      <c r="E58" s="2054"/>
      <c r="F58" s="2054"/>
      <c r="G58" s="2054"/>
      <c r="H58" s="2054"/>
      <c r="I58" s="2054"/>
      <c r="J58" s="2054"/>
      <c r="K58" s="2054"/>
      <c r="L58" s="2054"/>
      <c r="M58" s="2054"/>
      <c r="N58" s="2054"/>
      <c r="O58" s="2054"/>
      <c r="P58" s="2054"/>
      <c r="Q58" s="2054"/>
      <c r="R58" s="2054"/>
      <c r="S58" s="2054"/>
      <c r="T58" s="2054"/>
      <c r="U58" s="2054"/>
      <c r="V58" s="2054"/>
      <c r="W58" s="2054"/>
      <c r="X58" s="2054"/>
      <c r="Y58" s="2054"/>
      <c r="Z58" s="2054"/>
      <c r="AA58" s="2054"/>
      <c r="AB58" s="2054"/>
      <c r="AC58" s="2054"/>
      <c r="AD58" s="2054"/>
      <c r="AE58" s="2054"/>
      <c r="AF58" s="2054"/>
      <c r="AG58" s="2054"/>
      <c r="AH58" s="2054"/>
      <c r="AI58" s="2054"/>
      <c r="AJ58" s="2054"/>
      <c r="AK58" s="2054"/>
      <c r="AL58" s="2054"/>
      <c r="AM58" s="2054"/>
      <c r="AN58" s="2054"/>
      <c r="AO58" s="2054"/>
      <c r="AQ58" s="74"/>
    </row>
    <row r="59" spans="1:81" x14ac:dyDescent="0.25">
      <c r="A59" s="501" t="s">
        <v>48</v>
      </c>
      <c r="B59" s="2054" t="s">
        <v>257</v>
      </c>
      <c r="C59" s="2054"/>
      <c r="D59" s="2054"/>
      <c r="E59" s="2054"/>
      <c r="F59" s="2054"/>
      <c r="G59" s="2054"/>
      <c r="H59" s="2054"/>
      <c r="I59" s="2054"/>
      <c r="J59" s="2054"/>
      <c r="K59" s="2054"/>
      <c r="L59" s="2054"/>
      <c r="M59" s="2054"/>
      <c r="N59" s="2054"/>
      <c r="O59" s="2054"/>
      <c r="P59" s="2054"/>
      <c r="Q59" s="2054"/>
      <c r="R59" s="2054"/>
      <c r="S59" s="2054"/>
      <c r="T59" s="2054"/>
      <c r="U59" s="2054"/>
      <c r="V59" s="2054"/>
      <c r="W59" s="2054"/>
      <c r="X59" s="2054"/>
      <c r="Y59" s="2054"/>
      <c r="Z59" s="2054"/>
      <c r="AA59" s="2054"/>
      <c r="AB59" s="2054"/>
      <c r="AC59" s="2054"/>
      <c r="AD59" s="2054"/>
      <c r="AE59" s="2054"/>
      <c r="AF59" s="2054"/>
      <c r="AG59" s="2054"/>
      <c r="AH59" s="2054"/>
      <c r="AI59" s="2054"/>
      <c r="AJ59" s="2054"/>
      <c r="AK59" s="2054"/>
      <c r="AL59" s="2054"/>
      <c r="AM59" s="2054"/>
      <c r="AN59" s="2054"/>
      <c r="AO59" s="2054"/>
      <c r="AQ59" s="74"/>
    </row>
    <row r="60" spans="1:81" ht="32.25" customHeight="1" x14ac:dyDescent="0.25">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row>
    <row r="61" spans="1:81" ht="14.25" customHeight="1" x14ac:dyDescent="0.25">
      <c r="A61" s="482"/>
      <c r="B61" s="493"/>
      <c r="C61" s="493"/>
      <c r="D61" s="493"/>
      <c r="E61" s="493"/>
      <c r="F61" s="493"/>
      <c r="G61" s="493"/>
      <c r="H61" s="493"/>
      <c r="I61" s="493"/>
      <c r="J61" s="493"/>
      <c r="K61" s="493"/>
      <c r="L61" s="493"/>
      <c r="M61" s="493"/>
      <c r="N61" s="493"/>
      <c r="O61" s="493"/>
      <c r="P61" s="493"/>
      <c r="Q61" s="493"/>
      <c r="R61" s="493"/>
      <c r="S61" s="493"/>
      <c r="T61" s="493"/>
      <c r="U61" s="481"/>
      <c r="V61" s="481"/>
      <c r="W61" s="493"/>
      <c r="X61" s="493"/>
      <c r="Y61" s="493"/>
      <c r="Z61" s="493"/>
      <c r="AA61" s="493"/>
      <c r="AB61" s="493"/>
      <c r="AC61" s="493"/>
      <c r="AD61" s="493"/>
      <c r="AE61" s="493"/>
      <c r="AF61" s="493"/>
      <c r="AG61" s="493"/>
      <c r="AH61" s="493"/>
      <c r="AI61" s="493"/>
      <c r="AJ61" s="493"/>
      <c r="AK61" s="493"/>
      <c r="AL61" s="493"/>
      <c r="AM61" s="493"/>
      <c r="AN61" s="493"/>
      <c r="AO61" s="493"/>
      <c r="AQ61" s="261"/>
      <c r="AR61" s="262"/>
    </row>
    <row r="62" spans="1:81" ht="14.25" customHeight="1" x14ac:dyDescent="0.25">
      <c r="A62" s="482"/>
      <c r="B62" s="493"/>
      <c r="C62" s="493"/>
      <c r="D62" s="493"/>
      <c r="E62" s="493"/>
      <c r="F62" s="493"/>
      <c r="G62" s="493"/>
      <c r="H62" s="493"/>
      <c r="I62" s="493"/>
      <c r="J62" s="493"/>
      <c r="K62" s="493"/>
      <c r="L62" s="493"/>
      <c r="M62" s="493"/>
      <c r="N62" s="493"/>
      <c r="O62" s="493"/>
      <c r="P62" s="493"/>
      <c r="Q62" s="493"/>
      <c r="R62" s="493"/>
      <c r="S62" s="493"/>
      <c r="T62" s="493"/>
      <c r="U62" s="481"/>
      <c r="V62" s="481"/>
      <c r="W62" s="493"/>
      <c r="X62" s="493"/>
      <c r="Y62" s="493"/>
      <c r="Z62" s="493"/>
      <c r="AA62" s="493"/>
      <c r="AB62" s="493"/>
      <c r="AC62" s="493"/>
      <c r="AD62" s="493"/>
      <c r="AE62" s="493"/>
      <c r="AF62" s="493"/>
      <c r="AG62" s="493"/>
      <c r="AH62" s="493"/>
      <c r="AI62" s="493"/>
      <c r="AJ62" s="493"/>
      <c r="AK62" s="493"/>
      <c r="AL62" s="493"/>
      <c r="AM62" s="493"/>
      <c r="AN62" s="493"/>
      <c r="AO62" s="493"/>
      <c r="AQ62" s="261"/>
      <c r="AR62" s="262"/>
    </row>
    <row r="63" spans="1:81" ht="14.25" customHeight="1" x14ac:dyDescent="0.25">
      <c r="A63" s="482"/>
      <c r="B63" s="493"/>
      <c r="C63" s="493"/>
      <c r="D63" s="493"/>
      <c r="E63" s="493"/>
      <c r="F63" s="493"/>
      <c r="G63" s="493"/>
      <c r="H63" s="493"/>
      <c r="I63" s="493"/>
      <c r="J63" s="493"/>
      <c r="K63" s="493"/>
      <c r="L63" s="493"/>
      <c r="M63" s="493"/>
      <c r="N63" s="493"/>
      <c r="O63" s="493"/>
      <c r="P63" s="493"/>
      <c r="Q63" s="493"/>
      <c r="R63" s="493"/>
      <c r="S63" s="493"/>
      <c r="T63" s="493"/>
      <c r="U63" s="481"/>
      <c r="V63" s="481"/>
      <c r="W63" s="493"/>
      <c r="X63" s="493"/>
      <c r="Y63" s="493"/>
      <c r="Z63" s="493"/>
      <c r="AA63" s="493"/>
      <c r="AB63" s="493"/>
      <c r="AC63" s="493"/>
      <c r="AD63" s="493"/>
      <c r="AE63" s="493"/>
      <c r="AF63" s="493"/>
      <c r="AG63" s="493"/>
      <c r="AH63" s="493"/>
      <c r="AI63" s="493"/>
      <c r="AJ63" s="493"/>
      <c r="AK63" s="493"/>
      <c r="AL63" s="493"/>
      <c r="AM63" s="493"/>
      <c r="AN63" s="493"/>
      <c r="AO63" s="493"/>
      <c r="AQ63" s="261"/>
      <c r="AR63" s="262"/>
    </row>
    <row r="64" spans="1:81" ht="14.25" customHeight="1" x14ac:dyDescent="0.25">
      <c r="A64" s="482"/>
      <c r="B64" s="493"/>
      <c r="C64" s="493"/>
      <c r="D64" s="493"/>
      <c r="E64" s="493"/>
      <c r="F64" s="493"/>
      <c r="G64" s="493"/>
      <c r="H64" s="493"/>
      <c r="I64" s="493"/>
      <c r="J64" s="493"/>
      <c r="K64" s="493"/>
      <c r="L64" s="493"/>
      <c r="M64" s="493"/>
      <c r="N64" s="493"/>
      <c r="O64" s="493"/>
      <c r="P64" s="493"/>
      <c r="Q64" s="493"/>
      <c r="R64" s="493"/>
      <c r="S64" s="493"/>
      <c r="T64" s="493"/>
      <c r="U64" s="481"/>
      <c r="V64" s="481"/>
      <c r="W64" s="493"/>
      <c r="X64" s="493"/>
      <c r="Y64" s="493"/>
      <c r="Z64" s="493"/>
      <c r="AA64" s="493"/>
      <c r="AB64" s="493"/>
      <c r="AC64" s="493"/>
      <c r="AD64" s="493"/>
      <c r="AE64" s="493"/>
      <c r="AF64" s="493"/>
      <c r="AG64" s="493"/>
      <c r="AH64" s="493"/>
      <c r="AI64" s="493"/>
      <c r="AJ64" s="493"/>
      <c r="AK64" s="493"/>
      <c r="AL64" s="493"/>
      <c r="AM64" s="493"/>
      <c r="AN64" s="493"/>
      <c r="AO64" s="493"/>
      <c r="AQ64" s="261"/>
      <c r="AR64" s="262"/>
    </row>
    <row r="65" spans="1:44" ht="14.25" customHeight="1" x14ac:dyDescent="0.25">
      <c r="A65" s="482"/>
      <c r="B65" s="493"/>
      <c r="C65" s="493"/>
      <c r="D65" s="493"/>
      <c r="E65" s="493"/>
      <c r="F65" s="493"/>
      <c r="G65" s="493"/>
      <c r="H65" s="493"/>
      <c r="I65" s="493"/>
      <c r="J65" s="493"/>
      <c r="K65" s="493"/>
      <c r="L65" s="493"/>
      <c r="M65" s="493"/>
      <c r="N65" s="493"/>
      <c r="O65" s="493"/>
      <c r="P65" s="493"/>
      <c r="Q65" s="493"/>
      <c r="R65" s="493"/>
      <c r="S65" s="493"/>
      <c r="T65" s="493"/>
      <c r="U65" s="481"/>
      <c r="V65" s="481"/>
      <c r="W65" s="493"/>
      <c r="X65" s="493"/>
      <c r="Y65" s="493"/>
      <c r="Z65" s="493"/>
      <c r="AA65" s="493"/>
      <c r="AB65" s="493"/>
      <c r="AC65" s="493"/>
      <c r="AD65" s="493"/>
      <c r="AE65" s="493"/>
      <c r="AF65" s="493"/>
      <c r="AG65" s="493"/>
      <c r="AH65" s="493"/>
      <c r="AI65" s="493"/>
      <c r="AJ65" s="493"/>
      <c r="AK65" s="493"/>
      <c r="AL65" s="493"/>
      <c r="AM65" s="493"/>
      <c r="AN65" s="493"/>
      <c r="AO65" s="493"/>
      <c r="AQ65" s="261"/>
      <c r="AR65" s="262"/>
    </row>
    <row r="66" spans="1:44" ht="14.25" customHeight="1" x14ac:dyDescent="0.25">
      <c r="A66" s="482"/>
      <c r="B66" s="493"/>
      <c r="C66" s="493"/>
      <c r="D66" s="493"/>
      <c r="E66" s="493"/>
      <c r="F66" s="493"/>
      <c r="G66" s="493"/>
      <c r="H66" s="493"/>
      <c r="I66" s="493"/>
      <c r="J66" s="493"/>
      <c r="K66" s="493"/>
      <c r="L66" s="493"/>
      <c r="M66" s="493"/>
      <c r="N66" s="493"/>
      <c r="O66" s="493"/>
      <c r="P66" s="493"/>
      <c r="Q66" s="493"/>
      <c r="R66" s="493"/>
      <c r="S66" s="493"/>
      <c r="T66" s="493"/>
      <c r="U66" s="481"/>
      <c r="V66" s="479"/>
      <c r="W66" s="493"/>
      <c r="X66" s="493"/>
      <c r="Y66" s="493"/>
      <c r="Z66" s="493"/>
      <c r="AA66" s="493"/>
      <c r="AB66" s="493"/>
      <c r="AC66" s="493"/>
      <c r="AD66" s="493"/>
      <c r="AE66" s="493"/>
      <c r="AF66" s="493"/>
      <c r="AG66" s="493"/>
      <c r="AH66" s="493"/>
      <c r="AI66" s="493"/>
      <c r="AJ66" s="493"/>
      <c r="AK66" s="493"/>
      <c r="AL66" s="493"/>
      <c r="AM66" s="493"/>
      <c r="AN66" s="493"/>
      <c r="AO66" s="493"/>
      <c r="AQ66" s="263"/>
      <c r="AR66" s="262"/>
    </row>
    <row r="67" spans="1:44" ht="14.25" customHeight="1" x14ac:dyDescent="0.25">
      <c r="A67" s="482"/>
      <c r="B67" s="493"/>
      <c r="C67" s="493"/>
      <c r="D67" s="493"/>
      <c r="E67" s="493"/>
      <c r="F67" s="493"/>
      <c r="G67" s="493"/>
      <c r="H67" s="493"/>
      <c r="I67" s="493"/>
      <c r="J67" s="493"/>
      <c r="K67" s="493"/>
      <c r="L67" s="493"/>
      <c r="M67" s="493"/>
      <c r="N67" s="493"/>
      <c r="O67" s="493"/>
      <c r="P67" s="493"/>
      <c r="Q67" s="493"/>
      <c r="R67" s="493"/>
      <c r="S67" s="493"/>
      <c r="T67" s="493"/>
      <c r="U67" s="481"/>
      <c r="V67" s="481"/>
      <c r="W67" s="483"/>
      <c r="X67" s="483"/>
      <c r="Y67" s="483"/>
      <c r="Z67" s="483"/>
      <c r="AA67" s="483"/>
      <c r="AB67" s="483"/>
      <c r="AC67" s="483"/>
      <c r="AD67" s="483"/>
      <c r="AE67" s="483"/>
      <c r="AF67" s="483"/>
      <c r="AG67" s="483"/>
      <c r="AH67" s="483"/>
      <c r="AI67" s="483"/>
      <c r="AJ67" s="483"/>
      <c r="AK67" s="483"/>
      <c r="AL67" s="483"/>
      <c r="AM67" s="483"/>
      <c r="AN67" s="483"/>
      <c r="AO67" s="483"/>
      <c r="AQ67" s="261"/>
      <c r="AR67" s="262"/>
    </row>
    <row r="68" spans="1:44" ht="14.25" customHeight="1" x14ac:dyDescent="0.25">
      <c r="A68" s="480"/>
      <c r="B68" s="494"/>
      <c r="C68" s="494"/>
      <c r="D68" s="494"/>
      <c r="E68" s="494"/>
      <c r="F68" s="494"/>
      <c r="G68" s="494"/>
      <c r="H68" s="494"/>
      <c r="I68" s="494"/>
      <c r="J68" s="494"/>
      <c r="K68" s="494"/>
      <c r="L68" s="494"/>
      <c r="M68" s="494"/>
      <c r="N68" s="494"/>
      <c r="O68" s="494"/>
      <c r="P68" s="494"/>
      <c r="Q68" s="494"/>
      <c r="R68" s="494"/>
      <c r="S68" s="494"/>
      <c r="T68" s="494"/>
      <c r="U68" s="481"/>
      <c r="V68" s="480"/>
      <c r="W68" s="494"/>
      <c r="X68" s="494"/>
      <c r="Y68" s="494"/>
      <c r="Z68" s="494"/>
      <c r="AA68" s="494"/>
      <c r="AB68" s="494"/>
      <c r="AC68" s="494"/>
      <c r="AD68" s="494"/>
      <c r="AE68" s="494"/>
      <c r="AF68" s="494"/>
      <c r="AG68" s="494"/>
      <c r="AH68" s="494"/>
      <c r="AI68" s="494"/>
      <c r="AJ68" s="494"/>
      <c r="AK68" s="494"/>
      <c r="AL68" s="494"/>
      <c r="AM68" s="494"/>
      <c r="AN68" s="494"/>
      <c r="AO68" s="494"/>
      <c r="AQ68" s="263"/>
      <c r="AR68" s="262"/>
    </row>
    <row r="69" spans="1:44" ht="14.25" customHeight="1" x14ac:dyDescent="0.25">
      <c r="A69" s="481"/>
      <c r="B69" s="481"/>
      <c r="C69" s="481"/>
      <c r="D69" s="481"/>
      <c r="E69" s="481"/>
      <c r="F69" s="481"/>
      <c r="G69" s="481"/>
      <c r="H69" s="481"/>
      <c r="I69" s="481"/>
      <c r="J69" s="481"/>
      <c r="K69" s="481"/>
      <c r="L69" s="481"/>
      <c r="M69" s="481"/>
      <c r="N69" s="481"/>
      <c r="O69" s="481"/>
      <c r="P69" s="481"/>
      <c r="Q69" s="481"/>
      <c r="R69" s="481"/>
      <c r="S69" s="481"/>
      <c r="T69" s="481"/>
      <c r="U69" s="481"/>
      <c r="V69" s="481"/>
      <c r="W69" s="481"/>
      <c r="X69" s="481"/>
      <c r="Y69" s="482"/>
      <c r="Z69" s="484"/>
      <c r="AA69" s="481"/>
      <c r="AB69" s="481"/>
      <c r="AC69" s="481"/>
      <c r="AD69" s="481"/>
      <c r="AE69" s="481"/>
      <c r="AF69" s="481"/>
      <c r="AG69" s="481"/>
      <c r="AH69" s="481"/>
      <c r="AI69" s="481"/>
      <c r="AJ69" s="481"/>
      <c r="AK69" s="481"/>
      <c r="AL69" s="481"/>
      <c r="AM69" s="481"/>
      <c r="AN69" s="481"/>
      <c r="AO69" s="481"/>
      <c r="AQ69" s="263"/>
      <c r="AR69" s="262"/>
    </row>
    <row r="70" spans="1:44" ht="14.25" customHeight="1" x14ac:dyDescent="0.25">
      <c r="A70" s="482"/>
      <c r="B70" s="495"/>
      <c r="C70" s="495"/>
      <c r="D70" s="495"/>
      <c r="E70" s="495"/>
      <c r="F70" s="495"/>
      <c r="G70" s="495"/>
      <c r="H70" s="495"/>
      <c r="I70" s="495"/>
      <c r="J70" s="495"/>
      <c r="K70" s="495"/>
      <c r="L70" s="495"/>
      <c r="M70" s="495"/>
      <c r="N70" s="495"/>
      <c r="O70" s="495"/>
      <c r="P70" s="495"/>
      <c r="Q70" s="495"/>
      <c r="R70" s="495"/>
      <c r="S70" s="495"/>
      <c r="T70" s="495"/>
      <c r="U70" s="481"/>
      <c r="V70" s="479"/>
      <c r="W70" s="493"/>
      <c r="X70" s="493"/>
      <c r="Y70" s="493"/>
      <c r="Z70" s="493"/>
      <c r="AA70" s="493"/>
      <c r="AB70" s="493"/>
      <c r="AC70" s="493"/>
      <c r="AD70" s="493"/>
      <c r="AE70" s="493"/>
      <c r="AF70" s="493"/>
      <c r="AG70" s="493"/>
      <c r="AH70" s="493"/>
      <c r="AI70" s="493"/>
      <c r="AJ70" s="493"/>
      <c r="AK70" s="493"/>
      <c r="AL70" s="493"/>
      <c r="AM70" s="493"/>
      <c r="AN70" s="493"/>
      <c r="AO70" s="493"/>
      <c r="AQ70" s="261"/>
      <c r="AR70" s="262"/>
    </row>
    <row r="71" spans="1:44" ht="14.25" customHeight="1" x14ac:dyDescent="0.25">
      <c r="A71" s="482"/>
      <c r="B71" s="495"/>
      <c r="C71" s="495"/>
      <c r="D71" s="495"/>
      <c r="E71" s="495"/>
      <c r="F71" s="495"/>
      <c r="G71" s="495"/>
      <c r="H71" s="495"/>
      <c r="I71" s="495"/>
      <c r="J71" s="495"/>
      <c r="K71" s="495"/>
      <c r="L71" s="495"/>
      <c r="M71" s="495"/>
      <c r="N71" s="495"/>
      <c r="O71" s="495"/>
      <c r="P71" s="495"/>
      <c r="Q71" s="495"/>
      <c r="R71" s="495"/>
      <c r="S71" s="495"/>
      <c r="T71" s="495"/>
      <c r="U71" s="481"/>
      <c r="V71" s="481"/>
      <c r="W71" s="493"/>
      <c r="X71" s="493"/>
      <c r="Y71" s="493"/>
      <c r="Z71" s="493"/>
      <c r="AA71" s="493"/>
      <c r="AB71" s="493"/>
      <c r="AC71" s="493"/>
      <c r="AD71" s="493"/>
      <c r="AE71" s="493"/>
      <c r="AF71" s="493"/>
      <c r="AG71" s="493"/>
      <c r="AH71" s="493"/>
      <c r="AI71" s="493"/>
      <c r="AJ71" s="493"/>
      <c r="AK71" s="493"/>
      <c r="AL71" s="493"/>
      <c r="AM71" s="493"/>
      <c r="AN71" s="493"/>
      <c r="AO71" s="493"/>
      <c r="AQ71" s="261"/>
      <c r="AR71" s="262"/>
    </row>
    <row r="72" spans="1:44" ht="14.25" customHeight="1" x14ac:dyDescent="0.25">
      <c r="A72" s="482"/>
      <c r="B72" s="495"/>
      <c r="C72" s="495"/>
      <c r="D72" s="495"/>
      <c r="E72" s="495"/>
      <c r="F72" s="495"/>
      <c r="G72" s="495"/>
      <c r="H72" s="495"/>
      <c r="I72" s="495"/>
      <c r="J72" s="495"/>
      <c r="K72" s="495"/>
      <c r="L72" s="495"/>
      <c r="M72" s="495"/>
      <c r="N72" s="495"/>
      <c r="O72" s="495"/>
      <c r="P72" s="495"/>
      <c r="Q72" s="495"/>
      <c r="R72" s="495"/>
      <c r="S72" s="495"/>
      <c r="T72" s="495"/>
      <c r="U72" s="481"/>
      <c r="V72" s="481"/>
      <c r="W72" s="493"/>
      <c r="X72" s="493"/>
      <c r="Y72" s="493"/>
      <c r="Z72" s="493"/>
      <c r="AA72" s="493"/>
      <c r="AB72" s="493"/>
      <c r="AC72" s="493"/>
      <c r="AD72" s="493"/>
      <c r="AE72" s="493"/>
      <c r="AF72" s="493"/>
      <c r="AG72" s="493"/>
      <c r="AH72" s="493"/>
      <c r="AI72" s="493"/>
      <c r="AJ72" s="493"/>
      <c r="AK72" s="493"/>
      <c r="AL72" s="493"/>
      <c r="AM72" s="493"/>
      <c r="AN72" s="493"/>
      <c r="AO72" s="493"/>
      <c r="AQ72" s="261"/>
      <c r="AR72" s="262"/>
    </row>
    <row r="73" spans="1:44" ht="14.25" customHeight="1" x14ac:dyDescent="0.25">
      <c r="A73" s="482"/>
      <c r="B73" s="495"/>
      <c r="C73" s="495"/>
      <c r="D73" s="495"/>
      <c r="E73" s="495"/>
      <c r="F73" s="495"/>
      <c r="G73" s="495"/>
      <c r="H73" s="495"/>
      <c r="I73" s="495"/>
      <c r="J73" s="495"/>
      <c r="K73" s="495"/>
      <c r="L73" s="495"/>
      <c r="M73" s="495"/>
      <c r="N73" s="495"/>
      <c r="O73" s="495"/>
      <c r="P73" s="495"/>
      <c r="Q73" s="495"/>
      <c r="R73" s="495"/>
      <c r="S73" s="495"/>
      <c r="T73" s="495"/>
      <c r="U73" s="479"/>
      <c r="V73" s="481"/>
      <c r="W73" s="496"/>
      <c r="X73" s="496"/>
      <c r="Y73" s="496"/>
      <c r="Z73" s="496"/>
      <c r="AA73" s="496"/>
      <c r="AB73" s="496"/>
      <c r="AC73" s="496"/>
      <c r="AD73" s="496"/>
      <c r="AE73" s="496"/>
      <c r="AF73" s="496"/>
      <c r="AG73" s="496"/>
      <c r="AH73" s="496"/>
      <c r="AI73" s="496"/>
      <c r="AJ73" s="496"/>
      <c r="AK73" s="496"/>
      <c r="AL73" s="496"/>
      <c r="AM73" s="496"/>
      <c r="AN73" s="496"/>
      <c r="AO73" s="496"/>
      <c r="AQ73" s="261"/>
      <c r="AR73" s="262"/>
    </row>
    <row r="74" spans="1:44" ht="14.25" customHeight="1" x14ac:dyDescent="0.3">
      <c r="A74" s="482"/>
      <c r="B74" s="495"/>
      <c r="C74" s="495"/>
      <c r="D74" s="495"/>
      <c r="E74" s="495"/>
      <c r="F74" s="495"/>
      <c r="G74" s="495"/>
      <c r="H74" s="495"/>
      <c r="I74" s="495"/>
      <c r="J74" s="495"/>
      <c r="K74" s="495"/>
      <c r="L74" s="495"/>
      <c r="M74" s="495"/>
      <c r="N74" s="495"/>
      <c r="O74" s="495"/>
      <c r="P74" s="495"/>
      <c r="Q74" s="495"/>
      <c r="R74" s="495"/>
      <c r="S74" s="495"/>
      <c r="T74" s="495"/>
      <c r="U74" s="481"/>
      <c r="V74" s="481"/>
      <c r="W74" s="496"/>
      <c r="X74" s="496"/>
      <c r="Y74" s="496"/>
      <c r="Z74" s="496"/>
      <c r="AA74" s="496"/>
      <c r="AB74" s="496"/>
      <c r="AC74" s="496"/>
      <c r="AD74" s="496"/>
      <c r="AE74" s="496"/>
      <c r="AF74" s="496"/>
      <c r="AG74" s="496"/>
      <c r="AH74" s="496"/>
      <c r="AI74" s="496"/>
      <c r="AJ74" s="496"/>
      <c r="AK74" s="496"/>
      <c r="AL74" s="496"/>
      <c r="AM74" s="496"/>
      <c r="AN74" s="496"/>
      <c r="AO74" s="496"/>
      <c r="AQ74" s="261"/>
      <c r="AR74" s="264"/>
    </row>
    <row r="75" spans="1:44" ht="14.25" customHeight="1" x14ac:dyDescent="0.3">
      <c r="A75" s="482"/>
      <c r="B75" s="485"/>
      <c r="C75" s="485"/>
      <c r="D75" s="485"/>
      <c r="E75" s="485"/>
      <c r="F75" s="485"/>
      <c r="G75" s="485"/>
      <c r="H75" s="485"/>
      <c r="I75" s="485"/>
      <c r="J75" s="485"/>
      <c r="K75" s="485"/>
      <c r="L75" s="485"/>
      <c r="M75" s="485"/>
      <c r="N75" s="485"/>
      <c r="O75" s="485"/>
      <c r="P75" s="485"/>
      <c r="Q75" s="485"/>
      <c r="R75" s="485"/>
      <c r="S75" s="485"/>
      <c r="T75" s="485"/>
      <c r="U75" s="481"/>
      <c r="V75" s="481"/>
      <c r="W75" s="493"/>
      <c r="X75" s="493"/>
      <c r="Y75" s="493"/>
      <c r="Z75" s="493"/>
      <c r="AA75" s="493"/>
      <c r="AB75" s="493"/>
      <c r="AC75" s="493"/>
      <c r="AD75" s="493"/>
      <c r="AE75" s="493"/>
      <c r="AF75" s="493"/>
      <c r="AG75" s="493"/>
      <c r="AH75" s="493"/>
      <c r="AI75" s="493"/>
      <c r="AJ75" s="493"/>
      <c r="AK75" s="493"/>
      <c r="AL75" s="493"/>
      <c r="AM75" s="493"/>
      <c r="AN75" s="493"/>
      <c r="AO75" s="493"/>
      <c r="AQ75" s="261"/>
      <c r="AR75" s="264"/>
    </row>
    <row r="76" spans="1:44" ht="14.25" customHeight="1" x14ac:dyDescent="0.3">
      <c r="A76" s="480"/>
      <c r="B76" s="494"/>
      <c r="C76" s="494"/>
      <c r="D76" s="494"/>
      <c r="E76" s="494"/>
      <c r="F76" s="494"/>
      <c r="G76" s="494"/>
      <c r="H76" s="494"/>
      <c r="I76" s="494"/>
      <c r="J76" s="494"/>
      <c r="K76" s="494"/>
      <c r="L76" s="494"/>
      <c r="M76" s="494"/>
      <c r="N76" s="494"/>
      <c r="O76" s="494"/>
      <c r="P76" s="494"/>
      <c r="Q76" s="494"/>
      <c r="R76" s="494"/>
      <c r="S76" s="494"/>
      <c r="T76" s="494"/>
      <c r="U76" s="481"/>
      <c r="V76" s="481"/>
      <c r="W76" s="493"/>
      <c r="X76" s="493"/>
      <c r="Y76" s="493"/>
      <c r="Z76" s="493"/>
      <c r="AA76" s="493"/>
      <c r="AB76" s="493"/>
      <c r="AC76" s="493"/>
      <c r="AD76" s="493"/>
      <c r="AE76" s="493"/>
      <c r="AF76" s="493"/>
      <c r="AG76" s="493"/>
      <c r="AH76" s="493"/>
      <c r="AI76" s="493"/>
      <c r="AJ76" s="493"/>
      <c r="AK76" s="493"/>
      <c r="AL76" s="493"/>
      <c r="AM76" s="493"/>
      <c r="AN76" s="493"/>
      <c r="AO76" s="493"/>
      <c r="AQ76" s="261"/>
      <c r="AR76" s="264"/>
    </row>
    <row r="77" spans="1:44" ht="14.25" customHeight="1" x14ac:dyDescent="0.25">
      <c r="A77" s="481"/>
      <c r="B77" s="481"/>
      <c r="C77" s="481"/>
      <c r="D77" s="481"/>
      <c r="E77" s="481"/>
      <c r="F77" s="481"/>
      <c r="G77" s="481"/>
      <c r="H77" s="481"/>
      <c r="I77" s="481"/>
      <c r="J77" s="481"/>
      <c r="K77" s="481"/>
      <c r="L77" s="481"/>
      <c r="M77" s="481"/>
      <c r="N77" s="481"/>
      <c r="O77" s="481"/>
      <c r="P77" s="481"/>
      <c r="Q77" s="481"/>
      <c r="R77" s="481"/>
      <c r="S77" s="481"/>
      <c r="T77" s="481"/>
      <c r="U77" s="481"/>
      <c r="V77" s="481"/>
      <c r="W77" s="493"/>
      <c r="X77" s="493"/>
      <c r="Y77" s="493"/>
      <c r="Z77" s="493"/>
      <c r="AA77" s="493"/>
      <c r="AB77" s="493"/>
      <c r="AC77" s="493"/>
      <c r="AD77" s="493"/>
      <c r="AE77" s="493"/>
      <c r="AF77" s="493"/>
      <c r="AG77" s="493"/>
      <c r="AH77" s="493"/>
      <c r="AI77" s="493"/>
      <c r="AJ77" s="493"/>
      <c r="AK77" s="493"/>
      <c r="AL77" s="493"/>
      <c r="AM77" s="493"/>
      <c r="AN77" s="493"/>
      <c r="AO77" s="493"/>
      <c r="AQ77" s="261"/>
      <c r="AR77" s="262"/>
    </row>
    <row r="78" spans="1:44" ht="14.25" customHeight="1" x14ac:dyDescent="0.3">
      <c r="A78" s="480"/>
      <c r="B78" s="495"/>
      <c r="C78" s="495"/>
      <c r="D78" s="495"/>
      <c r="E78" s="495"/>
      <c r="F78" s="495"/>
      <c r="G78" s="495"/>
      <c r="H78" s="495"/>
      <c r="I78" s="495"/>
      <c r="J78" s="495"/>
      <c r="K78" s="495"/>
      <c r="L78" s="495"/>
      <c r="M78" s="495"/>
      <c r="N78" s="495"/>
      <c r="O78" s="495"/>
      <c r="P78" s="495"/>
      <c r="Q78" s="495"/>
      <c r="R78" s="495"/>
      <c r="S78" s="495"/>
      <c r="T78" s="495"/>
      <c r="U78" s="479"/>
      <c r="V78" s="479"/>
      <c r="W78" s="493"/>
      <c r="X78" s="497"/>
      <c r="Y78" s="497"/>
      <c r="Z78" s="497"/>
      <c r="AA78" s="497"/>
      <c r="AB78" s="497"/>
      <c r="AC78" s="497"/>
      <c r="AD78" s="497"/>
      <c r="AE78" s="497"/>
      <c r="AF78" s="497"/>
      <c r="AG78" s="497"/>
      <c r="AH78" s="497"/>
      <c r="AI78" s="497"/>
      <c r="AJ78" s="497"/>
      <c r="AK78" s="497"/>
      <c r="AL78" s="497"/>
      <c r="AM78" s="497"/>
      <c r="AN78" s="497"/>
      <c r="AO78" s="497"/>
      <c r="AQ78" s="265"/>
      <c r="AR78" s="264"/>
    </row>
    <row r="79" spans="1:44" ht="14.25" customHeight="1" x14ac:dyDescent="0.25">
      <c r="A79" s="482"/>
      <c r="B79" s="495"/>
      <c r="C79" s="495"/>
      <c r="D79" s="495"/>
      <c r="E79" s="495"/>
      <c r="F79" s="495"/>
      <c r="G79" s="495"/>
      <c r="H79" s="495"/>
      <c r="I79" s="495"/>
      <c r="J79" s="495"/>
      <c r="K79" s="495"/>
      <c r="L79" s="495"/>
      <c r="M79" s="495"/>
      <c r="N79" s="495"/>
      <c r="O79" s="495"/>
      <c r="P79" s="495"/>
      <c r="Q79" s="495"/>
      <c r="R79" s="495"/>
      <c r="S79" s="495"/>
      <c r="T79" s="495"/>
      <c r="U79" s="481"/>
      <c r="V79" s="481"/>
      <c r="W79" s="497"/>
      <c r="X79" s="497"/>
      <c r="Y79" s="497"/>
      <c r="Z79" s="497"/>
      <c r="AA79" s="497"/>
      <c r="AB79" s="497"/>
      <c r="AC79" s="497"/>
      <c r="AD79" s="497"/>
      <c r="AE79" s="497"/>
      <c r="AF79" s="497"/>
      <c r="AG79" s="497"/>
      <c r="AH79" s="497"/>
      <c r="AI79" s="497"/>
      <c r="AJ79" s="497"/>
      <c r="AK79" s="497"/>
      <c r="AL79" s="497"/>
      <c r="AM79" s="497"/>
      <c r="AN79" s="497"/>
      <c r="AO79" s="497"/>
      <c r="AQ79" s="263"/>
      <c r="AR79" s="262"/>
    </row>
    <row r="80" spans="1:44" ht="14.25" customHeight="1" x14ac:dyDescent="0.25">
      <c r="A80" s="482"/>
      <c r="B80" s="495"/>
      <c r="C80" s="495"/>
      <c r="D80" s="495"/>
      <c r="E80" s="495"/>
      <c r="F80" s="495"/>
      <c r="G80" s="495"/>
      <c r="H80" s="495"/>
      <c r="I80" s="495"/>
      <c r="J80" s="495"/>
      <c r="K80" s="495"/>
      <c r="L80" s="495"/>
      <c r="M80" s="495"/>
      <c r="N80" s="495"/>
      <c r="O80" s="495"/>
      <c r="P80" s="495"/>
      <c r="Q80" s="495"/>
      <c r="R80" s="495"/>
      <c r="S80" s="495"/>
      <c r="T80" s="495"/>
      <c r="U80" s="481"/>
      <c r="V80" s="481"/>
      <c r="W80" s="493"/>
      <c r="X80" s="493"/>
      <c r="Y80" s="493"/>
      <c r="Z80" s="493"/>
      <c r="AA80" s="493"/>
      <c r="AB80" s="493"/>
      <c r="AC80" s="493"/>
      <c r="AD80" s="493"/>
      <c r="AE80" s="493"/>
      <c r="AF80" s="493"/>
      <c r="AG80" s="493"/>
      <c r="AH80" s="493"/>
      <c r="AI80" s="493"/>
      <c r="AJ80" s="493"/>
      <c r="AK80" s="493"/>
      <c r="AL80" s="493"/>
      <c r="AM80" s="493"/>
      <c r="AN80" s="493"/>
      <c r="AO80" s="493"/>
      <c r="AQ80" s="261"/>
      <c r="AR80" s="262"/>
    </row>
    <row r="81" spans="1:44" ht="7.5" customHeight="1" x14ac:dyDescent="0.25">
      <c r="A81" s="482"/>
      <c r="B81" s="495"/>
      <c r="C81" s="495"/>
      <c r="D81" s="495"/>
      <c r="E81" s="495"/>
      <c r="F81" s="495"/>
      <c r="G81" s="495"/>
      <c r="H81" s="495"/>
      <c r="I81" s="495"/>
      <c r="J81" s="495"/>
      <c r="K81" s="495"/>
      <c r="L81" s="495"/>
      <c r="M81" s="495"/>
      <c r="N81" s="495"/>
      <c r="O81" s="495"/>
      <c r="P81" s="495"/>
      <c r="Q81" s="495"/>
      <c r="R81" s="495"/>
      <c r="S81" s="495"/>
      <c r="T81" s="495"/>
      <c r="U81" s="481"/>
      <c r="V81" s="481"/>
      <c r="W81" s="493"/>
      <c r="X81" s="493"/>
      <c r="Y81" s="493"/>
      <c r="Z81" s="493"/>
      <c r="AA81" s="493"/>
      <c r="AB81" s="493"/>
      <c r="AC81" s="493"/>
      <c r="AD81" s="493"/>
      <c r="AE81" s="493"/>
      <c r="AF81" s="493"/>
      <c r="AG81" s="493"/>
      <c r="AH81" s="493"/>
      <c r="AI81" s="493"/>
      <c r="AJ81" s="493"/>
      <c r="AK81" s="493"/>
      <c r="AL81" s="493"/>
      <c r="AM81" s="493"/>
      <c r="AN81" s="493"/>
      <c r="AO81" s="493"/>
      <c r="AQ81" s="261"/>
      <c r="AR81" s="262"/>
    </row>
    <row r="82" spans="1:44" ht="14.25" customHeight="1" x14ac:dyDescent="0.25">
      <c r="A82" s="482"/>
      <c r="B82" s="495"/>
      <c r="C82" s="495"/>
      <c r="D82" s="495"/>
      <c r="E82" s="495"/>
      <c r="F82" s="495"/>
      <c r="G82" s="495"/>
      <c r="H82" s="495"/>
      <c r="I82" s="495"/>
      <c r="J82" s="495"/>
      <c r="K82" s="495"/>
      <c r="L82" s="495"/>
      <c r="M82" s="495"/>
      <c r="N82" s="495"/>
      <c r="O82" s="495"/>
      <c r="P82" s="495"/>
      <c r="Q82" s="495"/>
      <c r="R82" s="495"/>
      <c r="S82" s="495"/>
      <c r="T82" s="495"/>
      <c r="U82" s="481"/>
      <c r="V82" s="481"/>
      <c r="W82" s="493"/>
      <c r="X82" s="493"/>
      <c r="Y82" s="493"/>
      <c r="Z82" s="493"/>
      <c r="AA82" s="493"/>
      <c r="AB82" s="493"/>
      <c r="AC82" s="493"/>
      <c r="AD82" s="493"/>
      <c r="AE82" s="493"/>
      <c r="AF82" s="493"/>
      <c r="AG82" s="493"/>
      <c r="AH82" s="493"/>
      <c r="AI82" s="493"/>
      <c r="AJ82" s="493"/>
      <c r="AK82" s="493"/>
      <c r="AL82" s="493"/>
      <c r="AM82" s="493"/>
      <c r="AN82" s="493"/>
      <c r="AO82" s="493"/>
      <c r="AR82" s="262"/>
    </row>
    <row r="83" spans="1:44" ht="14.25" customHeight="1" x14ac:dyDescent="0.25">
      <c r="A83" s="482"/>
      <c r="B83" s="495"/>
      <c r="C83" s="495"/>
      <c r="D83" s="495"/>
      <c r="E83" s="495"/>
      <c r="F83" s="495"/>
      <c r="G83" s="495"/>
      <c r="H83" s="495"/>
      <c r="I83" s="495"/>
      <c r="J83" s="495"/>
      <c r="K83" s="495"/>
      <c r="L83" s="495"/>
      <c r="M83" s="495"/>
      <c r="N83" s="495"/>
      <c r="O83" s="495"/>
      <c r="P83" s="495"/>
      <c r="Q83" s="495"/>
      <c r="R83" s="495"/>
      <c r="S83" s="495"/>
      <c r="T83" s="495"/>
      <c r="U83" s="481"/>
      <c r="V83" s="481"/>
      <c r="W83" s="493"/>
      <c r="X83" s="493"/>
      <c r="Y83" s="493"/>
      <c r="Z83" s="493"/>
      <c r="AA83" s="493"/>
      <c r="AB83" s="493"/>
      <c r="AC83" s="493"/>
      <c r="AD83" s="493"/>
      <c r="AE83" s="493"/>
      <c r="AF83" s="493"/>
      <c r="AG83" s="493"/>
      <c r="AH83" s="493"/>
      <c r="AI83" s="493"/>
      <c r="AJ83" s="493"/>
      <c r="AK83" s="493"/>
      <c r="AL83" s="493"/>
      <c r="AM83" s="493"/>
      <c r="AN83" s="493"/>
      <c r="AO83" s="493"/>
      <c r="AR83" s="262"/>
    </row>
    <row r="84" spans="1:44" ht="6.75" customHeight="1" x14ac:dyDescent="0.25">
      <c r="A84" s="482"/>
      <c r="B84" s="495"/>
      <c r="C84" s="495"/>
      <c r="D84" s="495"/>
      <c r="E84" s="495"/>
      <c r="F84" s="495"/>
      <c r="G84" s="495"/>
      <c r="H84" s="495"/>
      <c r="I84" s="495"/>
      <c r="J84" s="495"/>
      <c r="K84" s="495"/>
      <c r="L84" s="495"/>
      <c r="M84" s="495"/>
      <c r="N84" s="495"/>
      <c r="O84" s="495"/>
      <c r="P84" s="495"/>
      <c r="Q84" s="495"/>
      <c r="R84" s="495"/>
      <c r="S84" s="495"/>
      <c r="T84" s="495"/>
      <c r="U84" s="481"/>
      <c r="V84" s="481"/>
      <c r="W84" s="486"/>
      <c r="X84" s="486"/>
      <c r="Y84" s="486"/>
      <c r="Z84" s="486"/>
      <c r="AA84" s="486"/>
      <c r="AB84" s="486"/>
      <c r="AC84" s="486"/>
      <c r="AD84" s="486"/>
      <c r="AE84" s="486"/>
      <c r="AF84" s="486"/>
      <c r="AG84" s="486"/>
      <c r="AH84" s="486"/>
      <c r="AI84" s="486"/>
      <c r="AJ84" s="486"/>
      <c r="AK84" s="486"/>
      <c r="AL84" s="486"/>
      <c r="AM84" s="486"/>
      <c r="AN84" s="486"/>
      <c r="AO84" s="486"/>
    </row>
    <row r="85" spans="1:44" ht="14.25" customHeight="1" x14ac:dyDescent="0.25">
      <c r="A85" s="480"/>
      <c r="B85" s="494"/>
      <c r="C85" s="494"/>
      <c r="D85" s="494"/>
      <c r="E85" s="494"/>
      <c r="F85" s="494"/>
      <c r="G85" s="494"/>
      <c r="H85" s="494"/>
      <c r="I85" s="494"/>
      <c r="J85" s="494"/>
      <c r="K85" s="494"/>
      <c r="L85" s="494"/>
      <c r="M85" s="494"/>
      <c r="N85" s="494"/>
      <c r="O85" s="494"/>
      <c r="P85" s="494"/>
      <c r="Q85" s="494"/>
      <c r="R85" s="494"/>
      <c r="S85" s="494"/>
      <c r="T85" s="494"/>
      <c r="U85" s="481"/>
      <c r="V85" s="480"/>
      <c r="W85" s="494"/>
      <c r="X85" s="494"/>
      <c r="Y85" s="494"/>
      <c r="Z85" s="494"/>
      <c r="AA85" s="494"/>
      <c r="AB85" s="494"/>
      <c r="AC85" s="494"/>
      <c r="AD85" s="494"/>
      <c r="AE85" s="494"/>
      <c r="AF85" s="494"/>
      <c r="AG85" s="494"/>
      <c r="AH85" s="494"/>
      <c r="AI85" s="494"/>
      <c r="AJ85" s="494"/>
      <c r="AK85" s="494"/>
      <c r="AL85" s="494"/>
      <c r="AM85" s="494"/>
      <c r="AN85" s="494"/>
      <c r="AO85" s="494"/>
    </row>
    <row r="86" spans="1:44" ht="7.5" customHeight="1" x14ac:dyDescent="0.25">
      <c r="A86" s="482"/>
      <c r="B86" s="487"/>
      <c r="C86" s="481"/>
      <c r="D86" s="481"/>
      <c r="E86" s="481"/>
      <c r="F86" s="481"/>
      <c r="G86" s="481"/>
      <c r="H86" s="481"/>
      <c r="I86" s="481"/>
      <c r="J86" s="481"/>
      <c r="K86" s="481"/>
      <c r="L86" s="481"/>
      <c r="M86" s="481"/>
      <c r="N86" s="481"/>
      <c r="O86" s="481"/>
      <c r="P86" s="481"/>
      <c r="Q86" s="481"/>
      <c r="R86" s="481"/>
      <c r="S86" s="481"/>
      <c r="T86" s="481"/>
      <c r="U86" s="479"/>
      <c r="V86" s="480"/>
      <c r="W86" s="487"/>
      <c r="X86" s="481"/>
      <c r="Y86" s="482"/>
      <c r="Z86" s="488"/>
      <c r="AA86" s="481"/>
      <c r="AB86" s="481"/>
      <c r="AC86" s="481"/>
      <c r="AD86" s="481"/>
      <c r="AE86" s="481"/>
      <c r="AF86" s="481"/>
      <c r="AG86" s="481"/>
      <c r="AH86" s="481"/>
      <c r="AI86" s="481"/>
      <c r="AJ86" s="481"/>
      <c r="AK86" s="481"/>
      <c r="AL86" s="481"/>
      <c r="AM86" s="481"/>
      <c r="AN86" s="481"/>
      <c r="AO86" s="481"/>
    </row>
    <row r="87" spans="1:44" ht="18" customHeight="1" x14ac:dyDescent="0.25">
      <c r="A87" s="481"/>
      <c r="B87" s="493"/>
      <c r="C87" s="493"/>
      <c r="D87" s="493"/>
      <c r="E87" s="493"/>
      <c r="F87" s="493"/>
      <c r="G87" s="493"/>
      <c r="H87" s="493"/>
      <c r="I87" s="493"/>
      <c r="J87" s="493"/>
      <c r="K87" s="493"/>
      <c r="L87" s="493"/>
      <c r="M87" s="493"/>
      <c r="N87" s="493"/>
      <c r="O87" s="493"/>
      <c r="P87" s="493"/>
      <c r="Q87" s="493"/>
      <c r="R87" s="493"/>
      <c r="S87" s="493"/>
      <c r="T87" s="493"/>
      <c r="U87" s="481"/>
      <c r="V87" s="481"/>
      <c r="W87" s="498"/>
      <c r="X87" s="498"/>
      <c r="Y87" s="498"/>
      <c r="Z87" s="498"/>
      <c r="AA87" s="498"/>
      <c r="AB87" s="498"/>
      <c r="AC87" s="498"/>
      <c r="AD87" s="498"/>
      <c r="AE87" s="498"/>
      <c r="AF87" s="498"/>
      <c r="AG87" s="498"/>
      <c r="AH87" s="498"/>
      <c r="AI87" s="498"/>
      <c r="AJ87" s="498"/>
      <c r="AK87" s="498"/>
      <c r="AL87" s="498"/>
      <c r="AM87" s="498"/>
      <c r="AN87" s="498"/>
      <c r="AO87" s="498"/>
    </row>
    <row r="88" spans="1:44" ht="18.75" customHeight="1" x14ac:dyDescent="0.25">
      <c r="A88" s="481"/>
      <c r="B88" s="493"/>
      <c r="C88" s="493"/>
      <c r="D88" s="493"/>
      <c r="E88" s="493"/>
      <c r="F88" s="493"/>
      <c r="G88" s="493"/>
      <c r="H88" s="493"/>
      <c r="I88" s="493"/>
      <c r="J88" s="493"/>
      <c r="K88" s="493"/>
      <c r="L88" s="493"/>
      <c r="M88" s="493"/>
      <c r="N88" s="493"/>
      <c r="O88" s="493"/>
      <c r="P88" s="493"/>
      <c r="Q88" s="493"/>
      <c r="R88" s="493"/>
      <c r="S88" s="493"/>
      <c r="T88" s="493"/>
      <c r="U88" s="481"/>
      <c r="V88" s="481"/>
      <c r="W88" s="498"/>
      <c r="X88" s="498"/>
      <c r="Y88" s="498"/>
      <c r="Z88" s="498"/>
      <c r="AA88" s="498"/>
      <c r="AB88" s="498"/>
      <c r="AC88" s="498"/>
      <c r="AD88" s="498"/>
      <c r="AE88" s="498"/>
      <c r="AF88" s="498"/>
      <c r="AG88" s="498"/>
      <c r="AH88" s="498"/>
      <c r="AI88" s="498"/>
      <c r="AJ88" s="498"/>
      <c r="AK88" s="498"/>
      <c r="AL88" s="498"/>
      <c r="AM88" s="498"/>
      <c r="AN88" s="498"/>
      <c r="AO88" s="498"/>
    </row>
    <row r="89" spans="1:44" ht="17.399999999999999" customHeight="1" x14ac:dyDescent="0.25">
      <c r="A89" s="481"/>
      <c r="B89" s="486"/>
      <c r="C89" s="486"/>
      <c r="D89" s="486"/>
      <c r="E89" s="486"/>
      <c r="F89" s="486"/>
      <c r="G89" s="486"/>
      <c r="H89" s="486"/>
      <c r="I89" s="486"/>
      <c r="J89" s="486"/>
      <c r="K89" s="486"/>
      <c r="L89" s="486"/>
      <c r="M89" s="486"/>
      <c r="N89" s="486"/>
      <c r="O89" s="486"/>
      <c r="P89" s="486"/>
      <c r="Q89" s="486"/>
      <c r="R89" s="486"/>
      <c r="S89" s="486"/>
      <c r="T89" s="486"/>
      <c r="U89" s="481"/>
      <c r="V89" s="481"/>
      <c r="W89" s="498"/>
      <c r="X89" s="498"/>
      <c r="Y89" s="498"/>
      <c r="Z89" s="498"/>
      <c r="AA89" s="498"/>
      <c r="AB89" s="498"/>
      <c r="AC89" s="498"/>
      <c r="AD89" s="498"/>
      <c r="AE89" s="498"/>
      <c r="AF89" s="498"/>
      <c r="AG89" s="498"/>
      <c r="AH89" s="498"/>
      <c r="AI89" s="498"/>
      <c r="AJ89" s="498"/>
      <c r="AK89" s="498"/>
      <c r="AL89" s="498"/>
      <c r="AM89" s="498"/>
      <c r="AN89" s="498"/>
      <c r="AO89" s="498"/>
    </row>
    <row r="90" spans="1:44" ht="14.25" customHeight="1" x14ac:dyDescent="0.25">
      <c r="A90" s="480"/>
      <c r="B90" s="494"/>
      <c r="C90" s="494"/>
      <c r="D90" s="494"/>
      <c r="E90" s="494"/>
      <c r="F90" s="494"/>
      <c r="G90" s="494"/>
      <c r="H90" s="494"/>
      <c r="I90" s="494"/>
      <c r="J90" s="494"/>
      <c r="K90" s="494"/>
      <c r="L90" s="494"/>
      <c r="M90" s="494"/>
      <c r="N90" s="494"/>
      <c r="O90" s="494"/>
      <c r="P90" s="494"/>
      <c r="Q90" s="494"/>
      <c r="R90" s="494"/>
      <c r="S90" s="494"/>
      <c r="T90" s="494"/>
      <c r="U90" s="481"/>
      <c r="V90" s="481"/>
      <c r="W90" s="463"/>
      <c r="X90" s="463"/>
      <c r="Y90" s="463"/>
      <c r="Z90" s="463"/>
      <c r="AA90" s="463"/>
      <c r="AB90" s="463"/>
      <c r="AC90" s="463"/>
      <c r="AD90" s="463"/>
      <c r="AE90" s="463"/>
      <c r="AF90" s="463"/>
      <c r="AG90" s="463"/>
      <c r="AH90" s="463"/>
      <c r="AI90" s="463"/>
      <c r="AJ90" s="463"/>
      <c r="AK90" s="463"/>
      <c r="AL90" s="463"/>
      <c r="AM90" s="463"/>
      <c r="AN90" s="463"/>
      <c r="AO90" s="463"/>
    </row>
    <row r="91" spans="1:44" ht="14.25" customHeight="1" x14ac:dyDescent="0.25">
      <c r="A91" s="482"/>
      <c r="B91" s="481"/>
      <c r="C91" s="481"/>
      <c r="D91" s="481"/>
      <c r="E91" s="481"/>
      <c r="F91" s="481"/>
      <c r="G91" s="481"/>
      <c r="H91" s="481"/>
      <c r="I91" s="481"/>
      <c r="J91" s="481"/>
      <c r="K91" s="481"/>
      <c r="L91" s="481"/>
      <c r="M91" s="481"/>
      <c r="N91" s="481"/>
      <c r="O91" s="481"/>
      <c r="P91" s="481"/>
      <c r="Q91" s="481"/>
      <c r="R91" s="481"/>
      <c r="S91" s="481"/>
      <c r="T91" s="481"/>
      <c r="U91" s="481"/>
      <c r="V91" s="489"/>
      <c r="W91" s="499"/>
      <c r="X91" s="499"/>
      <c r="Y91" s="499"/>
      <c r="Z91" s="499"/>
      <c r="AA91" s="499"/>
      <c r="AB91" s="499"/>
      <c r="AC91" s="499"/>
      <c r="AD91" s="499"/>
      <c r="AE91" s="499"/>
      <c r="AF91" s="499"/>
      <c r="AG91" s="499"/>
      <c r="AH91" s="499"/>
      <c r="AI91" s="499"/>
      <c r="AJ91" s="499"/>
      <c r="AK91" s="499"/>
      <c r="AL91" s="499"/>
      <c r="AM91" s="499"/>
      <c r="AN91" s="499"/>
      <c r="AO91" s="499"/>
    </row>
    <row r="92" spans="1:44" ht="14.25" customHeight="1" x14ac:dyDescent="0.25">
      <c r="A92" s="482"/>
      <c r="B92" s="493"/>
      <c r="C92" s="493"/>
      <c r="D92" s="493"/>
      <c r="E92" s="493"/>
      <c r="F92" s="493"/>
      <c r="G92" s="493"/>
      <c r="H92" s="493"/>
      <c r="I92" s="493"/>
      <c r="J92" s="493"/>
      <c r="K92" s="493"/>
      <c r="L92" s="493"/>
      <c r="M92" s="493"/>
      <c r="N92" s="493"/>
      <c r="O92" s="493"/>
      <c r="P92" s="493"/>
      <c r="Q92" s="493"/>
      <c r="R92" s="493"/>
      <c r="S92" s="493"/>
      <c r="T92" s="493"/>
      <c r="U92" s="481"/>
      <c r="V92" s="481"/>
      <c r="W92" s="481"/>
      <c r="X92" s="481"/>
      <c r="Y92" s="482"/>
      <c r="Z92" s="490"/>
      <c r="AA92" s="481"/>
      <c r="AB92" s="481"/>
      <c r="AC92" s="481"/>
      <c r="AD92" s="481"/>
      <c r="AE92" s="481"/>
      <c r="AF92" s="481"/>
      <c r="AG92" s="481"/>
      <c r="AH92" s="481"/>
      <c r="AI92" s="481"/>
      <c r="AJ92" s="481"/>
      <c r="AK92" s="481"/>
      <c r="AL92" s="481"/>
      <c r="AM92" s="481"/>
      <c r="AN92" s="481"/>
      <c r="AO92" s="481"/>
    </row>
    <row r="93" spans="1:44" ht="14.25" customHeight="1" x14ac:dyDescent="0.25">
      <c r="A93" s="482"/>
      <c r="B93" s="493"/>
      <c r="C93" s="493"/>
      <c r="D93" s="493"/>
      <c r="E93" s="493"/>
      <c r="F93" s="493"/>
      <c r="G93" s="493"/>
      <c r="H93" s="493"/>
      <c r="I93" s="493"/>
      <c r="J93" s="493"/>
      <c r="K93" s="493"/>
      <c r="L93" s="493"/>
      <c r="M93" s="493"/>
      <c r="N93" s="493"/>
      <c r="O93" s="493"/>
      <c r="P93" s="493"/>
      <c r="Q93" s="493"/>
      <c r="R93" s="493"/>
      <c r="S93" s="493"/>
      <c r="T93" s="493"/>
      <c r="U93" s="481"/>
      <c r="V93" s="481"/>
      <c r="W93" s="493"/>
      <c r="X93" s="493"/>
      <c r="Y93" s="493"/>
      <c r="Z93" s="493"/>
      <c r="AA93" s="493"/>
      <c r="AB93" s="493"/>
      <c r="AC93" s="493"/>
      <c r="AD93" s="493"/>
      <c r="AE93" s="493"/>
      <c r="AF93" s="493"/>
      <c r="AG93" s="493"/>
      <c r="AH93" s="493"/>
      <c r="AI93" s="493"/>
      <c r="AJ93" s="493"/>
      <c r="AK93" s="493"/>
      <c r="AL93" s="493"/>
      <c r="AM93" s="493"/>
      <c r="AN93" s="493"/>
      <c r="AO93" s="493"/>
    </row>
    <row r="94" spans="1:44" ht="14.25" customHeight="1" x14ac:dyDescent="0.25">
      <c r="A94" s="482"/>
      <c r="B94" s="493"/>
      <c r="C94" s="493"/>
      <c r="D94" s="493"/>
      <c r="E94" s="493"/>
      <c r="F94" s="493"/>
      <c r="G94" s="493"/>
      <c r="H94" s="493"/>
      <c r="I94" s="493"/>
      <c r="J94" s="493"/>
      <c r="K94" s="493"/>
      <c r="L94" s="493"/>
      <c r="M94" s="493"/>
      <c r="N94" s="493"/>
      <c r="O94" s="493"/>
      <c r="P94" s="493"/>
      <c r="Q94" s="493"/>
      <c r="R94" s="493"/>
      <c r="S94" s="493"/>
      <c r="T94" s="493"/>
      <c r="U94" s="481"/>
      <c r="V94" s="481"/>
      <c r="W94" s="493"/>
      <c r="X94" s="493"/>
      <c r="Y94" s="493"/>
      <c r="Z94" s="493"/>
      <c r="AA94" s="493"/>
      <c r="AB94" s="493"/>
      <c r="AC94" s="493"/>
      <c r="AD94" s="493"/>
      <c r="AE94" s="493"/>
      <c r="AF94" s="493"/>
      <c r="AG94" s="493"/>
      <c r="AH94" s="493"/>
      <c r="AI94" s="493"/>
      <c r="AJ94" s="493"/>
      <c r="AK94" s="493"/>
      <c r="AL94" s="493"/>
      <c r="AM94" s="493"/>
      <c r="AN94" s="493"/>
      <c r="AO94" s="493"/>
    </row>
    <row r="95" spans="1:44" ht="14.25" customHeight="1" x14ac:dyDescent="0.25">
      <c r="A95" s="482"/>
      <c r="B95" s="493"/>
      <c r="C95" s="493"/>
      <c r="D95" s="493"/>
      <c r="E95" s="493"/>
      <c r="F95" s="493"/>
      <c r="G95" s="493"/>
      <c r="H95" s="493"/>
      <c r="I95" s="493"/>
      <c r="J95" s="493"/>
      <c r="K95" s="493"/>
      <c r="L95" s="493"/>
      <c r="M95" s="493"/>
      <c r="N95" s="493"/>
      <c r="O95" s="493"/>
      <c r="P95" s="493"/>
      <c r="Q95" s="493"/>
      <c r="R95" s="493"/>
      <c r="S95" s="493"/>
      <c r="T95" s="493"/>
      <c r="U95" s="481"/>
      <c r="V95" s="481"/>
      <c r="W95" s="493"/>
      <c r="X95" s="493"/>
      <c r="Y95" s="493"/>
      <c r="Z95" s="493"/>
      <c r="AA95" s="493"/>
      <c r="AB95" s="493"/>
      <c r="AC95" s="493"/>
      <c r="AD95" s="493"/>
      <c r="AE95" s="493"/>
      <c r="AF95" s="493"/>
      <c r="AG95" s="493"/>
      <c r="AH95" s="493"/>
      <c r="AI95" s="493"/>
      <c r="AJ95" s="493"/>
      <c r="AK95" s="493"/>
      <c r="AL95" s="493"/>
      <c r="AM95" s="493"/>
      <c r="AN95" s="493"/>
      <c r="AO95" s="493"/>
    </row>
    <row r="96" spans="1:44" ht="14.25" customHeight="1" x14ac:dyDescent="0.25">
      <c r="A96" s="482"/>
      <c r="B96" s="493"/>
      <c r="C96" s="493"/>
      <c r="D96" s="493"/>
      <c r="E96" s="493"/>
      <c r="F96" s="493"/>
      <c r="G96" s="493"/>
      <c r="H96" s="493"/>
      <c r="I96" s="493"/>
      <c r="J96" s="493"/>
      <c r="K96" s="493"/>
      <c r="L96" s="493"/>
      <c r="M96" s="493"/>
      <c r="N96" s="493"/>
      <c r="O96" s="493"/>
      <c r="P96" s="493"/>
      <c r="Q96" s="493"/>
      <c r="R96" s="493"/>
      <c r="S96" s="493"/>
      <c r="T96" s="493"/>
      <c r="U96" s="481"/>
      <c r="V96" s="481"/>
      <c r="W96" s="493"/>
      <c r="X96" s="493"/>
      <c r="Y96" s="493"/>
      <c r="Z96" s="493"/>
      <c r="AA96" s="493"/>
      <c r="AB96" s="493"/>
      <c r="AC96" s="493"/>
      <c r="AD96" s="493"/>
      <c r="AE96" s="493"/>
      <c r="AF96" s="493"/>
      <c r="AG96" s="493"/>
      <c r="AH96" s="493"/>
      <c r="AI96" s="493"/>
      <c r="AJ96" s="493"/>
      <c r="AK96" s="493"/>
      <c r="AL96" s="493"/>
      <c r="AM96" s="493"/>
      <c r="AN96" s="493"/>
      <c r="AO96" s="493"/>
    </row>
    <row r="97" spans="1:41" ht="14.25" customHeight="1" x14ac:dyDescent="0.25">
      <c r="A97" s="482"/>
      <c r="B97" s="493"/>
      <c r="C97" s="493"/>
      <c r="D97" s="493"/>
      <c r="E97" s="493"/>
      <c r="F97" s="493"/>
      <c r="G97" s="493"/>
      <c r="H97" s="493"/>
      <c r="I97" s="493"/>
      <c r="J97" s="493"/>
      <c r="K97" s="493"/>
      <c r="L97" s="493"/>
      <c r="M97" s="493"/>
      <c r="N97" s="493"/>
      <c r="O97" s="493"/>
      <c r="P97" s="493"/>
      <c r="Q97" s="493"/>
      <c r="R97" s="493"/>
      <c r="S97" s="493"/>
      <c r="T97" s="493"/>
      <c r="U97" s="481"/>
      <c r="V97" s="481"/>
      <c r="W97" s="493"/>
      <c r="X97" s="493"/>
      <c r="Y97" s="493"/>
      <c r="Z97" s="493"/>
      <c r="AA97" s="493"/>
      <c r="AB97" s="493"/>
      <c r="AC97" s="493"/>
      <c r="AD97" s="493"/>
      <c r="AE97" s="493"/>
      <c r="AF97" s="493"/>
      <c r="AG97" s="493"/>
      <c r="AH97" s="493"/>
      <c r="AI97" s="493"/>
      <c r="AJ97" s="493"/>
      <c r="AK97" s="493"/>
      <c r="AL97" s="493"/>
      <c r="AM97" s="493"/>
      <c r="AN97" s="493"/>
      <c r="AO97" s="493"/>
    </row>
    <row r="98" spans="1:41" ht="14.25" customHeight="1" x14ac:dyDescent="0.25">
      <c r="A98" s="482"/>
      <c r="B98" s="493"/>
      <c r="C98" s="493"/>
      <c r="D98" s="493"/>
      <c r="E98" s="493"/>
      <c r="F98" s="493"/>
      <c r="G98" s="493"/>
      <c r="H98" s="493"/>
      <c r="I98" s="493"/>
      <c r="J98" s="493"/>
      <c r="K98" s="493"/>
      <c r="L98" s="493"/>
      <c r="M98" s="493"/>
      <c r="N98" s="493"/>
      <c r="O98" s="493"/>
      <c r="P98" s="493"/>
      <c r="Q98" s="493"/>
      <c r="R98" s="493"/>
      <c r="S98" s="493"/>
      <c r="T98" s="493"/>
      <c r="U98" s="481"/>
      <c r="V98" s="479"/>
      <c r="W98" s="483"/>
      <c r="X98" s="483"/>
      <c r="Y98" s="483"/>
      <c r="Z98" s="483"/>
      <c r="AA98" s="483"/>
      <c r="AB98" s="483"/>
      <c r="AC98" s="483"/>
      <c r="AD98" s="483"/>
      <c r="AE98" s="483"/>
      <c r="AF98" s="483"/>
      <c r="AG98" s="483"/>
      <c r="AH98" s="483"/>
      <c r="AI98" s="483"/>
      <c r="AJ98" s="483"/>
      <c r="AK98" s="483"/>
      <c r="AL98" s="483"/>
      <c r="AM98" s="483"/>
      <c r="AN98" s="483"/>
      <c r="AO98" s="483"/>
    </row>
    <row r="99" spans="1:41" ht="14.25" customHeight="1" x14ac:dyDescent="0.25">
      <c r="A99" s="482"/>
      <c r="B99" s="493"/>
      <c r="C99" s="493"/>
      <c r="D99" s="493"/>
      <c r="E99" s="493"/>
      <c r="F99" s="493"/>
      <c r="G99" s="493"/>
      <c r="H99" s="493"/>
      <c r="I99" s="493"/>
      <c r="J99" s="493"/>
      <c r="K99" s="493"/>
      <c r="L99" s="493"/>
      <c r="M99" s="493"/>
      <c r="N99" s="493"/>
      <c r="O99" s="493"/>
      <c r="P99" s="493"/>
      <c r="Q99" s="493"/>
      <c r="R99" s="493"/>
      <c r="S99" s="493"/>
      <c r="T99" s="493"/>
      <c r="U99" s="481"/>
      <c r="V99" s="491"/>
      <c r="W99" s="500"/>
      <c r="X99" s="500"/>
      <c r="Y99" s="500"/>
      <c r="Z99" s="500"/>
      <c r="AA99" s="500"/>
      <c r="AB99" s="500"/>
      <c r="AC99" s="500"/>
      <c r="AD99" s="500"/>
      <c r="AE99" s="500"/>
      <c r="AF99" s="500"/>
      <c r="AG99" s="500"/>
      <c r="AH99" s="500"/>
      <c r="AI99" s="500"/>
      <c r="AJ99" s="500"/>
      <c r="AK99" s="500"/>
      <c r="AL99" s="500"/>
      <c r="AM99" s="500"/>
      <c r="AN99" s="500"/>
      <c r="AO99" s="500"/>
    </row>
    <row r="100" spans="1:41" ht="14.25" customHeight="1" x14ac:dyDescent="0.25">
      <c r="A100" s="492"/>
      <c r="B100" s="493"/>
      <c r="C100" s="493"/>
      <c r="D100" s="493"/>
      <c r="E100" s="493"/>
      <c r="F100" s="493"/>
      <c r="G100" s="493"/>
      <c r="H100" s="493"/>
      <c r="I100" s="493"/>
      <c r="J100" s="493"/>
      <c r="K100" s="493"/>
      <c r="L100" s="493"/>
      <c r="M100" s="493"/>
      <c r="N100" s="493"/>
      <c r="O100" s="493"/>
      <c r="P100" s="493"/>
      <c r="Q100" s="493"/>
      <c r="R100" s="493"/>
      <c r="S100" s="493"/>
      <c r="T100" s="493"/>
      <c r="U100" s="481"/>
      <c r="V100" s="481"/>
      <c r="W100" s="481"/>
      <c r="X100" s="481"/>
      <c r="Y100" s="482"/>
      <c r="Z100" s="490"/>
      <c r="AA100" s="481"/>
      <c r="AB100" s="481"/>
      <c r="AC100" s="481"/>
      <c r="AD100" s="481"/>
      <c r="AE100" s="481"/>
      <c r="AF100" s="481"/>
      <c r="AG100" s="481"/>
      <c r="AH100" s="481"/>
      <c r="AI100" s="481"/>
      <c r="AJ100" s="481"/>
      <c r="AK100" s="481"/>
      <c r="AL100" s="481"/>
      <c r="AM100" s="481"/>
      <c r="AN100" s="481"/>
      <c r="AO100" s="481"/>
    </row>
    <row r="101" spans="1:41" ht="14.25" customHeight="1" x14ac:dyDescent="0.25">
      <c r="A101" s="482"/>
      <c r="B101" s="493"/>
      <c r="C101" s="493"/>
      <c r="D101" s="493"/>
      <c r="E101" s="493"/>
      <c r="F101" s="493"/>
      <c r="G101" s="493"/>
      <c r="H101" s="493"/>
      <c r="I101" s="493"/>
      <c r="J101" s="493"/>
      <c r="K101" s="493"/>
      <c r="L101" s="493"/>
      <c r="M101" s="493"/>
      <c r="N101" s="493"/>
      <c r="O101" s="493"/>
      <c r="P101" s="493"/>
      <c r="Q101" s="493"/>
      <c r="R101" s="493"/>
      <c r="S101" s="493"/>
      <c r="T101" s="493"/>
      <c r="U101" s="481"/>
      <c r="V101" s="482"/>
      <c r="W101" s="495"/>
      <c r="X101" s="495"/>
      <c r="Y101" s="495"/>
      <c r="Z101" s="495"/>
      <c r="AA101" s="495"/>
      <c r="AB101" s="495"/>
      <c r="AC101" s="495"/>
      <c r="AD101" s="495"/>
      <c r="AE101" s="495"/>
      <c r="AF101" s="495"/>
      <c r="AG101" s="495"/>
      <c r="AH101" s="495"/>
      <c r="AI101" s="495"/>
      <c r="AJ101" s="495"/>
      <c r="AK101" s="495"/>
      <c r="AL101" s="495"/>
      <c r="AM101" s="495"/>
      <c r="AN101" s="495"/>
      <c r="AO101" s="495"/>
    </row>
    <row r="102" spans="1:41" ht="14.25" customHeight="1" x14ac:dyDescent="0.25">
      <c r="A102" s="482"/>
      <c r="B102" s="493"/>
      <c r="C102" s="493"/>
      <c r="D102" s="493"/>
      <c r="E102" s="493"/>
      <c r="F102" s="493"/>
      <c r="G102" s="493"/>
      <c r="H102" s="493"/>
      <c r="I102" s="493"/>
      <c r="J102" s="493"/>
      <c r="K102" s="493"/>
      <c r="L102" s="493"/>
      <c r="M102" s="493"/>
      <c r="N102" s="493"/>
      <c r="O102" s="493"/>
      <c r="P102" s="493"/>
      <c r="Q102" s="493"/>
      <c r="R102" s="493"/>
      <c r="S102" s="493"/>
      <c r="T102" s="493"/>
      <c r="U102" s="481"/>
      <c r="V102" s="479"/>
      <c r="W102" s="495"/>
      <c r="X102" s="495"/>
      <c r="Y102" s="495"/>
      <c r="Z102" s="495"/>
      <c r="AA102" s="495"/>
      <c r="AB102" s="495"/>
      <c r="AC102" s="495"/>
      <c r="AD102" s="495"/>
      <c r="AE102" s="495"/>
      <c r="AF102" s="495"/>
      <c r="AG102" s="495"/>
      <c r="AH102" s="495"/>
      <c r="AI102" s="495"/>
      <c r="AJ102" s="495"/>
      <c r="AK102" s="495"/>
      <c r="AL102" s="495"/>
      <c r="AM102" s="495"/>
      <c r="AN102" s="495"/>
      <c r="AO102" s="495"/>
    </row>
    <row r="103" spans="1:41" ht="14.25" customHeight="1" x14ac:dyDescent="0.25">
      <c r="A103" s="480"/>
      <c r="B103" s="494"/>
      <c r="C103" s="494"/>
      <c r="D103" s="494"/>
      <c r="E103" s="494"/>
      <c r="F103" s="494"/>
      <c r="G103" s="494"/>
      <c r="H103" s="494"/>
      <c r="I103" s="494"/>
      <c r="J103" s="494"/>
      <c r="K103" s="494"/>
      <c r="L103" s="494"/>
      <c r="M103" s="494"/>
      <c r="N103" s="494"/>
      <c r="O103" s="494"/>
      <c r="P103" s="494"/>
      <c r="Q103" s="494"/>
      <c r="R103" s="494"/>
      <c r="S103" s="494"/>
      <c r="T103" s="494"/>
      <c r="U103" s="481"/>
      <c r="V103" s="481"/>
      <c r="W103" s="495"/>
      <c r="X103" s="495"/>
      <c r="Y103" s="495"/>
      <c r="Z103" s="495"/>
      <c r="AA103" s="495"/>
      <c r="AB103" s="495"/>
      <c r="AC103" s="495"/>
      <c r="AD103" s="495"/>
      <c r="AE103" s="495"/>
      <c r="AF103" s="495"/>
      <c r="AG103" s="495"/>
      <c r="AH103" s="495"/>
      <c r="AI103" s="495"/>
      <c r="AJ103" s="495"/>
      <c r="AK103" s="495"/>
      <c r="AL103" s="495"/>
      <c r="AM103" s="495"/>
      <c r="AN103" s="495"/>
      <c r="AO103" s="495"/>
    </row>
    <row r="104" spans="1:41" ht="14.25" customHeight="1" x14ac:dyDescent="0.25">
      <c r="A104" s="482"/>
      <c r="B104" s="483"/>
      <c r="C104" s="483"/>
      <c r="D104" s="483"/>
      <c r="E104" s="483"/>
      <c r="F104" s="483"/>
      <c r="G104" s="483"/>
      <c r="H104" s="483"/>
      <c r="I104" s="483"/>
      <c r="J104" s="483"/>
      <c r="K104" s="483"/>
      <c r="L104" s="483"/>
      <c r="M104" s="483"/>
      <c r="N104" s="483"/>
      <c r="O104" s="483"/>
      <c r="P104" s="483"/>
      <c r="Q104" s="483"/>
      <c r="R104" s="483"/>
      <c r="S104" s="483"/>
      <c r="T104" s="483"/>
      <c r="U104" s="481"/>
      <c r="V104" s="481"/>
      <c r="W104" s="495"/>
      <c r="X104" s="495"/>
      <c r="Y104" s="495"/>
      <c r="Z104" s="495"/>
      <c r="AA104" s="495"/>
      <c r="AB104" s="495"/>
      <c r="AC104" s="495"/>
      <c r="AD104" s="495"/>
      <c r="AE104" s="495"/>
      <c r="AF104" s="495"/>
      <c r="AG104" s="495"/>
      <c r="AH104" s="495"/>
      <c r="AI104" s="495"/>
      <c r="AJ104" s="495"/>
      <c r="AK104" s="495"/>
      <c r="AL104" s="495"/>
      <c r="AM104" s="495"/>
      <c r="AN104" s="495"/>
      <c r="AO104" s="495"/>
    </row>
    <row r="105" spans="1:41" ht="14.25" customHeight="1" x14ac:dyDescent="0.25">
      <c r="A105" s="463"/>
      <c r="B105" s="493"/>
      <c r="C105" s="493"/>
      <c r="D105" s="493"/>
      <c r="E105" s="493"/>
      <c r="F105" s="493"/>
      <c r="G105" s="493"/>
      <c r="H105" s="493"/>
      <c r="I105" s="493"/>
      <c r="J105" s="493"/>
      <c r="K105" s="493"/>
      <c r="L105" s="493"/>
      <c r="M105" s="493"/>
      <c r="N105" s="493"/>
      <c r="O105" s="493"/>
      <c r="P105" s="493"/>
      <c r="Q105" s="493"/>
      <c r="R105" s="493"/>
      <c r="S105" s="493"/>
      <c r="T105" s="493"/>
      <c r="U105" s="481"/>
      <c r="V105" s="481"/>
      <c r="W105" s="495"/>
      <c r="X105" s="495"/>
      <c r="Y105" s="495"/>
      <c r="Z105" s="495"/>
      <c r="AA105" s="495"/>
      <c r="AB105" s="495"/>
      <c r="AC105" s="495"/>
      <c r="AD105" s="495"/>
      <c r="AE105" s="495"/>
      <c r="AF105" s="495"/>
      <c r="AG105" s="495"/>
      <c r="AH105" s="495"/>
      <c r="AI105" s="495"/>
      <c r="AJ105" s="495"/>
      <c r="AK105" s="495"/>
      <c r="AL105" s="495"/>
      <c r="AM105" s="495"/>
      <c r="AN105" s="495"/>
      <c r="AO105" s="495"/>
    </row>
    <row r="106" spans="1:41" ht="14.25" customHeight="1" x14ac:dyDescent="0.25">
      <c r="A106" s="484"/>
      <c r="B106" s="493"/>
      <c r="C106" s="493"/>
      <c r="D106" s="493"/>
      <c r="E106" s="493"/>
      <c r="F106" s="493"/>
      <c r="G106" s="493"/>
      <c r="H106" s="493"/>
      <c r="I106" s="493"/>
      <c r="J106" s="493"/>
      <c r="K106" s="493"/>
      <c r="L106" s="493"/>
      <c r="M106" s="493"/>
      <c r="N106" s="493"/>
      <c r="O106" s="493"/>
      <c r="P106" s="493"/>
      <c r="Q106" s="493"/>
      <c r="R106" s="493"/>
      <c r="S106" s="493"/>
      <c r="T106" s="493"/>
      <c r="U106" s="481"/>
      <c r="V106" s="480"/>
      <c r="W106" s="494"/>
      <c r="X106" s="494"/>
      <c r="Y106" s="494"/>
      <c r="Z106" s="494"/>
      <c r="AA106" s="494"/>
      <c r="AB106" s="494"/>
      <c r="AC106" s="494"/>
      <c r="AD106" s="494"/>
      <c r="AE106" s="494"/>
      <c r="AF106" s="494"/>
      <c r="AG106" s="494"/>
      <c r="AH106" s="494"/>
      <c r="AI106" s="494"/>
      <c r="AJ106" s="494"/>
      <c r="AK106" s="494"/>
      <c r="AL106" s="494"/>
      <c r="AM106" s="494"/>
      <c r="AN106" s="494"/>
      <c r="AO106" s="494"/>
    </row>
    <row r="107" spans="1:41" ht="14.25" customHeight="1" x14ac:dyDescent="0.25">
      <c r="A107" s="482"/>
      <c r="B107" s="493"/>
      <c r="C107" s="493"/>
      <c r="D107" s="493"/>
      <c r="E107" s="493"/>
      <c r="F107" s="493"/>
      <c r="G107" s="493"/>
      <c r="H107" s="493"/>
      <c r="I107" s="493"/>
      <c r="J107" s="493"/>
      <c r="K107" s="493"/>
      <c r="L107" s="493"/>
      <c r="M107" s="493"/>
      <c r="N107" s="493"/>
      <c r="O107" s="493"/>
      <c r="P107" s="493"/>
      <c r="Q107" s="493"/>
      <c r="R107" s="493"/>
      <c r="S107" s="493"/>
      <c r="T107" s="493"/>
      <c r="U107" s="481"/>
      <c r="V107" s="480"/>
      <c r="W107" s="487"/>
      <c r="X107" s="481"/>
      <c r="Y107" s="481"/>
      <c r="Z107" s="481"/>
      <c r="AA107" s="481"/>
      <c r="AB107" s="481"/>
      <c r="AC107" s="481"/>
      <c r="AD107" s="481"/>
      <c r="AE107" s="481"/>
      <c r="AF107" s="481"/>
      <c r="AG107" s="481"/>
      <c r="AH107" s="481"/>
      <c r="AI107" s="481"/>
      <c r="AJ107" s="481"/>
      <c r="AK107" s="481"/>
      <c r="AL107" s="481"/>
      <c r="AM107" s="481"/>
      <c r="AN107" s="481"/>
      <c r="AO107" s="481"/>
    </row>
    <row r="108" spans="1:41" ht="14.25" customHeight="1" x14ac:dyDescent="0.25">
      <c r="A108" s="484"/>
      <c r="B108" s="493"/>
      <c r="C108" s="493"/>
      <c r="D108" s="493"/>
      <c r="E108" s="493"/>
      <c r="F108" s="493"/>
      <c r="G108" s="493"/>
      <c r="H108" s="493"/>
      <c r="I108" s="493"/>
      <c r="J108" s="493"/>
      <c r="K108" s="493"/>
      <c r="L108" s="493"/>
      <c r="M108" s="493"/>
      <c r="N108" s="493"/>
      <c r="O108" s="493"/>
      <c r="P108" s="493"/>
      <c r="Q108" s="493"/>
      <c r="R108" s="493"/>
      <c r="S108" s="493"/>
      <c r="T108" s="493"/>
      <c r="U108" s="479"/>
      <c r="V108" s="479"/>
      <c r="W108" s="493"/>
      <c r="X108" s="493"/>
      <c r="Y108" s="493"/>
      <c r="Z108" s="493"/>
      <c r="AA108" s="493"/>
      <c r="AB108" s="493"/>
      <c r="AC108" s="493"/>
      <c r="AD108" s="493"/>
      <c r="AE108" s="493"/>
      <c r="AF108" s="493"/>
      <c r="AG108" s="493"/>
      <c r="AH108" s="493"/>
      <c r="AI108" s="493"/>
      <c r="AJ108" s="493"/>
      <c r="AK108" s="493"/>
      <c r="AL108" s="493"/>
      <c r="AM108" s="493"/>
      <c r="AN108" s="493"/>
      <c r="AO108" s="493"/>
    </row>
    <row r="109" spans="1:41" ht="14.25" customHeight="1" x14ac:dyDescent="0.25">
      <c r="A109" s="484"/>
      <c r="B109" s="493"/>
      <c r="C109" s="493"/>
      <c r="D109" s="493"/>
      <c r="E109" s="493"/>
      <c r="F109" s="493"/>
      <c r="G109" s="493"/>
      <c r="H109" s="493"/>
      <c r="I109" s="493"/>
      <c r="J109" s="493"/>
      <c r="K109" s="493"/>
      <c r="L109" s="493"/>
      <c r="M109" s="493"/>
      <c r="N109" s="493"/>
      <c r="O109" s="493"/>
      <c r="P109" s="493"/>
      <c r="Q109" s="493"/>
      <c r="R109" s="493"/>
      <c r="S109" s="493"/>
      <c r="T109" s="493"/>
      <c r="U109" s="481"/>
      <c r="V109" s="481"/>
      <c r="W109" s="493"/>
      <c r="X109" s="493"/>
      <c r="Y109" s="493"/>
      <c r="Z109" s="493"/>
      <c r="AA109" s="493"/>
      <c r="AB109" s="493"/>
      <c r="AC109" s="493"/>
      <c r="AD109" s="493"/>
      <c r="AE109" s="493"/>
      <c r="AF109" s="493"/>
      <c r="AG109" s="493"/>
      <c r="AH109" s="493"/>
      <c r="AI109" s="493"/>
      <c r="AJ109" s="493"/>
      <c r="AK109" s="493"/>
      <c r="AL109" s="493"/>
      <c r="AM109" s="493"/>
      <c r="AN109" s="493"/>
      <c r="AO109" s="493"/>
    </row>
    <row r="110" spans="1:41" ht="14.25" customHeight="1" x14ac:dyDescent="0.25">
      <c r="A110" s="482"/>
      <c r="B110" s="493"/>
      <c r="C110" s="493"/>
      <c r="D110" s="493"/>
      <c r="E110" s="493"/>
      <c r="F110" s="493"/>
      <c r="G110" s="493"/>
      <c r="H110" s="493"/>
      <c r="I110" s="493"/>
      <c r="J110" s="493"/>
      <c r="K110" s="493"/>
      <c r="L110" s="493"/>
      <c r="M110" s="493"/>
      <c r="N110" s="493"/>
      <c r="O110" s="493"/>
      <c r="P110" s="493"/>
      <c r="Q110" s="493"/>
      <c r="R110" s="493"/>
      <c r="S110" s="493"/>
      <c r="T110" s="493"/>
      <c r="U110" s="481"/>
      <c r="V110" s="481"/>
      <c r="W110" s="493"/>
      <c r="X110" s="493"/>
      <c r="Y110" s="493"/>
      <c r="Z110" s="493"/>
      <c r="AA110" s="493"/>
      <c r="AB110" s="493"/>
      <c r="AC110" s="493"/>
      <c r="AD110" s="493"/>
      <c r="AE110" s="493"/>
      <c r="AF110" s="493"/>
      <c r="AG110" s="493"/>
      <c r="AH110" s="493"/>
      <c r="AI110" s="493"/>
      <c r="AJ110" s="493"/>
      <c r="AK110" s="493"/>
      <c r="AL110" s="493"/>
      <c r="AM110" s="493"/>
      <c r="AN110" s="493"/>
      <c r="AO110" s="493"/>
    </row>
    <row r="111" spans="1:41" ht="14.25" customHeight="1" x14ac:dyDescent="0.25">
      <c r="A111" s="482"/>
      <c r="B111" s="493"/>
      <c r="C111" s="493"/>
      <c r="D111" s="493"/>
      <c r="E111" s="493"/>
      <c r="F111" s="493"/>
      <c r="G111" s="493"/>
      <c r="H111" s="493"/>
      <c r="I111" s="493"/>
      <c r="J111" s="493"/>
      <c r="K111" s="493"/>
      <c r="L111" s="493"/>
      <c r="M111" s="493"/>
      <c r="N111" s="493"/>
      <c r="O111" s="493"/>
      <c r="P111" s="493"/>
      <c r="Q111" s="493"/>
      <c r="R111" s="493"/>
      <c r="S111" s="493"/>
      <c r="T111" s="493"/>
      <c r="U111" s="481"/>
      <c r="V111" s="481"/>
      <c r="W111" s="493"/>
      <c r="X111" s="493"/>
      <c r="Y111" s="493"/>
      <c r="Z111" s="493"/>
      <c r="AA111" s="493"/>
      <c r="AB111" s="493"/>
      <c r="AC111" s="493"/>
      <c r="AD111" s="493"/>
      <c r="AE111" s="493"/>
      <c r="AF111" s="493"/>
      <c r="AG111" s="493"/>
      <c r="AH111" s="493"/>
      <c r="AI111" s="493"/>
      <c r="AJ111" s="493"/>
      <c r="AK111" s="493"/>
      <c r="AL111" s="493"/>
      <c r="AM111" s="493"/>
      <c r="AN111" s="493"/>
      <c r="AO111" s="493"/>
    </row>
    <row r="112" spans="1:41" ht="14.25" customHeight="1" x14ac:dyDescent="0.25">
      <c r="A112" s="463"/>
      <c r="B112" s="493"/>
      <c r="C112" s="493"/>
      <c r="D112" s="493"/>
      <c r="E112" s="493"/>
      <c r="F112" s="493"/>
      <c r="G112" s="493"/>
      <c r="H112" s="493"/>
      <c r="I112" s="493"/>
      <c r="J112" s="493"/>
      <c r="K112" s="493"/>
      <c r="L112" s="493"/>
      <c r="M112" s="493"/>
      <c r="N112" s="493"/>
      <c r="O112" s="493"/>
      <c r="P112" s="493"/>
      <c r="Q112" s="493"/>
      <c r="R112" s="493"/>
      <c r="S112" s="493"/>
      <c r="T112" s="493"/>
      <c r="U112" s="481"/>
      <c r="V112" s="481"/>
      <c r="W112" s="493"/>
      <c r="X112" s="493"/>
      <c r="Y112" s="493"/>
      <c r="Z112" s="493"/>
      <c r="AA112" s="493"/>
      <c r="AB112" s="493"/>
      <c r="AC112" s="493"/>
      <c r="AD112" s="493"/>
      <c r="AE112" s="493"/>
      <c r="AF112" s="493"/>
      <c r="AG112" s="493"/>
      <c r="AH112" s="493"/>
      <c r="AI112" s="493"/>
      <c r="AJ112" s="493"/>
      <c r="AK112" s="493"/>
      <c r="AL112" s="493"/>
      <c r="AM112" s="493"/>
      <c r="AN112" s="493"/>
      <c r="AO112" s="493"/>
    </row>
    <row r="113" spans="1:41" ht="14.25" customHeight="1" x14ac:dyDescent="0.25">
      <c r="A113" s="463"/>
      <c r="B113" s="493"/>
      <c r="C113" s="493"/>
      <c r="D113" s="493"/>
      <c r="E113" s="493"/>
      <c r="F113" s="493"/>
      <c r="G113" s="493"/>
      <c r="H113" s="493"/>
      <c r="I113" s="493"/>
      <c r="J113" s="493"/>
      <c r="K113" s="493"/>
      <c r="L113" s="493"/>
      <c r="M113" s="493"/>
      <c r="N113" s="493"/>
      <c r="O113" s="493"/>
      <c r="P113" s="493"/>
      <c r="Q113" s="493"/>
      <c r="R113" s="493"/>
      <c r="S113" s="493"/>
      <c r="T113" s="493"/>
      <c r="U113" s="479"/>
      <c r="V113" s="481"/>
      <c r="W113" s="486"/>
      <c r="X113" s="486"/>
      <c r="Y113" s="486"/>
      <c r="Z113" s="486"/>
      <c r="AA113" s="486"/>
      <c r="AB113" s="486"/>
      <c r="AC113" s="486"/>
      <c r="AD113" s="486"/>
      <c r="AE113" s="486"/>
      <c r="AF113" s="486"/>
      <c r="AG113" s="486"/>
      <c r="AH113" s="486"/>
      <c r="AI113" s="486"/>
      <c r="AJ113" s="486"/>
      <c r="AK113" s="486"/>
      <c r="AL113" s="486"/>
      <c r="AM113" s="486"/>
      <c r="AN113" s="486"/>
      <c r="AO113" s="486"/>
    </row>
    <row r="114" spans="1:41" ht="14.25" customHeight="1" x14ac:dyDescent="0.25">
      <c r="A114" s="463"/>
      <c r="B114" s="493"/>
      <c r="C114" s="493"/>
      <c r="D114" s="493"/>
      <c r="E114" s="493"/>
      <c r="F114" s="493"/>
      <c r="G114" s="493"/>
      <c r="H114" s="493"/>
      <c r="I114" s="493"/>
      <c r="J114" s="493"/>
      <c r="K114" s="493"/>
      <c r="L114" s="493"/>
      <c r="M114" s="493"/>
      <c r="N114" s="493"/>
      <c r="O114" s="493"/>
      <c r="P114" s="493"/>
      <c r="Q114" s="493"/>
      <c r="R114" s="493"/>
      <c r="S114" s="493"/>
      <c r="T114" s="493"/>
      <c r="U114" s="481"/>
      <c r="V114" s="463"/>
      <c r="W114" s="463"/>
      <c r="X114" s="463"/>
      <c r="Y114" s="463"/>
      <c r="Z114" s="463"/>
      <c r="AA114" s="463"/>
      <c r="AB114" s="463"/>
      <c r="AC114" s="463"/>
      <c r="AD114" s="463"/>
      <c r="AE114" s="463"/>
      <c r="AF114" s="463"/>
      <c r="AG114" s="463"/>
      <c r="AH114" s="463"/>
      <c r="AI114" s="463"/>
      <c r="AJ114" s="463"/>
      <c r="AK114" s="463"/>
      <c r="AL114" s="463"/>
      <c r="AM114" s="463"/>
      <c r="AN114" s="463"/>
      <c r="AO114" s="463"/>
    </row>
    <row r="115" spans="1:41" ht="14.25" customHeight="1" x14ac:dyDescent="0.25">
      <c r="A115" s="464"/>
      <c r="B115" s="917"/>
      <c r="C115" s="917"/>
      <c r="D115" s="917"/>
      <c r="E115" s="464"/>
      <c r="F115" s="464"/>
      <c r="G115" s="464"/>
      <c r="H115" s="464"/>
      <c r="I115" s="464"/>
      <c r="J115" s="464"/>
      <c r="K115" s="464"/>
      <c r="L115" s="464"/>
      <c r="M115" s="464"/>
      <c r="N115" s="464"/>
      <c r="O115" s="464"/>
      <c r="P115" s="464"/>
      <c r="Q115" s="464"/>
      <c r="R115" s="464"/>
      <c r="S115" s="464"/>
      <c r="T115" s="464"/>
      <c r="U115" s="113"/>
      <c r="V115" s="464"/>
      <c r="W115" s="464"/>
      <c r="X115" s="464"/>
      <c r="Y115" s="464"/>
      <c r="Z115" s="464"/>
      <c r="AA115" s="464"/>
      <c r="AB115" s="464"/>
      <c r="AC115" s="464"/>
      <c r="AD115" s="464"/>
      <c r="AE115" s="464"/>
      <c r="AF115" s="464"/>
      <c r="AG115" s="464"/>
      <c r="AH115" s="464"/>
      <c r="AI115" s="464"/>
      <c r="AJ115" s="464"/>
      <c r="AK115" s="464"/>
      <c r="AL115" s="464"/>
      <c r="AM115" s="464"/>
      <c r="AN115" s="464"/>
      <c r="AO115" s="464"/>
    </row>
    <row r="116" spans="1:41" ht="14.25" customHeight="1" x14ac:dyDescent="0.25">
      <c r="A116" s="464"/>
      <c r="B116" s="917"/>
      <c r="C116" s="917"/>
      <c r="D116" s="917"/>
      <c r="E116" s="464"/>
      <c r="F116" s="464"/>
      <c r="G116" s="464"/>
      <c r="H116" s="464"/>
      <c r="I116" s="464"/>
      <c r="J116" s="464"/>
      <c r="K116" s="464"/>
      <c r="L116" s="464"/>
      <c r="M116" s="464"/>
      <c r="N116" s="464"/>
      <c r="O116" s="464"/>
      <c r="P116" s="464"/>
      <c r="Q116" s="464"/>
      <c r="R116" s="464"/>
      <c r="S116" s="464"/>
      <c r="T116" s="464"/>
      <c r="U116" s="113"/>
      <c r="V116" s="464"/>
      <c r="W116" s="464"/>
      <c r="X116" s="464"/>
      <c r="Y116" s="464"/>
      <c r="Z116" s="464"/>
      <c r="AA116" s="464"/>
      <c r="AB116" s="464"/>
      <c r="AC116" s="464"/>
      <c r="AD116" s="464"/>
      <c r="AE116" s="464"/>
      <c r="AF116" s="464"/>
      <c r="AG116" s="464"/>
      <c r="AH116" s="464"/>
      <c r="AI116" s="464"/>
      <c r="AJ116" s="464"/>
      <c r="AK116" s="464"/>
      <c r="AL116" s="464"/>
      <c r="AM116" s="464"/>
      <c r="AN116" s="464"/>
      <c r="AO116" s="464"/>
    </row>
    <row r="117" spans="1:41" ht="14.25" customHeight="1" x14ac:dyDescent="0.25">
      <c r="A117" s="464"/>
      <c r="B117" s="917"/>
      <c r="C117" s="917"/>
      <c r="D117" s="917"/>
      <c r="E117" s="464"/>
      <c r="F117" s="464"/>
      <c r="G117" s="464"/>
      <c r="H117" s="464"/>
      <c r="I117" s="464"/>
      <c r="J117" s="464"/>
      <c r="K117" s="464"/>
      <c r="L117" s="464"/>
      <c r="M117" s="464"/>
      <c r="N117" s="464"/>
      <c r="O117" s="464"/>
      <c r="P117" s="464"/>
      <c r="Q117" s="464"/>
      <c r="R117" s="464"/>
      <c r="S117" s="464"/>
      <c r="T117" s="464"/>
      <c r="U117" s="113"/>
      <c r="V117" s="464"/>
      <c r="W117" s="464"/>
      <c r="X117" s="464"/>
      <c r="Y117" s="464"/>
      <c r="Z117" s="464"/>
      <c r="AA117" s="464"/>
      <c r="AB117" s="464"/>
      <c r="AC117" s="464"/>
      <c r="AD117" s="464"/>
      <c r="AE117" s="464"/>
      <c r="AF117" s="464"/>
      <c r="AG117" s="464"/>
      <c r="AH117" s="464"/>
      <c r="AI117" s="464"/>
      <c r="AJ117" s="464"/>
      <c r="AK117" s="464"/>
      <c r="AL117" s="464"/>
      <c r="AM117" s="464"/>
      <c r="AN117" s="464"/>
      <c r="AO117" s="464"/>
    </row>
    <row r="118" spans="1:41" ht="14.25" customHeight="1" x14ac:dyDescent="0.25">
      <c r="A118" s="464"/>
      <c r="B118" s="917"/>
      <c r="C118" s="917"/>
      <c r="D118" s="917"/>
      <c r="E118" s="464"/>
      <c r="F118" s="464"/>
      <c r="G118" s="464"/>
      <c r="H118" s="464"/>
      <c r="I118" s="464"/>
      <c r="J118" s="464"/>
      <c r="K118" s="464"/>
      <c r="L118" s="464"/>
      <c r="M118" s="464"/>
      <c r="N118" s="464"/>
      <c r="O118" s="464"/>
      <c r="P118" s="464"/>
      <c r="Q118" s="464"/>
      <c r="R118" s="464"/>
      <c r="S118" s="464"/>
      <c r="T118" s="464"/>
      <c r="U118" s="113"/>
      <c r="V118" s="464"/>
      <c r="W118" s="464"/>
      <c r="X118" s="464"/>
      <c r="Y118" s="464"/>
      <c r="Z118" s="464"/>
      <c r="AA118" s="464"/>
      <c r="AB118" s="464"/>
      <c r="AC118" s="464"/>
      <c r="AD118" s="464"/>
      <c r="AE118" s="464"/>
      <c r="AF118" s="464"/>
      <c r="AG118" s="464"/>
      <c r="AH118" s="464"/>
      <c r="AI118" s="464"/>
      <c r="AJ118" s="464"/>
      <c r="AK118" s="464"/>
      <c r="AL118" s="464"/>
      <c r="AM118" s="464"/>
      <c r="AN118" s="464"/>
      <c r="AO118" s="464"/>
    </row>
    <row r="119" spans="1:41" ht="14.25" customHeight="1" x14ac:dyDescent="0.25">
      <c r="A119" s="464"/>
      <c r="B119" s="917"/>
      <c r="C119" s="917"/>
      <c r="D119" s="917"/>
      <c r="E119" s="464"/>
      <c r="F119" s="464"/>
      <c r="G119" s="464"/>
      <c r="H119" s="464"/>
      <c r="I119" s="464"/>
      <c r="J119" s="464"/>
      <c r="K119" s="464"/>
      <c r="L119" s="464"/>
      <c r="M119" s="464"/>
      <c r="N119" s="464"/>
      <c r="O119" s="464"/>
      <c r="P119" s="464"/>
      <c r="Q119" s="464"/>
      <c r="R119" s="464"/>
      <c r="S119" s="464"/>
      <c r="T119" s="464"/>
      <c r="U119" s="113"/>
      <c r="V119" s="464"/>
      <c r="W119" s="464"/>
      <c r="X119" s="464"/>
      <c r="Y119" s="464"/>
      <c r="Z119" s="464"/>
      <c r="AA119" s="464"/>
      <c r="AB119" s="464"/>
      <c r="AC119" s="464"/>
      <c r="AD119" s="464"/>
      <c r="AE119" s="464"/>
      <c r="AF119" s="464"/>
      <c r="AG119" s="464"/>
      <c r="AH119" s="464"/>
      <c r="AI119" s="464"/>
      <c r="AJ119" s="464"/>
      <c r="AK119" s="464"/>
      <c r="AL119" s="464"/>
      <c r="AM119" s="464"/>
      <c r="AN119" s="464"/>
      <c r="AO119" s="464"/>
    </row>
    <row r="120" spans="1:41" ht="14.25" customHeight="1" x14ac:dyDescent="0.25">
      <c r="A120" s="464"/>
      <c r="B120" s="917"/>
      <c r="C120" s="917"/>
      <c r="D120" s="917"/>
      <c r="E120" s="464"/>
      <c r="F120" s="464"/>
      <c r="G120" s="464"/>
      <c r="H120" s="464"/>
      <c r="I120" s="464"/>
      <c r="J120" s="464"/>
      <c r="K120" s="464"/>
      <c r="L120" s="464"/>
      <c r="M120" s="464"/>
      <c r="N120" s="464"/>
      <c r="O120" s="464"/>
      <c r="P120" s="464"/>
      <c r="Q120" s="464"/>
      <c r="R120" s="464"/>
      <c r="S120" s="464"/>
      <c r="T120" s="464"/>
      <c r="U120" s="114"/>
      <c r="V120" s="464"/>
      <c r="W120" s="464"/>
      <c r="X120" s="464"/>
      <c r="Y120" s="464"/>
      <c r="Z120" s="464"/>
      <c r="AA120" s="464"/>
      <c r="AB120" s="464"/>
      <c r="AC120" s="464"/>
      <c r="AD120" s="464"/>
      <c r="AE120" s="464"/>
      <c r="AF120" s="464"/>
      <c r="AG120" s="464"/>
      <c r="AH120" s="464"/>
      <c r="AI120" s="464"/>
      <c r="AJ120" s="464"/>
      <c r="AK120" s="464"/>
      <c r="AL120" s="464"/>
      <c r="AM120" s="464"/>
      <c r="AN120" s="464"/>
      <c r="AO120" s="464"/>
    </row>
    <row r="121" spans="1:41" ht="14.25" customHeight="1" x14ac:dyDescent="0.25">
      <c r="B121" s="917"/>
      <c r="C121" s="917"/>
      <c r="D121" s="917"/>
      <c r="U121" s="113"/>
    </row>
    <row r="122" spans="1:41" ht="14.25" customHeight="1" x14ac:dyDescent="0.25">
      <c r="B122" s="917"/>
      <c r="C122" s="917"/>
      <c r="D122" s="917"/>
      <c r="U122" s="113"/>
    </row>
    <row r="123" spans="1:41" ht="14.25" customHeight="1" x14ac:dyDescent="0.25">
      <c r="B123" s="917"/>
      <c r="C123" s="917"/>
      <c r="D123" s="917"/>
      <c r="U123" s="113"/>
    </row>
    <row r="124" spans="1:41" ht="14.25" customHeight="1" x14ac:dyDescent="0.25">
      <c r="B124" s="917"/>
      <c r="C124" s="917"/>
      <c r="D124" s="917"/>
      <c r="U124" s="113"/>
    </row>
    <row r="125" spans="1:41" ht="14.25" customHeight="1" x14ac:dyDescent="0.25">
      <c r="B125" s="917"/>
      <c r="C125" s="917"/>
      <c r="D125" s="917"/>
      <c r="U125" s="113"/>
    </row>
    <row r="126" spans="1:41" ht="14.25" customHeight="1" x14ac:dyDescent="0.25">
      <c r="B126" s="917"/>
      <c r="C126" s="917"/>
      <c r="D126" s="917"/>
      <c r="U126" s="113"/>
    </row>
    <row r="127" spans="1:41" x14ac:dyDescent="0.25">
      <c r="B127" s="917"/>
      <c r="C127" s="917"/>
      <c r="D127" s="917"/>
    </row>
  </sheetData>
  <sheetProtection password="EC30" sheet="1" objects="1" scenarios="1" insertRows="0"/>
  <mergeCells count="202">
    <mergeCell ref="A38:C38"/>
    <mergeCell ref="D38:R38"/>
    <mergeCell ref="AF38:AJ38"/>
    <mergeCell ref="AF37:AJ37"/>
    <mergeCell ref="S38:V38"/>
    <mergeCell ref="W38:Z38"/>
    <mergeCell ref="W37:Z37"/>
    <mergeCell ref="B55:AO55"/>
    <mergeCell ref="AF39:AJ39"/>
    <mergeCell ref="AK39:AO39"/>
    <mergeCell ref="B54:AO54"/>
    <mergeCell ref="AF41:AO42"/>
    <mergeCell ref="A48:G48"/>
    <mergeCell ref="H48:N48"/>
    <mergeCell ref="H49:N50"/>
    <mergeCell ref="O48:AA48"/>
    <mergeCell ref="AB48:AH48"/>
    <mergeCell ref="L44:N44"/>
    <mergeCell ref="AK37:AO37"/>
    <mergeCell ref="A37:C37"/>
    <mergeCell ref="B59:AO59"/>
    <mergeCell ref="A30:C30"/>
    <mergeCell ref="D30:R30"/>
    <mergeCell ref="B58:AO58"/>
    <mergeCell ref="B57:AO57"/>
    <mergeCell ref="A35:C35"/>
    <mergeCell ref="AK38:AO38"/>
    <mergeCell ref="AI48:AO48"/>
    <mergeCell ref="O49:AA50"/>
    <mergeCell ref="AB49:AH49"/>
    <mergeCell ref="AI49:AO49"/>
    <mergeCell ref="AF30:AJ30"/>
    <mergeCell ref="W31:Z31"/>
    <mergeCell ref="W32:Z32"/>
    <mergeCell ref="S33:V33"/>
    <mergeCell ref="I46:U46"/>
    <mergeCell ref="AB31:AE31"/>
    <mergeCell ref="AB32:AE32"/>
    <mergeCell ref="AB33:AE33"/>
    <mergeCell ref="AB34:AE34"/>
    <mergeCell ref="AB35:AE35"/>
    <mergeCell ref="AB38:AE38"/>
    <mergeCell ref="AB30:AE30"/>
    <mergeCell ref="B56:AO56"/>
    <mergeCell ref="AK21:AO21"/>
    <mergeCell ref="AK23:AO23"/>
    <mergeCell ref="S16:Z17"/>
    <mergeCell ref="AF16:AO17"/>
    <mergeCell ref="D21:R21"/>
    <mergeCell ref="S37:V37"/>
    <mergeCell ref="D37:R37"/>
    <mergeCell ref="AK30:AO30"/>
    <mergeCell ref="W33:Z33"/>
    <mergeCell ref="AB36:AE36"/>
    <mergeCell ref="AB37:AE37"/>
    <mergeCell ref="D32:R32"/>
    <mergeCell ref="D28:R28"/>
    <mergeCell ref="D31:R31"/>
    <mergeCell ref="AK29:AO29"/>
    <mergeCell ref="S32:V32"/>
    <mergeCell ref="AF35:AJ35"/>
    <mergeCell ref="AF33:AJ33"/>
    <mergeCell ref="W35:Z35"/>
    <mergeCell ref="AK31:AO31"/>
    <mergeCell ref="AK28:AO28"/>
    <mergeCell ref="AF28:AJ28"/>
    <mergeCell ref="S28:V28"/>
    <mergeCell ref="S34:V34"/>
    <mergeCell ref="AK22:AO22"/>
    <mergeCell ref="D19:R19"/>
    <mergeCell ref="AF21:AJ21"/>
    <mergeCell ref="W20:Z20"/>
    <mergeCell ref="S18:V18"/>
    <mergeCell ref="S21:V21"/>
    <mergeCell ref="A21:C21"/>
    <mergeCell ref="A23:C23"/>
    <mergeCell ref="AH6:AO6"/>
    <mergeCell ref="S23:V23"/>
    <mergeCell ref="W23:Z23"/>
    <mergeCell ref="A20:C20"/>
    <mergeCell ref="A11:G11"/>
    <mergeCell ref="D20:R20"/>
    <mergeCell ref="W21:Z21"/>
    <mergeCell ref="AB16:AE18"/>
    <mergeCell ref="AA11:AI11"/>
    <mergeCell ref="A13:AO13"/>
    <mergeCell ref="A14:AO15"/>
    <mergeCell ref="A16:C18"/>
    <mergeCell ref="AA16:AA18"/>
    <mergeCell ref="D16:R18"/>
    <mergeCell ref="W18:Z18"/>
    <mergeCell ref="A10:G10"/>
    <mergeCell ref="AK20:AO20"/>
    <mergeCell ref="AB19:AE19"/>
    <mergeCell ref="AB20:AE20"/>
    <mergeCell ref="A1:AO1"/>
    <mergeCell ref="A2:AO2"/>
    <mergeCell ref="H10:T10"/>
    <mergeCell ref="U10:Y10"/>
    <mergeCell ref="AA10:AF10"/>
    <mergeCell ref="AG10:AI10"/>
    <mergeCell ref="A6:G6"/>
    <mergeCell ref="M8:AG8"/>
    <mergeCell ref="AF19:AJ19"/>
    <mergeCell ref="AK19:AO19"/>
    <mergeCell ref="S19:V19"/>
    <mergeCell ref="W19:Z19"/>
    <mergeCell ref="AH8:AO8"/>
    <mergeCell ref="B8:G8"/>
    <mergeCell ref="A4:G4"/>
    <mergeCell ref="AH4:AO4"/>
    <mergeCell ref="H4:J4"/>
    <mergeCell ref="L4:P4"/>
    <mergeCell ref="AH7:AO7"/>
    <mergeCell ref="AH5:AO5"/>
    <mergeCell ref="D5:G5"/>
    <mergeCell ref="A7:G7"/>
    <mergeCell ref="M7:AG7"/>
    <mergeCell ref="W4:AA4"/>
    <mergeCell ref="R4:V4"/>
    <mergeCell ref="AF20:AJ20"/>
    <mergeCell ref="AF23:AJ23"/>
    <mergeCell ref="AB22:AE22"/>
    <mergeCell ref="AB23:AE23"/>
    <mergeCell ref="A19:C19"/>
    <mergeCell ref="AF18:AJ18"/>
    <mergeCell ref="S20:V20"/>
    <mergeCell ref="A22:C22"/>
    <mergeCell ref="I5:AF6"/>
    <mergeCell ref="AB25:AE25"/>
    <mergeCell ref="AB26:AE26"/>
    <mergeCell ref="AB27:AE27"/>
    <mergeCell ref="D27:R27"/>
    <mergeCell ref="W27:Z27"/>
    <mergeCell ref="AB21:AE21"/>
    <mergeCell ref="D23:R23"/>
    <mergeCell ref="D22:R22"/>
    <mergeCell ref="S24:V24"/>
    <mergeCell ref="W24:Z24"/>
    <mergeCell ref="S25:V25"/>
    <mergeCell ref="W25:Z25"/>
    <mergeCell ref="S27:V27"/>
    <mergeCell ref="D25:R25"/>
    <mergeCell ref="D24:R24"/>
    <mergeCell ref="S31:V31"/>
    <mergeCell ref="S29:V29"/>
    <mergeCell ref="S30:V30"/>
    <mergeCell ref="D26:R26"/>
    <mergeCell ref="A36:C36"/>
    <mergeCell ref="A32:C32"/>
    <mergeCell ref="A33:C33"/>
    <mergeCell ref="S35:V35"/>
    <mergeCell ref="A34:C34"/>
    <mergeCell ref="A31:C31"/>
    <mergeCell ref="AF25:AJ25"/>
    <mergeCell ref="AF24:AJ24"/>
    <mergeCell ref="AK36:AO36"/>
    <mergeCell ref="AF36:AJ36"/>
    <mergeCell ref="A25:C25"/>
    <mergeCell ref="A26:C26"/>
    <mergeCell ref="A28:C28"/>
    <mergeCell ref="A27:C27"/>
    <mergeCell ref="A29:C29"/>
    <mergeCell ref="D29:R29"/>
    <mergeCell ref="W28:Z28"/>
    <mergeCell ref="AK35:AO35"/>
    <mergeCell ref="AF32:AJ32"/>
    <mergeCell ref="AF34:AJ34"/>
    <mergeCell ref="AK25:AO25"/>
    <mergeCell ref="W30:Z30"/>
    <mergeCell ref="W29:Z29"/>
    <mergeCell ref="AF26:AJ26"/>
    <mergeCell ref="AK27:AO27"/>
    <mergeCell ref="W34:Z34"/>
    <mergeCell ref="AF29:AJ29"/>
    <mergeCell ref="AB28:AE28"/>
    <mergeCell ref="AB29:AE29"/>
    <mergeCell ref="AB24:AE24"/>
    <mergeCell ref="AQ34:AU36"/>
    <mergeCell ref="AQ30:AU31"/>
    <mergeCell ref="AQ32:AU32"/>
    <mergeCell ref="AQ33:AU33"/>
    <mergeCell ref="A24:C24"/>
    <mergeCell ref="AK18:AO18"/>
    <mergeCell ref="D36:R36"/>
    <mergeCell ref="S36:V36"/>
    <mergeCell ref="W36:Z36"/>
    <mergeCell ref="D35:R35"/>
    <mergeCell ref="S22:V22"/>
    <mergeCell ref="W22:Z22"/>
    <mergeCell ref="D33:R33"/>
    <mergeCell ref="AF31:AJ31"/>
    <mergeCell ref="AK33:AO33"/>
    <mergeCell ref="AK32:AO32"/>
    <mergeCell ref="AK34:AO34"/>
    <mergeCell ref="AF22:AJ22"/>
    <mergeCell ref="AF27:AJ27"/>
    <mergeCell ref="S26:V26"/>
    <mergeCell ref="W26:Z26"/>
    <mergeCell ref="D34:R34"/>
    <mergeCell ref="AK26:AO26"/>
    <mergeCell ref="AK24:AO24"/>
  </mergeCells>
  <phoneticPr fontId="43" type="noConversion"/>
  <conditionalFormatting sqref="W4 L4 R4">
    <cfRule type="expression" dxfId="385" priority="3" stopIfTrue="1">
      <formula>L4&lt;&gt;TypeChantier</formula>
    </cfRule>
  </conditionalFormatting>
  <conditionalFormatting sqref="AF20:AO38">
    <cfRule type="cellIs" dxfId="384" priority="2" stopIfTrue="1" operator="equal">
      <formula>0</formula>
    </cfRule>
  </conditionalFormatting>
  <conditionalFormatting sqref="X44">
    <cfRule type="expression" dxfId="383" priority="364" stopIfTrue="1">
      <formula>L44&lt;&gt;0</formula>
    </cfRule>
  </conditionalFormatting>
  <conditionalFormatting sqref="B58:AO58">
    <cfRule type="expression" dxfId="382" priority="365">
      <formula>$L$44&lt;0</formula>
    </cfRule>
  </conditionalFormatting>
  <conditionalFormatting sqref="AF19:AO19">
    <cfRule type="cellIs" dxfId="381" priority="1" stopIfTrue="1" operator="equal">
      <formula>0</formula>
    </cfRule>
  </conditionalFormatting>
  <dataValidations disablePrompts="1" count="1">
    <dataValidation type="list" allowBlank="1" showInputMessage="1" showErrorMessage="1" sqref="AR1" xr:uid="{00000000-0002-0000-0B00-000000000000}">
      <formula1>"FR,NL"</formula1>
    </dataValidation>
  </dataValidations>
  <pageMargins left="0.19685039370078741" right="0.19685039370078741" top="0.19685039370078741" bottom="0.19685039370078741" header="0" footer="0"/>
  <pageSetup paperSize="9" scale="97" fitToHeight="0" orientation="portrait" r:id="rId1"/>
  <headerFooter alignWithMargins="0"/>
  <rowBreaks count="1" manualBreakCount="1">
    <brk id="59" max="40" man="1"/>
  </rowBreaks>
  <drawing r:id="rId2"/>
  <legacyDrawing r:id="rId3"/>
  <oleObjects>
    <mc:AlternateContent xmlns:mc="http://schemas.openxmlformats.org/markup-compatibility/2006">
      <mc:Choice Requires="x14">
        <oleObject progId="Document" shapeId="8208" r:id="rId4">
          <objectPr defaultSize="0" autoPict="0" r:id="rId5">
            <anchor moveWithCells="1">
              <from>
                <xdr:col>0</xdr:col>
                <xdr:colOff>76200</xdr:colOff>
                <xdr:row>60</xdr:row>
                <xdr:rowOff>7620</xdr:rowOff>
              </from>
              <to>
                <xdr:col>39</xdr:col>
                <xdr:colOff>7620</xdr:colOff>
                <xdr:row>108</xdr:row>
                <xdr:rowOff>83820</xdr:rowOff>
              </to>
            </anchor>
          </objectPr>
        </oleObject>
      </mc:Choice>
      <mc:Fallback>
        <oleObject progId="Document" shapeId="8208" r:id="rId4"/>
      </mc:Fallback>
    </mc:AlternateContent>
  </oleObjects>
  <extLst>
    <ext xmlns:x14="http://schemas.microsoft.com/office/spreadsheetml/2009/9/main" uri="{CCE6A557-97BC-4b89-ADB6-D9C93CAAB3DF}">
      <x14:dataValidations xmlns:xm="http://schemas.microsoft.com/office/excel/2006/main" disablePrompts="1" count="1">
        <x14:dataValidation type="list" allowBlank="1" xr:uid="{00000000-0002-0000-0B00-000001000000}">
          <x14:formula1>
            <xm:f>MR!$A:$A</xm:f>
          </x14:formula1>
          <xm:sqref>A20:C38</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pageSetUpPr fitToPage="1"/>
  </sheetPr>
  <dimension ref="A1:CD126"/>
  <sheetViews>
    <sheetView zoomScaleNormal="100" zoomScaleSheetLayoutView="70" workbookViewId="0">
      <selection activeCell="AG10" sqref="AG10:AI10"/>
    </sheetView>
  </sheetViews>
  <sheetFormatPr baseColWidth="10" defaultColWidth="11.44140625" defaultRowHeight="13.2" x14ac:dyDescent="0.25"/>
  <cols>
    <col min="1" max="3" width="2.88671875" style="917" customWidth="1"/>
    <col min="4" max="26" width="2.44140625" style="917" customWidth="1"/>
    <col min="27" max="27" width="5.5546875" style="917" customWidth="1"/>
    <col min="28" max="31" width="2.5546875" style="917" customWidth="1"/>
    <col min="32" max="41" width="2.44140625" style="917" customWidth="1"/>
    <col min="42" max="42" width="7" style="917" customWidth="1"/>
    <col min="43" max="45" width="11.44140625" style="256" customWidth="1"/>
    <col min="46" max="46" width="11.44140625" style="175" customWidth="1"/>
    <col min="47" max="47" width="15.44140625" style="175" customWidth="1"/>
    <col min="48" max="16384" width="11.44140625" style="917"/>
  </cols>
  <sheetData>
    <row r="1" spans="1:51" s="89" customFormat="1" ht="17.399999999999999" x14ac:dyDescent="0.3">
      <c r="A1" s="1769" t="s">
        <v>186</v>
      </c>
      <c r="B1" s="1769"/>
      <c r="C1" s="1769"/>
      <c r="D1" s="1769"/>
      <c r="E1" s="1769"/>
      <c r="F1" s="1769"/>
      <c r="G1" s="1769"/>
      <c r="H1" s="1769"/>
      <c r="I1" s="1769"/>
      <c r="J1" s="1769"/>
      <c r="K1" s="1769"/>
      <c r="L1" s="1769"/>
      <c r="M1" s="1769"/>
      <c r="N1" s="1769"/>
      <c r="O1" s="1769"/>
      <c r="P1" s="1769"/>
      <c r="Q1" s="1769"/>
      <c r="R1" s="1769"/>
      <c r="S1" s="1769"/>
      <c r="T1" s="1769"/>
      <c r="U1" s="1769"/>
      <c r="V1" s="1769"/>
      <c r="W1" s="1769"/>
      <c r="X1" s="1769"/>
      <c r="Y1" s="1769"/>
      <c r="Z1" s="1769"/>
      <c r="AA1" s="1769"/>
      <c r="AB1" s="1769"/>
      <c r="AC1" s="1769"/>
      <c r="AD1" s="1769"/>
      <c r="AE1" s="1769"/>
      <c r="AF1" s="1769"/>
      <c r="AG1" s="1769"/>
      <c r="AH1" s="1769"/>
      <c r="AI1" s="1769"/>
      <c r="AJ1" s="1769"/>
      <c r="AK1" s="1769"/>
      <c r="AL1" s="1769"/>
      <c r="AM1" s="1769"/>
      <c r="AN1" s="1769"/>
      <c r="AO1" s="1769"/>
      <c r="AR1" s="256"/>
      <c r="AT1" s="239"/>
      <c r="AU1" s="239"/>
    </row>
    <row r="2" spans="1:51" s="92" customFormat="1" ht="17.399999999999999" x14ac:dyDescent="0.3">
      <c r="A2" s="1770" t="s">
        <v>442</v>
      </c>
      <c r="B2" s="1770"/>
      <c r="C2" s="1770"/>
      <c r="D2" s="1770"/>
      <c r="E2" s="1770"/>
      <c r="F2" s="1770"/>
      <c r="G2" s="1770"/>
      <c r="H2" s="1770"/>
      <c r="I2" s="1770"/>
      <c r="J2" s="1770"/>
      <c r="K2" s="1770"/>
      <c r="L2" s="1770"/>
      <c r="M2" s="1770"/>
      <c r="N2" s="1770"/>
      <c r="O2" s="1770"/>
      <c r="P2" s="1770"/>
      <c r="Q2" s="1770"/>
      <c r="R2" s="1770"/>
      <c r="S2" s="1770"/>
      <c r="T2" s="1770"/>
      <c r="U2" s="1770"/>
      <c r="V2" s="1770"/>
      <c r="W2" s="1770"/>
      <c r="X2" s="1770"/>
      <c r="Y2" s="1770"/>
      <c r="Z2" s="1770"/>
      <c r="AA2" s="1770"/>
      <c r="AB2" s="1770"/>
      <c r="AC2" s="1770"/>
      <c r="AD2" s="1770"/>
      <c r="AE2" s="1770"/>
      <c r="AF2" s="1770"/>
      <c r="AG2" s="1770"/>
      <c r="AH2" s="1770"/>
      <c r="AI2" s="1770"/>
      <c r="AJ2" s="1770"/>
      <c r="AK2" s="1770"/>
      <c r="AL2" s="1770"/>
      <c r="AM2" s="1770"/>
      <c r="AN2" s="1770"/>
      <c r="AO2" s="1770"/>
      <c r="AR2" s="257"/>
      <c r="AT2" s="240"/>
      <c r="AU2" s="240"/>
    </row>
    <row r="3" spans="1:51" x14ac:dyDescent="0.25">
      <c r="A3" s="917" t="str">
        <f>données!A5</f>
        <v>version 2021 (1)</v>
      </c>
      <c r="AR3" s="258"/>
    </row>
    <row r="4" spans="1:51" x14ac:dyDescent="0.25">
      <c r="A4" s="1620" t="s">
        <v>100</v>
      </c>
      <c r="B4" s="1620"/>
      <c r="C4" s="1620"/>
      <c r="D4" s="1620"/>
      <c r="E4" s="1620"/>
      <c r="F4" s="1620"/>
      <c r="G4" s="1780"/>
      <c r="H4" s="1519" t="s">
        <v>97</v>
      </c>
      <c r="I4" s="1520"/>
      <c r="J4" s="1520"/>
      <c r="K4" s="269"/>
      <c r="L4" s="1647" t="s">
        <v>488</v>
      </c>
      <c r="M4" s="1647"/>
      <c r="N4" s="1647"/>
      <c r="O4" s="1647"/>
      <c r="P4" s="1647"/>
      <c r="Q4" s="269"/>
      <c r="R4" s="1647" t="s">
        <v>484</v>
      </c>
      <c r="S4" s="1647"/>
      <c r="T4" s="1647"/>
      <c r="U4" s="1647"/>
      <c r="V4" s="1647"/>
      <c r="W4" s="1647" t="s">
        <v>489</v>
      </c>
      <c r="X4" s="1647"/>
      <c r="Y4" s="1647"/>
      <c r="Z4" s="1647"/>
      <c r="AA4" s="1647"/>
      <c r="AB4" s="1133" t="s">
        <v>42</v>
      </c>
      <c r="AC4" s="1276"/>
      <c r="AD4" s="1276"/>
      <c r="AE4" s="1276"/>
      <c r="AF4" s="1276"/>
      <c r="AG4" s="1134"/>
      <c r="AH4" s="1621" t="s">
        <v>101</v>
      </c>
      <c r="AI4" s="1622"/>
      <c r="AJ4" s="1622"/>
      <c r="AK4" s="1622"/>
      <c r="AL4" s="1622"/>
      <c r="AM4" s="1622"/>
      <c r="AN4" s="1622"/>
      <c r="AO4" s="1622"/>
      <c r="AP4" s="20"/>
      <c r="AQ4" s="259"/>
      <c r="AR4" s="258"/>
    </row>
    <row r="5" spans="1:51" ht="12.75" customHeight="1" x14ac:dyDescent="0.25">
      <c r="A5" s="1123" t="s">
        <v>137</v>
      </c>
      <c r="B5" s="1123"/>
      <c r="C5" s="1123"/>
      <c r="D5" s="1744">
        <f>données!D7</f>
        <v>0</v>
      </c>
      <c r="E5" s="1744"/>
      <c r="F5" s="1744"/>
      <c r="G5" s="1779"/>
      <c r="H5" s="269" t="s">
        <v>141</v>
      </c>
      <c r="I5" s="1701">
        <f>données!$J$7</f>
        <v>0</v>
      </c>
      <c r="J5" s="1701"/>
      <c r="K5" s="1701"/>
      <c r="L5" s="1701"/>
      <c r="M5" s="1701"/>
      <c r="N5" s="1701"/>
      <c r="O5" s="1701"/>
      <c r="P5" s="1701"/>
      <c r="Q5" s="1701"/>
      <c r="R5" s="1701"/>
      <c r="S5" s="1701"/>
      <c r="T5" s="1701"/>
      <c r="U5" s="1701"/>
      <c r="V5" s="1701"/>
      <c r="W5" s="1701"/>
      <c r="X5" s="1701"/>
      <c r="Y5" s="1701"/>
      <c r="Z5" s="1701"/>
      <c r="AA5" s="1701"/>
      <c r="AB5" s="1701"/>
      <c r="AC5" s="1701"/>
      <c r="AD5" s="1701"/>
      <c r="AE5" s="1701"/>
      <c r="AF5" s="1701"/>
      <c r="AG5" s="1382"/>
      <c r="AH5" s="1743">
        <f>données!$AI$7</f>
        <v>0</v>
      </c>
      <c r="AI5" s="1744"/>
      <c r="AJ5" s="1744"/>
      <c r="AK5" s="1744"/>
      <c r="AL5" s="1744"/>
      <c r="AM5" s="1744"/>
      <c r="AN5" s="1744"/>
      <c r="AO5" s="1744"/>
      <c r="AP5" s="994"/>
      <c r="AQ5" s="163"/>
      <c r="AR5" s="258"/>
    </row>
    <row r="6" spans="1:51" ht="12.75" customHeight="1" x14ac:dyDescent="0.25">
      <c r="A6" s="1724">
        <f>données!A8</f>
        <v>0</v>
      </c>
      <c r="B6" s="1724"/>
      <c r="C6" s="1724"/>
      <c r="D6" s="1724"/>
      <c r="E6" s="1724"/>
      <c r="F6" s="1724"/>
      <c r="G6" s="1725"/>
      <c r="H6" s="269" t="s">
        <v>138</v>
      </c>
      <c r="I6" s="1703"/>
      <c r="J6" s="1703"/>
      <c r="K6" s="1703"/>
      <c r="L6" s="1703"/>
      <c r="M6" s="1703"/>
      <c r="N6" s="1703"/>
      <c r="O6" s="1703"/>
      <c r="P6" s="1703"/>
      <c r="Q6" s="1703"/>
      <c r="R6" s="1703"/>
      <c r="S6" s="1703"/>
      <c r="T6" s="1703"/>
      <c r="U6" s="1703"/>
      <c r="V6" s="1703"/>
      <c r="W6" s="1703"/>
      <c r="X6" s="1703"/>
      <c r="Y6" s="1703"/>
      <c r="Z6" s="1703"/>
      <c r="AA6" s="1703"/>
      <c r="AB6" s="1703"/>
      <c r="AC6" s="1703"/>
      <c r="AD6" s="1703"/>
      <c r="AE6" s="1703"/>
      <c r="AF6" s="1703"/>
      <c r="AG6" s="764" t="s">
        <v>44</v>
      </c>
      <c r="AH6" s="1755">
        <f>données!$AI$8</f>
        <v>0</v>
      </c>
      <c r="AI6" s="1756"/>
      <c r="AJ6" s="1756"/>
      <c r="AK6" s="1756"/>
      <c r="AL6" s="1756"/>
      <c r="AM6" s="1756"/>
      <c r="AN6" s="1756"/>
      <c r="AO6" s="1756"/>
      <c r="AP6" s="994"/>
      <c r="AQ6" s="163"/>
      <c r="AR6" s="258"/>
    </row>
    <row r="7" spans="1:51" ht="12.15" customHeight="1" x14ac:dyDescent="0.25">
      <c r="A7" s="1724">
        <f>données!A9</f>
        <v>0</v>
      </c>
      <c r="B7" s="1724"/>
      <c r="C7" s="1724"/>
      <c r="D7" s="1724"/>
      <c r="E7" s="1724"/>
      <c r="F7" s="1724"/>
      <c r="G7" s="1725"/>
      <c r="H7" s="269" t="s">
        <v>140</v>
      </c>
      <c r="I7" s="269"/>
      <c r="J7" s="269"/>
      <c r="K7" s="269"/>
      <c r="L7" s="269"/>
      <c r="M7" s="1695">
        <f>données!$M$9</f>
        <v>0</v>
      </c>
      <c r="N7" s="1695"/>
      <c r="O7" s="1695"/>
      <c r="P7" s="1695"/>
      <c r="Q7" s="1695"/>
      <c r="R7" s="1695"/>
      <c r="S7" s="1695"/>
      <c r="T7" s="1695"/>
      <c r="U7" s="1695"/>
      <c r="V7" s="1695"/>
      <c r="W7" s="1695"/>
      <c r="X7" s="1695"/>
      <c r="Y7" s="1695"/>
      <c r="Z7" s="1695"/>
      <c r="AA7" s="1695"/>
      <c r="AB7" s="1695"/>
      <c r="AC7" s="1695"/>
      <c r="AD7" s="1695"/>
      <c r="AE7" s="1695"/>
      <c r="AF7" s="1695"/>
      <c r="AG7" s="1995"/>
      <c r="AH7" s="1755">
        <f>données!$AI$9</f>
        <v>0</v>
      </c>
      <c r="AI7" s="1756"/>
      <c r="AJ7" s="1756"/>
      <c r="AK7" s="1756"/>
      <c r="AL7" s="1756"/>
      <c r="AM7" s="1756"/>
      <c r="AN7" s="1756"/>
      <c r="AO7" s="1756"/>
      <c r="AP7" s="994"/>
      <c r="AQ7" s="163"/>
      <c r="AR7" s="258"/>
    </row>
    <row r="8" spans="1:51" x14ac:dyDescent="0.25">
      <c r="A8" s="1123" t="s">
        <v>138</v>
      </c>
      <c r="B8" s="1726">
        <f>données!B10</f>
        <v>0</v>
      </c>
      <c r="C8" s="1726"/>
      <c r="D8" s="1726"/>
      <c r="E8" s="1726"/>
      <c r="F8" s="1726"/>
      <c r="G8" s="1727"/>
      <c r="H8" s="269" t="s">
        <v>139</v>
      </c>
      <c r="I8" s="269"/>
      <c r="J8" s="269"/>
      <c r="K8" s="269"/>
      <c r="L8" s="1276"/>
      <c r="M8" s="1728">
        <f>données!$M$10</f>
        <v>0</v>
      </c>
      <c r="N8" s="1728"/>
      <c r="O8" s="1728"/>
      <c r="P8" s="1728"/>
      <c r="Q8" s="1728"/>
      <c r="R8" s="1728"/>
      <c r="S8" s="1728"/>
      <c r="T8" s="1728"/>
      <c r="U8" s="1728"/>
      <c r="V8" s="1728"/>
      <c r="W8" s="1728"/>
      <c r="X8" s="1728"/>
      <c r="Y8" s="1728"/>
      <c r="Z8" s="1728"/>
      <c r="AA8" s="1728"/>
      <c r="AB8" s="1728"/>
      <c r="AC8" s="1728"/>
      <c r="AD8" s="1728"/>
      <c r="AE8" s="1728"/>
      <c r="AF8" s="1728"/>
      <c r="AG8" s="1729"/>
      <c r="AH8" s="1755" t="str">
        <f>IF(données!$AI$10=0,"",données!$AI$10)</f>
        <v/>
      </c>
      <c r="AI8" s="1756"/>
      <c r="AJ8" s="1756"/>
      <c r="AK8" s="1756"/>
      <c r="AL8" s="1756"/>
      <c r="AM8" s="1756"/>
      <c r="AN8" s="1756"/>
      <c r="AO8" s="1756"/>
      <c r="AP8" s="994"/>
      <c r="AQ8" s="163"/>
      <c r="AR8" s="260"/>
      <c r="AS8" s="163"/>
      <c r="AT8" s="213"/>
      <c r="AU8" s="213"/>
      <c r="AV8" s="994"/>
      <c r="AW8" s="994"/>
      <c r="AX8" s="994"/>
      <c r="AY8" s="994"/>
    </row>
    <row r="9" spans="1:51" x14ac:dyDescent="0.25">
      <c r="A9" s="909"/>
      <c r="B9" s="909"/>
      <c r="C9" s="909"/>
      <c r="D9" s="909"/>
      <c r="E9" s="909"/>
      <c r="F9" s="909"/>
      <c r="G9" s="417"/>
      <c r="H9" s="18"/>
      <c r="I9" s="909"/>
      <c r="J9" s="909"/>
      <c r="K9" s="909"/>
      <c r="L9" s="909"/>
      <c r="M9" s="909"/>
      <c r="N9" s="909"/>
      <c r="O9" s="909"/>
      <c r="P9" s="909"/>
      <c r="Q9" s="909"/>
      <c r="R9" s="909"/>
      <c r="S9" s="909"/>
      <c r="T9" s="909"/>
      <c r="U9" s="909"/>
      <c r="V9" s="909"/>
      <c r="W9" s="909"/>
      <c r="X9" s="909"/>
      <c r="Y9" s="909"/>
      <c r="Z9" s="909"/>
      <c r="AA9" s="909"/>
      <c r="AB9" s="909"/>
      <c r="AC9" s="909"/>
      <c r="AD9" s="909"/>
      <c r="AE9" s="909"/>
      <c r="AF9" s="909"/>
      <c r="AG9" s="909"/>
      <c r="AH9" s="176"/>
      <c r="AI9" s="909"/>
      <c r="AJ9" s="909"/>
      <c r="AK9" s="909"/>
      <c r="AL9" s="909"/>
      <c r="AM9" s="909"/>
      <c r="AN9" s="909"/>
      <c r="AO9" s="909"/>
    </row>
    <row r="10" spans="1:51" ht="21" x14ac:dyDescent="0.4">
      <c r="A10" s="1771" t="str">
        <f>'dv1'!A10:E10</f>
        <v>Ed. 2017</v>
      </c>
      <c r="B10" s="1771"/>
      <c r="C10" s="1771"/>
      <c r="D10" s="1771"/>
      <c r="E10" s="1771"/>
      <c r="F10" s="1771"/>
      <c r="G10" s="1636"/>
      <c r="H10" s="2027" t="s">
        <v>18</v>
      </c>
      <c r="I10" s="2028"/>
      <c r="J10" s="2028"/>
      <c r="K10" s="2028"/>
      <c r="L10" s="2028"/>
      <c r="M10" s="2028"/>
      <c r="N10" s="2028"/>
      <c r="O10" s="2028"/>
      <c r="P10" s="2028"/>
      <c r="Q10" s="2028"/>
      <c r="R10" s="2028"/>
      <c r="S10" s="2028"/>
      <c r="T10" s="2028"/>
      <c r="U10" s="1757">
        <v>2</v>
      </c>
      <c r="V10" s="1757"/>
      <c r="W10" s="1757"/>
      <c r="X10" s="1757"/>
      <c r="Y10" s="1757"/>
      <c r="Z10" s="97"/>
      <c r="AA10" s="2029" t="s">
        <v>126</v>
      </c>
      <c r="AB10" s="2030"/>
      <c r="AC10" s="2030"/>
      <c r="AD10" s="2030"/>
      <c r="AE10" s="2030"/>
      <c r="AF10" s="2030"/>
      <c r="AG10" s="1757"/>
      <c r="AH10" s="1757"/>
      <c r="AI10" s="1758"/>
      <c r="AJ10" s="101" t="s">
        <v>156</v>
      </c>
      <c r="AK10" s="98"/>
      <c r="AL10" s="98"/>
      <c r="AM10" s="98"/>
      <c r="AN10" s="98"/>
      <c r="AO10" s="98"/>
    </row>
    <row r="11" spans="1:51" ht="12.75" customHeight="1" x14ac:dyDescent="0.25">
      <c r="A11" s="1648" t="str">
        <f>'dv1'!A11:F11</f>
        <v>(SLRB/MT 2017)</v>
      </c>
      <c r="B11" s="1648"/>
      <c r="C11" s="1648"/>
      <c r="D11" s="1648"/>
      <c r="E11" s="1648"/>
      <c r="F11" s="1648"/>
      <c r="G11" s="1649"/>
      <c r="H11" s="61"/>
      <c r="I11" s="8"/>
      <c r="J11" s="8"/>
      <c r="K11" s="8"/>
      <c r="L11" s="8"/>
      <c r="M11" s="8"/>
      <c r="N11" s="8"/>
      <c r="O11" s="8"/>
      <c r="P11" s="8"/>
      <c r="Q11" s="8"/>
      <c r="R11" s="8"/>
      <c r="S11" s="8"/>
      <c r="T11" s="8"/>
      <c r="U11" s="8"/>
      <c r="V11" s="8"/>
      <c r="W11" s="8"/>
      <c r="X11" s="8"/>
      <c r="Y11" s="8"/>
      <c r="Z11" s="8"/>
      <c r="AA11" s="2048" t="s">
        <v>127</v>
      </c>
      <c r="AB11" s="2049"/>
      <c r="AC11" s="2049"/>
      <c r="AD11" s="2049"/>
      <c r="AE11" s="2049"/>
      <c r="AF11" s="2049"/>
      <c r="AG11" s="2049"/>
      <c r="AH11" s="2049"/>
      <c r="AI11" s="2050"/>
      <c r="AJ11" s="909"/>
      <c r="AK11" s="909"/>
      <c r="AL11" s="909"/>
      <c r="AM11" s="909"/>
      <c r="AN11" s="909"/>
      <c r="AO11" s="909"/>
    </row>
    <row r="12" spans="1:51" ht="12" customHeight="1" x14ac:dyDescent="0.25"/>
    <row r="13" spans="1:51" x14ac:dyDescent="0.25">
      <c r="A13" s="2051" t="s">
        <v>654</v>
      </c>
      <c r="B13" s="2051"/>
      <c r="C13" s="2051"/>
      <c r="D13" s="2051"/>
      <c r="E13" s="2051"/>
      <c r="F13" s="2051"/>
      <c r="G13" s="2051"/>
      <c r="H13" s="2051"/>
      <c r="I13" s="2051"/>
      <c r="J13" s="2051"/>
      <c r="K13" s="2051"/>
      <c r="L13" s="2051"/>
      <c r="M13" s="2051"/>
      <c r="N13" s="2051"/>
      <c r="O13" s="2051"/>
      <c r="P13" s="2051"/>
      <c r="Q13" s="2051"/>
      <c r="R13" s="2051"/>
      <c r="S13" s="2051"/>
      <c r="T13" s="2051"/>
      <c r="U13" s="2051"/>
      <c r="V13" s="2051"/>
      <c r="W13" s="2051"/>
      <c r="X13" s="2051"/>
      <c r="Y13" s="2051"/>
      <c r="Z13" s="2051"/>
      <c r="AA13" s="2051"/>
      <c r="AB13" s="2051"/>
      <c r="AC13" s="2051"/>
      <c r="AD13" s="2051"/>
      <c r="AE13" s="2051"/>
      <c r="AF13" s="2051"/>
      <c r="AG13" s="2051"/>
      <c r="AH13" s="2051"/>
      <c r="AI13" s="2051"/>
      <c r="AJ13" s="2051"/>
      <c r="AK13" s="2051"/>
      <c r="AL13" s="2051"/>
      <c r="AM13" s="2051"/>
      <c r="AN13" s="2051"/>
      <c r="AO13" s="2051"/>
    </row>
    <row r="14" spans="1:51" x14ac:dyDescent="0.25">
      <c r="A14" s="2052" t="s">
        <v>443</v>
      </c>
      <c r="B14" s="2052"/>
      <c r="C14" s="2052"/>
      <c r="D14" s="2052"/>
      <c r="E14" s="2052"/>
      <c r="F14" s="2052"/>
      <c r="G14" s="2052"/>
      <c r="H14" s="2052"/>
      <c r="I14" s="2052"/>
      <c r="J14" s="2052"/>
      <c r="K14" s="2052"/>
      <c r="L14" s="2052"/>
      <c r="M14" s="2052"/>
      <c r="N14" s="2052"/>
      <c r="O14" s="2052"/>
      <c r="P14" s="2052"/>
      <c r="Q14" s="2052"/>
      <c r="R14" s="2052"/>
      <c r="S14" s="2052"/>
      <c r="T14" s="2052"/>
      <c r="U14" s="2052"/>
      <c r="V14" s="2052"/>
      <c r="W14" s="2052"/>
      <c r="X14" s="2052"/>
      <c r="Y14" s="2052"/>
      <c r="Z14" s="2052"/>
      <c r="AA14" s="2052"/>
      <c r="AB14" s="2052"/>
      <c r="AC14" s="2052"/>
      <c r="AD14" s="2052"/>
      <c r="AE14" s="2052"/>
      <c r="AF14" s="2052"/>
      <c r="AG14" s="2052"/>
      <c r="AH14" s="2052"/>
      <c r="AI14" s="2052"/>
      <c r="AJ14" s="2052"/>
      <c r="AK14" s="2052"/>
      <c r="AL14" s="2052"/>
      <c r="AM14" s="2052"/>
      <c r="AN14" s="2052"/>
      <c r="AO14" s="2052"/>
    </row>
    <row r="15" spans="1:51" ht="13.8" thickBot="1" x14ac:dyDescent="0.3">
      <c r="A15" s="2053"/>
      <c r="B15" s="2053"/>
      <c r="C15" s="2053"/>
      <c r="D15" s="2053"/>
      <c r="E15" s="2053"/>
      <c r="F15" s="2053"/>
      <c r="G15" s="2053"/>
      <c r="H15" s="2053"/>
      <c r="I15" s="2053"/>
      <c r="J15" s="2053"/>
      <c r="K15" s="2053"/>
      <c r="L15" s="2053"/>
      <c r="M15" s="2053"/>
      <c r="N15" s="2053"/>
      <c r="O15" s="2053"/>
      <c r="P15" s="2053"/>
      <c r="Q15" s="2053"/>
      <c r="R15" s="2053"/>
      <c r="S15" s="2053"/>
      <c r="T15" s="2053"/>
      <c r="U15" s="2053"/>
      <c r="V15" s="2053"/>
      <c r="W15" s="2053"/>
      <c r="X15" s="2053"/>
      <c r="Y15" s="2053"/>
      <c r="Z15" s="2053"/>
      <c r="AA15" s="2053"/>
      <c r="AB15" s="2053"/>
      <c r="AC15" s="2053"/>
      <c r="AD15" s="2053"/>
      <c r="AE15" s="2053"/>
      <c r="AF15" s="2053"/>
      <c r="AG15" s="2053"/>
      <c r="AH15" s="2053"/>
      <c r="AI15" s="2053"/>
      <c r="AJ15" s="2053"/>
      <c r="AK15" s="2053"/>
      <c r="AL15" s="2053"/>
      <c r="AM15" s="2053"/>
      <c r="AN15" s="2053"/>
      <c r="AO15" s="2053"/>
    </row>
    <row r="16" spans="1:51" ht="10.5" customHeight="1" x14ac:dyDescent="0.25">
      <c r="A16" s="1746" t="s">
        <v>89</v>
      </c>
      <c r="B16" s="1746"/>
      <c r="C16" s="1747"/>
      <c r="D16" s="1737" t="s">
        <v>444</v>
      </c>
      <c r="E16" s="1738"/>
      <c r="F16" s="1738"/>
      <c r="G16" s="1738"/>
      <c r="H16" s="1738"/>
      <c r="I16" s="1738"/>
      <c r="J16" s="1738"/>
      <c r="K16" s="1738"/>
      <c r="L16" s="1738"/>
      <c r="M16" s="1738"/>
      <c r="N16" s="1738"/>
      <c r="O16" s="1738"/>
      <c r="P16" s="1738"/>
      <c r="Q16" s="1738"/>
      <c r="R16" s="1739"/>
      <c r="S16" s="1745" t="s">
        <v>87</v>
      </c>
      <c r="T16" s="1746"/>
      <c r="U16" s="1746"/>
      <c r="V16" s="1746"/>
      <c r="W16" s="1746"/>
      <c r="X16" s="1746"/>
      <c r="Y16" s="1746"/>
      <c r="Z16" s="1747"/>
      <c r="AA16" s="1831" t="s">
        <v>75</v>
      </c>
      <c r="AB16" s="1822" t="s">
        <v>74</v>
      </c>
      <c r="AC16" s="1823"/>
      <c r="AD16" s="1823"/>
      <c r="AE16" s="1824"/>
      <c r="AF16" s="1737" t="s">
        <v>285</v>
      </c>
      <c r="AG16" s="1738"/>
      <c r="AH16" s="1738"/>
      <c r="AI16" s="1738"/>
      <c r="AJ16" s="1738"/>
      <c r="AK16" s="1738"/>
      <c r="AL16" s="1738"/>
      <c r="AM16" s="1738"/>
      <c r="AN16" s="1738"/>
      <c r="AO16" s="1738"/>
      <c r="AP16" s="992"/>
      <c r="AS16" s="1001"/>
    </row>
    <row r="17" spans="1:47" ht="26.4" customHeight="1" x14ac:dyDescent="0.25">
      <c r="A17" s="1774"/>
      <c r="B17" s="1774"/>
      <c r="C17" s="1775"/>
      <c r="D17" s="1589"/>
      <c r="E17" s="1590"/>
      <c r="F17" s="1590"/>
      <c r="G17" s="1590"/>
      <c r="H17" s="1590"/>
      <c r="I17" s="1590"/>
      <c r="J17" s="1590"/>
      <c r="K17" s="1590"/>
      <c r="L17" s="1590"/>
      <c r="M17" s="1590"/>
      <c r="N17" s="1590"/>
      <c r="O17" s="1590"/>
      <c r="P17" s="1590"/>
      <c r="Q17" s="1590"/>
      <c r="R17" s="1591"/>
      <c r="S17" s="1748"/>
      <c r="T17" s="1749"/>
      <c r="U17" s="1749"/>
      <c r="V17" s="1749"/>
      <c r="W17" s="1749"/>
      <c r="X17" s="1749"/>
      <c r="Y17" s="1749"/>
      <c r="Z17" s="1750"/>
      <c r="AA17" s="1832"/>
      <c r="AB17" s="1825"/>
      <c r="AC17" s="1826"/>
      <c r="AD17" s="1826"/>
      <c r="AE17" s="1827"/>
      <c r="AF17" s="1592"/>
      <c r="AG17" s="1593"/>
      <c r="AH17" s="1593"/>
      <c r="AI17" s="1593"/>
      <c r="AJ17" s="1593"/>
      <c r="AK17" s="1593"/>
      <c r="AL17" s="1593"/>
      <c r="AM17" s="1593"/>
      <c r="AN17" s="1593"/>
      <c r="AO17" s="1593"/>
      <c r="AP17" s="994"/>
      <c r="AS17" s="1001"/>
    </row>
    <row r="18" spans="1:47" ht="21.75" customHeight="1" x14ac:dyDescent="0.25">
      <c r="A18" s="1749"/>
      <c r="B18" s="1749"/>
      <c r="C18" s="1750"/>
      <c r="D18" s="1592"/>
      <c r="E18" s="1593"/>
      <c r="F18" s="1593"/>
      <c r="G18" s="1593"/>
      <c r="H18" s="1593"/>
      <c r="I18" s="1593"/>
      <c r="J18" s="1593"/>
      <c r="K18" s="1593"/>
      <c r="L18" s="1593"/>
      <c r="M18" s="1593"/>
      <c r="N18" s="1593"/>
      <c r="O18" s="1593"/>
      <c r="P18" s="1593"/>
      <c r="Q18" s="1593"/>
      <c r="R18" s="1594"/>
      <c r="S18" s="2040" t="s">
        <v>76</v>
      </c>
      <c r="T18" s="2041"/>
      <c r="U18" s="2041"/>
      <c r="V18" s="2042"/>
      <c r="W18" s="2040" t="s">
        <v>77</v>
      </c>
      <c r="X18" s="2041"/>
      <c r="Y18" s="2041"/>
      <c r="Z18" s="2042"/>
      <c r="AA18" s="1833"/>
      <c r="AB18" s="1828"/>
      <c r="AC18" s="1829"/>
      <c r="AD18" s="1829"/>
      <c r="AE18" s="1830"/>
      <c r="AF18" s="1998" t="s">
        <v>62</v>
      </c>
      <c r="AG18" s="1999"/>
      <c r="AH18" s="1999"/>
      <c r="AI18" s="1999"/>
      <c r="AJ18" s="2017"/>
      <c r="AK18" s="1998" t="s">
        <v>112</v>
      </c>
      <c r="AL18" s="1999"/>
      <c r="AM18" s="1999"/>
      <c r="AN18" s="1999"/>
      <c r="AO18" s="1999"/>
      <c r="AP18" s="992"/>
      <c r="AS18" s="1001"/>
    </row>
    <row r="19" spans="1:47" ht="15.6" customHeight="1" x14ac:dyDescent="0.25">
      <c r="A19" s="2015"/>
      <c r="B19" s="2015"/>
      <c r="C19" s="2016"/>
      <c r="D19" s="2037"/>
      <c r="E19" s="2038"/>
      <c r="F19" s="2038"/>
      <c r="G19" s="2038"/>
      <c r="H19" s="2038"/>
      <c r="I19" s="2038"/>
      <c r="J19" s="2038"/>
      <c r="K19" s="2038"/>
      <c r="L19" s="2038"/>
      <c r="M19" s="2038"/>
      <c r="N19" s="2038"/>
      <c r="O19" s="2038"/>
      <c r="P19" s="2038"/>
      <c r="Q19" s="2038"/>
      <c r="R19" s="2039"/>
      <c r="S19" s="2034" t="s">
        <v>45</v>
      </c>
      <c r="T19" s="2035"/>
      <c r="U19" s="2035"/>
      <c r="V19" s="2036"/>
      <c r="W19" s="2034" t="s">
        <v>45</v>
      </c>
      <c r="X19" s="2035"/>
      <c r="Y19" s="2035"/>
      <c r="Z19" s="2036"/>
      <c r="AA19" s="1282" t="s">
        <v>45</v>
      </c>
      <c r="AB19" s="2021" t="s">
        <v>45</v>
      </c>
      <c r="AC19" s="2022"/>
      <c r="AD19" s="2022"/>
      <c r="AE19" s="2023"/>
      <c r="AF19" s="2031"/>
      <c r="AG19" s="2032"/>
      <c r="AH19" s="2032"/>
      <c r="AI19" s="2032"/>
      <c r="AJ19" s="2033"/>
      <c r="AK19" s="2031"/>
      <c r="AL19" s="2032"/>
      <c r="AM19" s="2032"/>
      <c r="AN19" s="2032"/>
      <c r="AO19" s="2032"/>
    </row>
    <row r="20" spans="1:47" ht="15.6" customHeight="1" x14ac:dyDescent="0.25">
      <c r="A20" s="2043"/>
      <c r="B20" s="2043"/>
      <c r="C20" s="2044"/>
      <c r="D20" s="2045" t="str">
        <f>IFERROR(INDEX(MR!$B$4:$B$2003,MATCH($A20,MR!$A$4:$A$2003,0)),"")</f>
        <v/>
      </c>
      <c r="E20" s="2046"/>
      <c r="F20" s="2046"/>
      <c r="G20" s="2046"/>
      <c r="H20" s="2046"/>
      <c r="I20" s="2046"/>
      <c r="J20" s="2046"/>
      <c r="K20" s="2046"/>
      <c r="L20" s="2046"/>
      <c r="M20" s="2046"/>
      <c r="N20" s="2046"/>
      <c r="O20" s="2046"/>
      <c r="P20" s="2046"/>
      <c r="Q20" s="2046"/>
      <c r="R20" s="2047"/>
      <c r="S20" s="2018"/>
      <c r="T20" s="2019"/>
      <c r="U20" s="2019"/>
      <c r="V20" s="2020"/>
      <c r="W20" s="2018"/>
      <c r="X20" s="2019"/>
      <c r="Y20" s="2019"/>
      <c r="Z20" s="2020"/>
      <c r="AA20" s="1015" t="str">
        <f>IFERROR(INDEX(MR!$E$4:$E$2003,MATCH(#REF!,MR!$A$4:$A$2003,0)),"")</f>
        <v/>
      </c>
      <c r="AB20" s="2024" t="str">
        <f>IFERROR(INDEX(MR!$F$4:$F$2003,MATCH(#REF!,MR!$A$4:$A$2003,0)),"")</f>
        <v/>
      </c>
      <c r="AC20" s="2025"/>
      <c r="AD20" s="2025"/>
      <c r="AE20" s="2026"/>
      <c r="AF20" s="2012">
        <f t="shared" ref="AF20:AF38" si="0">IFERROR(ROUND(S20*AB20,2),0)</f>
        <v>0</v>
      </c>
      <c r="AG20" s="2013"/>
      <c r="AH20" s="2013"/>
      <c r="AI20" s="2013"/>
      <c r="AJ20" s="2014"/>
      <c r="AK20" s="2012">
        <f t="shared" ref="AK20:AK38" si="1">IFERROR(-ROUND(W20*AB20,2),0)</f>
        <v>0</v>
      </c>
      <c r="AL20" s="2013"/>
      <c r="AM20" s="2013"/>
      <c r="AN20" s="2013"/>
      <c r="AO20" s="2013"/>
    </row>
    <row r="21" spans="1:47" ht="15.6" customHeight="1" x14ac:dyDescent="0.25">
      <c r="A21" s="1996"/>
      <c r="B21" s="1996"/>
      <c r="C21" s="1997"/>
      <c r="D21" s="2000" t="str">
        <f>IFERROR(INDEX(MR!$B$4:$B$2003,MATCH($A21,MR!$A$4:$A$2003,0)),"")</f>
        <v/>
      </c>
      <c r="E21" s="2001"/>
      <c r="F21" s="2001"/>
      <c r="G21" s="2001"/>
      <c r="H21" s="2001"/>
      <c r="I21" s="2001"/>
      <c r="J21" s="2001"/>
      <c r="K21" s="2001"/>
      <c r="L21" s="2001"/>
      <c r="M21" s="2001"/>
      <c r="N21" s="2001"/>
      <c r="O21" s="2001"/>
      <c r="P21" s="2001"/>
      <c r="Q21" s="2001"/>
      <c r="R21" s="2002"/>
      <c r="S21" s="2003"/>
      <c r="T21" s="2004"/>
      <c r="U21" s="2004"/>
      <c r="V21" s="2005"/>
      <c r="W21" s="2003"/>
      <c r="X21" s="2004"/>
      <c r="Y21" s="2004"/>
      <c r="Z21" s="2005"/>
      <c r="AA21" s="1016" t="str">
        <f>IFERROR(INDEX(MR!$E$4:$E$2003,MATCH($A21,MR!$A$4:$A$2003,0)),"")</f>
        <v/>
      </c>
      <c r="AB21" s="2009" t="str">
        <f>IFERROR(INDEX(MR!$F$4:$F$2003,MATCH($A21,MR!$A$4:$A$2003,0)),"")</f>
        <v/>
      </c>
      <c r="AC21" s="2010"/>
      <c r="AD21" s="2010"/>
      <c r="AE21" s="2011"/>
      <c r="AF21" s="2006">
        <f t="shared" si="0"/>
        <v>0</v>
      </c>
      <c r="AG21" s="2007"/>
      <c r="AH21" s="2007"/>
      <c r="AI21" s="2007"/>
      <c r="AJ21" s="2008"/>
      <c r="AK21" s="2006">
        <f t="shared" si="1"/>
        <v>0</v>
      </c>
      <c r="AL21" s="2007"/>
      <c r="AM21" s="2007"/>
      <c r="AN21" s="2007"/>
      <c r="AO21" s="2007"/>
    </row>
    <row r="22" spans="1:47" ht="15.6" customHeight="1" x14ac:dyDescent="0.25">
      <c r="A22" s="1996"/>
      <c r="B22" s="1996"/>
      <c r="C22" s="1997"/>
      <c r="D22" s="2000" t="str">
        <f>IFERROR(INDEX(MR!$B$4:$B$2003,MATCH($A22,MR!$A$4:$A$2003,0)),"")</f>
        <v/>
      </c>
      <c r="E22" s="2001"/>
      <c r="F22" s="2001"/>
      <c r="G22" s="2001"/>
      <c r="H22" s="2001"/>
      <c r="I22" s="2001"/>
      <c r="J22" s="2001"/>
      <c r="K22" s="2001"/>
      <c r="L22" s="2001"/>
      <c r="M22" s="2001"/>
      <c r="N22" s="2001"/>
      <c r="O22" s="2001"/>
      <c r="P22" s="2001"/>
      <c r="Q22" s="2001"/>
      <c r="R22" s="2002"/>
      <c r="S22" s="2003"/>
      <c r="T22" s="2004"/>
      <c r="U22" s="2004"/>
      <c r="V22" s="2005"/>
      <c r="W22" s="2003"/>
      <c r="X22" s="2004"/>
      <c r="Y22" s="2004"/>
      <c r="Z22" s="2005"/>
      <c r="AA22" s="1016" t="str">
        <f>IFERROR(INDEX(MR!$E$4:$E$2003,MATCH($A22,MR!$A$4:$A$2003,0)),"")</f>
        <v/>
      </c>
      <c r="AB22" s="2009" t="str">
        <f>IFERROR(INDEX(MR!$F$4:$F$2003,MATCH($A22,MR!$A$4:$A$2003,0)),"")</f>
        <v/>
      </c>
      <c r="AC22" s="2010"/>
      <c r="AD22" s="2010"/>
      <c r="AE22" s="2011"/>
      <c r="AF22" s="2006">
        <f t="shared" si="0"/>
        <v>0</v>
      </c>
      <c r="AG22" s="2007"/>
      <c r="AH22" s="2007"/>
      <c r="AI22" s="2007"/>
      <c r="AJ22" s="2008"/>
      <c r="AK22" s="2006">
        <f t="shared" si="1"/>
        <v>0</v>
      </c>
      <c r="AL22" s="2007"/>
      <c r="AM22" s="2007"/>
      <c r="AN22" s="2007"/>
      <c r="AO22" s="2007"/>
    </row>
    <row r="23" spans="1:47" ht="15.6" customHeight="1" x14ac:dyDescent="0.25">
      <c r="A23" s="1996"/>
      <c r="B23" s="1996"/>
      <c r="C23" s="1997"/>
      <c r="D23" s="2000" t="str">
        <f>IFERROR(INDEX(MR!$B$4:$B$2003,MATCH($A23,MR!$A$4:$A$2003,0)),"")</f>
        <v/>
      </c>
      <c r="E23" s="2001"/>
      <c r="F23" s="2001"/>
      <c r="G23" s="2001"/>
      <c r="H23" s="2001"/>
      <c r="I23" s="2001"/>
      <c r="J23" s="2001"/>
      <c r="K23" s="2001"/>
      <c r="L23" s="2001"/>
      <c r="M23" s="2001"/>
      <c r="N23" s="2001"/>
      <c r="O23" s="2001"/>
      <c r="P23" s="2001"/>
      <c r="Q23" s="2001"/>
      <c r="R23" s="2002"/>
      <c r="S23" s="2003"/>
      <c r="T23" s="2004"/>
      <c r="U23" s="2004"/>
      <c r="V23" s="2005"/>
      <c r="W23" s="2003"/>
      <c r="X23" s="2004"/>
      <c r="Y23" s="2004"/>
      <c r="Z23" s="2005"/>
      <c r="AA23" s="1016" t="str">
        <f>IFERROR(INDEX(MR!$E$4:$E$2003,MATCH($A23,MR!$A$4:$A$2003,0)),"")</f>
        <v/>
      </c>
      <c r="AB23" s="2009" t="str">
        <f>IFERROR(INDEX(MR!$F$4:$F$2003,MATCH($A23,MR!$A$4:$A$2003,0)),"")</f>
        <v/>
      </c>
      <c r="AC23" s="2010"/>
      <c r="AD23" s="2010"/>
      <c r="AE23" s="2011"/>
      <c r="AF23" s="2006">
        <f t="shared" si="0"/>
        <v>0</v>
      </c>
      <c r="AG23" s="2007"/>
      <c r="AH23" s="2007"/>
      <c r="AI23" s="2007"/>
      <c r="AJ23" s="2008"/>
      <c r="AK23" s="2006">
        <f t="shared" si="1"/>
        <v>0</v>
      </c>
      <c r="AL23" s="2007"/>
      <c r="AM23" s="2007"/>
      <c r="AN23" s="2007"/>
      <c r="AO23" s="2007"/>
    </row>
    <row r="24" spans="1:47" ht="15.6" customHeight="1" x14ac:dyDescent="0.25">
      <c r="A24" s="1996"/>
      <c r="B24" s="1996"/>
      <c r="C24" s="1997"/>
      <c r="D24" s="2000" t="str">
        <f>IFERROR(INDEX(MR!$B$4:$B$2003,MATCH($A24,MR!$A$4:$A$2003,0)),"")</f>
        <v/>
      </c>
      <c r="E24" s="2001"/>
      <c r="F24" s="2001"/>
      <c r="G24" s="2001"/>
      <c r="H24" s="2001"/>
      <c r="I24" s="2001"/>
      <c r="J24" s="2001"/>
      <c r="K24" s="2001"/>
      <c r="L24" s="2001"/>
      <c r="M24" s="2001"/>
      <c r="N24" s="2001"/>
      <c r="O24" s="2001"/>
      <c r="P24" s="2001"/>
      <c r="Q24" s="2001"/>
      <c r="R24" s="2002"/>
      <c r="S24" s="2003"/>
      <c r="T24" s="2004"/>
      <c r="U24" s="2004"/>
      <c r="V24" s="2005"/>
      <c r="W24" s="2003"/>
      <c r="X24" s="2004"/>
      <c r="Y24" s="2004"/>
      <c r="Z24" s="2005"/>
      <c r="AA24" s="1016" t="str">
        <f>IFERROR(INDEX(MR!$E$4:$E$2003,MATCH($A24,MR!$A$4:$A$2003,0)),"")</f>
        <v/>
      </c>
      <c r="AB24" s="2009" t="str">
        <f>IFERROR(INDEX(MR!$F$4:$F$2003,MATCH($A24,MR!$A$4:$A$2003,0)),"")</f>
        <v/>
      </c>
      <c r="AC24" s="2010"/>
      <c r="AD24" s="2010"/>
      <c r="AE24" s="2011"/>
      <c r="AF24" s="2006">
        <f t="shared" si="0"/>
        <v>0</v>
      </c>
      <c r="AG24" s="2007"/>
      <c r="AH24" s="2007"/>
      <c r="AI24" s="2007"/>
      <c r="AJ24" s="2008"/>
      <c r="AK24" s="2006">
        <f t="shared" si="1"/>
        <v>0</v>
      </c>
      <c r="AL24" s="2007"/>
      <c r="AM24" s="2007"/>
      <c r="AN24" s="2007"/>
      <c r="AO24" s="2007"/>
    </row>
    <row r="25" spans="1:47" ht="15.6" customHeight="1" x14ac:dyDescent="0.25">
      <c r="A25" s="1996"/>
      <c r="B25" s="1996"/>
      <c r="C25" s="1997"/>
      <c r="D25" s="2000" t="str">
        <f>IFERROR(INDEX(MR!$B$4:$B$2003,MATCH($A25,MR!$A$4:$A$2003,0)),"")</f>
        <v/>
      </c>
      <c r="E25" s="2001"/>
      <c r="F25" s="2001"/>
      <c r="G25" s="2001"/>
      <c r="H25" s="2001"/>
      <c r="I25" s="2001"/>
      <c r="J25" s="2001"/>
      <c r="K25" s="2001"/>
      <c r="L25" s="2001"/>
      <c r="M25" s="2001"/>
      <c r="N25" s="2001"/>
      <c r="O25" s="2001"/>
      <c r="P25" s="2001"/>
      <c r="Q25" s="2001"/>
      <c r="R25" s="2002"/>
      <c r="S25" s="2003"/>
      <c r="T25" s="2004"/>
      <c r="U25" s="2004"/>
      <c r="V25" s="2005"/>
      <c r="W25" s="2003"/>
      <c r="X25" s="2004"/>
      <c r="Y25" s="2004"/>
      <c r="Z25" s="2005"/>
      <c r="AA25" s="1016" t="str">
        <f>IFERROR(INDEX(MR!$E$4:$E$2003,MATCH($A25,MR!$A$4:$A$2003,0)),"")</f>
        <v/>
      </c>
      <c r="AB25" s="2009" t="str">
        <f>IFERROR(INDEX(MR!$F$4:$F$2003,MATCH($A25,MR!$A$4:$A$2003,0)),"")</f>
        <v/>
      </c>
      <c r="AC25" s="2010"/>
      <c r="AD25" s="2010"/>
      <c r="AE25" s="2011"/>
      <c r="AF25" s="2006">
        <f t="shared" si="0"/>
        <v>0</v>
      </c>
      <c r="AG25" s="2007"/>
      <c r="AH25" s="2007"/>
      <c r="AI25" s="2007"/>
      <c r="AJ25" s="2008"/>
      <c r="AK25" s="2006">
        <f t="shared" si="1"/>
        <v>0</v>
      </c>
      <c r="AL25" s="2007"/>
      <c r="AM25" s="2007"/>
      <c r="AN25" s="2007"/>
      <c r="AO25" s="2007"/>
    </row>
    <row r="26" spans="1:47" ht="15.6" customHeight="1" x14ac:dyDescent="0.25">
      <c r="A26" s="1996"/>
      <c r="B26" s="1996"/>
      <c r="C26" s="1997"/>
      <c r="D26" s="2000" t="str">
        <f>IFERROR(INDEX(MR!$B$4:$B$2003,MATCH($A26,MR!$A$4:$A$2003,0)),"")</f>
        <v/>
      </c>
      <c r="E26" s="2001"/>
      <c r="F26" s="2001"/>
      <c r="G26" s="2001"/>
      <c r="H26" s="2001"/>
      <c r="I26" s="2001"/>
      <c r="J26" s="2001"/>
      <c r="K26" s="2001"/>
      <c r="L26" s="2001"/>
      <c r="M26" s="2001"/>
      <c r="N26" s="2001"/>
      <c r="O26" s="2001"/>
      <c r="P26" s="2001"/>
      <c r="Q26" s="2001"/>
      <c r="R26" s="2002"/>
      <c r="S26" s="2003"/>
      <c r="T26" s="2004"/>
      <c r="U26" s="2004"/>
      <c r="V26" s="2005"/>
      <c r="W26" s="2003"/>
      <c r="X26" s="2004"/>
      <c r="Y26" s="2004"/>
      <c r="Z26" s="2005"/>
      <c r="AA26" s="1016" t="str">
        <f>IFERROR(INDEX(MR!$E$4:$E$2003,MATCH($A26,MR!$A$4:$A$2003,0)),"")</f>
        <v/>
      </c>
      <c r="AB26" s="2009" t="str">
        <f>IFERROR(INDEX(MR!$F$4:$F$2003,MATCH($A26,MR!$A$4:$A$2003,0)),"")</f>
        <v/>
      </c>
      <c r="AC26" s="2010"/>
      <c r="AD26" s="2010"/>
      <c r="AE26" s="2011"/>
      <c r="AF26" s="2006">
        <f t="shared" si="0"/>
        <v>0</v>
      </c>
      <c r="AG26" s="2007"/>
      <c r="AH26" s="2007"/>
      <c r="AI26" s="2007"/>
      <c r="AJ26" s="2008"/>
      <c r="AK26" s="2006">
        <f t="shared" si="1"/>
        <v>0</v>
      </c>
      <c r="AL26" s="2007"/>
      <c r="AM26" s="2007"/>
      <c r="AN26" s="2007"/>
      <c r="AO26" s="2007"/>
    </row>
    <row r="27" spans="1:47" ht="15.6" customHeight="1" x14ac:dyDescent="0.25">
      <c r="A27" s="1996"/>
      <c r="B27" s="1996"/>
      <c r="C27" s="1997"/>
      <c r="D27" s="2000" t="str">
        <f>IFERROR(INDEX(MR!$B$4:$B$2003,MATCH($A27,MR!$A$4:$A$2003,0)),"")</f>
        <v/>
      </c>
      <c r="E27" s="2001"/>
      <c r="F27" s="2001"/>
      <c r="G27" s="2001"/>
      <c r="H27" s="2001"/>
      <c r="I27" s="2001"/>
      <c r="J27" s="2001"/>
      <c r="K27" s="2001"/>
      <c r="L27" s="2001"/>
      <c r="M27" s="2001"/>
      <c r="N27" s="2001"/>
      <c r="O27" s="2001"/>
      <c r="P27" s="2001"/>
      <c r="Q27" s="2001"/>
      <c r="R27" s="2002"/>
      <c r="S27" s="2003"/>
      <c r="T27" s="2004"/>
      <c r="U27" s="2004"/>
      <c r="V27" s="2005"/>
      <c r="W27" s="2003"/>
      <c r="X27" s="2004"/>
      <c r="Y27" s="2004"/>
      <c r="Z27" s="2005"/>
      <c r="AA27" s="1016" t="str">
        <f>IFERROR(INDEX(MR!$E$4:$E$2003,MATCH($A27,MR!$A$4:$A$2003,0)),"")</f>
        <v/>
      </c>
      <c r="AB27" s="2009" t="str">
        <f>IFERROR(INDEX(MR!$F$4:$F$2003,MATCH($A27,MR!$A$4:$A$2003,0)),"")</f>
        <v/>
      </c>
      <c r="AC27" s="2010"/>
      <c r="AD27" s="2010"/>
      <c r="AE27" s="2011"/>
      <c r="AF27" s="2006">
        <f t="shared" si="0"/>
        <v>0</v>
      </c>
      <c r="AG27" s="2007"/>
      <c r="AH27" s="2007"/>
      <c r="AI27" s="2007"/>
      <c r="AJ27" s="2008"/>
      <c r="AK27" s="2006">
        <f t="shared" si="1"/>
        <v>0</v>
      </c>
      <c r="AL27" s="2007"/>
      <c r="AM27" s="2007"/>
      <c r="AN27" s="2007"/>
      <c r="AO27" s="2007"/>
    </row>
    <row r="28" spans="1:47" ht="15.6" customHeight="1" x14ac:dyDescent="0.25">
      <c r="A28" s="1996"/>
      <c r="B28" s="1996"/>
      <c r="C28" s="1997"/>
      <c r="D28" s="2000" t="str">
        <f>IFERROR(INDEX(MR!$B$4:$B$2003,MATCH($A28,MR!$A$4:$A$2003,0)),"")</f>
        <v/>
      </c>
      <c r="E28" s="2001"/>
      <c r="F28" s="2001"/>
      <c r="G28" s="2001"/>
      <c r="H28" s="2001"/>
      <c r="I28" s="2001"/>
      <c r="J28" s="2001"/>
      <c r="K28" s="2001"/>
      <c r="L28" s="2001"/>
      <c r="M28" s="2001"/>
      <c r="N28" s="2001"/>
      <c r="O28" s="2001"/>
      <c r="P28" s="2001"/>
      <c r="Q28" s="2001"/>
      <c r="R28" s="2002"/>
      <c r="S28" s="2003"/>
      <c r="T28" s="2004"/>
      <c r="U28" s="2004"/>
      <c r="V28" s="2005"/>
      <c r="W28" s="2003"/>
      <c r="X28" s="2004"/>
      <c r="Y28" s="2004"/>
      <c r="Z28" s="2005"/>
      <c r="AA28" s="1016" t="str">
        <f>IFERROR(INDEX(MR!$E$4:$E$2003,MATCH($A28,MR!$A$4:$A$2003,0)),"")</f>
        <v/>
      </c>
      <c r="AB28" s="2009" t="str">
        <f>IFERROR(INDEX(MR!$F$4:$F$2003,MATCH($A28,MR!$A$4:$A$2003,0)),"")</f>
        <v/>
      </c>
      <c r="AC28" s="2010"/>
      <c r="AD28" s="2010"/>
      <c r="AE28" s="2011"/>
      <c r="AF28" s="2006">
        <f t="shared" si="0"/>
        <v>0</v>
      </c>
      <c r="AG28" s="2007"/>
      <c r="AH28" s="2007"/>
      <c r="AI28" s="2007"/>
      <c r="AJ28" s="2008"/>
      <c r="AK28" s="2006">
        <f t="shared" si="1"/>
        <v>0</v>
      </c>
      <c r="AL28" s="2007"/>
      <c r="AM28" s="2007"/>
      <c r="AN28" s="2007"/>
      <c r="AO28" s="2007"/>
    </row>
    <row r="29" spans="1:47" ht="15.6" customHeight="1" x14ac:dyDescent="0.25">
      <c r="A29" s="1996"/>
      <c r="B29" s="1996"/>
      <c r="C29" s="1997"/>
      <c r="D29" s="2000" t="str">
        <f>IFERROR(INDEX(MR!$B$4:$B$2003,MATCH($A29,MR!$A$4:$A$2003,0)),"")</f>
        <v/>
      </c>
      <c r="E29" s="2001"/>
      <c r="F29" s="2001"/>
      <c r="G29" s="2001"/>
      <c r="H29" s="2001"/>
      <c r="I29" s="2001"/>
      <c r="J29" s="2001"/>
      <c r="K29" s="2001"/>
      <c r="L29" s="2001"/>
      <c r="M29" s="2001"/>
      <c r="N29" s="2001"/>
      <c r="O29" s="2001"/>
      <c r="P29" s="2001"/>
      <c r="Q29" s="2001"/>
      <c r="R29" s="2002"/>
      <c r="S29" s="2003"/>
      <c r="T29" s="2004"/>
      <c r="U29" s="2004"/>
      <c r="V29" s="2005"/>
      <c r="W29" s="2003"/>
      <c r="X29" s="2004"/>
      <c r="Y29" s="2004"/>
      <c r="Z29" s="2005"/>
      <c r="AA29" s="1016" t="str">
        <f>IFERROR(INDEX(MR!$E$4:$E$2003,MATCH($A29,MR!$A$4:$A$2003,0)),"")</f>
        <v/>
      </c>
      <c r="AB29" s="2009" t="str">
        <f>IFERROR(INDEX(MR!$F$4:$F$2003,MATCH($A29,MR!$A$4:$A$2003,0)),"")</f>
        <v/>
      </c>
      <c r="AC29" s="2010"/>
      <c r="AD29" s="2010"/>
      <c r="AE29" s="2011"/>
      <c r="AF29" s="2006">
        <f t="shared" si="0"/>
        <v>0</v>
      </c>
      <c r="AG29" s="2007"/>
      <c r="AH29" s="2007"/>
      <c r="AI29" s="2007"/>
      <c r="AJ29" s="2008"/>
      <c r="AK29" s="2006">
        <f t="shared" si="1"/>
        <v>0</v>
      </c>
      <c r="AL29" s="2007"/>
      <c r="AM29" s="2007"/>
      <c r="AN29" s="2007"/>
      <c r="AO29" s="2007"/>
      <c r="AQ29" s="269" t="s">
        <v>616</v>
      </c>
      <c r="AR29" s="917"/>
      <c r="AS29" s="917"/>
      <c r="AT29" s="917"/>
      <c r="AU29" s="917"/>
    </row>
    <row r="30" spans="1:47" ht="15.6" customHeight="1" x14ac:dyDescent="0.25">
      <c r="A30" s="1996"/>
      <c r="B30" s="1996"/>
      <c r="C30" s="1997"/>
      <c r="D30" s="2000" t="str">
        <f>IFERROR(INDEX(MR!$B$4:$B$2003,MATCH($A30,MR!$A$4:$A$2003,0)),"")</f>
        <v/>
      </c>
      <c r="E30" s="2001"/>
      <c r="F30" s="2001"/>
      <c r="G30" s="2001"/>
      <c r="H30" s="2001"/>
      <c r="I30" s="2001"/>
      <c r="J30" s="2001"/>
      <c r="K30" s="2001"/>
      <c r="L30" s="2001"/>
      <c r="M30" s="2001"/>
      <c r="N30" s="2001"/>
      <c r="O30" s="2001"/>
      <c r="P30" s="2001"/>
      <c r="Q30" s="2001"/>
      <c r="R30" s="2002"/>
      <c r="S30" s="2003"/>
      <c r="T30" s="2004"/>
      <c r="U30" s="2004"/>
      <c r="V30" s="2005"/>
      <c r="W30" s="2003"/>
      <c r="X30" s="2004"/>
      <c r="Y30" s="2004"/>
      <c r="Z30" s="2005"/>
      <c r="AA30" s="1016" t="str">
        <f>IFERROR(INDEX(MR!$E$4:$E$2003,MATCH($A30,MR!$A$4:$A$2003,0)),"")</f>
        <v/>
      </c>
      <c r="AB30" s="2009" t="str">
        <f>IFERROR(INDEX(MR!$F$4:$F$2003,MATCH($A30,MR!$A$4:$A$2003,0)),"")</f>
        <v/>
      </c>
      <c r="AC30" s="2010"/>
      <c r="AD30" s="2010"/>
      <c r="AE30" s="2011"/>
      <c r="AF30" s="2006">
        <f t="shared" si="0"/>
        <v>0</v>
      </c>
      <c r="AG30" s="2007"/>
      <c r="AH30" s="2007"/>
      <c r="AI30" s="2007"/>
      <c r="AJ30" s="2008"/>
      <c r="AK30" s="2006">
        <f t="shared" si="1"/>
        <v>0</v>
      </c>
      <c r="AL30" s="2007"/>
      <c r="AM30" s="2007"/>
      <c r="AN30" s="2007"/>
      <c r="AO30" s="2007"/>
      <c r="AP30" s="1369" t="s">
        <v>112</v>
      </c>
      <c r="AQ30" s="1708" t="s">
        <v>619</v>
      </c>
      <c r="AR30" s="1708"/>
      <c r="AS30" s="1708"/>
      <c r="AT30" s="1708"/>
      <c r="AU30" s="1708"/>
    </row>
    <row r="31" spans="1:47" ht="15.6" customHeight="1" x14ac:dyDescent="0.25">
      <c r="A31" s="1996"/>
      <c r="B31" s="1996"/>
      <c r="C31" s="1997"/>
      <c r="D31" s="2000" t="str">
        <f>IFERROR(INDEX(MR!$B$4:$B$2003,MATCH($A31,MR!$A$4:$A$2003,0)),"")</f>
        <v/>
      </c>
      <c r="E31" s="2001"/>
      <c r="F31" s="2001"/>
      <c r="G31" s="2001"/>
      <c r="H31" s="2001"/>
      <c r="I31" s="2001"/>
      <c r="J31" s="2001"/>
      <c r="K31" s="2001"/>
      <c r="L31" s="2001"/>
      <c r="M31" s="2001"/>
      <c r="N31" s="2001"/>
      <c r="O31" s="2001"/>
      <c r="P31" s="2001"/>
      <c r="Q31" s="2001"/>
      <c r="R31" s="2002"/>
      <c r="S31" s="2003"/>
      <c r="T31" s="2004"/>
      <c r="U31" s="2004"/>
      <c r="V31" s="2005"/>
      <c r="W31" s="2003"/>
      <c r="X31" s="2004"/>
      <c r="Y31" s="2004"/>
      <c r="Z31" s="2005"/>
      <c r="AA31" s="1016" t="str">
        <f>IFERROR(INDEX(MR!$E$4:$E$2003,MATCH($A31,MR!$A$4:$A$2003,0)),"")</f>
        <v/>
      </c>
      <c r="AB31" s="2009" t="str">
        <f>IFERROR(INDEX(MR!$F$4:$F$2003,MATCH($A31,MR!$A$4:$A$2003,0)),"")</f>
        <v/>
      </c>
      <c r="AC31" s="2010"/>
      <c r="AD31" s="2010"/>
      <c r="AE31" s="2011"/>
      <c r="AF31" s="2006">
        <f t="shared" si="0"/>
        <v>0</v>
      </c>
      <c r="AG31" s="2007"/>
      <c r="AH31" s="2007"/>
      <c r="AI31" s="2007"/>
      <c r="AJ31" s="2008"/>
      <c r="AK31" s="2006">
        <f t="shared" si="1"/>
        <v>0</v>
      </c>
      <c r="AL31" s="2007"/>
      <c r="AM31" s="2007"/>
      <c r="AN31" s="2007"/>
      <c r="AO31" s="2007"/>
      <c r="AP31" s="1370"/>
      <c r="AQ31" s="1708"/>
      <c r="AR31" s="1708"/>
      <c r="AS31" s="1708"/>
      <c r="AT31" s="1708"/>
      <c r="AU31" s="1708"/>
    </row>
    <row r="32" spans="1:47" ht="15.6" customHeight="1" x14ac:dyDescent="0.25">
      <c r="A32" s="1996"/>
      <c r="B32" s="1996"/>
      <c r="C32" s="1997"/>
      <c r="D32" s="2000" t="str">
        <f>IFERROR(INDEX(MR!$B$4:$B$2003,MATCH($A32,MR!$A$4:$A$2003,0)),"")</f>
        <v/>
      </c>
      <c r="E32" s="2001"/>
      <c r="F32" s="2001"/>
      <c r="G32" s="2001"/>
      <c r="H32" s="2001"/>
      <c r="I32" s="2001"/>
      <c r="J32" s="2001"/>
      <c r="K32" s="2001"/>
      <c r="L32" s="2001"/>
      <c r="M32" s="2001"/>
      <c r="N32" s="2001"/>
      <c r="O32" s="2001"/>
      <c r="P32" s="2001"/>
      <c r="Q32" s="2001"/>
      <c r="R32" s="2002"/>
      <c r="S32" s="2003"/>
      <c r="T32" s="2004"/>
      <c r="U32" s="2004"/>
      <c r="V32" s="2005"/>
      <c r="W32" s="2003"/>
      <c r="X32" s="2004"/>
      <c r="Y32" s="2004"/>
      <c r="Z32" s="2005"/>
      <c r="AA32" s="1016" t="str">
        <f>IFERROR(INDEX(MR!$E$4:$E$2003,MATCH($A32,MR!$A$4:$A$2003,0)),"")</f>
        <v/>
      </c>
      <c r="AB32" s="2009" t="str">
        <f>IFERROR(INDEX(MR!$F$4:$F$2003,MATCH($A32,MR!$A$4:$A$2003,0)),"")</f>
        <v/>
      </c>
      <c r="AC32" s="2010"/>
      <c r="AD32" s="2010"/>
      <c r="AE32" s="2011"/>
      <c r="AF32" s="2006">
        <f t="shared" si="0"/>
        <v>0</v>
      </c>
      <c r="AG32" s="2007"/>
      <c r="AH32" s="2007"/>
      <c r="AI32" s="2007"/>
      <c r="AJ32" s="2008"/>
      <c r="AK32" s="2006">
        <f t="shared" si="1"/>
        <v>0</v>
      </c>
      <c r="AL32" s="2007"/>
      <c r="AM32" s="2007"/>
      <c r="AN32" s="2007"/>
      <c r="AO32" s="2007"/>
      <c r="AP32" s="1369" t="s">
        <v>112</v>
      </c>
      <c r="AQ32" s="1708" t="s">
        <v>617</v>
      </c>
      <c r="AR32" s="1708"/>
      <c r="AS32" s="1708"/>
      <c r="AT32" s="1708"/>
      <c r="AU32" s="1708"/>
    </row>
    <row r="33" spans="1:81" ht="15.6" customHeight="1" x14ac:dyDescent="0.25">
      <c r="A33" s="1996"/>
      <c r="B33" s="1996"/>
      <c r="C33" s="1997"/>
      <c r="D33" s="2000" t="str">
        <f>IFERROR(INDEX(MR!$B$4:$B$2003,MATCH($A33,MR!$A$4:$A$2003,0)),"")</f>
        <v/>
      </c>
      <c r="E33" s="2001"/>
      <c r="F33" s="2001"/>
      <c r="G33" s="2001"/>
      <c r="H33" s="2001"/>
      <c r="I33" s="2001"/>
      <c r="J33" s="2001"/>
      <c r="K33" s="2001"/>
      <c r="L33" s="2001"/>
      <c r="M33" s="2001"/>
      <c r="N33" s="2001"/>
      <c r="O33" s="2001"/>
      <c r="P33" s="2001"/>
      <c r="Q33" s="2001"/>
      <c r="R33" s="2002"/>
      <c r="S33" s="2003"/>
      <c r="T33" s="2004"/>
      <c r="U33" s="2004"/>
      <c r="V33" s="2005"/>
      <c r="W33" s="2003"/>
      <c r="X33" s="2004"/>
      <c r="Y33" s="2004"/>
      <c r="Z33" s="2005"/>
      <c r="AA33" s="1016" t="str">
        <f>IFERROR(INDEX(MR!$E$4:$E$2003,MATCH($A33,MR!$A$4:$A$2003,0)),"")</f>
        <v/>
      </c>
      <c r="AB33" s="2009" t="str">
        <f>IFERROR(INDEX(MR!$F$4:$F$2003,MATCH($A33,MR!$A$4:$A$2003,0)),"")</f>
        <v/>
      </c>
      <c r="AC33" s="2010"/>
      <c r="AD33" s="2010"/>
      <c r="AE33" s="2011"/>
      <c r="AF33" s="2006">
        <f t="shared" si="0"/>
        <v>0</v>
      </c>
      <c r="AG33" s="2007"/>
      <c r="AH33" s="2007"/>
      <c r="AI33" s="2007"/>
      <c r="AJ33" s="2008"/>
      <c r="AK33" s="2006">
        <f t="shared" si="1"/>
        <v>0</v>
      </c>
      <c r="AL33" s="2007"/>
      <c r="AM33" s="2007"/>
      <c r="AN33" s="2007"/>
      <c r="AO33" s="2007"/>
      <c r="AP33" s="1369" t="s">
        <v>112</v>
      </c>
      <c r="AQ33" s="1709" t="s">
        <v>618</v>
      </c>
      <c r="AR33" s="1709"/>
      <c r="AS33" s="1709"/>
      <c r="AT33" s="1709"/>
      <c r="AU33" s="1709"/>
    </row>
    <row r="34" spans="1:81" ht="15.6" customHeight="1" x14ac:dyDescent="0.25">
      <c r="A34" s="1996"/>
      <c r="B34" s="1996"/>
      <c r="C34" s="1997"/>
      <c r="D34" s="2000" t="str">
        <f>IFERROR(INDEX(MR!$B$4:$B$2003,MATCH($A34,MR!$A$4:$A$2003,0)),"")</f>
        <v/>
      </c>
      <c r="E34" s="2001"/>
      <c r="F34" s="2001"/>
      <c r="G34" s="2001"/>
      <c r="H34" s="2001"/>
      <c r="I34" s="2001"/>
      <c r="J34" s="2001"/>
      <c r="K34" s="2001"/>
      <c r="L34" s="2001"/>
      <c r="M34" s="2001"/>
      <c r="N34" s="2001"/>
      <c r="O34" s="2001"/>
      <c r="P34" s="2001"/>
      <c r="Q34" s="2001"/>
      <c r="R34" s="2002"/>
      <c r="S34" s="2003"/>
      <c r="T34" s="2004"/>
      <c r="U34" s="2004"/>
      <c r="V34" s="2005"/>
      <c r="W34" s="2003"/>
      <c r="X34" s="2004"/>
      <c r="Y34" s="2004"/>
      <c r="Z34" s="2005"/>
      <c r="AA34" s="1016" t="str">
        <f>IFERROR(INDEX(MR!$E$4:$E$2003,MATCH($A34,MR!$A$4:$A$2003,0)),"")</f>
        <v/>
      </c>
      <c r="AB34" s="2009" t="str">
        <f>IFERROR(INDEX(MR!$F$4:$F$2003,MATCH($A34,MR!$A$4:$A$2003,0)),"")</f>
        <v/>
      </c>
      <c r="AC34" s="2010"/>
      <c r="AD34" s="2010"/>
      <c r="AE34" s="2011"/>
      <c r="AF34" s="2006">
        <f t="shared" si="0"/>
        <v>0</v>
      </c>
      <c r="AG34" s="2007"/>
      <c r="AH34" s="2007"/>
      <c r="AI34" s="2007"/>
      <c r="AJ34" s="2008"/>
      <c r="AK34" s="2006">
        <f t="shared" si="1"/>
        <v>0</v>
      </c>
      <c r="AL34" s="2007"/>
      <c r="AM34" s="2007"/>
      <c r="AN34" s="2007"/>
      <c r="AO34" s="2007"/>
      <c r="AP34" s="1369" t="s">
        <v>112</v>
      </c>
      <c r="AQ34" s="1553" t="s">
        <v>615</v>
      </c>
      <c r="AR34" s="1553"/>
      <c r="AS34" s="1553"/>
      <c r="AT34" s="1553"/>
      <c r="AU34" s="1553"/>
    </row>
    <row r="35" spans="1:81" ht="15.6" customHeight="1" x14ac:dyDescent="0.25">
      <c r="A35" s="1996"/>
      <c r="B35" s="1996"/>
      <c r="C35" s="1997"/>
      <c r="D35" s="2000" t="str">
        <f>IFERROR(INDEX(MR!$B$4:$B$2003,MATCH($A35,MR!$A$4:$A$2003,0)),"")</f>
        <v/>
      </c>
      <c r="E35" s="2001"/>
      <c r="F35" s="2001"/>
      <c r="G35" s="2001"/>
      <c r="H35" s="2001"/>
      <c r="I35" s="2001"/>
      <c r="J35" s="2001"/>
      <c r="K35" s="2001"/>
      <c r="L35" s="2001"/>
      <c r="M35" s="2001"/>
      <c r="N35" s="2001"/>
      <c r="O35" s="2001"/>
      <c r="P35" s="2001"/>
      <c r="Q35" s="2001"/>
      <c r="R35" s="2002"/>
      <c r="S35" s="2003"/>
      <c r="T35" s="2004"/>
      <c r="U35" s="2004"/>
      <c r="V35" s="2005"/>
      <c r="W35" s="2003"/>
      <c r="X35" s="2004"/>
      <c r="Y35" s="2004"/>
      <c r="Z35" s="2005"/>
      <c r="AA35" s="1016" t="str">
        <f>IFERROR(INDEX(MR!$E$4:$E$2003,MATCH($A35,MR!$A$4:$A$2003,0)),"")</f>
        <v/>
      </c>
      <c r="AB35" s="2009" t="str">
        <f>IFERROR(INDEX(MR!$F$4:$F$2003,MATCH($A35,MR!$A$4:$A$2003,0)),"")</f>
        <v/>
      </c>
      <c r="AC35" s="2010"/>
      <c r="AD35" s="2010"/>
      <c r="AE35" s="2011"/>
      <c r="AF35" s="2006">
        <f t="shared" si="0"/>
        <v>0</v>
      </c>
      <c r="AG35" s="2007"/>
      <c r="AH35" s="2007"/>
      <c r="AI35" s="2007"/>
      <c r="AJ35" s="2008"/>
      <c r="AK35" s="2006">
        <f t="shared" si="1"/>
        <v>0</v>
      </c>
      <c r="AL35" s="2007"/>
      <c r="AM35" s="2007"/>
      <c r="AN35" s="2007"/>
      <c r="AO35" s="2007"/>
      <c r="AP35" s="1370"/>
      <c r="AQ35" s="1553"/>
      <c r="AR35" s="1553"/>
      <c r="AS35" s="1553"/>
      <c r="AT35" s="1553"/>
      <c r="AU35" s="1553"/>
    </row>
    <row r="36" spans="1:81" ht="15.6" customHeight="1" x14ac:dyDescent="0.25">
      <c r="A36" s="1996"/>
      <c r="B36" s="1996"/>
      <c r="C36" s="1997"/>
      <c r="D36" s="2000" t="str">
        <f>IFERROR(INDEX(MR!$B$4:$B$2003,MATCH($A36,MR!$A$4:$A$2003,0)),"")</f>
        <v/>
      </c>
      <c r="E36" s="2001"/>
      <c r="F36" s="2001"/>
      <c r="G36" s="2001"/>
      <c r="H36" s="2001"/>
      <c r="I36" s="2001"/>
      <c r="J36" s="2001"/>
      <c r="K36" s="2001"/>
      <c r="L36" s="2001"/>
      <c r="M36" s="2001"/>
      <c r="N36" s="2001"/>
      <c r="O36" s="2001"/>
      <c r="P36" s="2001"/>
      <c r="Q36" s="2001"/>
      <c r="R36" s="2002"/>
      <c r="S36" s="2003"/>
      <c r="T36" s="2004"/>
      <c r="U36" s="2004"/>
      <c r="V36" s="2005"/>
      <c r="W36" s="2003"/>
      <c r="X36" s="2004"/>
      <c r="Y36" s="2004"/>
      <c r="Z36" s="2005"/>
      <c r="AA36" s="1016" t="str">
        <f>IFERROR(INDEX(MR!$E$4:$E$2003,MATCH($A36,MR!$A$4:$A$2003,0)),"")</f>
        <v/>
      </c>
      <c r="AB36" s="2009" t="str">
        <f>IFERROR(INDEX(MR!$F$4:$F$2003,MATCH($A36,MR!$A$4:$A$2003,0)),"")</f>
        <v/>
      </c>
      <c r="AC36" s="2010"/>
      <c r="AD36" s="2010"/>
      <c r="AE36" s="2011"/>
      <c r="AF36" s="2006">
        <f t="shared" si="0"/>
        <v>0</v>
      </c>
      <c r="AG36" s="2007"/>
      <c r="AH36" s="2007"/>
      <c r="AI36" s="2007"/>
      <c r="AJ36" s="2008"/>
      <c r="AK36" s="2006">
        <f t="shared" si="1"/>
        <v>0</v>
      </c>
      <c r="AL36" s="2007"/>
      <c r="AM36" s="2007"/>
      <c r="AN36" s="2007"/>
      <c r="AO36" s="2007"/>
      <c r="AP36" s="1370"/>
      <c r="AQ36" s="1553"/>
      <c r="AR36" s="1553"/>
      <c r="AS36" s="1553"/>
      <c r="AT36" s="1553"/>
      <c r="AU36" s="1553"/>
    </row>
    <row r="37" spans="1:81" ht="15.6" customHeight="1" x14ac:dyDescent="0.25">
      <c r="A37" s="1996"/>
      <c r="B37" s="1996"/>
      <c r="C37" s="1997"/>
      <c r="D37" s="2000" t="str">
        <f>IFERROR(INDEX(MR!$B$4:$B$2003,MATCH($A37,MR!$A$4:$A$2003,0)),"")</f>
        <v/>
      </c>
      <c r="E37" s="2001"/>
      <c r="F37" s="2001"/>
      <c r="G37" s="2001"/>
      <c r="H37" s="2001"/>
      <c r="I37" s="2001"/>
      <c r="J37" s="2001"/>
      <c r="K37" s="2001"/>
      <c r="L37" s="2001"/>
      <c r="M37" s="2001"/>
      <c r="N37" s="2001"/>
      <c r="O37" s="2001"/>
      <c r="P37" s="2001"/>
      <c r="Q37" s="2001"/>
      <c r="R37" s="2002"/>
      <c r="S37" s="2003"/>
      <c r="T37" s="2004"/>
      <c r="U37" s="2004"/>
      <c r="V37" s="2005"/>
      <c r="W37" s="2003"/>
      <c r="X37" s="2004"/>
      <c r="Y37" s="2004"/>
      <c r="Z37" s="2005"/>
      <c r="AA37" s="1016" t="str">
        <f>IFERROR(INDEX(MR!$E$4:$E$2003,MATCH($A37,MR!$A$4:$A$2003,0)),"")</f>
        <v/>
      </c>
      <c r="AB37" s="2009" t="str">
        <f>IFERROR(INDEX(MR!$F$4:$F$2003,MATCH($A37,MR!$A$4:$A$2003,0)),"")</f>
        <v/>
      </c>
      <c r="AC37" s="2010"/>
      <c r="AD37" s="2010"/>
      <c r="AE37" s="2011"/>
      <c r="AF37" s="2058">
        <f t="shared" si="0"/>
        <v>0</v>
      </c>
      <c r="AG37" s="2059"/>
      <c r="AH37" s="2059"/>
      <c r="AI37" s="2059"/>
      <c r="AJ37" s="2060"/>
      <c r="AK37" s="2058">
        <f t="shared" si="1"/>
        <v>0</v>
      </c>
      <c r="AL37" s="2059"/>
      <c r="AM37" s="2059"/>
      <c r="AN37" s="2059"/>
      <c r="AO37" s="2059"/>
      <c r="AQ37" s="1234"/>
      <c r="AR37" s="1234"/>
      <c r="AS37" s="1234"/>
      <c r="AT37" s="1234"/>
      <c r="AU37" s="1234"/>
    </row>
    <row r="38" spans="1:81" ht="15.6" customHeight="1" x14ac:dyDescent="0.25">
      <c r="A38" s="1996"/>
      <c r="B38" s="1996"/>
      <c r="C38" s="1997"/>
      <c r="D38" s="2000" t="str">
        <f>IFERROR(INDEX(MR!$B$4:$B$2003,MATCH($A38,MR!$A$4:$A$2003,0)),"")</f>
        <v/>
      </c>
      <c r="E38" s="2001"/>
      <c r="F38" s="2001"/>
      <c r="G38" s="2001"/>
      <c r="H38" s="2001"/>
      <c r="I38" s="2001"/>
      <c r="J38" s="2001"/>
      <c r="K38" s="2001"/>
      <c r="L38" s="2001"/>
      <c r="M38" s="2001"/>
      <c r="N38" s="2001"/>
      <c r="O38" s="2001"/>
      <c r="P38" s="2001"/>
      <c r="Q38" s="2001"/>
      <c r="R38" s="2002"/>
      <c r="S38" s="2003"/>
      <c r="T38" s="2004"/>
      <c r="U38" s="2004"/>
      <c r="V38" s="2005"/>
      <c r="W38" s="2003"/>
      <c r="X38" s="2004"/>
      <c r="Y38" s="2004"/>
      <c r="Z38" s="2005"/>
      <c r="AA38" s="1016" t="str">
        <f>IFERROR(INDEX(MR!$E$4:$E$2003,MATCH($A38,MR!$A$4:$A$2003,0)),"")</f>
        <v/>
      </c>
      <c r="AB38" s="2009" t="str">
        <f>IFERROR(INDEX(MR!$F$4:$F$2003,MATCH($A38,MR!$A$4:$A$2003,0)),"")</f>
        <v/>
      </c>
      <c r="AC38" s="2010"/>
      <c r="AD38" s="2010"/>
      <c r="AE38" s="2011"/>
      <c r="AF38" s="2055">
        <f t="shared" si="0"/>
        <v>0</v>
      </c>
      <c r="AG38" s="2056"/>
      <c r="AH38" s="2056"/>
      <c r="AI38" s="2056"/>
      <c r="AJ38" s="2057"/>
      <c r="AK38" s="2055">
        <f t="shared" si="1"/>
        <v>0</v>
      </c>
      <c r="AL38" s="2056"/>
      <c r="AM38" s="2056"/>
      <c r="AN38" s="2056"/>
      <c r="AO38" s="2056"/>
      <c r="AQ38" s="1117"/>
      <c r="AR38" s="1116"/>
      <c r="AS38" s="1116"/>
      <c r="AT38" s="1116"/>
      <c r="AU38" s="1116"/>
    </row>
    <row r="39" spans="1:81" x14ac:dyDescent="0.25">
      <c r="Y39" s="1000"/>
      <c r="Z39" s="1000"/>
      <c r="AA39" s="1000"/>
      <c r="AB39" s="1000"/>
      <c r="AC39" s="1000"/>
      <c r="AD39" s="1000"/>
      <c r="AE39" s="996" t="s">
        <v>78</v>
      </c>
      <c r="AF39" s="2061">
        <f>SUBTOTAL(9,AF19:AJ38)</f>
        <v>0</v>
      </c>
      <c r="AG39" s="2062"/>
      <c r="AH39" s="2062"/>
      <c r="AI39" s="2062"/>
      <c r="AJ39" s="2063"/>
      <c r="AK39" s="2061">
        <f>SUBTOTAL(9,AK19:AO38)</f>
        <v>0</v>
      </c>
      <c r="AL39" s="2062"/>
      <c r="AM39" s="2062"/>
      <c r="AN39" s="2062"/>
      <c r="AO39" s="2062"/>
      <c r="AQ39" s="1116"/>
      <c r="AR39" s="1116"/>
      <c r="AS39" s="1116"/>
      <c r="AT39" s="1116"/>
      <c r="AU39" s="1116"/>
    </row>
    <row r="40" spans="1:81" x14ac:dyDescent="0.25">
      <c r="Y40" s="1000"/>
      <c r="Z40" s="1000"/>
      <c r="AA40" s="1000"/>
      <c r="AB40" s="1000"/>
      <c r="AC40" s="1000"/>
      <c r="AD40" s="1000"/>
      <c r="AE40" s="996" t="s">
        <v>46</v>
      </c>
      <c r="AF40" s="980"/>
      <c r="AG40" s="981"/>
      <c r="AH40" s="981"/>
      <c r="AI40" s="981"/>
      <c r="AJ40" s="982"/>
      <c r="AK40" s="980"/>
      <c r="AL40" s="981"/>
      <c r="AM40" s="981"/>
      <c r="AN40" s="981"/>
      <c r="AO40" s="981"/>
    </row>
    <row r="41" spans="1:81" x14ac:dyDescent="0.25">
      <c r="Y41" s="1000"/>
      <c r="Z41" s="1000"/>
      <c r="AA41" s="1000"/>
      <c r="AB41" s="1000"/>
      <c r="AC41" s="1000"/>
      <c r="AD41" s="1000"/>
      <c r="AE41" s="1000"/>
      <c r="AF41" s="2065">
        <f>AF39+AK39</f>
        <v>0</v>
      </c>
      <c r="AG41" s="2066"/>
      <c r="AH41" s="2066"/>
      <c r="AI41" s="2066"/>
      <c r="AJ41" s="2066"/>
      <c r="AK41" s="2066"/>
      <c r="AL41" s="2066"/>
      <c r="AM41" s="2066"/>
      <c r="AN41" s="2066"/>
      <c r="AO41" s="2066"/>
    </row>
    <row r="42" spans="1:81" x14ac:dyDescent="0.25">
      <c r="Y42" s="1000"/>
      <c r="Z42" s="1000"/>
      <c r="AA42" s="1000"/>
      <c r="AB42" s="1000"/>
      <c r="AC42" s="1000"/>
      <c r="AD42" s="1000"/>
      <c r="AE42" s="996" t="s">
        <v>445</v>
      </c>
      <c r="AF42" s="2067"/>
      <c r="AG42" s="2068"/>
      <c r="AH42" s="2068"/>
      <c r="AI42" s="2068"/>
      <c r="AJ42" s="2068"/>
      <c r="AK42" s="2068"/>
      <c r="AL42" s="2068"/>
      <c r="AM42" s="2068"/>
      <c r="AN42" s="2068"/>
      <c r="AO42" s="2068"/>
    </row>
    <row r="43" spans="1:81" x14ac:dyDescent="0.25">
      <c r="Y43" s="1000"/>
      <c r="Z43" s="1000"/>
      <c r="AA43" s="1000"/>
      <c r="AB43" s="1000"/>
      <c r="AC43" s="992"/>
      <c r="AD43" s="1000"/>
      <c r="AE43" s="997" t="s">
        <v>46</v>
      </c>
      <c r="AF43" s="1000"/>
      <c r="AG43" s="1000"/>
      <c r="AH43" s="1000"/>
      <c r="AI43" s="1000"/>
      <c r="AJ43" s="1000"/>
      <c r="AK43" s="1000"/>
      <c r="AL43" s="1000"/>
      <c r="AM43" s="1000"/>
      <c r="AN43" s="1000"/>
      <c r="AO43" s="1000"/>
    </row>
    <row r="44" spans="1:81" x14ac:dyDescent="0.25">
      <c r="A44" s="992" t="s">
        <v>287</v>
      </c>
      <c r="B44" s="992"/>
      <c r="C44" s="992"/>
      <c r="D44" s="992"/>
      <c r="E44" s="992"/>
      <c r="F44" s="992"/>
      <c r="G44" s="992"/>
      <c r="I44" s="741"/>
      <c r="J44" s="741"/>
      <c r="L44" s="2069"/>
      <c r="M44" s="2069"/>
      <c r="N44" s="2069"/>
      <c r="P44" s="801" t="s">
        <v>481</v>
      </c>
      <c r="Q44" s="742"/>
      <c r="R44" s="742"/>
      <c r="S44" s="742"/>
      <c r="T44" s="742"/>
      <c r="U44" s="742"/>
      <c r="V44" s="716"/>
      <c r="X44" s="999" t="s">
        <v>177</v>
      </c>
      <c r="Y44" s="992"/>
      <c r="Z44" s="1000"/>
      <c r="AA44" s="992" t="s">
        <v>42</v>
      </c>
      <c r="AB44" s="1000"/>
      <c r="AC44" s="509"/>
      <c r="AD44" s="509"/>
      <c r="AE44" s="509"/>
      <c r="AF44" s="509"/>
      <c r="AG44" s="509"/>
      <c r="AH44" s="509"/>
      <c r="AI44" s="509"/>
      <c r="AJ44" s="509"/>
      <c r="AK44" s="509"/>
      <c r="AL44" s="509"/>
      <c r="AM44" s="509"/>
      <c r="AN44" s="509"/>
      <c r="AO44" s="509"/>
    </row>
    <row r="45" spans="1:81" ht="8.1" customHeight="1" x14ac:dyDescent="0.25">
      <c r="A45" s="509"/>
      <c r="B45" s="509"/>
      <c r="C45" s="509"/>
      <c r="D45" s="509"/>
      <c r="E45" s="509"/>
      <c r="F45" s="509"/>
      <c r="G45" s="509"/>
      <c r="H45" s="509"/>
      <c r="I45" s="509"/>
      <c r="J45" s="509"/>
      <c r="K45" s="509"/>
      <c r="L45" s="509"/>
      <c r="M45" s="509"/>
      <c r="N45" s="509"/>
      <c r="O45" s="509"/>
      <c r="P45" s="509"/>
      <c r="Q45" s="509"/>
      <c r="R45" s="509"/>
      <c r="S45" s="509"/>
      <c r="T45" s="509"/>
      <c r="U45" s="509"/>
      <c r="V45" s="509"/>
      <c r="W45" s="509"/>
      <c r="X45" s="509"/>
      <c r="Y45" s="509"/>
      <c r="Z45" s="509"/>
      <c r="AA45" s="509"/>
      <c r="AB45" s="509"/>
      <c r="AC45" s="509"/>
      <c r="AD45" s="509"/>
      <c r="AE45" s="509"/>
      <c r="AF45" s="509"/>
      <c r="AG45" s="509"/>
      <c r="AH45" s="509"/>
      <c r="AI45" s="509"/>
      <c r="AJ45" s="509"/>
      <c r="AK45" s="509"/>
      <c r="AL45" s="509"/>
      <c r="AM45" s="509"/>
      <c r="AN45" s="509"/>
      <c r="AO45" s="509"/>
    </row>
    <row r="46" spans="1:81" ht="12.75" customHeight="1" x14ac:dyDescent="0.25">
      <c r="A46" s="940" t="s">
        <v>91</v>
      </c>
      <c r="B46" s="738"/>
      <c r="C46" s="941" t="s">
        <v>203</v>
      </c>
      <c r="D46" s="941"/>
      <c r="E46" s="941"/>
      <c r="F46" s="941"/>
      <c r="G46" s="738" t="s">
        <v>635</v>
      </c>
      <c r="H46" s="942"/>
      <c r="I46" s="1585"/>
      <c r="J46" s="1585"/>
      <c r="K46" s="1585"/>
      <c r="L46" s="1585"/>
      <c r="M46" s="1585"/>
      <c r="N46" s="1585"/>
      <c r="O46" s="1585"/>
      <c r="P46" s="1585"/>
      <c r="Q46" s="1585"/>
      <c r="R46" s="1585"/>
      <c r="S46" s="1585"/>
      <c r="T46" s="1585"/>
      <c r="U46" s="1585"/>
      <c r="V46" s="942"/>
      <c r="W46" s="947" t="s">
        <v>494</v>
      </c>
      <c r="X46" s="942"/>
      <c r="Y46" s="942"/>
      <c r="Z46" s="942"/>
      <c r="AA46" s="942"/>
      <c r="AB46" s="942"/>
      <c r="AC46" s="942"/>
      <c r="AD46" s="942"/>
      <c r="AE46" s="942"/>
      <c r="AF46" s="942"/>
      <c r="AG46" s="944"/>
      <c r="AH46" s="944"/>
      <c r="AI46" s="948"/>
      <c r="AJ46" s="940"/>
      <c r="AK46" s="738"/>
      <c r="AL46" s="738"/>
      <c r="AM46" s="738"/>
      <c r="AN46" s="738"/>
      <c r="AO46" s="738"/>
      <c r="AP46" s="1000"/>
      <c r="AQ46" s="796"/>
      <c r="AR46" s="796"/>
      <c r="AS46" s="796"/>
      <c r="AT46" s="796"/>
      <c r="AU46" s="796"/>
      <c r="AV46" s="796"/>
      <c r="AW46" s="796"/>
      <c r="AX46" s="796"/>
      <c r="AY46" s="796"/>
      <c r="AZ46" s="796"/>
      <c r="BA46" s="796"/>
      <c r="BB46" s="1000"/>
      <c r="BC46" s="1000"/>
    </row>
    <row r="47" spans="1:81" ht="8.1" customHeight="1" x14ac:dyDescent="0.25">
      <c r="A47" s="994"/>
      <c r="V47" s="19"/>
      <c r="Y47" s="994"/>
      <c r="Z47" s="994"/>
      <c r="AH47" s="994"/>
      <c r="AI47" s="994"/>
      <c r="AJ47" s="994"/>
      <c r="AK47" s="994"/>
      <c r="AL47" s="994"/>
      <c r="AM47" s="994"/>
      <c r="AN47" s="994"/>
      <c r="AO47" s="994"/>
      <c r="AP47" s="984"/>
      <c r="AQ47" s="163"/>
      <c r="AR47" s="163"/>
      <c r="AS47" s="163"/>
      <c r="AT47" s="213"/>
      <c r="AU47" s="213"/>
      <c r="AV47" s="994"/>
      <c r="AW47" s="994"/>
      <c r="AX47" s="994"/>
      <c r="AY47" s="994"/>
      <c r="AZ47" s="994"/>
    </row>
    <row r="48" spans="1:81" s="994" customFormat="1" ht="12.75" customHeight="1" x14ac:dyDescent="0.25">
      <c r="A48" s="1766" t="s">
        <v>255</v>
      </c>
      <c r="B48" s="1766"/>
      <c r="C48" s="1766"/>
      <c r="D48" s="1766"/>
      <c r="E48" s="1766"/>
      <c r="F48" s="1766"/>
      <c r="G48" s="1615"/>
      <c r="H48" s="1613" t="s">
        <v>63</v>
      </c>
      <c r="I48" s="1766"/>
      <c r="J48" s="1766"/>
      <c r="K48" s="1766"/>
      <c r="L48" s="1766"/>
      <c r="M48" s="1766"/>
      <c r="N48" s="1615"/>
      <c r="O48" s="1613" t="s">
        <v>648</v>
      </c>
      <c r="P48" s="1766"/>
      <c r="Q48" s="1766"/>
      <c r="R48" s="1766"/>
      <c r="S48" s="1766"/>
      <c r="T48" s="1766"/>
      <c r="U48" s="1766"/>
      <c r="V48" s="1766"/>
      <c r="W48" s="1766"/>
      <c r="X48" s="1766"/>
      <c r="Y48" s="1766"/>
      <c r="Z48" s="1766"/>
      <c r="AA48" s="1615"/>
      <c r="AB48" s="1613" t="s">
        <v>436</v>
      </c>
      <c r="AC48" s="1766"/>
      <c r="AD48" s="1766"/>
      <c r="AE48" s="1766"/>
      <c r="AF48" s="1766"/>
      <c r="AG48" s="1766"/>
      <c r="AH48" s="1615"/>
      <c r="AI48" s="1767" t="s">
        <v>258</v>
      </c>
      <c r="AJ48" s="1768"/>
      <c r="AK48" s="1768"/>
      <c r="AL48" s="1768"/>
      <c r="AM48" s="1768"/>
      <c r="AN48" s="1768"/>
      <c r="AO48" s="1768"/>
      <c r="AQ48" s="256"/>
      <c r="AR48" s="256"/>
      <c r="AS48" s="1001"/>
      <c r="AT48" s="175"/>
      <c r="AU48" s="175"/>
      <c r="AV48" s="917"/>
      <c r="AW48" s="917"/>
      <c r="AX48" s="917"/>
      <c r="AY48" s="917"/>
      <c r="AZ48" s="917"/>
      <c r="BA48" s="917"/>
      <c r="BB48" s="917"/>
      <c r="BC48" s="917"/>
      <c r="BD48" s="917"/>
      <c r="BE48" s="917"/>
      <c r="BF48" s="917"/>
      <c r="BG48" s="917"/>
      <c r="BH48" s="917"/>
      <c r="BI48" s="917"/>
      <c r="BJ48" s="917"/>
      <c r="BK48" s="917"/>
      <c r="BL48" s="917"/>
      <c r="BM48" s="917"/>
      <c r="BN48" s="917"/>
      <c r="BO48" s="917"/>
      <c r="BP48" s="917"/>
      <c r="BQ48" s="917"/>
      <c r="BR48" s="917"/>
      <c r="BS48" s="917"/>
      <c r="BT48" s="917"/>
      <c r="BU48" s="917"/>
      <c r="BV48" s="917"/>
      <c r="BW48" s="917"/>
      <c r="BX48" s="917"/>
      <c r="BY48" s="917"/>
      <c r="BZ48" s="917"/>
      <c r="CA48" s="917"/>
      <c r="CB48" s="917"/>
      <c r="CC48" s="917"/>
    </row>
    <row r="49" spans="1:82" s="994" customFormat="1" ht="12.75" customHeight="1" x14ac:dyDescent="0.25">
      <c r="A49" s="917"/>
      <c r="B49" s="917"/>
      <c r="C49" s="917"/>
      <c r="D49" s="917"/>
      <c r="E49" s="917"/>
      <c r="F49" s="917"/>
      <c r="G49" s="995"/>
      <c r="H49" s="1595" t="s">
        <v>34</v>
      </c>
      <c r="I49" s="1596"/>
      <c r="J49" s="1596"/>
      <c r="K49" s="1596"/>
      <c r="L49" s="1596"/>
      <c r="M49" s="1596"/>
      <c r="N49" s="1597"/>
      <c r="O49" s="1595" t="s">
        <v>35</v>
      </c>
      <c r="P49" s="1596"/>
      <c r="Q49" s="1596"/>
      <c r="R49" s="1596"/>
      <c r="S49" s="1596"/>
      <c r="T49" s="1596"/>
      <c r="U49" s="1596"/>
      <c r="V49" s="1596"/>
      <c r="W49" s="1596"/>
      <c r="X49" s="1596"/>
      <c r="Y49" s="1596"/>
      <c r="Z49" s="1596"/>
      <c r="AA49" s="1597"/>
      <c r="AB49" s="1617" t="s">
        <v>356</v>
      </c>
      <c r="AC49" s="1617"/>
      <c r="AD49" s="1617"/>
      <c r="AE49" s="1617"/>
      <c r="AF49" s="1617"/>
      <c r="AG49" s="1617"/>
      <c r="AH49" s="1618"/>
      <c r="AI49" s="1616" t="s">
        <v>357</v>
      </c>
      <c r="AJ49" s="1617"/>
      <c r="AK49" s="1617"/>
      <c r="AL49" s="1617"/>
      <c r="AM49" s="1617"/>
      <c r="AN49" s="1617"/>
      <c r="AO49" s="1617"/>
      <c r="AQ49" s="256"/>
      <c r="AR49" s="256"/>
      <c r="AS49" s="1001"/>
      <c r="AT49" s="175"/>
      <c r="AU49" s="175"/>
      <c r="AV49" s="917"/>
      <c r="AW49" s="917"/>
      <c r="AX49" s="917"/>
      <c r="AY49" s="917"/>
      <c r="AZ49" s="917"/>
      <c r="BA49" s="917"/>
      <c r="BB49" s="917"/>
      <c r="BC49" s="917"/>
      <c r="BD49" s="917"/>
      <c r="BE49" s="917"/>
      <c r="BF49" s="917"/>
      <c r="BG49" s="917"/>
      <c r="BH49" s="917"/>
      <c r="BI49" s="917"/>
      <c r="BJ49" s="917"/>
      <c r="BK49" s="917"/>
      <c r="BL49" s="917"/>
      <c r="BM49" s="917"/>
      <c r="BN49" s="917"/>
      <c r="BO49" s="917"/>
      <c r="BP49" s="917"/>
      <c r="BQ49" s="917"/>
      <c r="BR49" s="917"/>
      <c r="BS49" s="917"/>
      <c r="BT49" s="917"/>
      <c r="BU49" s="917"/>
      <c r="BV49" s="917"/>
      <c r="BW49" s="917"/>
      <c r="BX49" s="917"/>
      <c r="BY49" s="917"/>
      <c r="BZ49" s="917"/>
      <c r="CA49" s="917"/>
      <c r="CB49" s="917"/>
      <c r="CC49" s="917"/>
    </row>
    <row r="50" spans="1:82" s="994" customFormat="1" x14ac:dyDescent="0.25">
      <c r="A50" s="917"/>
      <c r="B50" s="917"/>
      <c r="C50" s="917"/>
      <c r="D50" s="917"/>
      <c r="E50" s="917"/>
      <c r="F50" s="917"/>
      <c r="G50" s="995"/>
      <c r="H50" s="1595"/>
      <c r="I50" s="1596"/>
      <c r="J50" s="1596"/>
      <c r="K50" s="1596"/>
      <c r="L50" s="1596"/>
      <c r="M50" s="1596"/>
      <c r="N50" s="1597"/>
      <c r="O50" s="1595"/>
      <c r="P50" s="1596"/>
      <c r="Q50" s="1596"/>
      <c r="R50" s="1596"/>
      <c r="S50" s="1596"/>
      <c r="T50" s="1596"/>
      <c r="U50" s="1596"/>
      <c r="V50" s="1596"/>
      <c r="W50" s="1596"/>
      <c r="X50" s="1596"/>
      <c r="Y50" s="1596"/>
      <c r="Z50" s="1596"/>
      <c r="AA50" s="1597"/>
      <c r="AH50" s="995"/>
      <c r="AQ50" s="256"/>
      <c r="AR50" s="256"/>
      <c r="AS50" s="1001"/>
      <c r="AT50" s="175"/>
      <c r="AU50" s="175"/>
      <c r="AV50" s="917"/>
      <c r="AW50" s="917"/>
      <c r="AX50" s="917"/>
      <c r="AY50" s="917"/>
      <c r="AZ50" s="917"/>
      <c r="BA50" s="917"/>
      <c r="BB50" s="917"/>
      <c r="BC50" s="917"/>
      <c r="BD50" s="917"/>
      <c r="BE50" s="917"/>
      <c r="BF50" s="917"/>
      <c r="BG50" s="917"/>
      <c r="BH50" s="917"/>
      <c r="BI50" s="917"/>
      <c r="BJ50" s="917"/>
      <c r="BK50" s="917"/>
      <c r="BL50" s="917"/>
      <c r="BM50" s="917"/>
      <c r="BN50" s="917"/>
      <c r="BO50" s="917"/>
      <c r="BP50" s="917"/>
      <c r="BQ50" s="917"/>
      <c r="BR50" s="917"/>
      <c r="BS50" s="917"/>
      <c r="BT50" s="917"/>
      <c r="BU50" s="917"/>
      <c r="BV50" s="917"/>
      <c r="BW50" s="917"/>
      <c r="BX50" s="917"/>
      <c r="BY50" s="917"/>
      <c r="BZ50" s="917"/>
      <c r="CA50" s="917"/>
      <c r="CB50" s="917"/>
      <c r="CC50" s="917"/>
    </row>
    <row r="51" spans="1:82" s="994" customFormat="1" x14ac:dyDescent="0.25">
      <c r="A51" s="917"/>
      <c r="B51" s="917"/>
      <c r="C51" s="917"/>
      <c r="D51" s="917"/>
      <c r="E51" s="917"/>
      <c r="F51" s="917"/>
      <c r="G51" s="995"/>
      <c r="H51" s="917"/>
      <c r="I51" s="917"/>
      <c r="J51" s="917"/>
      <c r="K51" s="917"/>
      <c r="L51" s="917"/>
      <c r="N51" s="995"/>
      <c r="O51" s="993"/>
      <c r="AA51" s="995"/>
      <c r="AH51" s="995"/>
      <c r="AQ51" s="256"/>
      <c r="AR51" s="256"/>
      <c r="AS51" s="1001"/>
      <c r="AT51" s="175"/>
      <c r="AU51" s="175"/>
      <c r="AV51" s="917"/>
      <c r="AW51" s="917"/>
      <c r="AX51" s="917"/>
      <c r="AY51" s="917"/>
      <c r="AZ51" s="917"/>
      <c r="BA51" s="917"/>
      <c r="BB51" s="917"/>
      <c r="BC51" s="917"/>
      <c r="BD51" s="917"/>
      <c r="BE51" s="917"/>
      <c r="BF51" s="917"/>
      <c r="BG51" s="917"/>
      <c r="BH51" s="917"/>
      <c r="BI51" s="917"/>
      <c r="BJ51" s="917"/>
      <c r="BK51" s="917"/>
      <c r="BL51" s="917"/>
      <c r="BM51" s="917"/>
      <c r="BN51" s="917"/>
      <c r="BO51" s="917"/>
      <c r="BP51" s="917"/>
      <c r="BQ51" s="917"/>
      <c r="BR51" s="917"/>
      <c r="BS51" s="917"/>
      <c r="BT51" s="917"/>
      <c r="BU51" s="917"/>
      <c r="BV51" s="917"/>
      <c r="BW51" s="917"/>
      <c r="BX51" s="917"/>
      <c r="BY51" s="917"/>
      <c r="BZ51" s="917"/>
      <c r="CA51" s="917"/>
      <c r="CB51" s="917"/>
      <c r="CC51" s="917"/>
    </row>
    <row r="52" spans="1:82" s="994" customFormat="1" x14ac:dyDescent="0.25">
      <c r="A52" s="917"/>
      <c r="B52" s="917"/>
      <c r="C52" s="917"/>
      <c r="D52" s="917"/>
      <c r="E52" s="917"/>
      <c r="F52" s="917"/>
      <c r="G52" s="995"/>
      <c r="H52" s="917"/>
      <c r="I52" s="917"/>
      <c r="J52" s="917"/>
      <c r="K52" s="917"/>
      <c r="L52" s="917"/>
      <c r="N52" s="995"/>
      <c r="O52" s="993"/>
      <c r="AA52" s="995"/>
      <c r="AH52" s="995"/>
      <c r="AP52" s="1003"/>
      <c r="AQ52" s="163"/>
      <c r="AR52" s="163"/>
      <c r="AS52" s="63"/>
      <c r="AT52" s="213"/>
      <c r="AU52" s="213"/>
      <c r="AV52" s="1003"/>
      <c r="AW52" s="1003"/>
      <c r="AX52" s="1003"/>
      <c r="AY52" s="1003"/>
      <c r="AZ52" s="1003"/>
      <c r="BA52" s="1003"/>
      <c r="BB52" s="1003"/>
      <c r="BC52" s="1003"/>
      <c r="BD52" s="1003"/>
      <c r="BE52" s="1003"/>
      <c r="BF52" s="1003"/>
      <c r="BG52" s="1003"/>
      <c r="BH52" s="1003"/>
      <c r="BI52" s="1003"/>
      <c r="BJ52" s="1003"/>
      <c r="BK52" s="1003"/>
      <c r="BL52" s="1003"/>
      <c r="BM52" s="1003"/>
      <c r="BN52" s="1003"/>
      <c r="BO52" s="1003"/>
      <c r="BP52" s="1003"/>
      <c r="BQ52" s="1003"/>
      <c r="BR52" s="1003"/>
      <c r="BS52" s="1003"/>
      <c r="BT52" s="1003"/>
      <c r="BU52" s="1003"/>
      <c r="BV52" s="1003"/>
      <c r="BW52" s="1003"/>
      <c r="BX52" s="1003"/>
      <c r="BY52" s="1003"/>
      <c r="BZ52" s="1003"/>
      <c r="CA52" s="1003"/>
      <c r="CB52" s="1003"/>
      <c r="CC52" s="1003"/>
      <c r="CD52" s="1003"/>
    </row>
    <row r="53" spans="1:82" s="909" customFormat="1" x14ac:dyDescent="0.25">
      <c r="G53" s="417"/>
      <c r="N53" s="417"/>
      <c r="O53" s="18"/>
      <c r="AA53" s="417"/>
      <c r="AH53" s="417"/>
      <c r="AP53" s="1003"/>
      <c r="AQ53" s="163"/>
      <c r="AR53" s="163"/>
      <c r="AS53" s="63"/>
      <c r="AT53" s="213"/>
      <c r="AU53" s="213"/>
      <c r="AV53" s="1003"/>
      <c r="AW53" s="1003"/>
      <c r="AX53" s="1003"/>
      <c r="AY53" s="1003"/>
      <c r="AZ53" s="1003"/>
      <c r="BA53" s="1003"/>
      <c r="BB53" s="1003"/>
      <c r="BC53" s="1003"/>
      <c r="BD53" s="1003"/>
      <c r="BE53" s="1003"/>
      <c r="BF53" s="1003"/>
      <c r="BG53" s="1003"/>
      <c r="BH53" s="1003"/>
      <c r="BI53" s="1003"/>
      <c r="BJ53" s="1003"/>
      <c r="BK53" s="1003"/>
      <c r="BL53" s="1003"/>
      <c r="BM53" s="1003"/>
      <c r="BN53" s="1003"/>
      <c r="BO53" s="1003"/>
      <c r="BP53" s="1003"/>
      <c r="BQ53" s="1003"/>
      <c r="BR53" s="1003"/>
      <c r="BS53" s="1003"/>
      <c r="BT53" s="1003"/>
      <c r="BU53" s="1003"/>
      <c r="BV53" s="1003"/>
      <c r="BW53" s="1003"/>
      <c r="BX53" s="1003"/>
      <c r="BY53" s="1003"/>
      <c r="BZ53" s="1003"/>
      <c r="CA53" s="1003"/>
      <c r="CB53" s="1003"/>
      <c r="CC53" s="1003"/>
      <c r="CD53" s="1003"/>
    </row>
    <row r="54" spans="1:82" s="994" customFormat="1" x14ac:dyDescent="0.25">
      <c r="A54" s="356" t="s">
        <v>42</v>
      </c>
      <c r="B54" s="2064" t="s">
        <v>43</v>
      </c>
      <c r="C54" s="2064"/>
      <c r="D54" s="2064"/>
      <c r="E54" s="2064"/>
      <c r="F54" s="2064"/>
      <c r="G54" s="2064"/>
      <c r="H54" s="2064"/>
      <c r="I54" s="2064"/>
      <c r="J54" s="2064"/>
      <c r="K54" s="2064"/>
      <c r="L54" s="2064"/>
      <c r="M54" s="2064"/>
      <c r="N54" s="2064"/>
      <c r="O54" s="2064"/>
      <c r="P54" s="2064"/>
      <c r="Q54" s="2064"/>
      <c r="R54" s="2064"/>
      <c r="S54" s="2064"/>
      <c r="T54" s="2064"/>
      <c r="U54" s="2064"/>
      <c r="V54" s="2064"/>
      <c r="W54" s="2064"/>
      <c r="X54" s="2064"/>
      <c r="Y54" s="2064"/>
      <c r="Z54" s="2064"/>
      <c r="AA54" s="2064"/>
      <c r="AB54" s="2064"/>
      <c r="AC54" s="2064"/>
      <c r="AD54" s="2064"/>
      <c r="AE54" s="2064"/>
      <c r="AF54" s="2064"/>
      <c r="AG54" s="2064"/>
      <c r="AH54" s="2064"/>
      <c r="AI54" s="2064"/>
      <c r="AJ54" s="2064"/>
      <c r="AK54" s="2064"/>
      <c r="AL54" s="2064"/>
      <c r="AM54" s="2064"/>
      <c r="AN54" s="2064"/>
      <c r="AO54" s="2064"/>
      <c r="AQ54" s="939"/>
      <c r="AR54" s="163"/>
      <c r="AS54" s="163"/>
      <c r="AT54" s="213"/>
      <c r="AU54" s="213"/>
    </row>
    <row r="55" spans="1:82" s="994" customFormat="1" x14ac:dyDescent="0.25">
      <c r="A55" s="356" t="s">
        <v>44</v>
      </c>
      <c r="B55" s="2054" t="s">
        <v>161</v>
      </c>
      <c r="C55" s="2054"/>
      <c r="D55" s="2054"/>
      <c r="E55" s="2054"/>
      <c r="F55" s="2054"/>
      <c r="G55" s="2054"/>
      <c r="H55" s="2054"/>
      <c r="I55" s="2054"/>
      <c r="J55" s="2054"/>
      <c r="K55" s="2054"/>
      <c r="L55" s="2054"/>
      <c r="M55" s="2054"/>
      <c r="N55" s="2054"/>
      <c r="O55" s="2054"/>
      <c r="P55" s="2054"/>
      <c r="Q55" s="2054"/>
      <c r="R55" s="2054"/>
      <c r="S55" s="2054"/>
      <c r="T55" s="2054"/>
      <c r="U55" s="2054"/>
      <c r="V55" s="2054"/>
      <c r="W55" s="2054"/>
      <c r="X55" s="2054"/>
      <c r="Y55" s="2054"/>
      <c r="Z55" s="2054"/>
      <c r="AA55" s="2054"/>
      <c r="AB55" s="2054"/>
      <c r="AC55" s="2054"/>
      <c r="AD55" s="2054"/>
      <c r="AE55" s="2054"/>
      <c r="AF55" s="2054"/>
      <c r="AG55" s="2054"/>
      <c r="AH55" s="2054"/>
      <c r="AI55" s="2054"/>
      <c r="AJ55" s="2054"/>
      <c r="AK55" s="2054"/>
      <c r="AL55" s="2054"/>
      <c r="AM55" s="2054"/>
      <c r="AN55" s="2054"/>
      <c r="AO55" s="2054"/>
      <c r="AQ55" s="74"/>
      <c r="AR55" s="163"/>
      <c r="AS55" s="163"/>
      <c r="AT55" s="213"/>
      <c r="AU55" s="213"/>
    </row>
    <row r="56" spans="1:82" s="994" customFormat="1" x14ac:dyDescent="0.25">
      <c r="A56" s="356" t="s">
        <v>150</v>
      </c>
      <c r="B56" s="2054" t="s">
        <v>467</v>
      </c>
      <c r="C56" s="2054"/>
      <c r="D56" s="2054"/>
      <c r="E56" s="2054"/>
      <c r="F56" s="2054"/>
      <c r="G56" s="2054"/>
      <c r="H56" s="2054"/>
      <c r="I56" s="2054"/>
      <c r="J56" s="2054"/>
      <c r="K56" s="2054"/>
      <c r="L56" s="2054"/>
      <c r="M56" s="2054"/>
      <c r="N56" s="2054"/>
      <c r="O56" s="2054"/>
      <c r="P56" s="2054"/>
      <c r="Q56" s="2054"/>
      <c r="R56" s="2054"/>
      <c r="S56" s="2054"/>
      <c r="T56" s="2054"/>
      <c r="U56" s="2054"/>
      <c r="V56" s="2054"/>
      <c r="W56" s="2054"/>
      <c r="X56" s="2054"/>
      <c r="Y56" s="2054"/>
      <c r="Z56" s="2054"/>
      <c r="AA56" s="2054"/>
      <c r="AB56" s="2054"/>
      <c r="AC56" s="2054"/>
      <c r="AD56" s="2054"/>
      <c r="AE56" s="2054"/>
      <c r="AF56" s="2054"/>
      <c r="AG56" s="2054"/>
      <c r="AH56" s="2054"/>
      <c r="AI56" s="2054"/>
      <c r="AJ56" s="2054"/>
      <c r="AK56" s="2054"/>
      <c r="AL56" s="2054"/>
      <c r="AM56" s="2054"/>
      <c r="AN56" s="2054"/>
      <c r="AO56" s="2054"/>
      <c r="AQ56" s="74"/>
      <c r="AR56" s="163"/>
      <c r="AS56" s="163"/>
      <c r="AT56" s="213"/>
      <c r="AU56" s="213"/>
    </row>
    <row r="57" spans="1:82" s="994" customFormat="1" x14ac:dyDescent="0.25">
      <c r="A57" s="501" t="s">
        <v>46</v>
      </c>
      <c r="B57" s="2054" t="s">
        <v>290</v>
      </c>
      <c r="C57" s="2054"/>
      <c r="D57" s="2054"/>
      <c r="E57" s="2054"/>
      <c r="F57" s="2054"/>
      <c r="G57" s="2054"/>
      <c r="H57" s="2054"/>
      <c r="I57" s="2054"/>
      <c r="J57" s="2054"/>
      <c r="K57" s="2054"/>
      <c r="L57" s="2054"/>
      <c r="M57" s="2054"/>
      <c r="N57" s="2054"/>
      <c r="O57" s="2054"/>
      <c r="P57" s="2054"/>
      <c r="Q57" s="2054"/>
      <c r="R57" s="2054"/>
      <c r="S57" s="2054"/>
      <c r="T57" s="2054"/>
      <c r="U57" s="2054"/>
      <c r="V57" s="2054"/>
      <c r="W57" s="2054"/>
      <c r="X57" s="2054"/>
      <c r="Y57" s="2054"/>
      <c r="Z57" s="2054"/>
      <c r="AA57" s="2054"/>
      <c r="AB57" s="2054"/>
      <c r="AC57" s="2054"/>
      <c r="AD57" s="2054"/>
      <c r="AE57" s="2054"/>
      <c r="AF57" s="2054"/>
      <c r="AG57" s="2054"/>
      <c r="AH57" s="2054"/>
      <c r="AI57" s="2054"/>
      <c r="AJ57" s="2054"/>
      <c r="AK57" s="2054"/>
      <c r="AL57" s="2054"/>
      <c r="AM57" s="2054"/>
      <c r="AN57" s="2054"/>
      <c r="AO57" s="2054"/>
      <c r="AQ57" s="74"/>
      <c r="AR57" s="163"/>
      <c r="AS57" s="163"/>
      <c r="AT57" s="213"/>
      <c r="AU57" s="213"/>
    </row>
    <row r="58" spans="1:82" x14ac:dyDescent="0.25">
      <c r="A58" s="501" t="s">
        <v>160</v>
      </c>
      <c r="B58" s="2054" t="s">
        <v>446</v>
      </c>
      <c r="C58" s="2054"/>
      <c r="D58" s="2054"/>
      <c r="E58" s="2054"/>
      <c r="F58" s="2054"/>
      <c r="G58" s="2054"/>
      <c r="H58" s="2054"/>
      <c r="I58" s="2054"/>
      <c r="J58" s="2054"/>
      <c r="K58" s="2054"/>
      <c r="L58" s="2054"/>
      <c r="M58" s="2054"/>
      <c r="N58" s="2054"/>
      <c r="O58" s="2054"/>
      <c r="P58" s="2054"/>
      <c r="Q58" s="2054"/>
      <c r="R58" s="2054"/>
      <c r="S58" s="2054"/>
      <c r="T58" s="2054"/>
      <c r="U58" s="2054"/>
      <c r="V58" s="2054"/>
      <c r="W58" s="2054"/>
      <c r="X58" s="2054"/>
      <c r="Y58" s="2054"/>
      <c r="Z58" s="2054"/>
      <c r="AA58" s="2054"/>
      <c r="AB58" s="2054"/>
      <c r="AC58" s="2054"/>
      <c r="AD58" s="2054"/>
      <c r="AE58" s="2054"/>
      <c r="AF58" s="2054"/>
      <c r="AG58" s="2054"/>
      <c r="AH58" s="2054"/>
      <c r="AI58" s="2054"/>
      <c r="AJ58" s="2054"/>
      <c r="AK58" s="2054"/>
      <c r="AL58" s="2054"/>
      <c r="AM58" s="2054"/>
      <c r="AN58" s="2054"/>
      <c r="AO58" s="2054"/>
      <c r="AQ58" s="74"/>
    </row>
    <row r="59" spans="1:82" x14ac:dyDescent="0.25">
      <c r="A59" s="501" t="s">
        <v>48</v>
      </c>
      <c r="B59" s="2054" t="s">
        <v>257</v>
      </c>
      <c r="C59" s="2054"/>
      <c r="D59" s="2054"/>
      <c r="E59" s="2054"/>
      <c r="F59" s="2054"/>
      <c r="G59" s="2054"/>
      <c r="H59" s="2054"/>
      <c r="I59" s="2054"/>
      <c r="J59" s="2054"/>
      <c r="K59" s="2054"/>
      <c r="L59" s="2054"/>
      <c r="M59" s="2054"/>
      <c r="N59" s="2054"/>
      <c r="O59" s="2054"/>
      <c r="P59" s="2054"/>
      <c r="Q59" s="2054"/>
      <c r="R59" s="2054"/>
      <c r="S59" s="2054"/>
      <c r="T59" s="2054"/>
      <c r="U59" s="2054"/>
      <c r="V59" s="2054"/>
      <c r="W59" s="2054"/>
      <c r="X59" s="2054"/>
      <c r="Y59" s="2054"/>
      <c r="Z59" s="2054"/>
      <c r="AA59" s="2054"/>
      <c r="AB59" s="2054"/>
      <c r="AC59" s="2054"/>
      <c r="AD59" s="2054"/>
      <c r="AE59" s="2054"/>
      <c r="AF59" s="2054"/>
      <c r="AG59" s="2054"/>
      <c r="AH59" s="2054"/>
      <c r="AI59" s="2054"/>
      <c r="AJ59" s="2054"/>
      <c r="AK59" s="2054"/>
      <c r="AL59" s="2054"/>
      <c r="AM59" s="2054"/>
      <c r="AN59" s="2054"/>
      <c r="AO59" s="2054"/>
      <c r="AQ59" s="74"/>
    </row>
    <row r="60" spans="1:82" ht="32.25" customHeight="1" x14ac:dyDescent="0.25">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row>
    <row r="61" spans="1:82" ht="14.25" customHeight="1" x14ac:dyDescent="0.25">
      <c r="A61" s="482"/>
      <c r="B61" s="493"/>
      <c r="C61" s="493"/>
      <c r="D61" s="493"/>
      <c r="E61" s="493"/>
      <c r="F61" s="493"/>
      <c r="G61" s="493"/>
      <c r="H61" s="493"/>
      <c r="I61" s="493"/>
      <c r="J61" s="493"/>
      <c r="K61" s="493"/>
      <c r="L61" s="493"/>
      <c r="M61" s="493"/>
      <c r="N61" s="493"/>
      <c r="O61" s="493"/>
      <c r="P61" s="493"/>
      <c r="Q61" s="493"/>
      <c r="R61" s="493"/>
      <c r="S61" s="493"/>
      <c r="T61" s="493"/>
      <c r="U61" s="481"/>
      <c r="V61" s="481"/>
      <c r="W61" s="493"/>
      <c r="X61" s="493"/>
      <c r="Y61" s="493"/>
      <c r="Z61" s="493"/>
      <c r="AA61" s="493"/>
      <c r="AB61" s="493"/>
      <c r="AC61" s="493"/>
      <c r="AD61" s="493"/>
      <c r="AE61" s="493"/>
      <c r="AF61" s="493"/>
      <c r="AG61" s="493"/>
      <c r="AH61" s="493"/>
      <c r="AI61" s="493"/>
      <c r="AJ61" s="493"/>
      <c r="AK61" s="493"/>
      <c r="AL61" s="493"/>
      <c r="AM61" s="493"/>
      <c r="AN61" s="493"/>
      <c r="AO61" s="493"/>
      <c r="AQ61" s="261"/>
      <c r="AR61" s="262"/>
    </row>
    <row r="62" spans="1:82" ht="14.25" customHeight="1" x14ac:dyDescent="0.25">
      <c r="A62" s="482"/>
      <c r="B62" s="493"/>
      <c r="C62" s="493"/>
      <c r="D62" s="493"/>
      <c r="E62" s="493"/>
      <c r="F62" s="493"/>
      <c r="G62" s="493"/>
      <c r="H62" s="493"/>
      <c r="I62" s="493"/>
      <c r="J62" s="493"/>
      <c r="K62" s="493"/>
      <c r="L62" s="493"/>
      <c r="M62" s="493"/>
      <c r="N62" s="493"/>
      <c r="O62" s="493"/>
      <c r="P62" s="493"/>
      <c r="Q62" s="493"/>
      <c r="R62" s="493"/>
      <c r="S62" s="493"/>
      <c r="T62" s="493"/>
      <c r="U62" s="481"/>
      <c r="V62" s="481"/>
      <c r="W62" s="493"/>
      <c r="X62" s="493"/>
      <c r="Y62" s="493"/>
      <c r="Z62" s="493"/>
      <c r="AA62" s="493"/>
      <c r="AB62" s="493"/>
      <c r="AC62" s="493"/>
      <c r="AD62" s="493"/>
      <c r="AE62" s="493"/>
      <c r="AF62" s="493"/>
      <c r="AG62" s="493"/>
      <c r="AH62" s="493"/>
      <c r="AI62" s="493"/>
      <c r="AJ62" s="493"/>
      <c r="AK62" s="493"/>
      <c r="AL62" s="493"/>
      <c r="AM62" s="493"/>
      <c r="AN62" s="493"/>
      <c r="AO62" s="493"/>
      <c r="AQ62" s="261"/>
      <c r="AR62" s="262"/>
    </row>
    <row r="63" spans="1:82" ht="14.25" customHeight="1" x14ac:dyDescent="0.25">
      <c r="A63" s="482"/>
      <c r="B63" s="493"/>
      <c r="C63" s="493"/>
      <c r="D63" s="493"/>
      <c r="E63" s="493"/>
      <c r="F63" s="493"/>
      <c r="G63" s="493"/>
      <c r="H63" s="493"/>
      <c r="I63" s="493"/>
      <c r="J63" s="493"/>
      <c r="K63" s="493"/>
      <c r="L63" s="493"/>
      <c r="M63" s="493"/>
      <c r="N63" s="493"/>
      <c r="O63" s="493"/>
      <c r="P63" s="493"/>
      <c r="Q63" s="493"/>
      <c r="R63" s="493"/>
      <c r="S63" s="493"/>
      <c r="T63" s="493"/>
      <c r="U63" s="481"/>
      <c r="V63" s="481"/>
      <c r="W63" s="493"/>
      <c r="X63" s="493"/>
      <c r="Y63" s="493"/>
      <c r="Z63" s="493"/>
      <c r="AA63" s="493"/>
      <c r="AB63" s="493"/>
      <c r="AC63" s="493"/>
      <c r="AD63" s="493"/>
      <c r="AE63" s="493"/>
      <c r="AF63" s="493"/>
      <c r="AG63" s="493"/>
      <c r="AH63" s="493"/>
      <c r="AI63" s="493"/>
      <c r="AJ63" s="493"/>
      <c r="AK63" s="493"/>
      <c r="AL63" s="493"/>
      <c r="AM63" s="493"/>
      <c r="AN63" s="493"/>
      <c r="AO63" s="493"/>
      <c r="AQ63" s="261"/>
      <c r="AR63" s="262"/>
    </row>
    <row r="64" spans="1:82" ht="14.25" customHeight="1" x14ac:dyDescent="0.25">
      <c r="A64" s="482"/>
      <c r="B64" s="493"/>
      <c r="C64" s="493"/>
      <c r="D64" s="493"/>
      <c r="E64" s="493"/>
      <c r="F64" s="493"/>
      <c r="G64" s="493"/>
      <c r="H64" s="493"/>
      <c r="I64" s="493"/>
      <c r="J64" s="493"/>
      <c r="K64" s="493"/>
      <c r="L64" s="493"/>
      <c r="M64" s="493"/>
      <c r="N64" s="493"/>
      <c r="O64" s="493"/>
      <c r="P64" s="493"/>
      <c r="Q64" s="493"/>
      <c r="R64" s="493"/>
      <c r="S64" s="493"/>
      <c r="T64" s="493"/>
      <c r="U64" s="481"/>
      <c r="V64" s="481"/>
      <c r="W64" s="493"/>
      <c r="X64" s="493"/>
      <c r="Y64" s="493"/>
      <c r="Z64" s="493"/>
      <c r="AA64" s="493"/>
      <c r="AB64" s="493"/>
      <c r="AC64" s="493"/>
      <c r="AD64" s="493"/>
      <c r="AE64" s="493"/>
      <c r="AF64" s="493"/>
      <c r="AG64" s="493"/>
      <c r="AH64" s="493"/>
      <c r="AI64" s="493"/>
      <c r="AJ64" s="493"/>
      <c r="AK64" s="493"/>
      <c r="AL64" s="493"/>
      <c r="AM64" s="493"/>
      <c r="AN64" s="493"/>
      <c r="AO64" s="493"/>
      <c r="AQ64" s="261"/>
      <c r="AR64" s="262"/>
    </row>
    <row r="65" spans="1:44" ht="14.25" customHeight="1" x14ac:dyDescent="0.25">
      <c r="A65" s="482"/>
      <c r="B65" s="493"/>
      <c r="C65" s="493"/>
      <c r="D65" s="493"/>
      <c r="E65" s="493"/>
      <c r="F65" s="493"/>
      <c r="G65" s="493"/>
      <c r="H65" s="493"/>
      <c r="I65" s="493"/>
      <c r="J65" s="493"/>
      <c r="K65" s="493"/>
      <c r="L65" s="493"/>
      <c r="M65" s="493"/>
      <c r="N65" s="493"/>
      <c r="O65" s="493"/>
      <c r="P65" s="493"/>
      <c r="Q65" s="493"/>
      <c r="R65" s="493"/>
      <c r="S65" s="493"/>
      <c r="T65" s="493"/>
      <c r="U65" s="481"/>
      <c r="V65" s="481"/>
      <c r="W65" s="493"/>
      <c r="X65" s="493"/>
      <c r="Y65" s="493"/>
      <c r="Z65" s="493"/>
      <c r="AA65" s="493"/>
      <c r="AB65" s="493"/>
      <c r="AC65" s="493"/>
      <c r="AD65" s="493"/>
      <c r="AE65" s="493"/>
      <c r="AF65" s="493"/>
      <c r="AG65" s="493"/>
      <c r="AH65" s="493"/>
      <c r="AI65" s="493"/>
      <c r="AJ65" s="493"/>
      <c r="AK65" s="493"/>
      <c r="AL65" s="493"/>
      <c r="AM65" s="493"/>
      <c r="AN65" s="493"/>
      <c r="AO65" s="493"/>
      <c r="AQ65" s="261"/>
      <c r="AR65" s="262"/>
    </row>
    <row r="66" spans="1:44" ht="14.25" customHeight="1" x14ac:dyDescent="0.25">
      <c r="A66" s="482"/>
      <c r="B66" s="493"/>
      <c r="C66" s="493"/>
      <c r="D66" s="493"/>
      <c r="E66" s="493"/>
      <c r="F66" s="493"/>
      <c r="G66" s="493"/>
      <c r="H66" s="493"/>
      <c r="I66" s="493"/>
      <c r="J66" s="493"/>
      <c r="K66" s="493"/>
      <c r="L66" s="493"/>
      <c r="M66" s="493"/>
      <c r="N66" s="493"/>
      <c r="O66" s="493"/>
      <c r="P66" s="493"/>
      <c r="Q66" s="493"/>
      <c r="R66" s="493"/>
      <c r="S66" s="493"/>
      <c r="T66" s="493"/>
      <c r="U66" s="481"/>
      <c r="V66" s="479"/>
      <c r="W66" s="493"/>
      <c r="X66" s="493"/>
      <c r="Y66" s="493"/>
      <c r="Z66" s="493"/>
      <c r="AA66" s="493"/>
      <c r="AB66" s="493"/>
      <c r="AC66" s="493"/>
      <c r="AD66" s="493"/>
      <c r="AE66" s="493"/>
      <c r="AF66" s="493"/>
      <c r="AG66" s="493"/>
      <c r="AH66" s="493"/>
      <c r="AI66" s="493"/>
      <c r="AJ66" s="493"/>
      <c r="AK66" s="493"/>
      <c r="AL66" s="493"/>
      <c r="AM66" s="493"/>
      <c r="AN66" s="493"/>
      <c r="AO66" s="493"/>
      <c r="AQ66" s="263"/>
      <c r="AR66" s="262"/>
    </row>
    <row r="67" spans="1:44" ht="14.25" customHeight="1" x14ac:dyDescent="0.25">
      <c r="A67" s="482"/>
      <c r="B67" s="493"/>
      <c r="C67" s="493"/>
      <c r="D67" s="493"/>
      <c r="E67" s="493"/>
      <c r="F67" s="493"/>
      <c r="G67" s="493"/>
      <c r="H67" s="493"/>
      <c r="I67" s="493"/>
      <c r="J67" s="493"/>
      <c r="K67" s="493"/>
      <c r="L67" s="493"/>
      <c r="M67" s="493"/>
      <c r="N67" s="493"/>
      <c r="O67" s="493"/>
      <c r="P67" s="493"/>
      <c r="Q67" s="493"/>
      <c r="R67" s="493"/>
      <c r="S67" s="493"/>
      <c r="T67" s="493"/>
      <c r="U67" s="481"/>
      <c r="V67" s="481"/>
      <c r="W67" s="483"/>
      <c r="X67" s="483"/>
      <c r="Y67" s="483"/>
      <c r="Z67" s="483"/>
      <c r="AA67" s="483"/>
      <c r="AB67" s="483"/>
      <c r="AC67" s="483"/>
      <c r="AD67" s="483"/>
      <c r="AE67" s="483"/>
      <c r="AF67" s="483"/>
      <c r="AG67" s="483"/>
      <c r="AH67" s="483"/>
      <c r="AI67" s="483"/>
      <c r="AJ67" s="483"/>
      <c r="AK67" s="483"/>
      <c r="AL67" s="483"/>
      <c r="AM67" s="483"/>
      <c r="AN67" s="483"/>
      <c r="AO67" s="483"/>
      <c r="AQ67" s="261"/>
      <c r="AR67" s="262"/>
    </row>
    <row r="68" spans="1:44" ht="14.25" customHeight="1" x14ac:dyDescent="0.25">
      <c r="A68" s="480"/>
      <c r="B68" s="494"/>
      <c r="C68" s="494"/>
      <c r="D68" s="494"/>
      <c r="E68" s="494"/>
      <c r="F68" s="494"/>
      <c r="G68" s="494"/>
      <c r="H68" s="494"/>
      <c r="I68" s="494"/>
      <c r="J68" s="494"/>
      <c r="K68" s="494"/>
      <c r="L68" s="494"/>
      <c r="M68" s="494"/>
      <c r="N68" s="494"/>
      <c r="O68" s="494"/>
      <c r="P68" s="494"/>
      <c r="Q68" s="494"/>
      <c r="R68" s="494"/>
      <c r="S68" s="494"/>
      <c r="T68" s="494"/>
      <c r="U68" s="481"/>
      <c r="V68" s="480"/>
      <c r="W68" s="494"/>
      <c r="X68" s="494"/>
      <c r="Y68" s="494"/>
      <c r="Z68" s="494"/>
      <c r="AA68" s="494"/>
      <c r="AB68" s="494"/>
      <c r="AC68" s="494"/>
      <c r="AD68" s="494"/>
      <c r="AE68" s="494"/>
      <c r="AF68" s="494"/>
      <c r="AG68" s="494"/>
      <c r="AH68" s="494"/>
      <c r="AI68" s="494"/>
      <c r="AJ68" s="494"/>
      <c r="AK68" s="494"/>
      <c r="AL68" s="494"/>
      <c r="AM68" s="494"/>
      <c r="AN68" s="494"/>
      <c r="AO68" s="494"/>
      <c r="AQ68" s="263"/>
      <c r="AR68" s="262"/>
    </row>
    <row r="69" spans="1:44" ht="14.25" customHeight="1" x14ac:dyDescent="0.25">
      <c r="A69" s="481"/>
      <c r="B69" s="481"/>
      <c r="C69" s="481"/>
      <c r="D69" s="481"/>
      <c r="E69" s="481"/>
      <c r="F69" s="481"/>
      <c r="G69" s="481"/>
      <c r="H69" s="481"/>
      <c r="I69" s="481"/>
      <c r="J69" s="481"/>
      <c r="K69" s="481"/>
      <c r="L69" s="481"/>
      <c r="M69" s="481"/>
      <c r="N69" s="481"/>
      <c r="O69" s="481"/>
      <c r="P69" s="481"/>
      <c r="Q69" s="481"/>
      <c r="R69" s="481"/>
      <c r="S69" s="481"/>
      <c r="T69" s="481"/>
      <c r="U69" s="481"/>
      <c r="V69" s="481"/>
      <c r="W69" s="481"/>
      <c r="X69" s="481"/>
      <c r="Y69" s="482"/>
      <c r="Z69" s="484"/>
      <c r="AA69" s="481"/>
      <c r="AB69" s="481"/>
      <c r="AC69" s="481"/>
      <c r="AD69" s="481"/>
      <c r="AE69" s="481"/>
      <c r="AF69" s="481"/>
      <c r="AG69" s="481"/>
      <c r="AH69" s="481"/>
      <c r="AI69" s="481"/>
      <c r="AJ69" s="481"/>
      <c r="AK69" s="481"/>
      <c r="AL69" s="481"/>
      <c r="AM69" s="481"/>
      <c r="AN69" s="481"/>
      <c r="AO69" s="481"/>
      <c r="AQ69" s="263"/>
      <c r="AR69" s="262"/>
    </row>
    <row r="70" spans="1:44" ht="14.25" customHeight="1" x14ac:dyDescent="0.25">
      <c r="A70" s="482"/>
      <c r="B70" s="495"/>
      <c r="C70" s="495"/>
      <c r="D70" s="495"/>
      <c r="E70" s="495"/>
      <c r="F70" s="495"/>
      <c r="G70" s="495"/>
      <c r="H70" s="495"/>
      <c r="I70" s="495"/>
      <c r="J70" s="495"/>
      <c r="K70" s="495"/>
      <c r="L70" s="495"/>
      <c r="M70" s="495"/>
      <c r="N70" s="495"/>
      <c r="O70" s="495"/>
      <c r="P70" s="495"/>
      <c r="Q70" s="495"/>
      <c r="R70" s="495"/>
      <c r="S70" s="495"/>
      <c r="T70" s="495"/>
      <c r="U70" s="481"/>
      <c r="V70" s="479"/>
      <c r="W70" s="493"/>
      <c r="X70" s="493"/>
      <c r="Y70" s="493"/>
      <c r="Z70" s="493"/>
      <c r="AA70" s="493"/>
      <c r="AB70" s="493"/>
      <c r="AC70" s="493"/>
      <c r="AD70" s="493"/>
      <c r="AE70" s="493"/>
      <c r="AF70" s="493"/>
      <c r="AG70" s="493"/>
      <c r="AH70" s="493"/>
      <c r="AI70" s="493"/>
      <c r="AJ70" s="493"/>
      <c r="AK70" s="493"/>
      <c r="AL70" s="493"/>
      <c r="AM70" s="493"/>
      <c r="AN70" s="493"/>
      <c r="AO70" s="493"/>
      <c r="AQ70" s="261"/>
      <c r="AR70" s="262"/>
    </row>
    <row r="71" spans="1:44" ht="14.25" customHeight="1" x14ac:dyDescent="0.25">
      <c r="A71" s="482"/>
      <c r="B71" s="495"/>
      <c r="C71" s="495"/>
      <c r="D71" s="495"/>
      <c r="E71" s="495"/>
      <c r="F71" s="495"/>
      <c r="G71" s="495"/>
      <c r="H71" s="495"/>
      <c r="I71" s="495"/>
      <c r="J71" s="495"/>
      <c r="K71" s="495"/>
      <c r="L71" s="495"/>
      <c r="M71" s="495"/>
      <c r="N71" s="495"/>
      <c r="O71" s="495"/>
      <c r="P71" s="495"/>
      <c r="Q71" s="495"/>
      <c r="R71" s="495"/>
      <c r="S71" s="495"/>
      <c r="T71" s="495"/>
      <c r="U71" s="481"/>
      <c r="V71" s="481"/>
      <c r="W71" s="493"/>
      <c r="X71" s="493"/>
      <c r="Y71" s="493"/>
      <c r="Z71" s="493"/>
      <c r="AA71" s="493"/>
      <c r="AB71" s="493"/>
      <c r="AC71" s="493"/>
      <c r="AD71" s="493"/>
      <c r="AE71" s="493"/>
      <c r="AF71" s="493"/>
      <c r="AG71" s="493"/>
      <c r="AH71" s="493"/>
      <c r="AI71" s="493"/>
      <c r="AJ71" s="493"/>
      <c r="AK71" s="493"/>
      <c r="AL71" s="493"/>
      <c r="AM71" s="493"/>
      <c r="AN71" s="493"/>
      <c r="AO71" s="493"/>
      <c r="AQ71" s="261"/>
      <c r="AR71" s="262"/>
    </row>
    <row r="72" spans="1:44" ht="14.25" customHeight="1" x14ac:dyDescent="0.25">
      <c r="A72" s="482"/>
      <c r="B72" s="495"/>
      <c r="C72" s="495"/>
      <c r="D72" s="495"/>
      <c r="E72" s="495"/>
      <c r="F72" s="495"/>
      <c r="G72" s="495"/>
      <c r="H72" s="495"/>
      <c r="I72" s="495"/>
      <c r="J72" s="495"/>
      <c r="K72" s="495"/>
      <c r="L72" s="495"/>
      <c r="M72" s="495"/>
      <c r="N72" s="495"/>
      <c r="O72" s="495"/>
      <c r="P72" s="495"/>
      <c r="Q72" s="495"/>
      <c r="R72" s="495"/>
      <c r="S72" s="495"/>
      <c r="T72" s="495"/>
      <c r="U72" s="481"/>
      <c r="V72" s="481"/>
      <c r="W72" s="493"/>
      <c r="X72" s="493"/>
      <c r="Y72" s="493"/>
      <c r="Z72" s="493"/>
      <c r="AA72" s="493"/>
      <c r="AB72" s="493"/>
      <c r="AC72" s="493"/>
      <c r="AD72" s="493"/>
      <c r="AE72" s="493"/>
      <c r="AF72" s="493"/>
      <c r="AG72" s="493"/>
      <c r="AH72" s="493"/>
      <c r="AI72" s="493"/>
      <c r="AJ72" s="493"/>
      <c r="AK72" s="493"/>
      <c r="AL72" s="493"/>
      <c r="AM72" s="493"/>
      <c r="AN72" s="493"/>
      <c r="AO72" s="493"/>
      <c r="AQ72" s="261"/>
      <c r="AR72" s="262"/>
    </row>
    <row r="73" spans="1:44" ht="14.25" customHeight="1" x14ac:dyDescent="0.25">
      <c r="A73" s="482"/>
      <c r="B73" s="495"/>
      <c r="C73" s="495"/>
      <c r="D73" s="495"/>
      <c r="E73" s="495"/>
      <c r="F73" s="495"/>
      <c r="G73" s="495"/>
      <c r="H73" s="495"/>
      <c r="I73" s="495"/>
      <c r="J73" s="495"/>
      <c r="K73" s="495"/>
      <c r="L73" s="495"/>
      <c r="M73" s="495"/>
      <c r="N73" s="495"/>
      <c r="O73" s="495"/>
      <c r="P73" s="495"/>
      <c r="Q73" s="495"/>
      <c r="R73" s="495"/>
      <c r="S73" s="495"/>
      <c r="T73" s="495"/>
      <c r="U73" s="479"/>
      <c r="V73" s="481"/>
      <c r="W73" s="496"/>
      <c r="X73" s="496"/>
      <c r="Y73" s="496"/>
      <c r="Z73" s="496"/>
      <c r="AA73" s="496"/>
      <c r="AB73" s="496"/>
      <c r="AC73" s="496"/>
      <c r="AD73" s="496"/>
      <c r="AE73" s="496"/>
      <c r="AF73" s="496"/>
      <c r="AG73" s="496"/>
      <c r="AH73" s="496"/>
      <c r="AI73" s="496"/>
      <c r="AJ73" s="496"/>
      <c r="AK73" s="496"/>
      <c r="AL73" s="496"/>
      <c r="AM73" s="496"/>
      <c r="AN73" s="496"/>
      <c r="AO73" s="496"/>
      <c r="AQ73" s="261"/>
      <c r="AR73" s="262"/>
    </row>
    <row r="74" spans="1:44" ht="14.25" customHeight="1" x14ac:dyDescent="0.3">
      <c r="A74" s="482"/>
      <c r="B74" s="495"/>
      <c r="C74" s="495"/>
      <c r="D74" s="495"/>
      <c r="E74" s="495"/>
      <c r="F74" s="495"/>
      <c r="G74" s="495"/>
      <c r="H74" s="495"/>
      <c r="I74" s="495"/>
      <c r="J74" s="495"/>
      <c r="K74" s="495"/>
      <c r="L74" s="495"/>
      <c r="M74" s="495"/>
      <c r="N74" s="495"/>
      <c r="O74" s="495"/>
      <c r="P74" s="495"/>
      <c r="Q74" s="495"/>
      <c r="R74" s="495"/>
      <c r="S74" s="495"/>
      <c r="T74" s="495"/>
      <c r="U74" s="481"/>
      <c r="V74" s="481"/>
      <c r="W74" s="496"/>
      <c r="X74" s="496"/>
      <c r="Y74" s="496"/>
      <c r="Z74" s="496"/>
      <c r="AA74" s="496"/>
      <c r="AB74" s="496"/>
      <c r="AC74" s="496"/>
      <c r="AD74" s="496"/>
      <c r="AE74" s="496"/>
      <c r="AF74" s="496"/>
      <c r="AG74" s="496"/>
      <c r="AH74" s="496"/>
      <c r="AI74" s="496"/>
      <c r="AJ74" s="496"/>
      <c r="AK74" s="496"/>
      <c r="AL74" s="496"/>
      <c r="AM74" s="496"/>
      <c r="AN74" s="496"/>
      <c r="AO74" s="496"/>
      <c r="AQ74" s="261"/>
      <c r="AR74" s="264"/>
    </row>
    <row r="75" spans="1:44" ht="14.25" customHeight="1" x14ac:dyDescent="0.3">
      <c r="A75" s="482"/>
      <c r="B75" s="485"/>
      <c r="C75" s="485"/>
      <c r="D75" s="485"/>
      <c r="E75" s="485"/>
      <c r="F75" s="485"/>
      <c r="G75" s="485"/>
      <c r="H75" s="485"/>
      <c r="I75" s="485"/>
      <c r="J75" s="485"/>
      <c r="K75" s="485"/>
      <c r="L75" s="485"/>
      <c r="M75" s="485"/>
      <c r="N75" s="485"/>
      <c r="O75" s="485"/>
      <c r="P75" s="485"/>
      <c r="Q75" s="485"/>
      <c r="R75" s="485"/>
      <c r="S75" s="485"/>
      <c r="T75" s="485"/>
      <c r="U75" s="481"/>
      <c r="V75" s="481"/>
      <c r="W75" s="493"/>
      <c r="X75" s="493"/>
      <c r="Y75" s="493"/>
      <c r="Z75" s="493"/>
      <c r="AA75" s="493"/>
      <c r="AB75" s="493"/>
      <c r="AC75" s="493"/>
      <c r="AD75" s="493"/>
      <c r="AE75" s="493"/>
      <c r="AF75" s="493"/>
      <c r="AG75" s="493"/>
      <c r="AH75" s="493"/>
      <c r="AI75" s="493"/>
      <c r="AJ75" s="493"/>
      <c r="AK75" s="493"/>
      <c r="AL75" s="493"/>
      <c r="AM75" s="493"/>
      <c r="AN75" s="493"/>
      <c r="AO75" s="493"/>
      <c r="AQ75" s="261"/>
      <c r="AR75" s="264"/>
    </row>
    <row r="76" spans="1:44" ht="14.25" customHeight="1" x14ac:dyDescent="0.3">
      <c r="A76" s="480"/>
      <c r="B76" s="494"/>
      <c r="C76" s="494"/>
      <c r="D76" s="494"/>
      <c r="E76" s="494"/>
      <c r="F76" s="494"/>
      <c r="G76" s="494"/>
      <c r="H76" s="494"/>
      <c r="I76" s="494"/>
      <c r="J76" s="494"/>
      <c r="K76" s="494"/>
      <c r="L76" s="494"/>
      <c r="M76" s="494"/>
      <c r="N76" s="494"/>
      <c r="O76" s="494"/>
      <c r="P76" s="494"/>
      <c r="Q76" s="494"/>
      <c r="R76" s="494"/>
      <c r="S76" s="494"/>
      <c r="T76" s="494"/>
      <c r="U76" s="481"/>
      <c r="V76" s="481"/>
      <c r="W76" s="493"/>
      <c r="X76" s="493"/>
      <c r="Y76" s="493"/>
      <c r="Z76" s="493"/>
      <c r="AA76" s="493"/>
      <c r="AB76" s="493"/>
      <c r="AC76" s="493"/>
      <c r="AD76" s="493"/>
      <c r="AE76" s="493"/>
      <c r="AF76" s="493"/>
      <c r="AG76" s="493"/>
      <c r="AH76" s="493"/>
      <c r="AI76" s="493"/>
      <c r="AJ76" s="493"/>
      <c r="AK76" s="493"/>
      <c r="AL76" s="493"/>
      <c r="AM76" s="493"/>
      <c r="AN76" s="493"/>
      <c r="AO76" s="493"/>
      <c r="AQ76" s="261"/>
      <c r="AR76" s="264"/>
    </row>
    <row r="77" spans="1:44" ht="14.25" customHeight="1" x14ac:dyDescent="0.25">
      <c r="A77" s="481"/>
      <c r="B77" s="481"/>
      <c r="C77" s="481"/>
      <c r="D77" s="481"/>
      <c r="E77" s="481"/>
      <c r="F77" s="481"/>
      <c r="G77" s="481"/>
      <c r="H77" s="481"/>
      <c r="I77" s="481"/>
      <c r="J77" s="481"/>
      <c r="K77" s="481"/>
      <c r="L77" s="481"/>
      <c r="M77" s="481"/>
      <c r="N77" s="481"/>
      <c r="O77" s="481"/>
      <c r="P77" s="481"/>
      <c r="Q77" s="481"/>
      <c r="R77" s="481"/>
      <c r="S77" s="481"/>
      <c r="T77" s="481"/>
      <c r="U77" s="481"/>
      <c r="V77" s="481"/>
      <c r="W77" s="493"/>
      <c r="X77" s="493"/>
      <c r="Y77" s="493"/>
      <c r="Z77" s="493"/>
      <c r="AA77" s="493"/>
      <c r="AB77" s="493"/>
      <c r="AC77" s="493"/>
      <c r="AD77" s="493"/>
      <c r="AE77" s="493"/>
      <c r="AF77" s="493"/>
      <c r="AG77" s="493"/>
      <c r="AH77" s="493"/>
      <c r="AI77" s="493"/>
      <c r="AJ77" s="493"/>
      <c r="AK77" s="493"/>
      <c r="AL77" s="493"/>
      <c r="AM77" s="493"/>
      <c r="AN77" s="493"/>
      <c r="AO77" s="493"/>
      <c r="AQ77" s="261"/>
      <c r="AR77" s="262"/>
    </row>
    <row r="78" spans="1:44" ht="14.25" customHeight="1" x14ac:dyDescent="0.3">
      <c r="A78" s="480"/>
      <c r="B78" s="495"/>
      <c r="C78" s="495"/>
      <c r="D78" s="495"/>
      <c r="E78" s="495"/>
      <c r="F78" s="495"/>
      <c r="G78" s="495"/>
      <c r="H78" s="495"/>
      <c r="I78" s="495"/>
      <c r="J78" s="495"/>
      <c r="K78" s="495"/>
      <c r="L78" s="495"/>
      <c r="M78" s="495"/>
      <c r="N78" s="495"/>
      <c r="O78" s="495"/>
      <c r="P78" s="495"/>
      <c r="Q78" s="495"/>
      <c r="R78" s="495"/>
      <c r="S78" s="495"/>
      <c r="T78" s="495"/>
      <c r="U78" s="479"/>
      <c r="V78" s="479"/>
      <c r="W78" s="493"/>
      <c r="X78" s="497"/>
      <c r="Y78" s="497"/>
      <c r="Z78" s="497"/>
      <c r="AA78" s="497"/>
      <c r="AB78" s="497"/>
      <c r="AC78" s="497"/>
      <c r="AD78" s="497"/>
      <c r="AE78" s="497"/>
      <c r="AF78" s="497"/>
      <c r="AG78" s="497"/>
      <c r="AH78" s="497"/>
      <c r="AI78" s="497"/>
      <c r="AJ78" s="497"/>
      <c r="AK78" s="497"/>
      <c r="AL78" s="497"/>
      <c r="AM78" s="497"/>
      <c r="AN78" s="497"/>
      <c r="AO78" s="497"/>
      <c r="AQ78" s="265"/>
      <c r="AR78" s="264"/>
    </row>
    <row r="79" spans="1:44" ht="14.25" customHeight="1" x14ac:dyDescent="0.25">
      <c r="A79" s="482"/>
      <c r="B79" s="495"/>
      <c r="C79" s="495"/>
      <c r="D79" s="495"/>
      <c r="E79" s="495"/>
      <c r="F79" s="495"/>
      <c r="G79" s="495"/>
      <c r="H79" s="495"/>
      <c r="I79" s="495"/>
      <c r="J79" s="495"/>
      <c r="K79" s="495"/>
      <c r="L79" s="495"/>
      <c r="M79" s="495"/>
      <c r="N79" s="495"/>
      <c r="O79" s="495"/>
      <c r="P79" s="495"/>
      <c r="Q79" s="495"/>
      <c r="R79" s="495"/>
      <c r="S79" s="495"/>
      <c r="T79" s="495"/>
      <c r="U79" s="481"/>
      <c r="V79" s="481"/>
      <c r="W79" s="497"/>
      <c r="X79" s="497"/>
      <c r="Y79" s="497"/>
      <c r="Z79" s="497"/>
      <c r="AA79" s="497"/>
      <c r="AB79" s="497"/>
      <c r="AC79" s="497"/>
      <c r="AD79" s="497"/>
      <c r="AE79" s="497"/>
      <c r="AF79" s="497"/>
      <c r="AG79" s="497"/>
      <c r="AH79" s="497"/>
      <c r="AI79" s="497"/>
      <c r="AJ79" s="497"/>
      <c r="AK79" s="497"/>
      <c r="AL79" s="497"/>
      <c r="AM79" s="497"/>
      <c r="AN79" s="497"/>
      <c r="AO79" s="497"/>
      <c r="AQ79" s="263"/>
      <c r="AR79" s="262"/>
    </row>
    <row r="80" spans="1:44" ht="14.25" customHeight="1" x14ac:dyDescent="0.25">
      <c r="A80" s="482"/>
      <c r="B80" s="495"/>
      <c r="C80" s="495"/>
      <c r="D80" s="495"/>
      <c r="E80" s="495"/>
      <c r="F80" s="495"/>
      <c r="G80" s="495"/>
      <c r="H80" s="495"/>
      <c r="I80" s="495"/>
      <c r="J80" s="495"/>
      <c r="K80" s="495"/>
      <c r="L80" s="495"/>
      <c r="M80" s="495"/>
      <c r="N80" s="495"/>
      <c r="O80" s="495"/>
      <c r="P80" s="495"/>
      <c r="Q80" s="495"/>
      <c r="R80" s="495"/>
      <c r="S80" s="495"/>
      <c r="T80" s="495"/>
      <c r="U80" s="481"/>
      <c r="V80" s="481"/>
      <c r="W80" s="493"/>
      <c r="X80" s="493"/>
      <c r="Y80" s="493"/>
      <c r="Z80" s="493"/>
      <c r="AA80" s="493"/>
      <c r="AB80" s="493"/>
      <c r="AC80" s="493"/>
      <c r="AD80" s="493"/>
      <c r="AE80" s="493"/>
      <c r="AF80" s="493"/>
      <c r="AG80" s="493"/>
      <c r="AH80" s="493"/>
      <c r="AI80" s="493"/>
      <c r="AJ80" s="493"/>
      <c r="AK80" s="493"/>
      <c r="AL80" s="493"/>
      <c r="AM80" s="493"/>
      <c r="AN80" s="493"/>
      <c r="AO80" s="493"/>
      <c r="AQ80" s="261"/>
      <c r="AR80" s="262"/>
    </row>
    <row r="81" spans="1:44" ht="7.5" customHeight="1" x14ac:dyDescent="0.25">
      <c r="A81" s="482"/>
      <c r="B81" s="495"/>
      <c r="C81" s="495"/>
      <c r="D81" s="495"/>
      <c r="E81" s="495"/>
      <c r="F81" s="495"/>
      <c r="G81" s="495"/>
      <c r="H81" s="495"/>
      <c r="I81" s="495"/>
      <c r="J81" s="495"/>
      <c r="K81" s="495"/>
      <c r="L81" s="495"/>
      <c r="M81" s="495"/>
      <c r="N81" s="495"/>
      <c r="O81" s="495"/>
      <c r="P81" s="495"/>
      <c r="Q81" s="495"/>
      <c r="R81" s="495"/>
      <c r="S81" s="495"/>
      <c r="T81" s="495"/>
      <c r="U81" s="481"/>
      <c r="V81" s="481"/>
      <c r="W81" s="493"/>
      <c r="X81" s="493"/>
      <c r="Y81" s="493"/>
      <c r="Z81" s="493"/>
      <c r="AA81" s="493"/>
      <c r="AB81" s="493"/>
      <c r="AC81" s="493"/>
      <c r="AD81" s="493"/>
      <c r="AE81" s="493"/>
      <c r="AF81" s="493"/>
      <c r="AG81" s="493"/>
      <c r="AH81" s="493"/>
      <c r="AI81" s="493"/>
      <c r="AJ81" s="493"/>
      <c r="AK81" s="493"/>
      <c r="AL81" s="493"/>
      <c r="AM81" s="493"/>
      <c r="AN81" s="493"/>
      <c r="AO81" s="493"/>
      <c r="AQ81" s="261"/>
      <c r="AR81" s="262"/>
    </row>
    <row r="82" spans="1:44" ht="14.25" customHeight="1" x14ac:dyDescent="0.25">
      <c r="A82" s="482"/>
      <c r="B82" s="495"/>
      <c r="C82" s="495"/>
      <c r="D82" s="495"/>
      <c r="E82" s="495"/>
      <c r="F82" s="495"/>
      <c r="G82" s="495"/>
      <c r="H82" s="495"/>
      <c r="I82" s="495"/>
      <c r="J82" s="495"/>
      <c r="K82" s="495"/>
      <c r="L82" s="495"/>
      <c r="M82" s="495"/>
      <c r="N82" s="495"/>
      <c r="O82" s="495"/>
      <c r="P82" s="495"/>
      <c r="Q82" s="495"/>
      <c r="R82" s="495"/>
      <c r="S82" s="495"/>
      <c r="T82" s="495"/>
      <c r="U82" s="481"/>
      <c r="V82" s="481"/>
      <c r="W82" s="493"/>
      <c r="X82" s="493"/>
      <c r="Y82" s="493"/>
      <c r="Z82" s="493"/>
      <c r="AA82" s="493"/>
      <c r="AB82" s="493"/>
      <c r="AC82" s="493"/>
      <c r="AD82" s="493"/>
      <c r="AE82" s="493"/>
      <c r="AF82" s="493"/>
      <c r="AG82" s="493"/>
      <c r="AH82" s="493"/>
      <c r="AI82" s="493"/>
      <c r="AJ82" s="493"/>
      <c r="AK82" s="493"/>
      <c r="AL82" s="493"/>
      <c r="AM82" s="493"/>
      <c r="AN82" s="493"/>
      <c r="AO82" s="493"/>
      <c r="AR82" s="262"/>
    </row>
    <row r="83" spans="1:44" ht="14.25" customHeight="1" x14ac:dyDescent="0.25">
      <c r="A83" s="482"/>
      <c r="B83" s="495"/>
      <c r="C83" s="495"/>
      <c r="D83" s="495"/>
      <c r="E83" s="495"/>
      <c r="F83" s="495"/>
      <c r="G83" s="495"/>
      <c r="H83" s="495"/>
      <c r="I83" s="495"/>
      <c r="J83" s="495"/>
      <c r="K83" s="495"/>
      <c r="L83" s="495"/>
      <c r="M83" s="495"/>
      <c r="N83" s="495"/>
      <c r="O83" s="495"/>
      <c r="P83" s="495"/>
      <c r="Q83" s="495"/>
      <c r="R83" s="495"/>
      <c r="S83" s="495"/>
      <c r="T83" s="495"/>
      <c r="U83" s="481"/>
      <c r="V83" s="481"/>
      <c r="W83" s="493"/>
      <c r="X83" s="493"/>
      <c r="Y83" s="493"/>
      <c r="Z83" s="493"/>
      <c r="AA83" s="493"/>
      <c r="AB83" s="493"/>
      <c r="AC83" s="493"/>
      <c r="AD83" s="493"/>
      <c r="AE83" s="493"/>
      <c r="AF83" s="493"/>
      <c r="AG83" s="493"/>
      <c r="AH83" s="493"/>
      <c r="AI83" s="493"/>
      <c r="AJ83" s="493"/>
      <c r="AK83" s="493"/>
      <c r="AL83" s="493"/>
      <c r="AM83" s="493"/>
      <c r="AN83" s="493"/>
      <c r="AO83" s="493"/>
      <c r="AR83" s="262"/>
    </row>
    <row r="84" spans="1:44" ht="6.75" customHeight="1" x14ac:dyDescent="0.25">
      <c r="A84" s="482"/>
      <c r="B84" s="495"/>
      <c r="C84" s="495"/>
      <c r="D84" s="495"/>
      <c r="E84" s="495"/>
      <c r="F84" s="495"/>
      <c r="G84" s="495"/>
      <c r="H84" s="495"/>
      <c r="I84" s="495"/>
      <c r="J84" s="495"/>
      <c r="K84" s="495"/>
      <c r="L84" s="495"/>
      <c r="M84" s="495"/>
      <c r="N84" s="495"/>
      <c r="O84" s="495"/>
      <c r="P84" s="495"/>
      <c r="Q84" s="495"/>
      <c r="R84" s="495"/>
      <c r="S84" s="495"/>
      <c r="T84" s="495"/>
      <c r="U84" s="481"/>
      <c r="V84" s="481"/>
      <c r="W84" s="486"/>
      <c r="X84" s="486"/>
      <c r="Y84" s="486"/>
      <c r="Z84" s="486"/>
      <c r="AA84" s="486"/>
      <c r="AB84" s="486"/>
      <c r="AC84" s="486"/>
      <c r="AD84" s="486"/>
      <c r="AE84" s="486"/>
      <c r="AF84" s="486"/>
      <c r="AG84" s="486"/>
      <c r="AH84" s="486"/>
      <c r="AI84" s="486"/>
      <c r="AJ84" s="486"/>
      <c r="AK84" s="486"/>
      <c r="AL84" s="486"/>
      <c r="AM84" s="486"/>
      <c r="AN84" s="486"/>
      <c r="AO84" s="486"/>
    </row>
    <row r="85" spans="1:44" ht="14.25" customHeight="1" x14ac:dyDescent="0.25">
      <c r="A85" s="480"/>
      <c r="B85" s="494"/>
      <c r="C85" s="494"/>
      <c r="D85" s="494"/>
      <c r="E85" s="494"/>
      <c r="F85" s="494"/>
      <c r="G85" s="494"/>
      <c r="H85" s="494"/>
      <c r="I85" s="494"/>
      <c r="J85" s="494"/>
      <c r="K85" s="494"/>
      <c r="L85" s="494"/>
      <c r="M85" s="494"/>
      <c r="N85" s="494"/>
      <c r="O85" s="494"/>
      <c r="P85" s="494"/>
      <c r="Q85" s="494"/>
      <c r="R85" s="494"/>
      <c r="S85" s="494"/>
      <c r="T85" s="494"/>
      <c r="U85" s="481"/>
      <c r="V85" s="480"/>
      <c r="W85" s="494"/>
      <c r="X85" s="494"/>
      <c r="Y85" s="494"/>
      <c r="Z85" s="494"/>
      <c r="AA85" s="494"/>
      <c r="AB85" s="494"/>
      <c r="AC85" s="494"/>
      <c r="AD85" s="494"/>
      <c r="AE85" s="494"/>
      <c r="AF85" s="494"/>
      <c r="AG85" s="494"/>
      <c r="AH85" s="494"/>
      <c r="AI85" s="494"/>
      <c r="AJ85" s="494"/>
      <c r="AK85" s="494"/>
      <c r="AL85" s="494"/>
      <c r="AM85" s="494"/>
      <c r="AN85" s="494"/>
      <c r="AO85" s="494"/>
    </row>
    <row r="86" spans="1:44" ht="7.5" customHeight="1" x14ac:dyDescent="0.25">
      <c r="A86" s="482"/>
      <c r="B86" s="487"/>
      <c r="C86" s="481"/>
      <c r="D86" s="481"/>
      <c r="E86" s="481"/>
      <c r="F86" s="481"/>
      <c r="G86" s="481"/>
      <c r="H86" s="481"/>
      <c r="I86" s="481"/>
      <c r="J86" s="481"/>
      <c r="K86" s="481"/>
      <c r="L86" s="481"/>
      <c r="M86" s="481"/>
      <c r="N86" s="481"/>
      <c r="O86" s="481"/>
      <c r="P86" s="481"/>
      <c r="Q86" s="481"/>
      <c r="R86" s="481"/>
      <c r="S86" s="481"/>
      <c r="T86" s="481"/>
      <c r="U86" s="479"/>
      <c r="V86" s="480"/>
      <c r="W86" s="487"/>
      <c r="X86" s="481"/>
      <c r="Y86" s="482"/>
      <c r="Z86" s="488"/>
      <c r="AA86" s="481"/>
      <c r="AB86" s="481"/>
      <c r="AC86" s="481"/>
      <c r="AD86" s="481"/>
      <c r="AE86" s="481"/>
      <c r="AF86" s="481"/>
      <c r="AG86" s="481"/>
      <c r="AH86" s="481"/>
      <c r="AI86" s="481"/>
      <c r="AJ86" s="481"/>
      <c r="AK86" s="481"/>
      <c r="AL86" s="481"/>
      <c r="AM86" s="481"/>
      <c r="AN86" s="481"/>
      <c r="AO86" s="481"/>
    </row>
    <row r="87" spans="1:44" ht="18" customHeight="1" x14ac:dyDescent="0.25">
      <c r="A87" s="481"/>
      <c r="B87" s="493"/>
      <c r="C87" s="493"/>
      <c r="D87" s="493"/>
      <c r="E87" s="493"/>
      <c r="F87" s="493"/>
      <c r="G87" s="493"/>
      <c r="H87" s="493"/>
      <c r="I87" s="493"/>
      <c r="J87" s="493"/>
      <c r="K87" s="493"/>
      <c r="L87" s="493"/>
      <c r="M87" s="493"/>
      <c r="N87" s="493"/>
      <c r="O87" s="493"/>
      <c r="P87" s="493"/>
      <c r="Q87" s="493"/>
      <c r="R87" s="493"/>
      <c r="S87" s="493"/>
      <c r="T87" s="493"/>
      <c r="U87" s="481"/>
      <c r="V87" s="481"/>
      <c r="W87" s="498"/>
      <c r="X87" s="498"/>
      <c r="Y87" s="498"/>
      <c r="Z87" s="498"/>
      <c r="AA87" s="498"/>
      <c r="AB87" s="498"/>
      <c r="AC87" s="498"/>
      <c r="AD87" s="498"/>
      <c r="AE87" s="498"/>
      <c r="AF87" s="498"/>
      <c r="AG87" s="498"/>
      <c r="AH87" s="498"/>
      <c r="AI87" s="498"/>
      <c r="AJ87" s="498"/>
      <c r="AK87" s="498"/>
      <c r="AL87" s="498"/>
      <c r="AM87" s="498"/>
      <c r="AN87" s="498"/>
      <c r="AO87" s="498"/>
    </row>
    <row r="88" spans="1:44" ht="18.75" customHeight="1" x14ac:dyDescent="0.25">
      <c r="A88" s="481"/>
      <c r="B88" s="493"/>
      <c r="C88" s="493"/>
      <c r="D88" s="493"/>
      <c r="E88" s="493"/>
      <c r="F88" s="493"/>
      <c r="G88" s="493"/>
      <c r="H88" s="493"/>
      <c r="I88" s="493"/>
      <c r="J88" s="493"/>
      <c r="K88" s="493"/>
      <c r="L88" s="493"/>
      <c r="M88" s="493"/>
      <c r="N88" s="493"/>
      <c r="O88" s="493"/>
      <c r="P88" s="493"/>
      <c r="Q88" s="493"/>
      <c r="R88" s="493"/>
      <c r="S88" s="493"/>
      <c r="T88" s="493"/>
      <c r="U88" s="481"/>
      <c r="V88" s="481"/>
      <c r="W88" s="498"/>
      <c r="X88" s="498"/>
      <c r="Y88" s="498"/>
      <c r="Z88" s="498"/>
      <c r="AA88" s="498"/>
      <c r="AB88" s="498"/>
      <c r="AC88" s="498"/>
      <c r="AD88" s="498"/>
      <c r="AE88" s="498"/>
      <c r="AF88" s="498"/>
      <c r="AG88" s="498"/>
      <c r="AH88" s="498"/>
      <c r="AI88" s="498"/>
      <c r="AJ88" s="498"/>
      <c r="AK88" s="498"/>
      <c r="AL88" s="498"/>
      <c r="AM88" s="498"/>
      <c r="AN88" s="498"/>
      <c r="AO88" s="498"/>
    </row>
    <row r="89" spans="1:44" ht="17.399999999999999" customHeight="1" x14ac:dyDescent="0.25">
      <c r="A89" s="481"/>
      <c r="B89" s="486"/>
      <c r="C89" s="486"/>
      <c r="D89" s="486"/>
      <c r="E89" s="486"/>
      <c r="F89" s="486"/>
      <c r="G89" s="486"/>
      <c r="H89" s="486"/>
      <c r="I89" s="486"/>
      <c r="J89" s="486"/>
      <c r="K89" s="486"/>
      <c r="L89" s="486"/>
      <c r="M89" s="486"/>
      <c r="N89" s="486"/>
      <c r="O89" s="486"/>
      <c r="P89" s="486"/>
      <c r="Q89" s="486"/>
      <c r="R89" s="486"/>
      <c r="S89" s="486"/>
      <c r="T89" s="486"/>
      <c r="U89" s="481"/>
      <c r="V89" s="481"/>
      <c r="W89" s="498"/>
      <c r="X89" s="498"/>
      <c r="Y89" s="498"/>
      <c r="Z89" s="498"/>
      <c r="AA89" s="498"/>
      <c r="AB89" s="498"/>
      <c r="AC89" s="498"/>
      <c r="AD89" s="498"/>
      <c r="AE89" s="498"/>
      <c r="AF89" s="498"/>
      <c r="AG89" s="498"/>
      <c r="AH89" s="498"/>
      <c r="AI89" s="498"/>
      <c r="AJ89" s="498"/>
      <c r="AK89" s="498"/>
      <c r="AL89" s="498"/>
      <c r="AM89" s="498"/>
      <c r="AN89" s="498"/>
      <c r="AO89" s="498"/>
    </row>
    <row r="90" spans="1:44" ht="14.25" customHeight="1" x14ac:dyDescent="0.25">
      <c r="A90" s="480"/>
      <c r="B90" s="494"/>
      <c r="C90" s="494"/>
      <c r="D90" s="494"/>
      <c r="E90" s="494"/>
      <c r="F90" s="494"/>
      <c r="G90" s="494"/>
      <c r="H90" s="494"/>
      <c r="I90" s="494"/>
      <c r="J90" s="494"/>
      <c r="K90" s="494"/>
      <c r="L90" s="494"/>
      <c r="M90" s="494"/>
      <c r="N90" s="494"/>
      <c r="O90" s="494"/>
      <c r="P90" s="494"/>
      <c r="Q90" s="494"/>
      <c r="R90" s="494"/>
      <c r="S90" s="494"/>
      <c r="T90" s="494"/>
      <c r="U90" s="481"/>
      <c r="V90" s="481"/>
      <c r="W90" s="994"/>
      <c r="X90" s="994"/>
      <c r="Y90" s="994"/>
      <c r="Z90" s="994"/>
      <c r="AA90" s="994"/>
      <c r="AB90" s="994"/>
      <c r="AC90" s="994"/>
      <c r="AD90" s="994"/>
      <c r="AE90" s="994"/>
      <c r="AF90" s="994"/>
      <c r="AG90" s="994"/>
      <c r="AH90" s="994"/>
      <c r="AI90" s="994"/>
      <c r="AJ90" s="994"/>
      <c r="AK90" s="994"/>
      <c r="AL90" s="994"/>
      <c r="AM90" s="994"/>
      <c r="AN90" s="994"/>
      <c r="AO90" s="994"/>
    </row>
    <row r="91" spans="1:44" ht="14.25" customHeight="1" x14ac:dyDescent="0.25">
      <c r="A91" s="482"/>
      <c r="B91" s="481"/>
      <c r="C91" s="481"/>
      <c r="D91" s="481"/>
      <c r="E91" s="481"/>
      <c r="F91" s="481"/>
      <c r="G91" s="481"/>
      <c r="H91" s="481"/>
      <c r="I91" s="481"/>
      <c r="J91" s="481"/>
      <c r="K91" s="481"/>
      <c r="L91" s="481"/>
      <c r="M91" s="481"/>
      <c r="N91" s="481"/>
      <c r="O91" s="481"/>
      <c r="P91" s="481"/>
      <c r="Q91" s="481"/>
      <c r="R91" s="481"/>
      <c r="S91" s="481"/>
      <c r="T91" s="481"/>
      <c r="U91" s="481"/>
      <c r="V91" s="489"/>
      <c r="W91" s="499"/>
      <c r="X91" s="499"/>
      <c r="Y91" s="499"/>
      <c r="Z91" s="499"/>
      <c r="AA91" s="499"/>
      <c r="AB91" s="499"/>
      <c r="AC91" s="499"/>
      <c r="AD91" s="499"/>
      <c r="AE91" s="499"/>
      <c r="AF91" s="499"/>
      <c r="AG91" s="499"/>
      <c r="AH91" s="499"/>
      <c r="AI91" s="499"/>
      <c r="AJ91" s="499"/>
      <c r="AK91" s="499"/>
      <c r="AL91" s="499"/>
      <c r="AM91" s="499"/>
      <c r="AN91" s="499"/>
      <c r="AO91" s="499"/>
    </row>
    <row r="92" spans="1:44" ht="14.25" customHeight="1" x14ac:dyDescent="0.25">
      <c r="A92" s="482"/>
      <c r="B92" s="493"/>
      <c r="C92" s="493"/>
      <c r="D92" s="493"/>
      <c r="E92" s="493"/>
      <c r="F92" s="493"/>
      <c r="G92" s="493"/>
      <c r="H92" s="493"/>
      <c r="I92" s="493"/>
      <c r="J92" s="493"/>
      <c r="K92" s="493"/>
      <c r="L92" s="493"/>
      <c r="M92" s="493"/>
      <c r="N92" s="493"/>
      <c r="O92" s="493"/>
      <c r="P92" s="493"/>
      <c r="Q92" s="493"/>
      <c r="R92" s="493"/>
      <c r="S92" s="493"/>
      <c r="T92" s="493"/>
      <c r="U92" s="481"/>
      <c r="V92" s="481"/>
      <c r="W92" s="481"/>
      <c r="X92" s="481"/>
      <c r="Y92" s="482"/>
      <c r="Z92" s="490"/>
      <c r="AA92" s="481"/>
      <c r="AB92" s="481"/>
      <c r="AC92" s="481"/>
      <c r="AD92" s="481"/>
      <c r="AE92" s="481"/>
      <c r="AF92" s="481"/>
      <c r="AG92" s="481"/>
      <c r="AH92" s="481"/>
      <c r="AI92" s="481"/>
      <c r="AJ92" s="481"/>
      <c r="AK92" s="481"/>
      <c r="AL92" s="481"/>
      <c r="AM92" s="481"/>
      <c r="AN92" s="481"/>
      <c r="AO92" s="481"/>
    </row>
    <row r="93" spans="1:44" ht="14.25" customHeight="1" x14ac:dyDescent="0.25">
      <c r="A93" s="482"/>
      <c r="B93" s="493"/>
      <c r="C93" s="493"/>
      <c r="D93" s="493"/>
      <c r="E93" s="493"/>
      <c r="F93" s="493"/>
      <c r="G93" s="493"/>
      <c r="H93" s="493"/>
      <c r="I93" s="493"/>
      <c r="J93" s="493"/>
      <c r="K93" s="493"/>
      <c r="L93" s="493"/>
      <c r="M93" s="493"/>
      <c r="N93" s="493"/>
      <c r="O93" s="493"/>
      <c r="P93" s="493"/>
      <c r="Q93" s="493"/>
      <c r="R93" s="493"/>
      <c r="S93" s="493"/>
      <c r="T93" s="493"/>
      <c r="U93" s="481"/>
      <c r="V93" s="481"/>
      <c r="W93" s="493"/>
      <c r="X93" s="493"/>
      <c r="Y93" s="493"/>
      <c r="Z93" s="493"/>
      <c r="AA93" s="493"/>
      <c r="AB93" s="493"/>
      <c r="AC93" s="493"/>
      <c r="AD93" s="493"/>
      <c r="AE93" s="493"/>
      <c r="AF93" s="493"/>
      <c r="AG93" s="493"/>
      <c r="AH93" s="493"/>
      <c r="AI93" s="493"/>
      <c r="AJ93" s="493"/>
      <c r="AK93" s="493"/>
      <c r="AL93" s="493"/>
      <c r="AM93" s="493"/>
      <c r="AN93" s="493"/>
      <c r="AO93" s="493"/>
    </row>
    <row r="94" spans="1:44" ht="14.25" customHeight="1" x14ac:dyDescent="0.25">
      <c r="A94" s="482"/>
      <c r="B94" s="493"/>
      <c r="C94" s="493"/>
      <c r="D94" s="493"/>
      <c r="E94" s="493"/>
      <c r="F94" s="493"/>
      <c r="G94" s="493"/>
      <c r="H94" s="493"/>
      <c r="I94" s="493"/>
      <c r="J94" s="493"/>
      <c r="K94" s="493"/>
      <c r="L94" s="493"/>
      <c r="M94" s="493"/>
      <c r="N94" s="493"/>
      <c r="O94" s="493"/>
      <c r="P94" s="493"/>
      <c r="Q94" s="493"/>
      <c r="R94" s="493"/>
      <c r="S94" s="493"/>
      <c r="T94" s="493"/>
      <c r="U94" s="481"/>
      <c r="V94" s="481"/>
      <c r="W94" s="493"/>
      <c r="X94" s="493"/>
      <c r="Y94" s="493"/>
      <c r="Z94" s="493"/>
      <c r="AA94" s="493"/>
      <c r="AB94" s="493"/>
      <c r="AC94" s="493"/>
      <c r="AD94" s="493"/>
      <c r="AE94" s="493"/>
      <c r="AF94" s="493"/>
      <c r="AG94" s="493"/>
      <c r="AH94" s="493"/>
      <c r="AI94" s="493"/>
      <c r="AJ94" s="493"/>
      <c r="AK94" s="493"/>
      <c r="AL94" s="493"/>
      <c r="AM94" s="493"/>
      <c r="AN94" s="493"/>
      <c r="AO94" s="493"/>
    </row>
    <row r="95" spans="1:44" ht="14.25" customHeight="1" x14ac:dyDescent="0.25">
      <c r="A95" s="482"/>
      <c r="B95" s="493"/>
      <c r="C95" s="493"/>
      <c r="D95" s="493"/>
      <c r="E95" s="493"/>
      <c r="F95" s="493"/>
      <c r="G95" s="493"/>
      <c r="H95" s="493"/>
      <c r="I95" s="493"/>
      <c r="J95" s="493"/>
      <c r="K95" s="493"/>
      <c r="L95" s="493"/>
      <c r="M95" s="493"/>
      <c r="N95" s="493"/>
      <c r="O95" s="493"/>
      <c r="P95" s="493"/>
      <c r="Q95" s="493"/>
      <c r="R95" s="493"/>
      <c r="S95" s="493"/>
      <c r="T95" s="493"/>
      <c r="U95" s="481"/>
      <c r="V95" s="481"/>
      <c r="W95" s="493"/>
      <c r="X95" s="493"/>
      <c r="Y95" s="493"/>
      <c r="Z95" s="493"/>
      <c r="AA95" s="493"/>
      <c r="AB95" s="493"/>
      <c r="AC95" s="493"/>
      <c r="AD95" s="493"/>
      <c r="AE95" s="493"/>
      <c r="AF95" s="493"/>
      <c r="AG95" s="493"/>
      <c r="AH95" s="493"/>
      <c r="AI95" s="493"/>
      <c r="AJ95" s="493"/>
      <c r="AK95" s="493"/>
      <c r="AL95" s="493"/>
      <c r="AM95" s="493"/>
      <c r="AN95" s="493"/>
      <c r="AO95" s="493"/>
    </row>
    <row r="96" spans="1:44" ht="14.25" customHeight="1" x14ac:dyDescent="0.25">
      <c r="A96" s="482"/>
      <c r="B96" s="493"/>
      <c r="C96" s="493"/>
      <c r="D96" s="493"/>
      <c r="E96" s="493"/>
      <c r="F96" s="493"/>
      <c r="G96" s="493"/>
      <c r="H96" s="493"/>
      <c r="I96" s="493"/>
      <c r="J96" s="493"/>
      <c r="K96" s="493"/>
      <c r="L96" s="493"/>
      <c r="M96" s="493"/>
      <c r="N96" s="493"/>
      <c r="O96" s="493"/>
      <c r="P96" s="493"/>
      <c r="Q96" s="493"/>
      <c r="R96" s="493"/>
      <c r="S96" s="493"/>
      <c r="T96" s="493"/>
      <c r="U96" s="481"/>
      <c r="V96" s="481"/>
      <c r="W96" s="493"/>
      <c r="X96" s="493"/>
      <c r="Y96" s="493"/>
      <c r="Z96" s="493"/>
      <c r="AA96" s="493"/>
      <c r="AB96" s="493"/>
      <c r="AC96" s="493"/>
      <c r="AD96" s="493"/>
      <c r="AE96" s="493"/>
      <c r="AF96" s="493"/>
      <c r="AG96" s="493"/>
      <c r="AH96" s="493"/>
      <c r="AI96" s="493"/>
      <c r="AJ96" s="493"/>
      <c r="AK96" s="493"/>
      <c r="AL96" s="493"/>
      <c r="AM96" s="493"/>
      <c r="AN96" s="493"/>
      <c r="AO96" s="493"/>
    </row>
    <row r="97" spans="1:41" ht="14.25" customHeight="1" x14ac:dyDescent="0.25">
      <c r="A97" s="482"/>
      <c r="B97" s="493"/>
      <c r="C97" s="493"/>
      <c r="D97" s="493"/>
      <c r="E97" s="493"/>
      <c r="F97" s="493"/>
      <c r="G97" s="493"/>
      <c r="H97" s="493"/>
      <c r="I97" s="493"/>
      <c r="J97" s="493"/>
      <c r="K97" s="493"/>
      <c r="L97" s="493"/>
      <c r="M97" s="493"/>
      <c r="N97" s="493"/>
      <c r="O97" s="493"/>
      <c r="P97" s="493"/>
      <c r="Q97" s="493"/>
      <c r="R97" s="493"/>
      <c r="S97" s="493"/>
      <c r="T97" s="493"/>
      <c r="U97" s="481"/>
      <c r="V97" s="481"/>
      <c r="W97" s="493"/>
      <c r="X97" s="493"/>
      <c r="Y97" s="493"/>
      <c r="Z97" s="493"/>
      <c r="AA97" s="493"/>
      <c r="AB97" s="493"/>
      <c r="AC97" s="493"/>
      <c r="AD97" s="493"/>
      <c r="AE97" s="493"/>
      <c r="AF97" s="493"/>
      <c r="AG97" s="493"/>
      <c r="AH97" s="493"/>
      <c r="AI97" s="493"/>
      <c r="AJ97" s="493"/>
      <c r="AK97" s="493"/>
      <c r="AL97" s="493"/>
      <c r="AM97" s="493"/>
      <c r="AN97" s="493"/>
      <c r="AO97" s="493"/>
    </row>
    <row r="98" spans="1:41" ht="14.25" customHeight="1" x14ac:dyDescent="0.25">
      <c r="A98" s="482"/>
      <c r="B98" s="493"/>
      <c r="C98" s="493"/>
      <c r="D98" s="493"/>
      <c r="E98" s="493"/>
      <c r="F98" s="493"/>
      <c r="G98" s="493"/>
      <c r="H98" s="493"/>
      <c r="I98" s="493"/>
      <c r="J98" s="493"/>
      <c r="K98" s="493"/>
      <c r="L98" s="493"/>
      <c r="M98" s="493"/>
      <c r="N98" s="493"/>
      <c r="O98" s="493"/>
      <c r="P98" s="493"/>
      <c r="Q98" s="493"/>
      <c r="R98" s="493"/>
      <c r="S98" s="493"/>
      <c r="T98" s="493"/>
      <c r="U98" s="481"/>
      <c r="V98" s="479"/>
      <c r="W98" s="483"/>
      <c r="X98" s="483"/>
      <c r="Y98" s="483"/>
      <c r="Z98" s="483"/>
      <c r="AA98" s="483"/>
      <c r="AB98" s="483"/>
      <c r="AC98" s="483"/>
      <c r="AD98" s="483"/>
      <c r="AE98" s="483"/>
      <c r="AF98" s="483"/>
      <c r="AG98" s="483"/>
      <c r="AH98" s="483"/>
      <c r="AI98" s="483"/>
      <c r="AJ98" s="483"/>
      <c r="AK98" s="483"/>
      <c r="AL98" s="483"/>
      <c r="AM98" s="483"/>
      <c r="AN98" s="483"/>
      <c r="AO98" s="483"/>
    </row>
    <row r="99" spans="1:41" ht="14.25" customHeight="1" x14ac:dyDescent="0.25">
      <c r="A99" s="482"/>
      <c r="B99" s="493"/>
      <c r="C99" s="493"/>
      <c r="D99" s="493"/>
      <c r="E99" s="493"/>
      <c r="F99" s="493"/>
      <c r="G99" s="493"/>
      <c r="H99" s="493"/>
      <c r="I99" s="493"/>
      <c r="J99" s="493"/>
      <c r="K99" s="493"/>
      <c r="L99" s="493"/>
      <c r="M99" s="493"/>
      <c r="N99" s="493"/>
      <c r="O99" s="493"/>
      <c r="P99" s="493"/>
      <c r="Q99" s="493"/>
      <c r="R99" s="493"/>
      <c r="S99" s="493"/>
      <c r="T99" s="493"/>
      <c r="U99" s="481"/>
      <c r="V99" s="491"/>
      <c r="W99" s="500"/>
      <c r="X99" s="500"/>
      <c r="Y99" s="500"/>
      <c r="Z99" s="500"/>
      <c r="AA99" s="500"/>
      <c r="AB99" s="500"/>
      <c r="AC99" s="500"/>
      <c r="AD99" s="500"/>
      <c r="AE99" s="500"/>
      <c r="AF99" s="500"/>
      <c r="AG99" s="500"/>
      <c r="AH99" s="500"/>
      <c r="AI99" s="500"/>
      <c r="AJ99" s="500"/>
      <c r="AK99" s="500"/>
      <c r="AL99" s="500"/>
      <c r="AM99" s="500"/>
      <c r="AN99" s="500"/>
      <c r="AO99" s="500"/>
    </row>
    <row r="100" spans="1:41" ht="14.25" customHeight="1" x14ac:dyDescent="0.25">
      <c r="A100" s="492"/>
      <c r="B100" s="493"/>
      <c r="C100" s="493"/>
      <c r="D100" s="493"/>
      <c r="E100" s="493"/>
      <c r="F100" s="493"/>
      <c r="G100" s="493"/>
      <c r="H100" s="493"/>
      <c r="I100" s="493"/>
      <c r="J100" s="493"/>
      <c r="K100" s="493"/>
      <c r="L100" s="493"/>
      <c r="M100" s="493"/>
      <c r="N100" s="493"/>
      <c r="O100" s="493"/>
      <c r="P100" s="493"/>
      <c r="Q100" s="493"/>
      <c r="R100" s="493"/>
      <c r="S100" s="493"/>
      <c r="T100" s="493"/>
      <c r="U100" s="481"/>
      <c r="V100" s="481"/>
      <c r="W100" s="481"/>
      <c r="X100" s="481"/>
      <c r="Y100" s="482"/>
      <c r="Z100" s="490"/>
      <c r="AA100" s="481"/>
      <c r="AB100" s="481"/>
      <c r="AC100" s="481"/>
      <c r="AD100" s="481"/>
      <c r="AE100" s="481"/>
      <c r="AF100" s="481"/>
      <c r="AG100" s="481"/>
      <c r="AH100" s="481"/>
      <c r="AI100" s="481"/>
      <c r="AJ100" s="481"/>
      <c r="AK100" s="481"/>
      <c r="AL100" s="481"/>
      <c r="AM100" s="481"/>
      <c r="AN100" s="481"/>
      <c r="AO100" s="481"/>
    </row>
    <row r="101" spans="1:41" ht="14.25" customHeight="1" x14ac:dyDescent="0.25">
      <c r="A101" s="482"/>
      <c r="B101" s="493"/>
      <c r="C101" s="493"/>
      <c r="D101" s="493"/>
      <c r="E101" s="493"/>
      <c r="F101" s="493"/>
      <c r="G101" s="493"/>
      <c r="H101" s="493"/>
      <c r="I101" s="493"/>
      <c r="J101" s="493"/>
      <c r="K101" s="493"/>
      <c r="L101" s="493"/>
      <c r="M101" s="493"/>
      <c r="N101" s="493"/>
      <c r="O101" s="493"/>
      <c r="P101" s="493"/>
      <c r="Q101" s="493"/>
      <c r="R101" s="493"/>
      <c r="S101" s="493"/>
      <c r="T101" s="493"/>
      <c r="U101" s="481"/>
      <c r="V101" s="482"/>
      <c r="W101" s="495"/>
      <c r="X101" s="495"/>
      <c r="Y101" s="495"/>
      <c r="Z101" s="495"/>
      <c r="AA101" s="495"/>
      <c r="AB101" s="495"/>
      <c r="AC101" s="495"/>
      <c r="AD101" s="495"/>
      <c r="AE101" s="495"/>
      <c r="AF101" s="495"/>
      <c r="AG101" s="495"/>
      <c r="AH101" s="495"/>
      <c r="AI101" s="495"/>
      <c r="AJ101" s="495"/>
      <c r="AK101" s="495"/>
      <c r="AL101" s="495"/>
      <c r="AM101" s="495"/>
      <c r="AN101" s="495"/>
      <c r="AO101" s="495"/>
    </row>
    <row r="102" spans="1:41" ht="14.25" customHeight="1" x14ac:dyDescent="0.25">
      <c r="A102" s="482"/>
      <c r="B102" s="493"/>
      <c r="C102" s="493"/>
      <c r="D102" s="493"/>
      <c r="E102" s="493"/>
      <c r="F102" s="493"/>
      <c r="G102" s="493"/>
      <c r="H102" s="493"/>
      <c r="I102" s="493"/>
      <c r="J102" s="493"/>
      <c r="K102" s="493"/>
      <c r="L102" s="493"/>
      <c r="M102" s="493"/>
      <c r="N102" s="493"/>
      <c r="O102" s="493"/>
      <c r="P102" s="493"/>
      <c r="Q102" s="493"/>
      <c r="R102" s="493"/>
      <c r="S102" s="493"/>
      <c r="T102" s="493"/>
      <c r="U102" s="481"/>
      <c r="V102" s="479"/>
      <c r="W102" s="495"/>
      <c r="X102" s="495"/>
      <c r="Y102" s="495"/>
      <c r="Z102" s="495"/>
      <c r="AA102" s="495"/>
      <c r="AB102" s="495"/>
      <c r="AC102" s="495"/>
      <c r="AD102" s="495"/>
      <c r="AE102" s="495"/>
      <c r="AF102" s="495"/>
      <c r="AG102" s="495"/>
      <c r="AH102" s="495"/>
      <c r="AI102" s="495"/>
      <c r="AJ102" s="495"/>
      <c r="AK102" s="495"/>
      <c r="AL102" s="495"/>
      <c r="AM102" s="495"/>
      <c r="AN102" s="495"/>
      <c r="AO102" s="495"/>
    </row>
    <row r="103" spans="1:41" ht="14.25" customHeight="1" x14ac:dyDescent="0.25">
      <c r="A103" s="480"/>
      <c r="B103" s="494"/>
      <c r="C103" s="494"/>
      <c r="D103" s="494"/>
      <c r="E103" s="494"/>
      <c r="F103" s="494"/>
      <c r="G103" s="494"/>
      <c r="H103" s="494"/>
      <c r="I103" s="494"/>
      <c r="J103" s="494"/>
      <c r="K103" s="494"/>
      <c r="L103" s="494"/>
      <c r="M103" s="494"/>
      <c r="N103" s="494"/>
      <c r="O103" s="494"/>
      <c r="P103" s="494"/>
      <c r="Q103" s="494"/>
      <c r="R103" s="494"/>
      <c r="S103" s="494"/>
      <c r="T103" s="494"/>
      <c r="U103" s="481"/>
      <c r="V103" s="481"/>
      <c r="W103" s="495"/>
      <c r="X103" s="495"/>
      <c r="Y103" s="495"/>
      <c r="Z103" s="495"/>
      <c r="AA103" s="495"/>
      <c r="AB103" s="495"/>
      <c r="AC103" s="495"/>
      <c r="AD103" s="495"/>
      <c r="AE103" s="495"/>
      <c r="AF103" s="495"/>
      <c r="AG103" s="495"/>
      <c r="AH103" s="495"/>
      <c r="AI103" s="495"/>
      <c r="AJ103" s="495"/>
      <c r="AK103" s="495"/>
      <c r="AL103" s="495"/>
      <c r="AM103" s="495"/>
      <c r="AN103" s="495"/>
      <c r="AO103" s="495"/>
    </row>
    <row r="104" spans="1:41" ht="14.25" customHeight="1" x14ac:dyDescent="0.25">
      <c r="A104" s="482"/>
      <c r="B104" s="483"/>
      <c r="C104" s="483"/>
      <c r="D104" s="483"/>
      <c r="E104" s="483"/>
      <c r="F104" s="483"/>
      <c r="G104" s="483"/>
      <c r="H104" s="483"/>
      <c r="I104" s="483"/>
      <c r="J104" s="483"/>
      <c r="K104" s="483"/>
      <c r="L104" s="483"/>
      <c r="M104" s="483"/>
      <c r="N104" s="483"/>
      <c r="O104" s="483"/>
      <c r="P104" s="483"/>
      <c r="Q104" s="483"/>
      <c r="R104" s="483"/>
      <c r="S104" s="483"/>
      <c r="T104" s="483"/>
      <c r="U104" s="481"/>
      <c r="V104" s="481"/>
      <c r="W104" s="495"/>
      <c r="X104" s="495"/>
      <c r="Y104" s="495"/>
      <c r="Z104" s="495"/>
      <c r="AA104" s="495"/>
      <c r="AB104" s="495"/>
      <c r="AC104" s="495"/>
      <c r="AD104" s="495"/>
      <c r="AE104" s="495"/>
      <c r="AF104" s="495"/>
      <c r="AG104" s="495"/>
      <c r="AH104" s="495"/>
      <c r="AI104" s="495"/>
      <c r="AJ104" s="495"/>
      <c r="AK104" s="495"/>
      <c r="AL104" s="495"/>
      <c r="AM104" s="495"/>
      <c r="AN104" s="495"/>
      <c r="AO104" s="495"/>
    </row>
    <row r="105" spans="1:41" ht="14.25" customHeight="1" x14ac:dyDescent="0.25">
      <c r="A105" s="994"/>
      <c r="B105" s="493"/>
      <c r="C105" s="493"/>
      <c r="D105" s="493"/>
      <c r="E105" s="493"/>
      <c r="F105" s="493"/>
      <c r="G105" s="493"/>
      <c r="H105" s="493"/>
      <c r="I105" s="493"/>
      <c r="J105" s="493"/>
      <c r="K105" s="493"/>
      <c r="L105" s="493"/>
      <c r="M105" s="493"/>
      <c r="N105" s="493"/>
      <c r="O105" s="493"/>
      <c r="P105" s="493"/>
      <c r="Q105" s="493"/>
      <c r="R105" s="493"/>
      <c r="S105" s="493"/>
      <c r="T105" s="493"/>
      <c r="U105" s="481"/>
      <c r="V105" s="481"/>
      <c r="W105" s="495"/>
      <c r="X105" s="495"/>
      <c r="Y105" s="495"/>
      <c r="Z105" s="495"/>
      <c r="AA105" s="495"/>
      <c r="AB105" s="495"/>
      <c r="AC105" s="495"/>
      <c r="AD105" s="495"/>
      <c r="AE105" s="495"/>
      <c r="AF105" s="495"/>
      <c r="AG105" s="495"/>
      <c r="AH105" s="495"/>
      <c r="AI105" s="495"/>
      <c r="AJ105" s="495"/>
      <c r="AK105" s="495"/>
      <c r="AL105" s="495"/>
      <c r="AM105" s="495"/>
      <c r="AN105" s="495"/>
      <c r="AO105" s="495"/>
    </row>
    <row r="106" spans="1:41" ht="14.25" customHeight="1" x14ac:dyDescent="0.25">
      <c r="A106" s="484"/>
      <c r="B106" s="493"/>
      <c r="C106" s="493"/>
      <c r="D106" s="493"/>
      <c r="E106" s="493"/>
      <c r="F106" s="493"/>
      <c r="G106" s="493"/>
      <c r="H106" s="493"/>
      <c r="I106" s="493"/>
      <c r="J106" s="493"/>
      <c r="K106" s="493"/>
      <c r="L106" s="493"/>
      <c r="M106" s="493"/>
      <c r="N106" s="493"/>
      <c r="O106" s="493"/>
      <c r="P106" s="493"/>
      <c r="Q106" s="493"/>
      <c r="R106" s="493"/>
      <c r="S106" s="493"/>
      <c r="T106" s="493"/>
      <c r="U106" s="481"/>
      <c r="V106" s="480"/>
      <c r="W106" s="494"/>
      <c r="X106" s="494"/>
      <c r="Y106" s="494"/>
      <c r="Z106" s="494"/>
      <c r="AA106" s="494"/>
      <c r="AB106" s="494"/>
      <c r="AC106" s="494"/>
      <c r="AD106" s="494"/>
      <c r="AE106" s="494"/>
      <c r="AF106" s="494"/>
      <c r="AG106" s="494"/>
      <c r="AH106" s="494"/>
      <c r="AI106" s="494"/>
      <c r="AJ106" s="494"/>
      <c r="AK106" s="494"/>
      <c r="AL106" s="494"/>
      <c r="AM106" s="494"/>
      <c r="AN106" s="494"/>
      <c r="AO106" s="494"/>
    </row>
    <row r="107" spans="1:41" ht="14.25" customHeight="1" x14ac:dyDescent="0.25">
      <c r="A107" s="482"/>
      <c r="B107" s="493"/>
      <c r="C107" s="493"/>
      <c r="D107" s="493"/>
      <c r="E107" s="493"/>
      <c r="F107" s="493"/>
      <c r="G107" s="493"/>
      <c r="H107" s="493"/>
      <c r="I107" s="493"/>
      <c r="J107" s="493"/>
      <c r="K107" s="493"/>
      <c r="L107" s="493"/>
      <c r="M107" s="493"/>
      <c r="N107" s="493"/>
      <c r="O107" s="493"/>
      <c r="P107" s="493"/>
      <c r="Q107" s="493"/>
      <c r="R107" s="493"/>
      <c r="S107" s="493"/>
      <c r="T107" s="493"/>
      <c r="U107" s="481"/>
      <c r="V107" s="480"/>
      <c r="W107" s="487"/>
      <c r="X107" s="481"/>
      <c r="Y107" s="481"/>
      <c r="Z107" s="481"/>
      <c r="AA107" s="481"/>
      <c r="AB107" s="481"/>
      <c r="AC107" s="481"/>
      <c r="AD107" s="481"/>
      <c r="AE107" s="481"/>
      <c r="AF107" s="481"/>
      <c r="AG107" s="481"/>
      <c r="AH107" s="481"/>
      <c r="AI107" s="481"/>
      <c r="AJ107" s="481"/>
      <c r="AK107" s="481"/>
      <c r="AL107" s="481"/>
      <c r="AM107" s="481"/>
      <c r="AN107" s="481"/>
      <c r="AO107" s="481"/>
    </row>
    <row r="108" spans="1:41" ht="14.25" customHeight="1" x14ac:dyDescent="0.25">
      <c r="A108" s="484"/>
      <c r="B108" s="493"/>
      <c r="C108" s="493"/>
      <c r="D108" s="493"/>
      <c r="E108" s="493"/>
      <c r="F108" s="493"/>
      <c r="G108" s="493"/>
      <c r="H108" s="493"/>
      <c r="I108" s="493"/>
      <c r="J108" s="493"/>
      <c r="K108" s="493"/>
      <c r="L108" s="493"/>
      <c r="M108" s="493"/>
      <c r="N108" s="493"/>
      <c r="O108" s="493"/>
      <c r="P108" s="493"/>
      <c r="Q108" s="493"/>
      <c r="R108" s="493"/>
      <c r="S108" s="493"/>
      <c r="T108" s="493"/>
      <c r="U108" s="479"/>
      <c r="V108" s="479"/>
      <c r="W108" s="493"/>
      <c r="X108" s="493"/>
      <c r="Y108" s="493"/>
      <c r="Z108" s="493"/>
      <c r="AA108" s="493"/>
      <c r="AB108" s="493"/>
      <c r="AC108" s="493"/>
      <c r="AD108" s="493"/>
      <c r="AE108" s="493"/>
      <c r="AF108" s="493"/>
      <c r="AG108" s="493"/>
      <c r="AH108" s="493"/>
      <c r="AI108" s="493"/>
      <c r="AJ108" s="493"/>
      <c r="AK108" s="493"/>
      <c r="AL108" s="493"/>
      <c r="AM108" s="493"/>
      <c r="AN108" s="493"/>
      <c r="AO108" s="493"/>
    </row>
    <row r="109" spans="1:41" ht="14.25" customHeight="1" x14ac:dyDescent="0.25">
      <c r="A109" s="484"/>
      <c r="B109" s="493"/>
      <c r="C109" s="493"/>
      <c r="D109" s="493"/>
      <c r="E109" s="493"/>
      <c r="F109" s="493"/>
      <c r="G109" s="493"/>
      <c r="H109" s="493"/>
      <c r="I109" s="493"/>
      <c r="J109" s="493"/>
      <c r="K109" s="493"/>
      <c r="L109" s="493"/>
      <c r="M109" s="493"/>
      <c r="N109" s="493"/>
      <c r="O109" s="493"/>
      <c r="P109" s="493"/>
      <c r="Q109" s="493"/>
      <c r="R109" s="493"/>
      <c r="S109" s="493"/>
      <c r="T109" s="493"/>
      <c r="U109" s="481"/>
      <c r="V109" s="481"/>
      <c r="W109" s="493"/>
      <c r="X109" s="493"/>
      <c r="Y109" s="493"/>
      <c r="Z109" s="493"/>
      <c r="AA109" s="493"/>
      <c r="AB109" s="493"/>
      <c r="AC109" s="493"/>
      <c r="AD109" s="493"/>
      <c r="AE109" s="493"/>
      <c r="AF109" s="493"/>
      <c r="AG109" s="493"/>
      <c r="AH109" s="493"/>
      <c r="AI109" s="493"/>
      <c r="AJ109" s="493"/>
      <c r="AK109" s="493"/>
      <c r="AL109" s="493"/>
      <c r="AM109" s="493"/>
      <c r="AN109" s="493"/>
      <c r="AO109" s="493"/>
    </row>
    <row r="110" spans="1:41" ht="14.25" customHeight="1" x14ac:dyDescent="0.25">
      <c r="A110" s="482"/>
      <c r="B110" s="493"/>
      <c r="C110" s="493"/>
      <c r="D110" s="493"/>
      <c r="E110" s="493"/>
      <c r="F110" s="493"/>
      <c r="G110" s="493"/>
      <c r="H110" s="493"/>
      <c r="I110" s="493"/>
      <c r="J110" s="493"/>
      <c r="K110" s="493"/>
      <c r="L110" s="493"/>
      <c r="M110" s="493"/>
      <c r="N110" s="493"/>
      <c r="O110" s="493"/>
      <c r="P110" s="493"/>
      <c r="Q110" s="493"/>
      <c r="R110" s="493"/>
      <c r="S110" s="493"/>
      <c r="T110" s="493"/>
      <c r="U110" s="481"/>
      <c r="V110" s="481"/>
      <c r="W110" s="493"/>
      <c r="X110" s="493"/>
      <c r="Y110" s="493"/>
      <c r="Z110" s="493"/>
      <c r="AA110" s="493"/>
      <c r="AB110" s="493"/>
      <c r="AC110" s="493"/>
      <c r="AD110" s="493"/>
      <c r="AE110" s="493"/>
      <c r="AF110" s="493"/>
      <c r="AG110" s="493"/>
      <c r="AH110" s="493"/>
      <c r="AI110" s="493"/>
      <c r="AJ110" s="493"/>
      <c r="AK110" s="493"/>
      <c r="AL110" s="493"/>
      <c r="AM110" s="493"/>
      <c r="AN110" s="493"/>
      <c r="AO110" s="493"/>
    </row>
    <row r="111" spans="1:41" ht="14.25" customHeight="1" x14ac:dyDescent="0.25">
      <c r="A111" s="482"/>
      <c r="B111" s="493"/>
      <c r="C111" s="493"/>
      <c r="D111" s="493"/>
      <c r="E111" s="493"/>
      <c r="F111" s="493"/>
      <c r="G111" s="493"/>
      <c r="H111" s="493"/>
      <c r="I111" s="493"/>
      <c r="J111" s="493"/>
      <c r="K111" s="493"/>
      <c r="L111" s="493"/>
      <c r="M111" s="493"/>
      <c r="N111" s="493"/>
      <c r="O111" s="493"/>
      <c r="P111" s="493"/>
      <c r="Q111" s="493"/>
      <c r="R111" s="493"/>
      <c r="S111" s="493"/>
      <c r="T111" s="493"/>
      <c r="U111" s="481"/>
      <c r="V111" s="481"/>
      <c r="W111" s="493"/>
      <c r="X111" s="493"/>
      <c r="Y111" s="493"/>
      <c r="Z111" s="493"/>
      <c r="AA111" s="493"/>
      <c r="AB111" s="493"/>
      <c r="AC111" s="493"/>
      <c r="AD111" s="493"/>
      <c r="AE111" s="493"/>
      <c r="AF111" s="493"/>
      <c r="AG111" s="493"/>
      <c r="AH111" s="493"/>
      <c r="AI111" s="493"/>
      <c r="AJ111" s="493"/>
      <c r="AK111" s="493"/>
      <c r="AL111" s="493"/>
      <c r="AM111" s="493"/>
      <c r="AN111" s="493"/>
      <c r="AO111" s="493"/>
    </row>
    <row r="112" spans="1:41" ht="14.25" customHeight="1" x14ac:dyDescent="0.25">
      <c r="A112" s="994"/>
      <c r="B112" s="493"/>
      <c r="C112" s="493"/>
      <c r="D112" s="493"/>
      <c r="E112" s="493"/>
      <c r="F112" s="493"/>
      <c r="G112" s="493"/>
      <c r="H112" s="493"/>
      <c r="I112" s="493"/>
      <c r="J112" s="493"/>
      <c r="K112" s="493"/>
      <c r="L112" s="493"/>
      <c r="M112" s="493"/>
      <c r="N112" s="493"/>
      <c r="O112" s="493"/>
      <c r="P112" s="493"/>
      <c r="Q112" s="493"/>
      <c r="R112" s="493"/>
      <c r="S112" s="493"/>
      <c r="T112" s="493"/>
      <c r="U112" s="481"/>
      <c r="V112" s="481"/>
      <c r="W112" s="493"/>
      <c r="X112" s="493"/>
      <c r="Y112" s="493"/>
      <c r="Z112" s="493"/>
      <c r="AA112" s="493"/>
      <c r="AB112" s="493"/>
      <c r="AC112" s="493"/>
      <c r="AD112" s="493"/>
      <c r="AE112" s="493"/>
      <c r="AF112" s="493"/>
      <c r="AG112" s="493"/>
      <c r="AH112" s="493"/>
      <c r="AI112" s="493"/>
      <c r="AJ112" s="493"/>
      <c r="AK112" s="493"/>
      <c r="AL112" s="493"/>
      <c r="AM112" s="493"/>
      <c r="AN112" s="493"/>
      <c r="AO112" s="493"/>
    </row>
    <row r="113" spans="1:41" ht="14.25" customHeight="1" x14ac:dyDescent="0.25">
      <c r="A113" s="994"/>
      <c r="B113" s="493"/>
      <c r="C113" s="493"/>
      <c r="D113" s="493"/>
      <c r="E113" s="493"/>
      <c r="F113" s="493"/>
      <c r="G113" s="493"/>
      <c r="H113" s="493"/>
      <c r="I113" s="493"/>
      <c r="J113" s="493"/>
      <c r="K113" s="493"/>
      <c r="L113" s="493"/>
      <c r="M113" s="493"/>
      <c r="N113" s="493"/>
      <c r="O113" s="493"/>
      <c r="P113" s="493"/>
      <c r="Q113" s="493"/>
      <c r="R113" s="493"/>
      <c r="S113" s="493"/>
      <c r="T113" s="493"/>
      <c r="U113" s="479"/>
      <c r="V113" s="481"/>
      <c r="W113" s="486"/>
      <c r="X113" s="486"/>
      <c r="Y113" s="486"/>
      <c r="Z113" s="486"/>
      <c r="AA113" s="486"/>
      <c r="AB113" s="486"/>
      <c r="AC113" s="486"/>
      <c r="AD113" s="486"/>
      <c r="AE113" s="486"/>
      <c r="AF113" s="486"/>
      <c r="AG113" s="486"/>
      <c r="AH113" s="486"/>
      <c r="AI113" s="486"/>
      <c r="AJ113" s="486"/>
      <c r="AK113" s="486"/>
      <c r="AL113" s="486"/>
      <c r="AM113" s="486"/>
      <c r="AN113" s="486"/>
      <c r="AO113" s="486"/>
    </row>
    <row r="114" spans="1:41" ht="14.25" customHeight="1" x14ac:dyDescent="0.25">
      <c r="A114" s="994"/>
      <c r="B114" s="493"/>
      <c r="C114" s="493"/>
      <c r="D114" s="493"/>
      <c r="E114" s="493"/>
      <c r="F114" s="493"/>
      <c r="G114" s="493"/>
      <c r="H114" s="493"/>
      <c r="I114" s="493"/>
      <c r="J114" s="493"/>
      <c r="K114" s="493"/>
      <c r="L114" s="493"/>
      <c r="M114" s="493"/>
      <c r="N114" s="493"/>
      <c r="O114" s="493"/>
      <c r="P114" s="493"/>
      <c r="Q114" s="493"/>
      <c r="R114" s="493"/>
      <c r="S114" s="493"/>
      <c r="T114" s="493"/>
      <c r="U114" s="481"/>
      <c r="V114" s="994"/>
      <c r="W114" s="994"/>
      <c r="X114" s="994"/>
      <c r="Y114" s="994"/>
      <c r="Z114" s="994"/>
      <c r="AA114" s="994"/>
      <c r="AB114" s="994"/>
      <c r="AC114" s="994"/>
      <c r="AD114" s="994"/>
      <c r="AE114" s="994"/>
      <c r="AF114" s="994"/>
      <c r="AG114" s="994"/>
      <c r="AH114" s="994"/>
      <c r="AI114" s="994"/>
      <c r="AJ114" s="994"/>
      <c r="AK114" s="994"/>
      <c r="AL114" s="994"/>
      <c r="AM114" s="994"/>
      <c r="AN114" s="994"/>
      <c r="AO114" s="994"/>
    </row>
    <row r="115" spans="1:41" ht="14.25" customHeight="1" x14ac:dyDescent="0.25">
      <c r="U115" s="113"/>
    </row>
    <row r="116" spans="1:41" ht="14.25" customHeight="1" x14ac:dyDescent="0.25">
      <c r="U116" s="113"/>
    </row>
    <row r="117" spans="1:41" ht="14.25" customHeight="1" x14ac:dyDescent="0.25">
      <c r="U117" s="113"/>
    </row>
    <row r="118" spans="1:41" ht="14.25" customHeight="1" x14ac:dyDescent="0.25">
      <c r="U118" s="113"/>
    </row>
    <row r="119" spans="1:41" ht="14.25" customHeight="1" x14ac:dyDescent="0.25">
      <c r="U119" s="113"/>
    </row>
    <row r="120" spans="1:41" ht="14.25" customHeight="1" x14ac:dyDescent="0.25">
      <c r="U120" s="114"/>
    </row>
    <row r="121" spans="1:41" ht="14.25" customHeight="1" x14ac:dyDescent="0.25">
      <c r="U121" s="113"/>
    </row>
    <row r="122" spans="1:41" ht="14.25" customHeight="1" x14ac:dyDescent="0.25">
      <c r="U122" s="113"/>
    </row>
    <row r="123" spans="1:41" ht="14.25" customHeight="1" x14ac:dyDescent="0.25">
      <c r="U123" s="113"/>
    </row>
    <row r="124" spans="1:41" ht="14.25" customHeight="1" x14ac:dyDescent="0.25">
      <c r="U124" s="113"/>
    </row>
    <row r="125" spans="1:41" ht="14.25" customHeight="1" x14ac:dyDescent="0.25">
      <c r="U125" s="113"/>
    </row>
    <row r="126" spans="1:41" ht="14.25" customHeight="1" x14ac:dyDescent="0.25">
      <c r="U126" s="113"/>
    </row>
  </sheetData>
  <sheetProtection password="EC30" sheet="1" objects="1" scenarios="1" insertRows="0"/>
  <mergeCells count="202">
    <mergeCell ref="D16:R18"/>
    <mergeCell ref="S16:Z17"/>
    <mergeCell ref="AA16:AA18"/>
    <mergeCell ref="AB16:AE18"/>
    <mergeCell ref="AF16:AO17"/>
    <mergeCell ref="S18:V18"/>
    <mergeCell ref="W18:Z18"/>
    <mergeCell ref="A10:G10"/>
    <mergeCell ref="H10:T10"/>
    <mergeCell ref="U10:Y10"/>
    <mergeCell ref="AA10:AF10"/>
    <mergeCell ref="AG10:AI10"/>
    <mergeCell ref="A11:G11"/>
    <mergeCell ref="AA11:AI11"/>
    <mergeCell ref="A13:AO13"/>
    <mergeCell ref="A14:AO15"/>
    <mergeCell ref="A16:C18"/>
    <mergeCell ref="AF18:AJ18"/>
    <mergeCell ref="AK18:AO18"/>
    <mergeCell ref="A1:AO1"/>
    <mergeCell ref="A2:AO2"/>
    <mergeCell ref="A4:G4"/>
    <mergeCell ref="H4:J4"/>
    <mergeCell ref="L4:P4"/>
    <mergeCell ref="W4:AA4"/>
    <mergeCell ref="AH4:AO4"/>
    <mergeCell ref="B8:G8"/>
    <mergeCell ref="M8:AG8"/>
    <mergeCell ref="AH8:AO8"/>
    <mergeCell ref="A7:G7"/>
    <mergeCell ref="M7:AG7"/>
    <mergeCell ref="AH7:AO7"/>
    <mergeCell ref="D5:G5"/>
    <mergeCell ref="AH5:AO5"/>
    <mergeCell ref="A6:G6"/>
    <mergeCell ref="AH6:AO6"/>
    <mergeCell ref="I5:AF6"/>
    <mergeCell ref="AK19:AO19"/>
    <mergeCell ref="D20:R20"/>
    <mergeCell ref="S20:V20"/>
    <mergeCell ref="W20:Z20"/>
    <mergeCell ref="AF20:AJ20"/>
    <mergeCell ref="AK20:AO20"/>
    <mergeCell ref="A20:C20"/>
    <mergeCell ref="D19:R19"/>
    <mergeCell ref="S19:V19"/>
    <mergeCell ref="W19:Z19"/>
    <mergeCell ref="AF19:AJ19"/>
    <mergeCell ref="AB19:AE19"/>
    <mergeCell ref="AB20:AE20"/>
    <mergeCell ref="A19:C19"/>
    <mergeCell ref="AK21:AO21"/>
    <mergeCell ref="A22:C22"/>
    <mergeCell ref="D22:R22"/>
    <mergeCell ref="S22:V22"/>
    <mergeCell ref="W22:Z22"/>
    <mergeCell ref="AF22:AJ22"/>
    <mergeCell ref="AK22:AO22"/>
    <mergeCell ref="A21:C21"/>
    <mergeCell ref="D21:R21"/>
    <mergeCell ref="S21:V21"/>
    <mergeCell ref="W21:Z21"/>
    <mergeCell ref="AF21:AJ21"/>
    <mergeCell ref="AB21:AE21"/>
    <mergeCell ref="AB22:AE22"/>
    <mergeCell ref="AK23:AO23"/>
    <mergeCell ref="A24:C24"/>
    <mergeCell ref="D24:R24"/>
    <mergeCell ref="S24:V24"/>
    <mergeCell ref="W24:Z24"/>
    <mergeCell ref="AF24:AJ24"/>
    <mergeCell ref="AK24:AO24"/>
    <mergeCell ref="A23:C23"/>
    <mergeCell ref="D23:R23"/>
    <mergeCell ref="S23:V23"/>
    <mergeCell ref="W23:Z23"/>
    <mergeCell ref="AF23:AJ23"/>
    <mergeCell ref="AB23:AE23"/>
    <mergeCell ref="AB24:AE24"/>
    <mergeCell ref="AK25:AO25"/>
    <mergeCell ref="A26:C26"/>
    <mergeCell ref="D26:R26"/>
    <mergeCell ref="S26:V26"/>
    <mergeCell ref="W26:Z26"/>
    <mergeCell ref="AF26:AJ26"/>
    <mergeCell ref="AK26:AO26"/>
    <mergeCell ref="A25:C25"/>
    <mergeCell ref="D25:R25"/>
    <mergeCell ref="S25:V25"/>
    <mergeCell ref="W25:Z25"/>
    <mergeCell ref="AF25:AJ25"/>
    <mergeCell ref="AB25:AE25"/>
    <mergeCell ref="AB26:AE26"/>
    <mergeCell ref="AK27:AO27"/>
    <mergeCell ref="A28:C28"/>
    <mergeCell ref="D28:R28"/>
    <mergeCell ref="S28:V28"/>
    <mergeCell ref="W28:Z28"/>
    <mergeCell ref="AF28:AJ28"/>
    <mergeCell ref="AK28:AO28"/>
    <mergeCell ref="A27:C27"/>
    <mergeCell ref="D27:R27"/>
    <mergeCell ref="S27:V27"/>
    <mergeCell ref="W27:Z27"/>
    <mergeCell ref="AF27:AJ27"/>
    <mergeCell ref="AB27:AE27"/>
    <mergeCell ref="AB28:AE28"/>
    <mergeCell ref="AK29:AO29"/>
    <mergeCell ref="A30:C30"/>
    <mergeCell ref="D30:R30"/>
    <mergeCell ref="S30:V30"/>
    <mergeCell ref="W30:Z30"/>
    <mergeCell ref="AF30:AJ30"/>
    <mergeCell ref="AK30:AO30"/>
    <mergeCell ref="A29:C29"/>
    <mergeCell ref="D29:R29"/>
    <mergeCell ref="S29:V29"/>
    <mergeCell ref="W29:Z29"/>
    <mergeCell ref="AF29:AJ29"/>
    <mergeCell ref="AB29:AE29"/>
    <mergeCell ref="AB30:AE30"/>
    <mergeCell ref="AK31:AO31"/>
    <mergeCell ref="A32:C32"/>
    <mergeCell ref="D32:R32"/>
    <mergeCell ref="S32:V32"/>
    <mergeCell ref="W32:Z32"/>
    <mergeCell ref="AF32:AJ32"/>
    <mergeCell ref="AK32:AO32"/>
    <mergeCell ref="A31:C31"/>
    <mergeCell ref="D31:R31"/>
    <mergeCell ref="S31:V31"/>
    <mergeCell ref="W31:Z31"/>
    <mergeCell ref="AF31:AJ31"/>
    <mergeCell ref="AB31:AE31"/>
    <mergeCell ref="AB32:AE32"/>
    <mergeCell ref="AK33:AO33"/>
    <mergeCell ref="A34:C34"/>
    <mergeCell ref="D34:R34"/>
    <mergeCell ref="S34:V34"/>
    <mergeCell ref="W34:Z34"/>
    <mergeCell ref="AF34:AJ34"/>
    <mergeCell ref="AK34:AO34"/>
    <mergeCell ref="A33:C33"/>
    <mergeCell ref="D33:R33"/>
    <mergeCell ref="S33:V33"/>
    <mergeCell ref="W33:Z33"/>
    <mergeCell ref="AF33:AJ33"/>
    <mergeCell ref="AB33:AE33"/>
    <mergeCell ref="AB34:AE34"/>
    <mergeCell ref="A36:C36"/>
    <mergeCell ref="D36:R36"/>
    <mergeCell ref="S36:V36"/>
    <mergeCell ref="W36:Z36"/>
    <mergeCell ref="AF36:AJ36"/>
    <mergeCell ref="AK36:AO36"/>
    <mergeCell ref="A35:C35"/>
    <mergeCell ref="D35:R35"/>
    <mergeCell ref="S35:V35"/>
    <mergeCell ref="W35:Z35"/>
    <mergeCell ref="AF35:AJ35"/>
    <mergeCell ref="AB35:AE35"/>
    <mergeCell ref="AB36:AE36"/>
    <mergeCell ref="B59:AO59"/>
    <mergeCell ref="H49:N50"/>
    <mergeCell ref="O49:AA50"/>
    <mergeCell ref="AB49:AH49"/>
    <mergeCell ref="AI49:AO49"/>
    <mergeCell ref="B54:AO54"/>
    <mergeCell ref="B55:AO55"/>
    <mergeCell ref="AF39:AJ39"/>
    <mergeCell ref="AK39:AO39"/>
    <mergeCell ref="AF41:AO42"/>
    <mergeCell ref="I46:U46"/>
    <mergeCell ref="A48:G48"/>
    <mergeCell ref="H48:N48"/>
    <mergeCell ref="O48:AA48"/>
    <mergeCell ref="AB48:AH48"/>
    <mergeCell ref="AI48:AO48"/>
    <mergeCell ref="AQ34:AU36"/>
    <mergeCell ref="AQ30:AU31"/>
    <mergeCell ref="AQ32:AU32"/>
    <mergeCell ref="AQ33:AU33"/>
    <mergeCell ref="L44:N44"/>
    <mergeCell ref="R4:V4"/>
    <mergeCell ref="B56:AO56"/>
    <mergeCell ref="B57:AO57"/>
    <mergeCell ref="B58:AO58"/>
    <mergeCell ref="AK37:AO37"/>
    <mergeCell ref="A38:C38"/>
    <mergeCell ref="D38:R38"/>
    <mergeCell ref="S38:V38"/>
    <mergeCell ref="W38:Z38"/>
    <mergeCell ref="AF38:AJ38"/>
    <mergeCell ref="AK38:AO38"/>
    <mergeCell ref="A37:C37"/>
    <mergeCell ref="D37:R37"/>
    <mergeCell ref="S37:V37"/>
    <mergeCell ref="W37:Z37"/>
    <mergeCell ref="AF37:AJ37"/>
    <mergeCell ref="AB37:AE37"/>
    <mergeCell ref="AB38:AE38"/>
    <mergeCell ref="AK35:AO35"/>
  </mergeCells>
  <conditionalFormatting sqref="W4 L4 R4">
    <cfRule type="expression" dxfId="380" priority="3" stopIfTrue="1">
      <formula>L4&lt;&gt;TypeChantier</formula>
    </cfRule>
  </conditionalFormatting>
  <conditionalFormatting sqref="AF20:AO38">
    <cfRule type="cellIs" dxfId="379" priority="2" stopIfTrue="1" operator="equal">
      <formula>0</formula>
    </cfRule>
  </conditionalFormatting>
  <conditionalFormatting sqref="X44">
    <cfRule type="expression" dxfId="378" priority="5" stopIfTrue="1">
      <formula>L44&lt;&gt;0</formula>
    </cfRule>
  </conditionalFormatting>
  <conditionalFormatting sqref="B58:AO58">
    <cfRule type="expression" dxfId="377" priority="6">
      <formula>$L$44&lt;0</formula>
    </cfRule>
  </conditionalFormatting>
  <conditionalFormatting sqref="AF19:AO19">
    <cfRule type="cellIs" dxfId="376" priority="1" stopIfTrue="1" operator="equal">
      <formula>0</formula>
    </cfRule>
  </conditionalFormatting>
  <dataValidations count="1">
    <dataValidation type="list" allowBlank="1" showInputMessage="1" showErrorMessage="1" sqref="AR1" xr:uid="{00000000-0002-0000-0C00-000000000000}">
      <formula1>"FR,NL"</formula1>
    </dataValidation>
  </dataValidations>
  <pageMargins left="0.19685039370078741" right="0.19685039370078741" top="0.19685039370078741" bottom="0.19685039370078741" header="0" footer="0"/>
  <pageSetup paperSize="9" scale="97" fitToHeight="0" orientation="portrait" r:id="rId1"/>
  <headerFooter alignWithMargins="0"/>
  <rowBreaks count="1" manualBreakCount="1">
    <brk id="59" max="40" man="1"/>
  </rowBreaks>
  <drawing r:id="rId2"/>
  <legacyDrawing r:id="rId3"/>
  <oleObjects>
    <mc:AlternateContent xmlns:mc="http://schemas.openxmlformats.org/markup-compatibility/2006">
      <mc:Choice Requires="x14">
        <oleObject progId="Document" shapeId="29705" r:id="rId4">
          <objectPr defaultSize="0" autoPict="0" r:id="rId5">
            <anchor moveWithCells="1">
              <from>
                <xdr:col>0</xdr:col>
                <xdr:colOff>68580</xdr:colOff>
                <xdr:row>60</xdr:row>
                <xdr:rowOff>7620</xdr:rowOff>
              </from>
              <to>
                <xdr:col>39</xdr:col>
                <xdr:colOff>0</xdr:colOff>
                <xdr:row>108</xdr:row>
                <xdr:rowOff>83820</xdr:rowOff>
              </to>
            </anchor>
          </objectPr>
        </oleObject>
      </mc:Choice>
      <mc:Fallback>
        <oleObject progId="Document" shapeId="29705" r:id="rId4"/>
      </mc:Fallback>
    </mc:AlternateContent>
  </oleObjects>
  <extLst>
    <ext xmlns:x14="http://schemas.microsoft.com/office/spreadsheetml/2009/9/main" uri="{CCE6A557-97BC-4b89-ADB6-D9C93CAAB3DF}">
      <x14:dataValidations xmlns:xm="http://schemas.microsoft.com/office/excel/2006/main" count="1">
        <x14:dataValidation type="list" allowBlank="1" xr:uid="{00000000-0002-0000-0C00-000001000000}">
          <x14:formula1>
            <xm:f>MR!$A:$A</xm:f>
          </x14:formula1>
          <xm:sqref>A20:C38</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pageSetUpPr fitToPage="1"/>
  </sheetPr>
  <dimension ref="A1:CC126"/>
  <sheetViews>
    <sheetView zoomScaleNormal="100" zoomScaleSheetLayoutView="70" workbookViewId="0">
      <selection activeCell="AG10" sqref="AG10:AI10"/>
    </sheetView>
  </sheetViews>
  <sheetFormatPr baseColWidth="10" defaultColWidth="11.44140625" defaultRowHeight="13.2" x14ac:dyDescent="0.25"/>
  <cols>
    <col min="1" max="3" width="2.88671875" style="917" customWidth="1"/>
    <col min="4" max="26" width="2.44140625" style="917" customWidth="1"/>
    <col min="27" max="27" width="5.5546875" style="917" customWidth="1"/>
    <col min="28" max="31" width="2.5546875" style="917" customWidth="1"/>
    <col min="32" max="41" width="2.44140625" style="917" customWidth="1"/>
    <col min="42" max="42" width="6.44140625" style="917" customWidth="1"/>
    <col min="43" max="45" width="11.44140625" style="256" customWidth="1"/>
    <col min="46" max="46" width="11.44140625" style="175" customWidth="1"/>
    <col min="47" max="47" width="15.44140625" style="175" customWidth="1"/>
    <col min="48" max="16384" width="11.44140625" style="917"/>
  </cols>
  <sheetData>
    <row r="1" spans="1:51" s="89" customFormat="1" ht="17.399999999999999" x14ac:dyDescent="0.3">
      <c r="A1" s="1769" t="s">
        <v>186</v>
      </c>
      <c r="B1" s="1769"/>
      <c r="C1" s="1769"/>
      <c r="D1" s="1769"/>
      <c r="E1" s="1769"/>
      <c r="F1" s="1769"/>
      <c r="G1" s="1769"/>
      <c r="H1" s="1769"/>
      <c r="I1" s="1769"/>
      <c r="J1" s="1769"/>
      <c r="K1" s="1769"/>
      <c r="L1" s="1769"/>
      <c r="M1" s="1769"/>
      <c r="N1" s="1769"/>
      <c r="O1" s="1769"/>
      <c r="P1" s="1769"/>
      <c r="Q1" s="1769"/>
      <c r="R1" s="1769"/>
      <c r="S1" s="1769"/>
      <c r="T1" s="1769"/>
      <c r="U1" s="1769"/>
      <c r="V1" s="1769"/>
      <c r="W1" s="1769"/>
      <c r="X1" s="1769"/>
      <c r="Y1" s="1769"/>
      <c r="Z1" s="1769"/>
      <c r="AA1" s="1769"/>
      <c r="AB1" s="1769"/>
      <c r="AC1" s="1769"/>
      <c r="AD1" s="1769"/>
      <c r="AE1" s="1769"/>
      <c r="AF1" s="1769"/>
      <c r="AG1" s="1769"/>
      <c r="AH1" s="1769"/>
      <c r="AI1" s="1769"/>
      <c r="AJ1" s="1769"/>
      <c r="AK1" s="1769"/>
      <c r="AL1" s="1769"/>
      <c r="AM1" s="1769"/>
      <c r="AN1" s="1769"/>
      <c r="AO1" s="1769"/>
      <c r="AR1" s="256"/>
      <c r="AT1" s="239"/>
      <c r="AU1" s="239"/>
    </row>
    <row r="2" spans="1:51" s="92" customFormat="1" ht="17.399999999999999" x14ac:dyDescent="0.3">
      <c r="A2" s="1770" t="s">
        <v>442</v>
      </c>
      <c r="B2" s="1770"/>
      <c r="C2" s="1770"/>
      <c r="D2" s="1770"/>
      <c r="E2" s="1770"/>
      <c r="F2" s="1770"/>
      <c r="G2" s="1770"/>
      <c r="H2" s="1770"/>
      <c r="I2" s="1770"/>
      <c r="J2" s="1770"/>
      <c r="K2" s="1770"/>
      <c r="L2" s="1770"/>
      <c r="M2" s="1770"/>
      <c r="N2" s="1770"/>
      <c r="O2" s="1770"/>
      <c r="P2" s="1770"/>
      <c r="Q2" s="1770"/>
      <c r="R2" s="1770"/>
      <c r="S2" s="1770"/>
      <c r="T2" s="1770"/>
      <c r="U2" s="1770"/>
      <c r="V2" s="1770"/>
      <c r="W2" s="1770"/>
      <c r="X2" s="1770"/>
      <c r="Y2" s="1770"/>
      <c r="Z2" s="1770"/>
      <c r="AA2" s="1770"/>
      <c r="AB2" s="1770"/>
      <c r="AC2" s="1770"/>
      <c r="AD2" s="1770"/>
      <c r="AE2" s="1770"/>
      <c r="AF2" s="1770"/>
      <c r="AG2" s="1770"/>
      <c r="AH2" s="1770"/>
      <c r="AI2" s="1770"/>
      <c r="AJ2" s="1770"/>
      <c r="AK2" s="1770"/>
      <c r="AL2" s="1770"/>
      <c r="AM2" s="1770"/>
      <c r="AN2" s="1770"/>
      <c r="AO2" s="1770"/>
      <c r="AR2" s="257"/>
      <c r="AT2" s="240"/>
      <c r="AU2" s="240"/>
    </row>
    <row r="3" spans="1:51" x14ac:dyDescent="0.25">
      <c r="A3" s="917" t="str">
        <f>données!A5</f>
        <v>version 2021 (1)</v>
      </c>
      <c r="AR3" s="258"/>
    </row>
    <row r="4" spans="1:51" x14ac:dyDescent="0.25">
      <c r="A4" s="1620" t="s">
        <v>100</v>
      </c>
      <c r="B4" s="1620"/>
      <c r="C4" s="1620"/>
      <c r="D4" s="1620"/>
      <c r="E4" s="1620"/>
      <c r="F4" s="1620"/>
      <c r="G4" s="1780"/>
      <c r="H4" s="1519" t="s">
        <v>97</v>
      </c>
      <c r="I4" s="1520"/>
      <c r="J4" s="1520"/>
      <c r="K4" s="269"/>
      <c r="L4" s="1647" t="s">
        <v>488</v>
      </c>
      <c r="M4" s="1647"/>
      <c r="N4" s="1647"/>
      <c r="O4" s="1647"/>
      <c r="P4" s="1647"/>
      <c r="Q4" s="269"/>
      <c r="R4" s="1647" t="s">
        <v>484</v>
      </c>
      <c r="S4" s="1647"/>
      <c r="T4" s="1647"/>
      <c r="U4" s="1647"/>
      <c r="V4" s="1647"/>
      <c r="W4" s="1647" t="s">
        <v>489</v>
      </c>
      <c r="X4" s="1647"/>
      <c r="Y4" s="1647"/>
      <c r="Z4" s="1647"/>
      <c r="AA4" s="1647"/>
      <c r="AB4" s="1133" t="s">
        <v>42</v>
      </c>
      <c r="AC4" s="1276"/>
      <c r="AD4" s="1276"/>
      <c r="AE4" s="1276"/>
      <c r="AF4" s="1276"/>
      <c r="AG4" s="1134"/>
      <c r="AH4" s="1621" t="s">
        <v>101</v>
      </c>
      <c r="AI4" s="1622"/>
      <c r="AJ4" s="1622"/>
      <c r="AK4" s="1622"/>
      <c r="AL4" s="1622"/>
      <c r="AM4" s="1622"/>
      <c r="AN4" s="1622"/>
      <c r="AO4" s="1622"/>
      <c r="AP4" s="20"/>
      <c r="AQ4" s="259"/>
      <c r="AR4" s="258"/>
    </row>
    <row r="5" spans="1:51" ht="12.75" customHeight="1" x14ac:dyDescent="0.25">
      <c r="A5" s="1123" t="s">
        <v>137</v>
      </c>
      <c r="B5" s="1123"/>
      <c r="C5" s="1123"/>
      <c r="D5" s="1744">
        <f>données!D7</f>
        <v>0</v>
      </c>
      <c r="E5" s="1744"/>
      <c r="F5" s="1744"/>
      <c r="G5" s="1779"/>
      <c r="H5" s="269" t="s">
        <v>141</v>
      </c>
      <c r="I5" s="1701">
        <f>données!$J$7</f>
        <v>0</v>
      </c>
      <c r="J5" s="1701"/>
      <c r="K5" s="1701"/>
      <c r="L5" s="1701"/>
      <c r="M5" s="1701"/>
      <c r="N5" s="1701"/>
      <c r="O5" s="1701"/>
      <c r="P5" s="1701"/>
      <c r="Q5" s="1701"/>
      <c r="R5" s="1701"/>
      <c r="S5" s="1701"/>
      <c r="T5" s="1701"/>
      <c r="U5" s="1701"/>
      <c r="V5" s="1701"/>
      <c r="W5" s="1701"/>
      <c r="X5" s="1701"/>
      <c r="Y5" s="1701"/>
      <c r="Z5" s="1701"/>
      <c r="AA5" s="1701"/>
      <c r="AB5" s="1701"/>
      <c r="AC5" s="1701"/>
      <c r="AD5" s="1701"/>
      <c r="AE5" s="1701"/>
      <c r="AF5" s="1701"/>
      <c r="AG5" s="1382"/>
      <c r="AH5" s="1743">
        <f>données!$AI$7</f>
        <v>0</v>
      </c>
      <c r="AI5" s="1744"/>
      <c r="AJ5" s="1744"/>
      <c r="AK5" s="1744"/>
      <c r="AL5" s="1744"/>
      <c r="AM5" s="1744"/>
      <c r="AN5" s="1744"/>
      <c r="AO5" s="1744"/>
      <c r="AP5" s="994"/>
      <c r="AQ5" s="163"/>
      <c r="AR5" s="258"/>
    </row>
    <row r="6" spans="1:51" ht="12.75" customHeight="1" x14ac:dyDescent="0.25">
      <c r="A6" s="1724">
        <f>données!A8</f>
        <v>0</v>
      </c>
      <c r="B6" s="1724"/>
      <c r="C6" s="1724"/>
      <c r="D6" s="1724"/>
      <c r="E6" s="1724"/>
      <c r="F6" s="1724"/>
      <c r="G6" s="1725"/>
      <c r="H6" s="269" t="s">
        <v>138</v>
      </c>
      <c r="I6" s="1703"/>
      <c r="J6" s="1703"/>
      <c r="K6" s="1703"/>
      <c r="L6" s="1703"/>
      <c r="M6" s="1703"/>
      <c r="N6" s="1703"/>
      <c r="O6" s="1703"/>
      <c r="P6" s="1703"/>
      <c r="Q6" s="1703"/>
      <c r="R6" s="1703"/>
      <c r="S6" s="1703"/>
      <c r="T6" s="1703"/>
      <c r="U6" s="1703"/>
      <c r="V6" s="1703"/>
      <c r="W6" s="1703"/>
      <c r="X6" s="1703"/>
      <c r="Y6" s="1703"/>
      <c r="Z6" s="1703"/>
      <c r="AA6" s="1703"/>
      <c r="AB6" s="1703"/>
      <c r="AC6" s="1703"/>
      <c r="AD6" s="1703"/>
      <c r="AE6" s="1703"/>
      <c r="AF6" s="1703"/>
      <c r="AG6" s="764" t="s">
        <v>44</v>
      </c>
      <c r="AH6" s="1755">
        <f>données!$AI$8</f>
        <v>0</v>
      </c>
      <c r="AI6" s="1756"/>
      <c r="AJ6" s="1756"/>
      <c r="AK6" s="1756"/>
      <c r="AL6" s="1756"/>
      <c r="AM6" s="1756"/>
      <c r="AN6" s="1756"/>
      <c r="AO6" s="1756"/>
      <c r="AP6" s="994"/>
      <c r="AQ6" s="163"/>
      <c r="AR6" s="258"/>
    </row>
    <row r="7" spans="1:51" ht="12.15" customHeight="1" x14ac:dyDescent="0.25">
      <c r="A7" s="1724">
        <f>données!A9</f>
        <v>0</v>
      </c>
      <c r="B7" s="1724"/>
      <c r="C7" s="1724"/>
      <c r="D7" s="1724"/>
      <c r="E7" s="1724"/>
      <c r="F7" s="1724"/>
      <c r="G7" s="1725"/>
      <c r="H7" s="269" t="s">
        <v>140</v>
      </c>
      <c r="I7" s="269"/>
      <c r="J7" s="269"/>
      <c r="K7" s="269"/>
      <c r="L7" s="269"/>
      <c r="M7" s="1695">
        <f>données!$M$9</f>
        <v>0</v>
      </c>
      <c r="N7" s="1695"/>
      <c r="O7" s="1695"/>
      <c r="P7" s="1695"/>
      <c r="Q7" s="1695"/>
      <c r="R7" s="1695"/>
      <c r="S7" s="1695"/>
      <c r="T7" s="1695"/>
      <c r="U7" s="1695"/>
      <c r="V7" s="1695"/>
      <c r="W7" s="1695"/>
      <c r="X7" s="1695"/>
      <c r="Y7" s="1695"/>
      <c r="Z7" s="1695"/>
      <c r="AA7" s="1695"/>
      <c r="AB7" s="1695"/>
      <c r="AC7" s="1695"/>
      <c r="AD7" s="1695"/>
      <c r="AE7" s="1695"/>
      <c r="AF7" s="1695"/>
      <c r="AG7" s="1995"/>
      <c r="AH7" s="1755">
        <f>données!$AI$9</f>
        <v>0</v>
      </c>
      <c r="AI7" s="1756"/>
      <c r="AJ7" s="1756"/>
      <c r="AK7" s="1756"/>
      <c r="AL7" s="1756"/>
      <c r="AM7" s="1756"/>
      <c r="AN7" s="1756"/>
      <c r="AO7" s="1756"/>
      <c r="AP7" s="994"/>
      <c r="AQ7" s="163"/>
      <c r="AR7" s="258"/>
    </row>
    <row r="8" spans="1:51" x14ac:dyDescent="0.25">
      <c r="A8" s="1123" t="s">
        <v>138</v>
      </c>
      <c r="B8" s="1726">
        <f>données!B10</f>
        <v>0</v>
      </c>
      <c r="C8" s="1726"/>
      <c r="D8" s="1726"/>
      <c r="E8" s="1726"/>
      <c r="F8" s="1726"/>
      <c r="G8" s="1727"/>
      <c r="H8" s="269" t="s">
        <v>139</v>
      </c>
      <c r="I8" s="269"/>
      <c r="J8" s="269"/>
      <c r="K8" s="269"/>
      <c r="L8" s="1276"/>
      <c r="M8" s="1728">
        <f>données!$M$10</f>
        <v>0</v>
      </c>
      <c r="N8" s="1728"/>
      <c r="O8" s="1728"/>
      <c r="P8" s="1728"/>
      <c r="Q8" s="1728"/>
      <c r="R8" s="1728"/>
      <c r="S8" s="1728"/>
      <c r="T8" s="1728"/>
      <c r="U8" s="1728"/>
      <c r="V8" s="1728"/>
      <c r="W8" s="1728"/>
      <c r="X8" s="1728"/>
      <c r="Y8" s="1728"/>
      <c r="Z8" s="1728"/>
      <c r="AA8" s="1728"/>
      <c r="AB8" s="1728"/>
      <c r="AC8" s="1728"/>
      <c r="AD8" s="1728"/>
      <c r="AE8" s="1728"/>
      <c r="AF8" s="1728"/>
      <c r="AG8" s="1729"/>
      <c r="AH8" s="1755" t="str">
        <f>IF(données!$AI$10=0,"",données!$AI$10)</f>
        <v/>
      </c>
      <c r="AI8" s="1756"/>
      <c r="AJ8" s="1756"/>
      <c r="AK8" s="1756"/>
      <c r="AL8" s="1756"/>
      <c r="AM8" s="1756"/>
      <c r="AN8" s="1756"/>
      <c r="AO8" s="1756"/>
      <c r="AP8" s="994"/>
      <c r="AQ8" s="163"/>
      <c r="AR8" s="260"/>
      <c r="AS8" s="163"/>
      <c r="AT8" s="213"/>
      <c r="AU8" s="213"/>
      <c r="AV8" s="994"/>
      <c r="AW8" s="994"/>
      <c r="AX8" s="994"/>
      <c r="AY8" s="994"/>
    </row>
    <row r="9" spans="1:51" x14ac:dyDescent="0.25">
      <c r="A9" s="909"/>
      <c r="B9" s="909"/>
      <c r="C9" s="909"/>
      <c r="D9" s="909"/>
      <c r="E9" s="909"/>
      <c r="F9" s="909"/>
      <c r="G9" s="417"/>
      <c r="H9" s="18"/>
      <c r="I9" s="909"/>
      <c r="J9" s="909"/>
      <c r="K9" s="909"/>
      <c r="L9" s="909"/>
      <c r="M9" s="909"/>
      <c r="N9" s="909"/>
      <c r="O9" s="909"/>
      <c r="P9" s="909"/>
      <c r="Q9" s="909"/>
      <c r="R9" s="909"/>
      <c r="S9" s="909"/>
      <c r="T9" s="909"/>
      <c r="U9" s="909"/>
      <c r="V9" s="909"/>
      <c r="W9" s="909"/>
      <c r="X9" s="909"/>
      <c r="Y9" s="909"/>
      <c r="Z9" s="909"/>
      <c r="AA9" s="909"/>
      <c r="AB9" s="909"/>
      <c r="AC9" s="909"/>
      <c r="AD9" s="909"/>
      <c r="AE9" s="909"/>
      <c r="AF9" s="909"/>
      <c r="AG9" s="909"/>
      <c r="AH9" s="176"/>
      <c r="AI9" s="909"/>
      <c r="AJ9" s="909"/>
      <c r="AK9" s="909"/>
      <c r="AL9" s="909"/>
      <c r="AM9" s="909"/>
      <c r="AN9" s="909"/>
      <c r="AO9" s="909"/>
    </row>
    <row r="10" spans="1:51" ht="21" x14ac:dyDescent="0.4">
      <c r="A10" s="1771" t="str">
        <f>'dv1'!A10:E10</f>
        <v>Ed. 2017</v>
      </c>
      <c r="B10" s="1771"/>
      <c r="C10" s="1771"/>
      <c r="D10" s="1771"/>
      <c r="E10" s="1771"/>
      <c r="F10" s="1771"/>
      <c r="G10" s="1636"/>
      <c r="H10" s="2027" t="s">
        <v>18</v>
      </c>
      <c r="I10" s="2028"/>
      <c r="J10" s="2028"/>
      <c r="K10" s="2028"/>
      <c r="L10" s="2028"/>
      <c r="M10" s="2028"/>
      <c r="N10" s="2028"/>
      <c r="O10" s="2028"/>
      <c r="P10" s="2028"/>
      <c r="Q10" s="2028"/>
      <c r="R10" s="2028"/>
      <c r="S10" s="2028"/>
      <c r="T10" s="2028"/>
      <c r="U10" s="1757">
        <v>3</v>
      </c>
      <c r="V10" s="1757"/>
      <c r="W10" s="1757"/>
      <c r="X10" s="1757"/>
      <c r="Y10" s="1757"/>
      <c r="Z10" s="97"/>
      <c r="AA10" s="2029" t="s">
        <v>126</v>
      </c>
      <c r="AB10" s="2030"/>
      <c r="AC10" s="2030"/>
      <c r="AD10" s="2030"/>
      <c r="AE10" s="2030"/>
      <c r="AF10" s="2030"/>
      <c r="AG10" s="1757"/>
      <c r="AH10" s="1757"/>
      <c r="AI10" s="1758"/>
      <c r="AJ10" s="101" t="s">
        <v>156</v>
      </c>
      <c r="AK10" s="98"/>
      <c r="AL10" s="98"/>
      <c r="AM10" s="98"/>
      <c r="AN10" s="98"/>
      <c r="AO10" s="98"/>
    </row>
    <row r="11" spans="1:51" ht="12.75" customHeight="1" x14ac:dyDescent="0.25">
      <c r="A11" s="1648" t="str">
        <f>'dv1'!A11:F11</f>
        <v>(SLRB/MT 2017)</v>
      </c>
      <c r="B11" s="1648"/>
      <c r="C11" s="1648"/>
      <c r="D11" s="1648"/>
      <c r="E11" s="1648"/>
      <c r="F11" s="1648"/>
      <c r="G11" s="1649"/>
      <c r="H11" s="61"/>
      <c r="I11" s="8"/>
      <c r="J11" s="8"/>
      <c r="K11" s="8"/>
      <c r="L11" s="8"/>
      <c r="M11" s="8"/>
      <c r="N11" s="8"/>
      <c r="O11" s="8"/>
      <c r="P11" s="8"/>
      <c r="Q11" s="8"/>
      <c r="R11" s="8"/>
      <c r="S11" s="8"/>
      <c r="T11" s="8"/>
      <c r="U11" s="8"/>
      <c r="V11" s="8"/>
      <c r="W11" s="8"/>
      <c r="X11" s="8"/>
      <c r="Y11" s="8"/>
      <c r="Z11" s="8"/>
      <c r="AA11" s="2048" t="s">
        <v>127</v>
      </c>
      <c r="AB11" s="2049"/>
      <c r="AC11" s="2049"/>
      <c r="AD11" s="2049"/>
      <c r="AE11" s="2049"/>
      <c r="AF11" s="2049"/>
      <c r="AG11" s="2049"/>
      <c r="AH11" s="2049"/>
      <c r="AI11" s="2050"/>
      <c r="AJ11" s="909"/>
      <c r="AK11" s="909"/>
      <c r="AL11" s="909"/>
      <c r="AM11" s="909"/>
      <c r="AN11" s="909"/>
      <c r="AO11" s="909"/>
    </row>
    <row r="12" spans="1:51" ht="12" customHeight="1" x14ac:dyDescent="0.25"/>
    <row r="13" spans="1:51" x14ac:dyDescent="0.25">
      <c r="A13" s="2051" t="s">
        <v>654</v>
      </c>
      <c r="B13" s="2051"/>
      <c r="C13" s="2051"/>
      <c r="D13" s="2051"/>
      <c r="E13" s="2051"/>
      <c r="F13" s="2051"/>
      <c r="G13" s="2051"/>
      <c r="H13" s="2051"/>
      <c r="I13" s="2051"/>
      <c r="J13" s="2051"/>
      <c r="K13" s="2051"/>
      <c r="L13" s="2051"/>
      <c r="M13" s="2051"/>
      <c r="N13" s="2051"/>
      <c r="O13" s="2051"/>
      <c r="P13" s="2051"/>
      <c r="Q13" s="2051"/>
      <c r="R13" s="2051"/>
      <c r="S13" s="2051"/>
      <c r="T13" s="2051"/>
      <c r="U13" s="2051"/>
      <c r="V13" s="2051"/>
      <c r="W13" s="2051"/>
      <c r="X13" s="2051"/>
      <c r="Y13" s="2051"/>
      <c r="Z13" s="2051"/>
      <c r="AA13" s="2051"/>
      <c r="AB13" s="2051"/>
      <c r="AC13" s="2051"/>
      <c r="AD13" s="2051"/>
      <c r="AE13" s="2051"/>
      <c r="AF13" s="2051"/>
      <c r="AG13" s="2051"/>
      <c r="AH13" s="2051"/>
      <c r="AI13" s="2051"/>
      <c r="AJ13" s="2051"/>
      <c r="AK13" s="2051"/>
      <c r="AL13" s="2051"/>
      <c r="AM13" s="2051"/>
      <c r="AN13" s="2051"/>
      <c r="AO13" s="2051"/>
    </row>
    <row r="14" spans="1:51" x14ac:dyDescent="0.25">
      <c r="A14" s="2052" t="s">
        <v>443</v>
      </c>
      <c r="B14" s="2052"/>
      <c r="C14" s="2052"/>
      <c r="D14" s="2052"/>
      <c r="E14" s="2052"/>
      <c r="F14" s="2052"/>
      <c r="G14" s="2052"/>
      <c r="H14" s="2052"/>
      <c r="I14" s="2052"/>
      <c r="J14" s="2052"/>
      <c r="K14" s="2052"/>
      <c r="L14" s="2052"/>
      <c r="M14" s="2052"/>
      <c r="N14" s="2052"/>
      <c r="O14" s="2052"/>
      <c r="P14" s="2052"/>
      <c r="Q14" s="2052"/>
      <c r="R14" s="2052"/>
      <c r="S14" s="2052"/>
      <c r="T14" s="2052"/>
      <c r="U14" s="2052"/>
      <c r="V14" s="2052"/>
      <c r="W14" s="2052"/>
      <c r="X14" s="2052"/>
      <c r="Y14" s="2052"/>
      <c r="Z14" s="2052"/>
      <c r="AA14" s="2052"/>
      <c r="AB14" s="2052"/>
      <c r="AC14" s="2052"/>
      <c r="AD14" s="2052"/>
      <c r="AE14" s="2052"/>
      <c r="AF14" s="2052"/>
      <c r="AG14" s="2052"/>
      <c r="AH14" s="2052"/>
      <c r="AI14" s="2052"/>
      <c r="AJ14" s="2052"/>
      <c r="AK14" s="2052"/>
      <c r="AL14" s="2052"/>
      <c r="AM14" s="2052"/>
      <c r="AN14" s="2052"/>
      <c r="AO14" s="2052"/>
    </row>
    <row r="15" spans="1:51" ht="13.8" thickBot="1" x14ac:dyDescent="0.3">
      <c r="A15" s="2053"/>
      <c r="B15" s="2053"/>
      <c r="C15" s="2053"/>
      <c r="D15" s="2053"/>
      <c r="E15" s="2053"/>
      <c r="F15" s="2053"/>
      <c r="G15" s="2053"/>
      <c r="H15" s="2053"/>
      <c r="I15" s="2053"/>
      <c r="J15" s="2053"/>
      <c r="K15" s="2053"/>
      <c r="L15" s="2053"/>
      <c r="M15" s="2053"/>
      <c r="N15" s="2053"/>
      <c r="O15" s="2053"/>
      <c r="P15" s="2053"/>
      <c r="Q15" s="2053"/>
      <c r="R15" s="2053"/>
      <c r="S15" s="2053"/>
      <c r="T15" s="2053"/>
      <c r="U15" s="2053"/>
      <c r="V15" s="2053"/>
      <c r="W15" s="2053"/>
      <c r="X15" s="2053"/>
      <c r="Y15" s="2053"/>
      <c r="Z15" s="2053"/>
      <c r="AA15" s="2053"/>
      <c r="AB15" s="2053"/>
      <c r="AC15" s="2053"/>
      <c r="AD15" s="2053"/>
      <c r="AE15" s="2053"/>
      <c r="AF15" s="2053"/>
      <c r="AG15" s="2053"/>
      <c r="AH15" s="2053"/>
      <c r="AI15" s="2053"/>
      <c r="AJ15" s="2053"/>
      <c r="AK15" s="2053"/>
      <c r="AL15" s="2053"/>
      <c r="AM15" s="2053"/>
      <c r="AN15" s="2053"/>
      <c r="AO15" s="2053"/>
    </row>
    <row r="16" spans="1:51" ht="10.5" customHeight="1" x14ac:dyDescent="0.25">
      <c r="A16" s="1746" t="s">
        <v>89</v>
      </c>
      <c r="B16" s="1746"/>
      <c r="C16" s="1747"/>
      <c r="D16" s="1737" t="s">
        <v>444</v>
      </c>
      <c r="E16" s="1738"/>
      <c r="F16" s="1738"/>
      <c r="G16" s="1738"/>
      <c r="H16" s="1738"/>
      <c r="I16" s="1738"/>
      <c r="J16" s="1738"/>
      <c r="K16" s="1738"/>
      <c r="L16" s="1738"/>
      <c r="M16" s="1738"/>
      <c r="N16" s="1738"/>
      <c r="O16" s="1738"/>
      <c r="P16" s="1738"/>
      <c r="Q16" s="1738"/>
      <c r="R16" s="1739"/>
      <c r="S16" s="1745" t="s">
        <v>87</v>
      </c>
      <c r="T16" s="1746"/>
      <c r="U16" s="1746"/>
      <c r="V16" s="1746"/>
      <c r="W16" s="1746"/>
      <c r="X16" s="1746"/>
      <c r="Y16" s="1746"/>
      <c r="Z16" s="1747"/>
      <c r="AA16" s="1831" t="s">
        <v>75</v>
      </c>
      <c r="AB16" s="1822" t="s">
        <v>74</v>
      </c>
      <c r="AC16" s="1823"/>
      <c r="AD16" s="1823"/>
      <c r="AE16" s="1824"/>
      <c r="AF16" s="1737" t="s">
        <v>285</v>
      </c>
      <c r="AG16" s="1738"/>
      <c r="AH16" s="1738"/>
      <c r="AI16" s="1738"/>
      <c r="AJ16" s="1738"/>
      <c r="AK16" s="1738"/>
      <c r="AL16" s="1738"/>
      <c r="AM16" s="1738"/>
      <c r="AN16" s="1738"/>
      <c r="AO16" s="1738"/>
      <c r="AP16" s="992"/>
      <c r="AS16" s="1001"/>
    </row>
    <row r="17" spans="1:47" ht="26.4" customHeight="1" x14ac:dyDescent="0.25">
      <c r="A17" s="1774"/>
      <c r="B17" s="1774"/>
      <c r="C17" s="1775"/>
      <c r="D17" s="1589"/>
      <c r="E17" s="1590"/>
      <c r="F17" s="1590"/>
      <c r="G17" s="1590"/>
      <c r="H17" s="1590"/>
      <c r="I17" s="1590"/>
      <c r="J17" s="1590"/>
      <c r="K17" s="1590"/>
      <c r="L17" s="1590"/>
      <c r="M17" s="1590"/>
      <c r="N17" s="1590"/>
      <c r="O17" s="1590"/>
      <c r="P17" s="1590"/>
      <c r="Q17" s="1590"/>
      <c r="R17" s="1591"/>
      <c r="S17" s="1748"/>
      <c r="T17" s="1749"/>
      <c r="U17" s="1749"/>
      <c r="V17" s="1749"/>
      <c r="W17" s="1749"/>
      <c r="X17" s="1749"/>
      <c r="Y17" s="1749"/>
      <c r="Z17" s="1750"/>
      <c r="AA17" s="1832"/>
      <c r="AB17" s="1825"/>
      <c r="AC17" s="1826"/>
      <c r="AD17" s="1826"/>
      <c r="AE17" s="1827"/>
      <c r="AF17" s="1592"/>
      <c r="AG17" s="1593"/>
      <c r="AH17" s="1593"/>
      <c r="AI17" s="1593"/>
      <c r="AJ17" s="1593"/>
      <c r="AK17" s="1593"/>
      <c r="AL17" s="1593"/>
      <c r="AM17" s="1593"/>
      <c r="AN17" s="1593"/>
      <c r="AO17" s="1593"/>
      <c r="AP17" s="994"/>
      <c r="AS17" s="1001"/>
    </row>
    <row r="18" spans="1:47" ht="21.75" customHeight="1" x14ac:dyDescent="0.25">
      <c r="A18" s="1749"/>
      <c r="B18" s="1749"/>
      <c r="C18" s="1750"/>
      <c r="D18" s="1592"/>
      <c r="E18" s="1593"/>
      <c r="F18" s="1593"/>
      <c r="G18" s="1593"/>
      <c r="H18" s="1593"/>
      <c r="I18" s="1593"/>
      <c r="J18" s="1593"/>
      <c r="K18" s="1593"/>
      <c r="L18" s="1593"/>
      <c r="M18" s="1593"/>
      <c r="N18" s="1593"/>
      <c r="O18" s="1593"/>
      <c r="P18" s="1593"/>
      <c r="Q18" s="1593"/>
      <c r="R18" s="1594"/>
      <c r="S18" s="2040" t="s">
        <v>76</v>
      </c>
      <c r="T18" s="2041"/>
      <c r="U18" s="2041"/>
      <c r="V18" s="2042"/>
      <c r="W18" s="2040" t="s">
        <v>77</v>
      </c>
      <c r="X18" s="2041"/>
      <c r="Y18" s="2041"/>
      <c r="Z18" s="2042"/>
      <c r="AA18" s="1833"/>
      <c r="AB18" s="1828"/>
      <c r="AC18" s="1829"/>
      <c r="AD18" s="1829"/>
      <c r="AE18" s="1830"/>
      <c r="AF18" s="1998" t="s">
        <v>62</v>
      </c>
      <c r="AG18" s="1999"/>
      <c r="AH18" s="1999"/>
      <c r="AI18" s="1999"/>
      <c r="AJ18" s="2017"/>
      <c r="AK18" s="1998" t="s">
        <v>112</v>
      </c>
      <c r="AL18" s="1999"/>
      <c r="AM18" s="1999"/>
      <c r="AN18" s="1999"/>
      <c r="AO18" s="1999"/>
      <c r="AP18" s="992"/>
      <c r="AS18" s="1001"/>
    </row>
    <row r="19" spans="1:47" ht="15.6" customHeight="1" x14ac:dyDescent="0.25">
      <c r="A19" s="2015"/>
      <c r="B19" s="2015"/>
      <c r="C19" s="2016"/>
      <c r="D19" s="2037"/>
      <c r="E19" s="2038"/>
      <c r="F19" s="2038"/>
      <c r="G19" s="2038"/>
      <c r="H19" s="2038"/>
      <c r="I19" s="2038"/>
      <c r="J19" s="2038"/>
      <c r="K19" s="2038"/>
      <c r="L19" s="2038"/>
      <c r="M19" s="2038"/>
      <c r="N19" s="2038"/>
      <c r="O19" s="2038"/>
      <c r="P19" s="2038"/>
      <c r="Q19" s="2038"/>
      <c r="R19" s="2039"/>
      <c r="S19" s="2034" t="s">
        <v>45</v>
      </c>
      <c r="T19" s="2035"/>
      <c r="U19" s="2035"/>
      <c r="V19" s="2036"/>
      <c r="W19" s="2034" t="s">
        <v>45</v>
      </c>
      <c r="X19" s="2035"/>
      <c r="Y19" s="2035"/>
      <c r="Z19" s="2036"/>
      <c r="AA19" s="1282" t="s">
        <v>45</v>
      </c>
      <c r="AB19" s="2021" t="s">
        <v>45</v>
      </c>
      <c r="AC19" s="2022"/>
      <c r="AD19" s="2022"/>
      <c r="AE19" s="2023"/>
      <c r="AF19" s="2031"/>
      <c r="AG19" s="2032"/>
      <c r="AH19" s="2032"/>
      <c r="AI19" s="2032"/>
      <c r="AJ19" s="2033"/>
      <c r="AK19" s="2031"/>
      <c r="AL19" s="2032"/>
      <c r="AM19" s="2032"/>
      <c r="AN19" s="2032"/>
      <c r="AO19" s="2032"/>
    </row>
    <row r="20" spans="1:47" ht="15.6" customHeight="1" x14ac:dyDescent="0.25">
      <c r="A20" s="2043"/>
      <c r="B20" s="2043"/>
      <c r="C20" s="2044"/>
      <c r="D20" s="2045" t="str">
        <f>IFERROR(INDEX(MR!$B$4:$B$2003,MATCH($A20,MR!$A$4:$A$2003,0)),"")</f>
        <v/>
      </c>
      <c r="E20" s="2046"/>
      <c r="F20" s="2046"/>
      <c r="G20" s="2046"/>
      <c r="H20" s="2046"/>
      <c r="I20" s="2046"/>
      <c r="J20" s="2046"/>
      <c r="K20" s="2046"/>
      <c r="L20" s="2046"/>
      <c r="M20" s="2046"/>
      <c r="N20" s="2046"/>
      <c r="O20" s="2046"/>
      <c r="P20" s="2046"/>
      <c r="Q20" s="2046"/>
      <c r="R20" s="2047"/>
      <c r="S20" s="2018"/>
      <c r="T20" s="2019"/>
      <c r="U20" s="2019"/>
      <c r="V20" s="2020"/>
      <c r="W20" s="2018"/>
      <c r="X20" s="2019"/>
      <c r="Y20" s="2019"/>
      <c r="Z20" s="2020"/>
      <c r="AA20" s="1015" t="str">
        <f>IFERROR(INDEX(MR!$E$4:$E$2003,MATCH(#REF!,MR!$A$4:$A$2003,0)),"")</f>
        <v/>
      </c>
      <c r="AB20" s="2024" t="str">
        <f>IFERROR(INDEX(MR!$F$4:$F$2003,MATCH(#REF!,MR!$A$4:$A$2003,0)),"")</f>
        <v/>
      </c>
      <c r="AC20" s="2025"/>
      <c r="AD20" s="2025"/>
      <c r="AE20" s="2026"/>
      <c r="AF20" s="2012">
        <f t="shared" ref="AF20:AF38" si="0">IFERROR(ROUND(S20*AB20,2),0)</f>
        <v>0</v>
      </c>
      <c r="AG20" s="2013"/>
      <c r="AH20" s="2013"/>
      <c r="AI20" s="2013"/>
      <c r="AJ20" s="2014"/>
      <c r="AK20" s="2012">
        <f t="shared" ref="AK20:AK38" si="1">IFERROR(-ROUND(W20*AB20,2),0)</f>
        <v>0</v>
      </c>
      <c r="AL20" s="2013"/>
      <c r="AM20" s="2013"/>
      <c r="AN20" s="2013"/>
      <c r="AO20" s="2013"/>
    </row>
    <row r="21" spans="1:47" ht="15.6" customHeight="1" x14ac:dyDescent="0.25">
      <c r="A21" s="1996"/>
      <c r="B21" s="1996"/>
      <c r="C21" s="1997"/>
      <c r="D21" s="2000" t="str">
        <f>IFERROR(INDEX(MR!$B$4:$B$2003,MATCH($A21,MR!$A$4:$A$2003,0)),"")</f>
        <v/>
      </c>
      <c r="E21" s="2001"/>
      <c r="F21" s="2001"/>
      <c r="G21" s="2001"/>
      <c r="H21" s="2001"/>
      <c r="I21" s="2001"/>
      <c r="J21" s="2001"/>
      <c r="K21" s="2001"/>
      <c r="L21" s="2001"/>
      <c r="M21" s="2001"/>
      <c r="N21" s="2001"/>
      <c r="O21" s="2001"/>
      <c r="P21" s="2001"/>
      <c r="Q21" s="2001"/>
      <c r="R21" s="2002"/>
      <c r="S21" s="2003"/>
      <c r="T21" s="2004"/>
      <c r="U21" s="2004"/>
      <c r="V21" s="2005"/>
      <c r="W21" s="2003"/>
      <c r="X21" s="2004"/>
      <c r="Y21" s="2004"/>
      <c r="Z21" s="2005"/>
      <c r="AA21" s="1016" t="str">
        <f>IFERROR(INDEX(MR!$E$4:$E$2003,MATCH($A21,MR!$A$4:$A$2003,0)),"")</f>
        <v/>
      </c>
      <c r="AB21" s="2009" t="str">
        <f>IFERROR(INDEX(MR!$F$4:$F$2003,MATCH($A21,MR!$A$4:$A$2003,0)),"")</f>
        <v/>
      </c>
      <c r="AC21" s="2010"/>
      <c r="AD21" s="2010"/>
      <c r="AE21" s="2011"/>
      <c r="AF21" s="2006">
        <f t="shared" si="0"/>
        <v>0</v>
      </c>
      <c r="AG21" s="2007"/>
      <c r="AH21" s="2007"/>
      <c r="AI21" s="2007"/>
      <c r="AJ21" s="2008"/>
      <c r="AK21" s="2006">
        <f t="shared" si="1"/>
        <v>0</v>
      </c>
      <c r="AL21" s="2007"/>
      <c r="AM21" s="2007"/>
      <c r="AN21" s="2007"/>
      <c r="AO21" s="2007"/>
    </row>
    <row r="22" spans="1:47" ht="15.6" customHeight="1" x14ac:dyDescent="0.25">
      <c r="A22" s="1996"/>
      <c r="B22" s="1996"/>
      <c r="C22" s="1997"/>
      <c r="D22" s="2000" t="str">
        <f>IFERROR(INDEX(MR!$B$4:$B$2003,MATCH($A22,MR!$A$4:$A$2003,0)),"")</f>
        <v/>
      </c>
      <c r="E22" s="2001"/>
      <c r="F22" s="2001"/>
      <c r="G22" s="2001"/>
      <c r="H22" s="2001"/>
      <c r="I22" s="2001"/>
      <c r="J22" s="2001"/>
      <c r="K22" s="2001"/>
      <c r="L22" s="2001"/>
      <c r="M22" s="2001"/>
      <c r="N22" s="2001"/>
      <c r="O22" s="2001"/>
      <c r="P22" s="2001"/>
      <c r="Q22" s="2001"/>
      <c r="R22" s="2002"/>
      <c r="S22" s="2003"/>
      <c r="T22" s="2004"/>
      <c r="U22" s="2004"/>
      <c r="V22" s="2005"/>
      <c r="W22" s="2003"/>
      <c r="X22" s="2004"/>
      <c r="Y22" s="2004"/>
      <c r="Z22" s="2005"/>
      <c r="AA22" s="1016" t="str">
        <f>IFERROR(INDEX(MR!$E$4:$E$2003,MATCH($A22,MR!$A$4:$A$2003,0)),"")</f>
        <v/>
      </c>
      <c r="AB22" s="2009" t="str">
        <f>IFERROR(INDEX(MR!$F$4:$F$2003,MATCH($A22,MR!$A$4:$A$2003,0)),"")</f>
        <v/>
      </c>
      <c r="AC22" s="2010"/>
      <c r="AD22" s="2010"/>
      <c r="AE22" s="2011"/>
      <c r="AF22" s="2006">
        <f t="shared" si="0"/>
        <v>0</v>
      </c>
      <c r="AG22" s="2007"/>
      <c r="AH22" s="2007"/>
      <c r="AI22" s="2007"/>
      <c r="AJ22" s="2008"/>
      <c r="AK22" s="2006">
        <f t="shared" si="1"/>
        <v>0</v>
      </c>
      <c r="AL22" s="2007"/>
      <c r="AM22" s="2007"/>
      <c r="AN22" s="2007"/>
      <c r="AO22" s="2007"/>
    </row>
    <row r="23" spans="1:47" ht="15.6" customHeight="1" x14ac:dyDescent="0.25">
      <c r="A23" s="1996"/>
      <c r="B23" s="1996"/>
      <c r="C23" s="1997"/>
      <c r="D23" s="2000" t="str">
        <f>IFERROR(INDEX(MR!$B$4:$B$2003,MATCH($A23,MR!$A$4:$A$2003,0)),"")</f>
        <v/>
      </c>
      <c r="E23" s="2001"/>
      <c r="F23" s="2001"/>
      <c r="G23" s="2001"/>
      <c r="H23" s="2001"/>
      <c r="I23" s="2001"/>
      <c r="J23" s="2001"/>
      <c r="K23" s="2001"/>
      <c r="L23" s="2001"/>
      <c r="M23" s="2001"/>
      <c r="N23" s="2001"/>
      <c r="O23" s="2001"/>
      <c r="P23" s="2001"/>
      <c r="Q23" s="2001"/>
      <c r="R23" s="2002"/>
      <c r="S23" s="2003"/>
      <c r="T23" s="2004"/>
      <c r="U23" s="2004"/>
      <c r="V23" s="2005"/>
      <c r="W23" s="2003"/>
      <c r="X23" s="2004"/>
      <c r="Y23" s="2004"/>
      <c r="Z23" s="2005"/>
      <c r="AA23" s="1016" t="str">
        <f>IFERROR(INDEX(MR!$E$4:$E$2003,MATCH($A23,MR!$A$4:$A$2003,0)),"")</f>
        <v/>
      </c>
      <c r="AB23" s="2009" t="str">
        <f>IFERROR(INDEX(MR!$F$4:$F$2003,MATCH($A23,MR!$A$4:$A$2003,0)),"")</f>
        <v/>
      </c>
      <c r="AC23" s="2010"/>
      <c r="AD23" s="2010"/>
      <c r="AE23" s="2011"/>
      <c r="AF23" s="2006">
        <f t="shared" si="0"/>
        <v>0</v>
      </c>
      <c r="AG23" s="2007"/>
      <c r="AH23" s="2007"/>
      <c r="AI23" s="2007"/>
      <c r="AJ23" s="2008"/>
      <c r="AK23" s="2006">
        <f t="shared" si="1"/>
        <v>0</v>
      </c>
      <c r="AL23" s="2007"/>
      <c r="AM23" s="2007"/>
      <c r="AN23" s="2007"/>
      <c r="AO23" s="2007"/>
    </row>
    <row r="24" spans="1:47" ht="15.6" customHeight="1" x14ac:dyDescent="0.25">
      <c r="A24" s="1996"/>
      <c r="B24" s="1996"/>
      <c r="C24" s="1997"/>
      <c r="D24" s="2000" t="str">
        <f>IFERROR(INDEX(MR!$B$4:$B$2003,MATCH($A24,MR!$A$4:$A$2003,0)),"")</f>
        <v/>
      </c>
      <c r="E24" s="2001"/>
      <c r="F24" s="2001"/>
      <c r="G24" s="2001"/>
      <c r="H24" s="2001"/>
      <c r="I24" s="2001"/>
      <c r="J24" s="2001"/>
      <c r="K24" s="2001"/>
      <c r="L24" s="2001"/>
      <c r="M24" s="2001"/>
      <c r="N24" s="2001"/>
      <c r="O24" s="2001"/>
      <c r="P24" s="2001"/>
      <c r="Q24" s="2001"/>
      <c r="R24" s="2002"/>
      <c r="S24" s="2003"/>
      <c r="T24" s="2004"/>
      <c r="U24" s="2004"/>
      <c r="V24" s="2005"/>
      <c r="W24" s="2003"/>
      <c r="X24" s="2004"/>
      <c r="Y24" s="2004"/>
      <c r="Z24" s="2005"/>
      <c r="AA24" s="1016" t="str">
        <f>IFERROR(INDEX(MR!$E$4:$E$2003,MATCH($A24,MR!$A$4:$A$2003,0)),"")</f>
        <v/>
      </c>
      <c r="AB24" s="2009" t="str">
        <f>IFERROR(INDEX(MR!$F$4:$F$2003,MATCH($A24,MR!$A$4:$A$2003,0)),"")</f>
        <v/>
      </c>
      <c r="AC24" s="2010"/>
      <c r="AD24" s="2010"/>
      <c r="AE24" s="2011"/>
      <c r="AF24" s="2006">
        <f t="shared" si="0"/>
        <v>0</v>
      </c>
      <c r="AG24" s="2007"/>
      <c r="AH24" s="2007"/>
      <c r="AI24" s="2007"/>
      <c r="AJ24" s="2008"/>
      <c r="AK24" s="2006">
        <f t="shared" si="1"/>
        <v>0</v>
      </c>
      <c r="AL24" s="2007"/>
      <c r="AM24" s="2007"/>
      <c r="AN24" s="2007"/>
      <c r="AO24" s="2007"/>
    </row>
    <row r="25" spans="1:47" ht="15.6" customHeight="1" x14ac:dyDescent="0.25">
      <c r="A25" s="1996"/>
      <c r="B25" s="1996"/>
      <c r="C25" s="1997"/>
      <c r="D25" s="2000" t="str">
        <f>IFERROR(INDEX(MR!$B$4:$B$2003,MATCH($A25,MR!$A$4:$A$2003,0)),"")</f>
        <v/>
      </c>
      <c r="E25" s="2001"/>
      <c r="F25" s="2001"/>
      <c r="G25" s="2001"/>
      <c r="H25" s="2001"/>
      <c r="I25" s="2001"/>
      <c r="J25" s="2001"/>
      <c r="K25" s="2001"/>
      <c r="L25" s="2001"/>
      <c r="M25" s="2001"/>
      <c r="N25" s="2001"/>
      <c r="O25" s="2001"/>
      <c r="P25" s="2001"/>
      <c r="Q25" s="2001"/>
      <c r="R25" s="2002"/>
      <c r="S25" s="2003"/>
      <c r="T25" s="2004"/>
      <c r="U25" s="2004"/>
      <c r="V25" s="2005"/>
      <c r="W25" s="2003"/>
      <c r="X25" s="2004"/>
      <c r="Y25" s="2004"/>
      <c r="Z25" s="2005"/>
      <c r="AA25" s="1016" t="str">
        <f>IFERROR(INDEX(MR!$E$4:$E$2003,MATCH($A25,MR!$A$4:$A$2003,0)),"")</f>
        <v/>
      </c>
      <c r="AB25" s="2009" t="str">
        <f>IFERROR(INDEX(MR!$F$4:$F$2003,MATCH($A25,MR!$A$4:$A$2003,0)),"")</f>
        <v/>
      </c>
      <c r="AC25" s="2010"/>
      <c r="AD25" s="2010"/>
      <c r="AE25" s="2011"/>
      <c r="AF25" s="2006">
        <f t="shared" si="0"/>
        <v>0</v>
      </c>
      <c r="AG25" s="2007"/>
      <c r="AH25" s="2007"/>
      <c r="AI25" s="2007"/>
      <c r="AJ25" s="2008"/>
      <c r="AK25" s="2006">
        <f t="shared" si="1"/>
        <v>0</v>
      </c>
      <c r="AL25" s="2007"/>
      <c r="AM25" s="2007"/>
      <c r="AN25" s="2007"/>
      <c r="AO25" s="2007"/>
    </row>
    <row r="26" spans="1:47" ht="15.6" customHeight="1" x14ac:dyDescent="0.25">
      <c r="A26" s="1996"/>
      <c r="B26" s="1996"/>
      <c r="C26" s="1997"/>
      <c r="D26" s="2000" t="str">
        <f>IFERROR(INDEX(MR!$B$4:$B$2003,MATCH($A26,MR!$A$4:$A$2003,0)),"")</f>
        <v/>
      </c>
      <c r="E26" s="2001"/>
      <c r="F26" s="2001"/>
      <c r="G26" s="2001"/>
      <c r="H26" s="2001"/>
      <c r="I26" s="2001"/>
      <c r="J26" s="2001"/>
      <c r="K26" s="2001"/>
      <c r="L26" s="2001"/>
      <c r="M26" s="2001"/>
      <c r="N26" s="2001"/>
      <c r="O26" s="2001"/>
      <c r="P26" s="2001"/>
      <c r="Q26" s="2001"/>
      <c r="R26" s="2002"/>
      <c r="S26" s="2003"/>
      <c r="T26" s="2004"/>
      <c r="U26" s="2004"/>
      <c r="V26" s="2005"/>
      <c r="W26" s="2003"/>
      <c r="X26" s="2004"/>
      <c r="Y26" s="2004"/>
      <c r="Z26" s="2005"/>
      <c r="AA26" s="1016" t="str">
        <f>IFERROR(INDEX(MR!$E$4:$E$2003,MATCH($A26,MR!$A$4:$A$2003,0)),"")</f>
        <v/>
      </c>
      <c r="AB26" s="2009" t="str">
        <f>IFERROR(INDEX(MR!$F$4:$F$2003,MATCH($A26,MR!$A$4:$A$2003,0)),"")</f>
        <v/>
      </c>
      <c r="AC26" s="2010"/>
      <c r="AD26" s="2010"/>
      <c r="AE26" s="2011"/>
      <c r="AF26" s="2006">
        <f t="shared" si="0"/>
        <v>0</v>
      </c>
      <c r="AG26" s="2007"/>
      <c r="AH26" s="2007"/>
      <c r="AI26" s="2007"/>
      <c r="AJ26" s="2008"/>
      <c r="AK26" s="2006">
        <f t="shared" si="1"/>
        <v>0</v>
      </c>
      <c r="AL26" s="2007"/>
      <c r="AM26" s="2007"/>
      <c r="AN26" s="2007"/>
      <c r="AO26" s="2007"/>
    </row>
    <row r="27" spans="1:47" ht="15.6" customHeight="1" x14ac:dyDescent="0.25">
      <c r="A27" s="1996"/>
      <c r="B27" s="1996"/>
      <c r="C27" s="1997"/>
      <c r="D27" s="2000" t="str">
        <f>IFERROR(INDEX(MR!$B$4:$B$2003,MATCH($A27,MR!$A$4:$A$2003,0)),"")</f>
        <v/>
      </c>
      <c r="E27" s="2001"/>
      <c r="F27" s="2001"/>
      <c r="G27" s="2001"/>
      <c r="H27" s="2001"/>
      <c r="I27" s="2001"/>
      <c r="J27" s="2001"/>
      <c r="K27" s="2001"/>
      <c r="L27" s="2001"/>
      <c r="M27" s="2001"/>
      <c r="N27" s="2001"/>
      <c r="O27" s="2001"/>
      <c r="P27" s="2001"/>
      <c r="Q27" s="2001"/>
      <c r="R27" s="2002"/>
      <c r="S27" s="2003"/>
      <c r="T27" s="2004"/>
      <c r="U27" s="2004"/>
      <c r="V27" s="2005"/>
      <c r="W27" s="2003"/>
      <c r="X27" s="2004"/>
      <c r="Y27" s="2004"/>
      <c r="Z27" s="2005"/>
      <c r="AA27" s="1016" t="str">
        <f>IFERROR(INDEX(MR!$E$4:$E$2003,MATCH($A27,MR!$A$4:$A$2003,0)),"")</f>
        <v/>
      </c>
      <c r="AB27" s="2009" t="str">
        <f>IFERROR(INDEX(MR!$F$4:$F$2003,MATCH($A27,MR!$A$4:$A$2003,0)),"")</f>
        <v/>
      </c>
      <c r="AC27" s="2010"/>
      <c r="AD27" s="2010"/>
      <c r="AE27" s="2011"/>
      <c r="AF27" s="2006">
        <f t="shared" si="0"/>
        <v>0</v>
      </c>
      <c r="AG27" s="2007"/>
      <c r="AH27" s="2007"/>
      <c r="AI27" s="2007"/>
      <c r="AJ27" s="2008"/>
      <c r="AK27" s="2006">
        <f t="shared" si="1"/>
        <v>0</v>
      </c>
      <c r="AL27" s="2007"/>
      <c r="AM27" s="2007"/>
      <c r="AN27" s="2007"/>
      <c r="AO27" s="2007"/>
    </row>
    <row r="28" spans="1:47" ht="15.6" customHeight="1" x14ac:dyDescent="0.25">
      <c r="A28" s="1996"/>
      <c r="B28" s="1996"/>
      <c r="C28" s="1997"/>
      <c r="D28" s="2000" t="str">
        <f>IFERROR(INDEX(MR!$B$4:$B$2003,MATCH($A28,MR!$A$4:$A$2003,0)),"")</f>
        <v/>
      </c>
      <c r="E28" s="2001"/>
      <c r="F28" s="2001"/>
      <c r="G28" s="2001"/>
      <c r="H28" s="2001"/>
      <c r="I28" s="2001"/>
      <c r="J28" s="2001"/>
      <c r="K28" s="2001"/>
      <c r="L28" s="2001"/>
      <c r="M28" s="2001"/>
      <c r="N28" s="2001"/>
      <c r="O28" s="2001"/>
      <c r="P28" s="2001"/>
      <c r="Q28" s="2001"/>
      <c r="R28" s="2002"/>
      <c r="S28" s="2003"/>
      <c r="T28" s="2004"/>
      <c r="U28" s="2004"/>
      <c r="V28" s="2005"/>
      <c r="W28" s="2003"/>
      <c r="X28" s="2004"/>
      <c r="Y28" s="2004"/>
      <c r="Z28" s="2005"/>
      <c r="AA28" s="1016" t="str">
        <f>IFERROR(INDEX(MR!$E$4:$E$2003,MATCH($A28,MR!$A$4:$A$2003,0)),"")</f>
        <v/>
      </c>
      <c r="AB28" s="2009" t="str">
        <f>IFERROR(INDEX(MR!$F$4:$F$2003,MATCH($A28,MR!$A$4:$A$2003,0)),"")</f>
        <v/>
      </c>
      <c r="AC28" s="2010"/>
      <c r="AD28" s="2010"/>
      <c r="AE28" s="2011"/>
      <c r="AF28" s="2006">
        <f t="shared" si="0"/>
        <v>0</v>
      </c>
      <c r="AG28" s="2007"/>
      <c r="AH28" s="2007"/>
      <c r="AI28" s="2007"/>
      <c r="AJ28" s="2008"/>
      <c r="AK28" s="2006">
        <f t="shared" si="1"/>
        <v>0</v>
      </c>
      <c r="AL28" s="2007"/>
      <c r="AM28" s="2007"/>
      <c r="AN28" s="2007"/>
      <c r="AO28" s="2007"/>
    </row>
    <row r="29" spans="1:47" ht="15.6" customHeight="1" x14ac:dyDescent="0.25">
      <c r="A29" s="1996"/>
      <c r="B29" s="1996"/>
      <c r="C29" s="1997"/>
      <c r="D29" s="2000" t="str">
        <f>IFERROR(INDEX(MR!$B$4:$B$2003,MATCH($A29,MR!$A$4:$A$2003,0)),"")</f>
        <v/>
      </c>
      <c r="E29" s="2001"/>
      <c r="F29" s="2001"/>
      <c r="G29" s="2001"/>
      <c r="H29" s="2001"/>
      <c r="I29" s="2001"/>
      <c r="J29" s="2001"/>
      <c r="K29" s="2001"/>
      <c r="L29" s="2001"/>
      <c r="M29" s="2001"/>
      <c r="N29" s="2001"/>
      <c r="O29" s="2001"/>
      <c r="P29" s="2001"/>
      <c r="Q29" s="2001"/>
      <c r="R29" s="2002"/>
      <c r="S29" s="2003"/>
      <c r="T29" s="2004"/>
      <c r="U29" s="2004"/>
      <c r="V29" s="2005"/>
      <c r="W29" s="2003"/>
      <c r="X29" s="2004"/>
      <c r="Y29" s="2004"/>
      <c r="Z29" s="2005"/>
      <c r="AA29" s="1016" t="str">
        <f>IFERROR(INDEX(MR!$E$4:$E$2003,MATCH($A29,MR!$A$4:$A$2003,0)),"")</f>
        <v/>
      </c>
      <c r="AB29" s="2009" t="str">
        <f>IFERROR(INDEX(MR!$F$4:$F$2003,MATCH($A29,MR!$A$4:$A$2003,0)),"")</f>
        <v/>
      </c>
      <c r="AC29" s="2010"/>
      <c r="AD29" s="2010"/>
      <c r="AE29" s="2011"/>
      <c r="AF29" s="2006">
        <f t="shared" si="0"/>
        <v>0</v>
      </c>
      <c r="AG29" s="2007"/>
      <c r="AH29" s="2007"/>
      <c r="AI29" s="2007"/>
      <c r="AJ29" s="2008"/>
      <c r="AK29" s="2006">
        <f t="shared" si="1"/>
        <v>0</v>
      </c>
      <c r="AL29" s="2007"/>
      <c r="AM29" s="2007"/>
      <c r="AN29" s="2007"/>
      <c r="AO29" s="2007"/>
      <c r="AQ29" s="269" t="s">
        <v>616</v>
      </c>
      <c r="AR29" s="917"/>
      <c r="AS29" s="917"/>
      <c r="AT29" s="917"/>
      <c r="AU29" s="917"/>
    </row>
    <row r="30" spans="1:47" ht="15.6" customHeight="1" x14ac:dyDescent="0.25">
      <c r="A30" s="1996"/>
      <c r="B30" s="1996"/>
      <c r="C30" s="1997"/>
      <c r="D30" s="2000" t="str">
        <f>IFERROR(INDEX(MR!$B$4:$B$2003,MATCH($A30,MR!$A$4:$A$2003,0)),"")</f>
        <v/>
      </c>
      <c r="E30" s="2001"/>
      <c r="F30" s="2001"/>
      <c r="G30" s="2001"/>
      <c r="H30" s="2001"/>
      <c r="I30" s="2001"/>
      <c r="J30" s="2001"/>
      <c r="K30" s="2001"/>
      <c r="L30" s="2001"/>
      <c r="M30" s="2001"/>
      <c r="N30" s="2001"/>
      <c r="O30" s="2001"/>
      <c r="P30" s="2001"/>
      <c r="Q30" s="2001"/>
      <c r="R30" s="2002"/>
      <c r="S30" s="2003"/>
      <c r="T30" s="2004"/>
      <c r="U30" s="2004"/>
      <c r="V30" s="2005"/>
      <c r="W30" s="2003"/>
      <c r="X30" s="2004"/>
      <c r="Y30" s="2004"/>
      <c r="Z30" s="2005"/>
      <c r="AA30" s="1016" t="str">
        <f>IFERROR(INDEX(MR!$E$4:$E$2003,MATCH($A30,MR!$A$4:$A$2003,0)),"")</f>
        <v/>
      </c>
      <c r="AB30" s="2009" t="str">
        <f>IFERROR(INDEX(MR!$F$4:$F$2003,MATCH($A30,MR!$A$4:$A$2003,0)),"")</f>
        <v/>
      </c>
      <c r="AC30" s="2010"/>
      <c r="AD30" s="2010"/>
      <c r="AE30" s="2011"/>
      <c r="AF30" s="2006">
        <f t="shared" si="0"/>
        <v>0</v>
      </c>
      <c r="AG30" s="2007"/>
      <c r="AH30" s="2007"/>
      <c r="AI30" s="2007"/>
      <c r="AJ30" s="2008"/>
      <c r="AK30" s="2006">
        <f t="shared" si="1"/>
        <v>0</v>
      </c>
      <c r="AL30" s="2007"/>
      <c r="AM30" s="2007"/>
      <c r="AN30" s="2007"/>
      <c r="AO30" s="2007"/>
      <c r="AP30" s="1369" t="s">
        <v>112</v>
      </c>
      <c r="AQ30" s="1708" t="s">
        <v>619</v>
      </c>
      <c r="AR30" s="1708"/>
      <c r="AS30" s="1708"/>
      <c r="AT30" s="1708"/>
      <c r="AU30" s="1708"/>
    </row>
    <row r="31" spans="1:47" ht="15.6" customHeight="1" x14ac:dyDescent="0.25">
      <c r="A31" s="1996"/>
      <c r="B31" s="1996"/>
      <c r="C31" s="1997"/>
      <c r="D31" s="2000" t="str">
        <f>IFERROR(INDEX(MR!$B$4:$B$2003,MATCH($A31,MR!$A$4:$A$2003,0)),"")</f>
        <v/>
      </c>
      <c r="E31" s="2001"/>
      <c r="F31" s="2001"/>
      <c r="G31" s="2001"/>
      <c r="H31" s="2001"/>
      <c r="I31" s="2001"/>
      <c r="J31" s="2001"/>
      <c r="K31" s="2001"/>
      <c r="L31" s="2001"/>
      <c r="M31" s="2001"/>
      <c r="N31" s="2001"/>
      <c r="O31" s="2001"/>
      <c r="P31" s="2001"/>
      <c r="Q31" s="2001"/>
      <c r="R31" s="2002"/>
      <c r="S31" s="2003"/>
      <c r="T31" s="2004"/>
      <c r="U31" s="2004"/>
      <c r="V31" s="2005"/>
      <c r="W31" s="2003"/>
      <c r="X31" s="2004"/>
      <c r="Y31" s="2004"/>
      <c r="Z31" s="2005"/>
      <c r="AA31" s="1016" t="str">
        <f>IFERROR(INDEX(MR!$E$4:$E$2003,MATCH($A31,MR!$A$4:$A$2003,0)),"")</f>
        <v/>
      </c>
      <c r="AB31" s="2009" t="str">
        <f>IFERROR(INDEX(MR!$F$4:$F$2003,MATCH($A31,MR!$A$4:$A$2003,0)),"")</f>
        <v/>
      </c>
      <c r="AC31" s="2010"/>
      <c r="AD31" s="2010"/>
      <c r="AE31" s="2011"/>
      <c r="AF31" s="2006">
        <f t="shared" si="0"/>
        <v>0</v>
      </c>
      <c r="AG31" s="2007"/>
      <c r="AH31" s="2007"/>
      <c r="AI31" s="2007"/>
      <c r="AJ31" s="2008"/>
      <c r="AK31" s="2006">
        <f t="shared" si="1"/>
        <v>0</v>
      </c>
      <c r="AL31" s="2007"/>
      <c r="AM31" s="2007"/>
      <c r="AN31" s="2007"/>
      <c r="AO31" s="2007"/>
      <c r="AP31" s="1370"/>
      <c r="AQ31" s="1708"/>
      <c r="AR31" s="1708"/>
      <c r="AS31" s="1708"/>
      <c r="AT31" s="1708"/>
      <c r="AU31" s="1708"/>
    </row>
    <row r="32" spans="1:47" ht="15.6" customHeight="1" x14ac:dyDescent="0.25">
      <c r="A32" s="1996"/>
      <c r="B32" s="1996"/>
      <c r="C32" s="1997"/>
      <c r="D32" s="2000" t="str">
        <f>IFERROR(INDEX(MR!$B$4:$B$2003,MATCH($A32,MR!$A$4:$A$2003,0)),"")</f>
        <v/>
      </c>
      <c r="E32" s="2001"/>
      <c r="F32" s="2001"/>
      <c r="G32" s="2001"/>
      <c r="H32" s="2001"/>
      <c r="I32" s="2001"/>
      <c r="J32" s="2001"/>
      <c r="K32" s="2001"/>
      <c r="L32" s="2001"/>
      <c r="M32" s="2001"/>
      <c r="N32" s="2001"/>
      <c r="O32" s="2001"/>
      <c r="P32" s="2001"/>
      <c r="Q32" s="2001"/>
      <c r="R32" s="2002"/>
      <c r="S32" s="2003"/>
      <c r="T32" s="2004"/>
      <c r="U32" s="2004"/>
      <c r="V32" s="2005"/>
      <c r="W32" s="2003"/>
      <c r="X32" s="2004"/>
      <c r="Y32" s="2004"/>
      <c r="Z32" s="2005"/>
      <c r="AA32" s="1016" t="str">
        <f>IFERROR(INDEX(MR!$E$4:$E$2003,MATCH($A32,MR!$A$4:$A$2003,0)),"")</f>
        <v/>
      </c>
      <c r="AB32" s="2009" t="str">
        <f>IFERROR(INDEX(MR!$F$4:$F$2003,MATCH($A32,MR!$A$4:$A$2003,0)),"")</f>
        <v/>
      </c>
      <c r="AC32" s="2010"/>
      <c r="AD32" s="2010"/>
      <c r="AE32" s="2011"/>
      <c r="AF32" s="2006">
        <f t="shared" si="0"/>
        <v>0</v>
      </c>
      <c r="AG32" s="2007"/>
      <c r="AH32" s="2007"/>
      <c r="AI32" s="2007"/>
      <c r="AJ32" s="2008"/>
      <c r="AK32" s="2006">
        <f t="shared" si="1"/>
        <v>0</v>
      </c>
      <c r="AL32" s="2007"/>
      <c r="AM32" s="2007"/>
      <c r="AN32" s="2007"/>
      <c r="AO32" s="2007"/>
      <c r="AP32" s="1369" t="s">
        <v>112</v>
      </c>
      <c r="AQ32" s="1708" t="s">
        <v>617</v>
      </c>
      <c r="AR32" s="1708"/>
      <c r="AS32" s="1708"/>
      <c r="AT32" s="1708"/>
      <c r="AU32" s="1708"/>
    </row>
    <row r="33" spans="1:81" ht="15.6" customHeight="1" x14ac:dyDescent="0.25">
      <c r="A33" s="1996"/>
      <c r="B33" s="1996"/>
      <c r="C33" s="1997"/>
      <c r="D33" s="2000" t="str">
        <f>IFERROR(INDEX(MR!$B$4:$B$2003,MATCH($A33,MR!$A$4:$A$2003,0)),"")</f>
        <v/>
      </c>
      <c r="E33" s="2001"/>
      <c r="F33" s="2001"/>
      <c r="G33" s="2001"/>
      <c r="H33" s="2001"/>
      <c r="I33" s="2001"/>
      <c r="J33" s="2001"/>
      <c r="K33" s="2001"/>
      <c r="L33" s="2001"/>
      <c r="M33" s="2001"/>
      <c r="N33" s="2001"/>
      <c r="O33" s="2001"/>
      <c r="P33" s="2001"/>
      <c r="Q33" s="2001"/>
      <c r="R33" s="2002"/>
      <c r="S33" s="2003"/>
      <c r="T33" s="2004"/>
      <c r="U33" s="2004"/>
      <c r="V33" s="2005"/>
      <c r="W33" s="2003"/>
      <c r="X33" s="2004"/>
      <c r="Y33" s="2004"/>
      <c r="Z33" s="2005"/>
      <c r="AA33" s="1016" t="str">
        <f>IFERROR(INDEX(MR!$E$4:$E$2003,MATCH($A33,MR!$A$4:$A$2003,0)),"")</f>
        <v/>
      </c>
      <c r="AB33" s="2009" t="str">
        <f>IFERROR(INDEX(MR!$F$4:$F$2003,MATCH($A33,MR!$A$4:$A$2003,0)),"")</f>
        <v/>
      </c>
      <c r="AC33" s="2010"/>
      <c r="AD33" s="2010"/>
      <c r="AE33" s="2011"/>
      <c r="AF33" s="2006">
        <f t="shared" si="0"/>
        <v>0</v>
      </c>
      <c r="AG33" s="2007"/>
      <c r="AH33" s="2007"/>
      <c r="AI33" s="2007"/>
      <c r="AJ33" s="2008"/>
      <c r="AK33" s="2006">
        <f t="shared" si="1"/>
        <v>0</v>
      </c>
      <c r="AL33" s="2007"/>
      <c r="AM33" s="2007"/>
      <c r="AN33" s="2007"/>
      <c r="AO33" s="2007"/>
      <c r="AP33" s="1369" t="s">
        <v>112</v>
      </c>
      <c r="AQ33" s="1709" t="s">
        <v>618</v>
      </c>
      <c r="AR33" s="1709"/>
      <c r="AS33" s="1709"/>
      <c r="AT33" s="1709"/>
      <c r="AU33" s="1709"/>
    </row>
    <row r="34" spans="1:81" ht="15.6" customHeight="1" x14ac:dyDescent="0.25">
      <c r="A34" s="1996"/>
      <c r="B34" s="1996"/>
      <c r="C34" s="1997"/>
      <c r="D34" s="2000" t="str">
        <f>IFERROR(INDEX(MR!$B$4:$B$2003,MATCH($A34,MR!$A$4:$A$2003,0)),"")</f>
        <v/>
      </c>
      <c r="E34" s="2001"/>
      <c r="F34" s="2001"/>
      <c r="G34" s="2001"/>
      <c r="H34" s="2001"/>
      <c r="I34" s="2001"/>
      <c r="J34" s="2001"/>
      <c r="K34" s="2001"/>
      <c r="L34" s="2001"/>
      <c r="M34" s="2001"/>
      <c r="N34" s="2001"/>
      <c r="O34" s="2001"/>
      <c r="P34" s="2001"/>
      <c r="Q34" s="2001"/>
      <c r="R34" s="2002"/>
      <c r="S34" s="2003"/>
      <c r="T34" s="2004"/>
      <c r="U34" s="2004"/>
      <c r="V34" s="2005"/>
      <c r="W34" s="2003"/>
      <c r="X34" s="2004"/>
      <c r="Y34" s="2004"/>
      <c r="Z34" s="2005"/>
      <c r="AA34" s="1016" t="str">
        <f>IFERROR(INDEX(MR!$E$4:$E$2003,MATCH($A34,MR!$A$4:$A$2003,0)),"")</f>
        <v/>
      </c>
      <c r="AB34" s="2009" t="str">
        <f>IFERROR(INDEX(MR!$F$4:$F$2003,MATCH($A34,MR!$A$4:$A$2003,0)),"")</f>
        <v/>
      </c>
      <c r="AC34" s="2010"/>
      <c r="AD34" s="2010"/>
      <c r="AE34" s="2011"/>
      <c r="AF34" s="2006">
        <f t="shared" si="0"/>
        <v>0</v>
      </c>
      <c r="AG34" s="2007"/>
      <c r="AH34" s="2007"/>
      <c r="AI34" s="2007"/>
      <c r="AJ34" s="2008"/>
      <c r="AK34" s="2006">
        <f t="shared" si="1"/>
        <v>0</v>
      </c>
      <c r="AL34" s="2007"/>
      <c r="AM34" s="2007"/>
      <c r="AN34" s="2007"/>
      <c r="AO34" s="2007"/>
      <c r="AP34" s="1369" t="s">
        <v>112</v>
      </c>
      <c r="AQ34" s="1553" t="s">
        <v>615</v>
      </c>
      <c r="AR34" s="1553"/>
      <c r="AS34" s="1553"/>
      <c r="AT34" s="1553"/>
      <c r="AU34" s="1553"/>
    </row>
    <row r="35" spans="1:81" ht="15.6" customHeight="1" x14ac:dyDescent="0.25">
      <c r="A35" s="1996"/>
      <c r="B35" s="1996"/>
      <c r="C35" s="1997"/>
      <c r="D35" s="2000" t="str">
        <f>IFERROR(INDEX(MR!$B$4:$B$2003,MATCH($A35,MR!$A$4:$A$2003,0)),"")</f>
        <v/>
      </c>
      <c r="E35" s="2001"/>
      <c r="F35" s="2001"/>
      <c r="G35" s="2001"/>
      <c r="H35" s="2001"/>
      <c r="I35" s="2001"/>
      <c r="J35" s="2001"/>
      <c r="K35" s="2001"/>
      <c r="L35" s="2001"/>
      <c r="M35" s="2001"/>
      <c r="N35" s="2001"/>
      <c r="O35" s="2001"/>
      <c r="P35" s="2001"/>
      <c r="Q35" s="2001"/>
      <c r="R35" s="2002"/>
      <c r="S35" s="2003"/>
      <c r="T35" s="2004"/>
      <c r="U35" s="2004"/>
      <c r="V35" s="2005"/>
      <c r="W35" s="2003"/>
      <c r="X35" s="2004"/>
      <c r="Y35" s="2004"/>
      <c r="Z35" s="2005"/>
      <c r="AA35" s="1016" t="str">
        <f>IFERROR(INDEX(MR!$E$4:$E$2003,MATCH($A35,MR!$A$4:$A$2003,0)),"")</f>
        <v/>
      </c>
      <c r="AB35" s="2009" t="str">
        <f>IFERROR(INDEX(MR!$F$4:$F$2003,MATCH($A35,MR!$A$4:$A$2003,0)),"")</f>
        <v/>
      </c>
      <c r="AC35" s="2010"/>
      <c r="AD35" s="2010"/>
      <c r="AE35" s="2011"/>
      <c r="AF35" s="2006">
        <f t="shared" si="0"/>
        <v>0</v>
      </c>
      <c r="AG35" s="2007"/>
      <c r="AH35" s="2007"/>
      <c r="AI35" s="2007"/>
      <c r="AJ35" s="2008"/>
      <c r="AK35" s="2006">
        <f t="shared" si="1"/>
        <v>0</v>
      </c>
      <c r="AL35" s="2007"/>
      <c r="AM35" s="2007"/>
      <c r="AN35" s="2007"/>
      <c r="AO35" s="2007"/>
      <c r="AP35" s="1370"/>
      <c r="AQ35" s="1553"/>
      <c r="AR35" s="1553"/>
      <c r="AS35" s="1553"/>
      <c r="AT35" s="1553"/>
      <c r="AU35" s="1553"/>
    </row>
    <row r="36" spans="1:81" ht="15.6" customHeight="1" x14ac:dyDescent="0.25">
      <c r="A36" s="1996"/>
      <c r="B36" s="1996"/>
      <c r="C36" s="1997"/>
      <c r="D36" s="2000" t="str">
        <f>IFERROR(INDEX(MR!$B$4:$B$2003,MATCH($A36,MR!$A$4:$A$2003,0)),"")</f>
        <v/>
      </c>
      <c r="E36" s="2001"/>
      <c r="F36" s="2001"/>
      <c r="G36" s="2001"/>
      <c r="H36" s="2001"/>
      <c r="I36" s="2001"/>
      <c r="J36" s="2001"/>
      <c r="K36" s="2001"/>
      <c r="L36" s="2001"/>
      <c r="M36" s="2001"/>
      <c r="N36" s="2001"/>
      <c r="O36" s="2001"/>
      <c r="P36" s="2001"/>
      <c r="Q36" s="2001"/>
      <c r="R36" s="2002"/>
      <c r="S36" s="2003"/>
      <c r="T36" s="2004"/>
      <c r="U36" s="2004"/>
      <c r="V36" s="2005"/>
      <c r="W36" s="2003"/>
      <c r="X36" s="2004"/>
      <c r="Y36" s="2004"/>
      <c r="Z36" s="2005"/>
      <c r="AA36" s="1016" t="str">
        <f>IFERROR(INDEX(MR!$E$4:$E$2003,MATCH($A36,MR!$A$4:$A$2003,0)),"")</f>
        <v/>
      </c>
      <c r="AB36" s="2009" t="str">
        <f>IFERROR(INDEX(MR!$F$4:$F$2003,MATCH($A36,MR!$A$4:$A$2003,0)),"")</f>
        <v/>
      </c>
      <c r="AC36" s="2010"/>
      <c r="AD36" s="2010"/>
      <c r="AE36" s="2011"/>
      <c r="AF36" s="2006">
        <f t="shared" si="0"/>
        <v>0</v>
      </c>
      <c r="AG36" s="2007"/>
      <c r="AH36" s="2007"/>
      <c r="AI36" s="2007"/>
      <c r="AJ36" s="2008"/>
      <c r="AK36" s="2006">
        <f t="shared" si="1"/>
        <v>0</v>
      </c>
      <c r="AL36" s="2007"/>
      <c r="AM36" s="2007"/>
      <c r="AN36" s="2007"/>
      <c r="AO36" s="2007"/>
      <c r="AP36" s="1370"/>
      <c r="AQ36" s="1553"/>
      <c r="AR36" s="1553"/>
      <c r="AS36" s="1553"/>
      <c r="AT36" s="1553"/>
      <c r="AU36" s="1553"/>
    </row>
    <row r="37" spans="1:81" ht="15.6" customHeight="1" x14ac:dyDescent="0.25">
      <c r="A37" s="1996"/>
      <c r="B37" s="1996"/>
      <c r="C37" s="1997"/>
      <c r="D37" s="2000" t="str">
        <f>IFERROR(INDEX(MR!$B$4:$B$2003,MATCH($A37,MR!$A$4:$A$2003,0)),"")</f>
        <v/>
      </c>
      <c r="E37" s="2001"/>
      <c r="F37" s="2001"/>
      <c r="G37" s="2001"/>
      <c r="H37" s="2001"/>
      <c r="I37" s="2001"/>
      <c r="J37" s="2001"/>
      <c r="K37" s="2001"/>
      <c r="L37" s="2001"/>
      <c r="M37" s="2001"/>
      <c r="N37" s="2001"/>
      <c r="O37" s="2001"/>
      <c r="P37" s="2001"/>
      <c r="Q37" s="2001"/>
      <c r="R37" s="2002"/>
      <c r="S37" s="2003"/>
      <c r="T37" s="2004"/>
      <c r="U37" s="2004"/>
      <c r="V37" s="2005"/>
      <c r="W37" s="2003"/>
      <c r="X37" s="2004"/>
      <c r="Y37" s="2004"/>
      <c r="Z37" s="2005"/>
      <c r="AA37" s="1016" t="str">
        <f>IFERROR(INDEX(MR!$E$4:$E$2003,MATCH($A37,MR!$A$4:$A$2003,0)),"")</f>
        <v/>
      </c>
      <c r="AB37" s="2009" t="str">
        <f>IFERROR(INDEX(MR!$F$4:$F$2003,MATCH($A37,MR!$A$4:$A$2003,0)),"")</f>
        <v/>
      </c>
      <c r="AC37" s="2010"/>
      <c r="AD37" s="2010"/>
      <c r="AE37" s="2011"/>
      <c r="AF37" s="2058">
        <f t="shared" si="0"/>
        <v>0</v>
      </c>
      <c r="AG37" s="2059"/>
      <c r="AH37" s="2059"/>
      <c r="AI37" s="2059"/>
      <c r="AJ37" s="2060"/>
      <c r="AK37" s="2058">
        <f t="shared" si="1"/>
        <v>0</v>
      </c>
      <c r="AL37" s="2059"/>
      <c r="AM37" s="2059"/>
      <c r="AN37" s="2059"/>
      <c r="AO37" s="2059"/>
      <c r="AQ37" s="1234"/>
      <c r="AR37" s="1234"/>
      <c r="AS37" s="1234"/>
      <c r="AT37" s="1234"/>
      <c r="AU37" s="1234"/>
    </row>
    <row r="38" spans="1:81" ht="15.6" customHeight="1" x14ac:dyDescent="0.25">
      <c r="A38" s="1996"/>
      <c r="B38" s="1996"/>
      <c r="C38" s="1997"/>
      <c r="D38" s="2000" t="str">
        <f>IFERROR(INDEX(MR!$B$4:$B$2003,MATCH($A38,MR!$A$4:$A$2003,0)),"")</f>
        <v/>
      </c>
      <c r="E38" s="2001"/>
      <c r="F38" s="2001"/>
      <c r="G38" s="2001"/>
      <c r="H38" s="2001"/>
      <c r="I38" s="2001"/>
      <c r="J38" s="2001"/>
      <c r="K38" s="2001"/>
      <c r="L38" s="2001"/>
      <c r="M38" s="2001"/>
      <c r="N38" s="2001"/>
      <c r="O38" s="2001"/>
      <c r="P38" s="2001"/>
      <c r="Q38" s="2001"/>
      <c r="R38" s="2002"/>
      <c r="S38" s="2003"/>
      <c r="T38" s="2004"/>
      <c r="U38" s="2004"/>
      <c r="V38" s="2005"/>
      <c r="W38" s="2003"/>
      <c r="X38" s="2004"/>
      <c r="Y38" s="2004"/>
      <c r="Z38" s="2005"/>
      <c r="AA38" s="1016" t="str">
        <f>IFERROR(INDEX(MR!$E$4:$E$2003,MATCH($A38,MR!$A$4:$A$2003,0)),"")</f>
        <v/>
      </c>
      <c r="AB38" s="2009" t="str">
        <f>IFERROR(INDEX(MR!$F$4:$F$2003,MATCH($A38,MR!$A$4:$A$2003,0)),"")</f>
        <v/>
      </c>
      <c r="AC38" s="2010"/>
      <c r="AD38" s="2010"/>
      <c r="AE38" s="2011"/>
      <c r="AF38" s="2055">
        <f t="shared" si="0"/>
        <v>0</v>
      </c>
      <c r="AG38" s="2056"/>
      <c r="AH38" s="2056"/>
      <c r="AI38" s="2056"/>
      <c r="AJ38" s="2057"/>
      <c r="AK38" s="2055">
        <f t="shared" si="1"/>
        <v>0</v>
      </c>
      <c r="AL38" s="2056"/>
      <c r="AM38" s="2056"/>
      <c r="AN38" s="2056"/>
      <c r="AO38" s="2056"/>
      <c r="AQ38" s="1117"/>
      <c r="AR38" s="1116"/>
      <c r="AS38" s="1116"/>
      <c r="AT38" s="1116"/>
      <c r="AU38" s="1116"/>
    </row>
    <row r="39" spans="1:81" x14ac:dyDescent="0.25">
      <c r="Y39" s="1000"/>
      <c r="Z39" s="1000"/>
      <c r="AA39" s="1000"/>
      <c r="AB39" s="1000"/>
      <c r="AC39" s="1000"/>
      <c r="AD39" s="1000"/>
      <c r="AE39" s="996" t="s">
        <v>78</v>
      </c>
      <c r="AF39" s="2061">
        <f>SUBTOTAL(9,AF19:AJ38)</f>
        <v>0</v>
      </c>
      <c r="AG39" s="2062"/>
      <c r="AH39" s="2062"/>
      <c r="AI39" s="2062"/>
      <c r="AJ39" s="2063"/>
      <c r="AK39" s="2061">
        <f>SUBTOTAL(9,AK19:AO38)</f>
        <v>0</v>
      </c>
      <c r="AL39" s="2062"/>
      <c r="AM39" s="2062"/>
      <c r="AN39" s="2062"/>
      <c r="AO39" s="2062"/>
      <c r="AQ39" s="1116"/>
      <c r="AR39" s="1116"/>
      <c r="AS39" s="1116"/>
      <c r="AT39" s="1116"/>
      <c r="AU39" s="1116"/>
    </row>
    <row r="40" spans="1:81" x14ac:dyDescent="0.25">
      <c r="Y40" s="1000"/>
      <c r="Z40" s="1000"/>
      <c r="AA40" s="1000"/>
      <c r="AB40" s="1000"/>
      <c r="AC40" s="1000"/>
      <c r="AD40" s="1000"/>
      <c r="AE40" s="996" t="s">
        <v>46</v>
      </c>
      <c r="AF40" s="980"/>
      <c r="AG40" s="981"/>
      <c r="AH40" s="981"/>
      <c r="AI40" s="981"/>
      <c r="AJ40" s="982"/>
      <c r="AK40" s="980"/>
      <c r="AL40" s="981"/>
      <c r="AM40" s="981"/>
      <c r="AN40" s="981"/>
      <c r="AO40" s="981"/>
    </row>
    <row r="41" spans="1:81" x14ac:dyDescent="0.25">
      <c r="Y41" s="1000"/>
      <c r="Z41" s="1000"/>
      <c r="AA41" s="1000"/>
      <c r="AB41" s="1000"/>
      <c r="AC41" s="1000"/>
      <c r="AD41" s="1000"/>
      <c r="AE41" s="1000"/>
      <c r="AF41" s="2065">
        <f>AF39+AK39</f>
        <v>0</v>
      </c>
      <c r="AG41" s="2066"/>
      <c r="AH41" s="2066"/>
      <c r="AI41" s="2066"/>
      <c r="AJ41" s="2066"/>
      <c r="AK41" s="2066"/>
      <c r="AL41" s="2066"/>
      <c r="AM41" s="2066"/>
      <c r="AN41" s="2066"/>
      <c r="AO41" s="2066"/>
    </row>
    <row r="42" spans="1:81" x14ac:dyDescent="0.25">
      <c r="Y42" s="1000"/>
      <c r="Z42" s="1000"/>
      <c r="AA42" s="1000"/>
      <c r="AB42" s="1000"/>
      <c r="AC42" s="1000"/>
      <c r="AD42" s="1000"/>
      <c r="AE42" s="996" t="s">
        <v>445</v>
      </c>
      <c r="AF42" s="2067"/>
      <c r="AG42" s="2068"/>
      <c r="AH42" s="2068"/>
      <c r="AI42" s="2068"/>
      <c r="AJ42" s="2068"/>
      <c r="AK42" s="2068"/>
      <c r="AL42" s="2068"/>
      <c r="AM42" s="2068"/>
      <c r="AN42" s="2068"/>
      <c r="AO42" s="2068"/>
    </row>
    <row r="43" spans="1:81" x14ac:dyDescent="0.25">
      <c r="Y43" s="1000"/>
      <c r="Z43" s="1000"/>
      <c r="AA43" s="1000"/>
      <c r="AB43" s="1000"/>
      <c r="AC43" s="992"/>
      <c r="AD43" s="1000"/>
      <c r="AE43" s="997" t="s">
        <v>46</v>
      </c>
      <c r="AF43" s="1000"/>
      <c r="AG43" s="1000"/>
      <c r="AH43" s="1000"/>
      <c r="AI43" s="1000"/>
      <c r="AJ43" s="1000"/>
      <c r="AK43" s="1000"/>
      <c r="AL43" s="1000"/>
      <c r="AM43" s="1000"/>
      <c r="AN43" s="1000"/>
      <c r="AO43" s="1000"/>
    </row>
    <row r="44" spans="1:81" x14ac:dyDescent="0.25">
      <c r="A44" s="992" t="s">
        <v>287</v>
      </c>
      <c r="B44" s="992"/>
      <c r="C44" s="992"/>
      <c r="D44" s="992"/>
      <c r="E44" s="992"/>
      <c r="F44" s="992"/>
      <c r="G44" s="992"/>
      <c r="I44" s="741"/>
      <c r="J44" s="741"/>
      <c r="L44" s="2069"/>
      <c r="M44" s="2069"/>
      <c r="N44" s="2069"/>
      <c r="P44" s="801" t="s">
        <v>481</v>
      </c>
      <c r="Q44" s="742"/>
      <c r="R44" s="742"/>
      <c r="S44" s="742"/>
      <c r="T44" s="742"/>
      <c r="U44" s="742"/>
      <c r="V44" s="716"/>
      <c r="X44" s="999" t="s">
        <v>177</v>
      </c>
      <c r="Y44" s="992"/>
      <c r="Z44" s="1000"/>
      <c r="AA44" s="992" t="s">
        <v>42</v>
      </c>
      <c r="AB44" s="1000"/>
      <c r="AC44" s="509"/>
      <c r="AD44" s="509"/>
      <c r="AE44" s="509"/>
      <c r="AF44" s="509"/>
      <c r="AG44" s="509"/>
      <c r="AH44" s="509"/>
      <c r="AI44" s="509"/>
      <c r="AJ44" s="509"/>
      <c r="AK44" s="509"/>
      <c r="AL44" s="509"/>
      <c r="AM44" s="509"/>
      <c r="AN44" s="509"/>
      <c r="AO44" s="509"/>
    </row>
    <row r="45" spans="1:81" ht="8.1" customHeight="1" x14ac:dyDescent="0.25">
      <c r="A45" s="509"/>
      <c r="B45" s="509"/>
      <c r="C45" s="509"/>
      <c r="D45" s="509"/>
      <c r="E45" s="509"/>
      <c r="F45" s="509"/>
      <c r="G45" s="509"/>
      <c r="H45" s="509"/>
      <c r="I45" s="509"/>
      <c r="J45" s="509"/>
      <c r="K45" s="509"/>
      <c r="L45" s="509"/>
      <c r="M45" s="509"/>
      <c r="N45" s="509"/>
      <c r="O45" s="509"/>
      <c r="P45" s="509"/>
      <c r="Q45" s="509"/>
      <c r="R45" s="509"/>
      <c r="S45" s="509"/>
      <c r="T45" s="509"/>
      <c r="U45" s="509"/>
      <c r="V45" s="509"/>
      <c r="W45" s="509"/>
      <c r="X45" s="509"/>
      <c r="Y45" s="509"/>
      <c r="Z45" s="509"/>
      <c r="AA45" s="509"/>
      <c r="AB45" s="509"/>
      <c r="AC45" s="509"/>
      <c r="AD45" s="509"/>
      <c r="AE45" s="509"/>
      <c r="AF45" s="509"/>
      <c r="AG45" s="509"/>
      <c r="AH45" s="509"/>
      <c r="AI45" s="509"/>
      <c r="AJ45" s="509"/>
      <c r="AK45" s="509"/>
      <c r="AL45" s="509"/>
      <c r="AM45" s="509"/>
      <c r="AN45" s="509"/>
      <c r="AO45" s="509"/>
    </row>
    <row r="46" spans="1:81" ht="12.75" customHeight="1" x14ac:dyDescent="0.25">
      <c r="A46" s="940" t="s">
        <v>91</v>
      </c>
      <c r="B46" s="738"/>
      <c r="C46" s="941" t="s">
        <v>203</v>
      </c>
      <c r="D46" s="941"/>
      <c r="E46" s="941"/>
      <c r="F46" s="941"/>
      <c r="G46" s="738" t="s">
        <v>635</v>
      </c>
      <c r="H46" s="942"/>
      <c r="I46" s="1585"/>
      <c r="J46" s="1585"/>
      <c r="K46" s="1585"/>
      <c r="L46" s="1585"/>
      <c r="M46" s="1585"/>
      <c r="N46" s="1585"/>
      <c r="O46" s="1585"/>
      <c r="P46" s="1585"/>
      <c r="Q46" s="1585"/>
      <c r="R46" s="1585"/>
      <c r="S46" s="1585"/>
      <c r="T46" s="1585"/>
      <c r="U46" s="1585"/>
      <c r="V46" s="942"/>
      <c r="W46" s="947" t="s">
        <v>494</v>
      </c>
      <c r="X46" s="942"/>
      <c r="Y46" s="942"/>
      <c r="Z46" s="942"/>
      <c r="AA46" s="942"/>
      <c r="AB46" s="942"/>
      <c r="AC46" s="942"/>
      <c r="AD46" s="942"/>
      <c r="AE46" s="942"/>
      <c r="AF46" s="942"/>
      <c r="AG46" s="944"/>
      <c r="AH46" s="944"/>
      <c r="AI46" s="948"/>
      <c r="AJ46" s="940"/>
      <c r="AK46" s="738"/>
      <c r="AL46" s="738"/>
      <c r="AM46" s="738"/>
      <c r="AN46" s="738"/>
      <c r="AO46" s="738"/>
      <c r="AP46" s="1000"/>
      <c r="AQ46" s="796"/>
      <c r="AR46" s="796"/>
      <c r="AS46" s="796"/>
      <c r="AT46" s="796"/>
      <c r="AU46" s="796"/>
      <c r="AV46" s="796"/>
      <c r="AW46" s="796"/>
      <c r="AX46" s="796"/>
      <c r="AY46" s="796"/>
      <c r="AZ46" s="796"/>
      <c r="BA46" s="796"/>
      <c r="BB46" s="1000"/>
      <c r="BC46" s="1000"/>
    </row>
    <row r="47" spans="1:81" ht="8.1" customHeight="1" x14ac:dyDescent="0.25">
      <c r="A47" s="994"/>
      <c r="V47" s="19"/>
      <c r="Y47" s="994"/>
      <c r="Z47" s="994"/>
      <c r="AH47" s="994"/>
      <c r="AI47" s="994"/>
      <c r="AJ47" s="994"/>
      <c r="AK47" s="994"/>
      <c r="AL47" s="994"/>
      <c r="AM47" s="994"/>
      <c r="AN47" s="994"/>
      <c r="AO47" s="994"/>
      <c r="AP47" s="984"/>
      <c r="AQ47" s="163"/>
      <c r="AR47" s="163"/>
      <c r="AS47" s="163"/>
      <c r="AT47" s="213"/>
      <c r="AU47" s="213"/>
      <c r="AV47" s="994"/>
      <c r="AW47" s="994"/>
      <c r="AX47" s="994"/>
      <c r="AY47" s="994"/>
      <c r="AZ47" s="994"/>
    </row>
    <row r="48" spans="1:81" s="994" customFormat="1" ht="12.75" customHeight="1" x14ac:dyDescent="0.25">
      <c r="A48" s="1766" t="s">
        <v>255</v>
      </c>
      <c r="B48" s="1766"/>
      <c r="C48" s="1766"/>
      <c r="D48" s="1766"/>
      <c r="E48" s="1766"/>
      <c r="F48" s="1766"/>
      <c r="G48" s="1615"/>
      <c r="H48" s="1613" t="s">
        <v>63</v>
      </c>
      <c r="I48" s="1766"/>
      <c r="J48" s="1766"/>
      <c r="K48" s="1766"/>
      <c r="L48" s="1766"/>
      <c r="M48" s="1766"/>
      <c r="N48" s="1615"/>
      <c r="O48" s="1613" t="s">
        <v>648</v>
      </c>
      <c r="P48" s="1766"/>
      <c r="Q48" s="1766"/>
      <c r="R48" s="1766"/>
      <c r="S48" s="1766"/>
      <c r="T48" s="1766"/>
      <c r="U48" s="1766"/>
      <c r="V48" s="1766"/>
      <c r="W48" s="1766"/>
      <c r="X48" s="1766"/>
      <c r="Y48" s="1766"/>
      <c r="Z48" s="1766"/>
      <c r="AA48" s="1615"/>
      <c r="AB48" s="1613" t="s">
        <v>436</v>
      </c>
      <c r="AC48" s="1766"/>
      <c r="AD48" s="1766"/>
      <c r="AE48" s="1766"/>
      <c r="AF48" s="1766"/>
      <c r="AG48" s="1766"/>
      <c r="AH48" s="1615"/>
      <c r="AI48" s="1767" t="s">
        <v>258</v>
      </c>
      <c r="AJ48" s="1768"/>
      <c r="AK48" s="1768"/>
      <c r="AL48" s="1768"/>
      <c r="AM48" s="1768"/>
      <c r="AN48" s="1768"/>
      <c r="AO48" s="1768"/>
      <c r="AQ48" s="256"/>
      <c r="AR48" s="256"/>
      <c r="AS48" s="1001"/>
      <c r="AT48" s="175"/>
      <c r="AU48" s="175"/>
      <c r="AV48" s="917"/>
      <c r="AW48" s="917"/>
      <c r="AX48" s="917"/>
      <c r="AY48" s="917"/>
      <c r="AZ48" s="917"/>
      <c r="BA48" s="917"/>
      <c r="BB48" s="917"/>
      <c r="BC48" s="917"/>
      <c r="BD48" s="917"/>
      <c r="BE48" s="917"/>
      <c r="BF48" s="917"/>
      <c r="BG48" s="917"/>
      <c r="BH48" s="917"/>
      <c r="BI48" s="917"/>
      <c r="BJ48" s="917"/>
      <c r="BK48" s="917"/>
      <c r="BL48" s="917"/>
      <c r="BM48" s="917"/>
      <c r="BN48" s="917"/>
      <c r="BO48" s="917"/>
      <c r="BP48" s="917"/>
      <c r="BQ48" s="917"/>
      <c r="BR48" s="917"/>
      <c r="BS48" s="917"/>
      <c r="BT48" s="917"/>
      <c r="BU48" s="917"/>
      <c r="BV48" s="917"/>
      <c r="BW48" s="917"/>
      <c r="BX48" s="917"/>
      <c r="BY48" s="917"/>
      <c r="BZ48" s="917"/>
      <c r="CA48" s="917"/>
      <c r="CB48" s="917"/>
      <c r="CC48" s="917"/>
    </row>
    <row r="49" spans="1:81" s="994" customFormat="1" ht="12.75" customHeight="1" x14ac:dyDescent="0.25">
      <c r="A49" s="917"/>
      <c r="B49" s="917"/>
      <c r="C49" s="917"/>
      <c r="D49" s="917"/>
      <c r="E49" s="917"/>
      <c r="F49" s="917"/>
      <c r="G49" s="995"/>
      <c r="H49" s="1595" t="s">
        <v>34</v>
      </c>
      <c r="I49" s="1596"/>
      <c r="J49" s="1596"/>
      <c r="K49" s="1596"/>
      <c r="L49" s="1596"/>
      <c r="M49" s="1596"/>
      <c r="N49" s="1597"/>
      <c r="O49" s="1595" t="s">
        <v>35</v>
      </c>
      <c r="P49" s="1596"/>
      <c r="Q49" s="1596"/>
      <c r="R49" s="1596"/>
      <c r="S49" s="1596"/>
      <c r="T49" s="1596"/>
      <c r="U49" s="1596"/>
      <c r="V49" s="1596"/>
      <c r="W49" s="1596"/>
      <c r="X49" s="1596"/>
      <c r="Y49" s="1596"/>
      <c r="Z49" s="1596"/>
      <c r="AA49" s="1597"/>
      <c r="AB49" s="1617" t="s">
        <v>356</v>
      </c>
      <c r="AC49" s="1617"/>
      <c r="AD49" s="1617"/>
      <c r="AE49" s="1617"/>
      <c r="AF49" s="1617"/>
      <c r="AG49" s="1617"/>
      <c r="AH49" s="1618"/>
      <c r="AI49" s="1616" t="s">
        <v>357</v>
      </c>
      <c r="AJ49" s="1617"/>
      <c r="AK49" s="1617"/>
      <c r="AL49" s="1617"/>
      <c r="AM49" s="1617"/>
      <c r="AN49" s="1617"/>
      <c r="AO49" s="1617"/>
      <c r="AQ49" s="256"/>
      <c r="AR49" s="256"/>
      <c r="AS49" s="1001"/>
      <c r="AT49" s="175"/>
      <c r="AU49" s="175"/>
      <c r="AV49" s="917"/>
      <c r="AW49" s="917"/>
      <c r="AX49" s="917"/>
      <c r="AY49" s="917"/>
      <c r="AZ49" s="917"/>
      <c r="BA49" s="917"/>
      <c r="BB49" s="917"/>
      <c r="BC49" s="917"/>
      <c r="BD49" s="917"/>
      <c r="BE49" s="917"/>
      <c r="BF49" s="917"/>
      <c r="BG49" s="917"/>
      <c r="BH49" s="917"/>
      <c r="BI49" s="917"/>
      <c r="BJ49" s="917"/>
      <c r="BK49" s="917"/>
      <c r="BL49" s="917"/>
      <c r="BM49" s="917"/>
      <c r="BN49" s="917"/>
      <c r="BO49" s="917"/>
      <c r="BP49" s="917"/>
      <c r="BQ49" s="917"/>
      <c r="BR49" s="917"/>
      <c r="BS49" s="917"/>
      <c r="BT49" s="917"/>
      <c r="BU49" s="917"/>
      <c r="BV49" s="917"/>
      <c r="BW49" s="917"/>
      <c r="BX49" s="917"/>
      <c r="BY49" s="917"/>
      <c r="BZ49" s="917"/>
      <c r="CA49" s="917"/>
      <c r="CB49" s="917"/>
      <c r="CC49" s="917"/>
    </row>
    <row r="50" spans="1:81" s="994" customFormat="1" x14ac:dyDescent="0.25">
      <c r="A50" s="917"/>
      <c r="B50" s="917"/>
      <c r="C50" s="917"/>
      <c r="D50" s="917"/>
      <c r="E50" s="917"/>
      <c r="F50" s="917"/>
      <c r="G50" s="995"/>
      <c r="H50" s="1595"/>
      <c r="I50" s="1596"/>
      <c r="J50" s="1596"/>
      <c r="K50" s="1596"/>
      <c r="L50" s="1596"/>
      <c r="M50" s="1596"/>
      <c r="N50" s="1597"/>
      <c r="O50" s="1595"/>
      <c r="P50" s="1596"/>
      <c r="Q50" s="1596"/>
      <c r="R50" s="1596"/>
      <c r="S50" s="1596"/>
      <c r="T50" s="1596"/>
      <c r="U50" s="1596"/>
      <c r="V50" s="1596"/>
      <c r="W50" s="1596"/>
      <c r="X50" s="1596"/>
      <c r="Y50" s="1596"/>
      <c r="Z50" s="1596"/>
      <c r="AA50" s="1597"/>
      <c r="AH50" s="995"/>
      <c r="AQ50" s="256"/>
      <c r="AR50" s="256"/>
      <c r="AS50" s="1001"/>
      <c r="AT50" s="175"/>
      <c r="AU50" s="175"/>
      <c r="AV50" s="917"/>
      <c r="AW50" s="917"/>
      <c r="AX50" s="917"/>
      <c r="AY50" s="917"/>
      <c r="AZ50" s="917"/>
      <c r="BA50" s="917"/>
      <c r="BB50" s="917"/>
      <c r="BC50" s="917"/>
      <c r="BD50" s="917"/>
      <c r="BE50" s="917"/>
      <c r="BF50" s="917"/>
      <c r="BG50" s="917"/>
      <c r="BH50" s="917"/>
      <c r="BI50" s="917"/>
      <c r="BJ50" s="917"/>
      <c r="BK50" s="917"/>
      <c r="BL50" s="917"/>
      <c r="BM50" s="917"/>
      <c r="BN50" s="917"/>
      <c r="BO50" s="917"/>
      <c r="BP50" s="917"/>
      <c r="BQ50" s="917"/>
      <c r="BR50" s="917"/>
      <c r="BS50" s="917"/>
      <c r="BT50" s="917"/>
      <c r="BU50" s="917"/>
      <c r="BV50" s="917"/>
      <c r="BW50" s="917"/>
      <c r="BX50" s="917"/>
      <c r="BY50" s="917"/>
      <c r="BZ50" s="917"/>
      <c r="CA50" s="917"/>
      <c r="CB50" s="917"/>
      <c r="CC50" s="917"/>
    </row>
    <row r="51" spans="1:81" s="994" customFormat="1" x14ac:dyDescent="0.25">
      <c r="A51" s="917"/>
      <c r="B51" s="917"/>
      <c r="C51" s="917"/>
      <c r="D51" s="917"/>
      <c r="E51" s="917"/>
      <c r="F51" s="917"/>
      <c r="G51" s="995"/>
      <c r="H51" s="917"/>
      <c r="I51" s="917"/>
      <c r="J51" s="917"/>
      <c r="K51" s="917"/>
      <c r="L51" s="917"/>
      <c r="N51" s="995"/>
      <c r="O51" s="993"/>
      <c r="AA51" s="995"/>
      <c r="AH51" s="995"/>
      <c r="AQ51" s="256"/>
      <c r="AR51" s="256"/>
      <c r="AS51" s="1001"/>
      <c r="AT51" s="175"/>
      <c r="AU51" s="175"/>
      <c r="AV51" s="917"/>
      <c r="AW51" s="917"/>
      <c r="AX51" s="917"/>
      <c r="AY51" s="917"/>
      <c r="AZ51" s="917"/>
      <c r="BA51" s="917"/>
      <c r="BB51" s="917"/>
      <c r="BC51" s="917"/>
      <c r="BD51" s="917"/>
      <c r="BE51" s="917"/>
      <c r="BF51" s="917"/>
      <c r="BG51" s="917"/>
      <c r="BH51" s="917"/>
      <c r="BI51" s="917"/>
      <c r="BJ51" s="917"/>
      <c r="BK51" s="917"/>
      <c r="BL51" s="917"/>
      <c r="BM51" s="917"/>
      <c r="BN51" s="917"/>
      <c r="BO51" s="917"/>
      <c r="BP51" s="917"/>
      <c r="BQ51" s="917"/>
      <c r="BR51" s="917"/>
      <c r="BS51" s="917"/>
      <c r="BT51" s="917"/>
      <c r="BU51" s="917"/>
      <c r="BV51" s="917"/>
      <c r="BW51" s="917"/>
      <c r="BX51" s="917"/>
      <c r="BY51" s="917"/>
      <c r="BZ51" s="917"/>
      <c r="CA51" s="917"/>
      <c r="CB51" s="917"/>
      <c r="CC51" s="917"/>
    </row>
    <row r="52" spans="1:81" s="994" customFormat="1" x14ac:dyDescent="0.25">
      <c r="A52" s="917"/>
      <c r="B52" s="917"/>
      <c r="C52" s="917"/>
      <c r="D52" s="917"/>
      <c r="E52" s="917"/>
      <c r="F52" s="917"/>
      <c r="G52" s="995"/>
      <c r="H52" s="917"/>
      <c r="I52" s="917"/>
      <c r="J52" s="917"/>
      <c r="K52" s="917"/>
      <c r="L52" s="917"/>
      <c r="N52" s="995"/>
      <c r="O52" s="993"/>
      <c r="AA52" s="995"/>
      <c r="AH52" s="995"/>
      <c r="AP52" s="1003"/>
      <c r="AQ52" s="163"/>
      <c r="AR52" s="163"/>
      <c r="AS52" s="63"/>
      <c r="AT52" s="213"/>
      <c r="AU52" s="213"/>
      <c r="AV52" s="1003"/>
      <c r="AW52" s="1003"/>
      <c r="AX52" s="1003"/>
      <c r="AY52" s="1003"/>
      <c r="AZ52" s="1003"/>
      <c r="BA52" s="1003"/>
      <c r="BB52" s="1003"/>
      <c r="BC52" s="1003"/>
      <c r="BD52" s="1003"/>
      <c r="BE52" s="1003"/>
      <c r="BF52" s="1003"/>
      <c r="BG52" s="1003"/>
      <c r="BH52" s="1003"/>
      <c r="BI52" s="1003"/>
      <c r="BJ52" s="1003"/>
      <c r="BK52" s="1003"/>
      <c r="BL52" s="1003"/>
      <c r="BM52" s="1003"/>
      <c r="BN52" s="1003"/>
      <c r="BO52" s="1003"/>
      <c r="BP52" s="1003"/>
      <c r="BQ52" s="1003"/>
      <c r="BR52" s="1003"/>
      <c r="BS52" s="1003"/>
      <c r="BT52" s="1003"/>
      <c r="BU52" s="1003"/>
      <c r="BV52" s="1003"/>
      <c r="BW52" s="1003"/>
      <c r="BX52" s="917"/>
      <c r="BY52" s="917"/>
      <c r="BZ52" s="917"/>
      <c r="CA52" s="917"/>
      <c r="CB52" s="917"/>
      <c r="CC52" s="917"/>
    </row>
    <row r="53" spans="1:81" s="909" customFormat="1" x14ac:dyDescent="0.25">
      <c r="G53" s="417"/>
      <c r="N53" s="417"/>
      <c r="O53" s="18"/>
      <c r="AA53" s="417"/>
      <c r="AH53" s="417"/>
      <c r="AP53" s="1003"/>
      <c r="AQ53" s="163"/>
      <c r="AR53" s="163"/>
      <c r="AS53" s="63"/>
      <c r="AT53" s="213"/>
      <c r="AU53" s="213"/>
      <c r="AV53" s="1003"/>
      <c r="AW53" s="1003"/>
      <c r="AX53" s="1003"/>
      <c r="AY53" s="1003"/>
      <c r="AZ53" s="1003"/>
      <c r="BA53" s="1003"/>
      <c r="BB53" s="1003"/>
      <c r="BC53" s="1003"/>
      <c r="BD53" s="1003"/>
      <c r="BE53" s="1003"/>
      <c r="BF53" s="1003"/>
      <c r="BG53" s="1003"/>
      <c r="BH53" s="1003"/>
      <c r="BI53" s="1003"/>
      <c r="BJ53" s="1003"/>
      <c r="BK53" s="1003"/>
      <c r="BL53" s="1003"/>
      <c r="BM53" s="1003"/>
      <c r="BN53" s="1003"/>
      <c r="BO53" s="1003"/>
      <c r="BP53" s="1003"/>
      <c r="BQ53" s="1003"/>
      <c r="BR53" s="1003"/>
      <c r="BS53" s="1003"/>
      <c r="BT53" s="1003"/>
      <c r="BU53" s="1003"/>
      <c r="BV53" s="1003"/>
      <c r="BW53" s="1003"/>
    </row>
    <row r="54" spans="1:81" s="994" customFormat="1" x14ac:dyDescent="0.25">
      <c r="A54" s="356" t="s">
        <v>42</v>
      </c>
      <c r="B54" s="2064" t="s">
        <v>43</v>
      </c>
      <c r="C54" s="2064"/>
      <c r="D54" s="2064"/>
      <c r="E54" s="2064"/>
      <c r="F54" s="2064"/>
      <c r="G54" s="2064"/>
      <c r="H54" s="2064"/>
      <c r="I54" s="2064"/>
      <c r="J54" s="2064"/>
      <c r="K54" s="2064"/>
      <c r="L54" s="2064"/>
      <c r="M54" s="2064"/>
      <c r="N54" s="2064"/>
      <c r="O54" s="2064"/>
      <c r="P54" s="2064"/>
      <c r="Q54" s="2064"/>
      <c r="R54" s="2064"/>
      <c r="S54" s="2064"/>
      <c r="T54" s="2064"/>
      <c r="U54" s="2064"/>
      <c r="V54" s="2064"/>
      <c r="W54" s="2064"/>
      <c r="X54" s="2064"/>
      <c r="Y54" s="2064"/>
      <c r="Z54" s="2064"/>
      <c r="AA54" s="2064"/>
      <c r="AB54" s="2064"/>
      <c r="AC54" s="2064"/>
      <c r="AD54" s="2064"/>
      <c r="AE54" s="2064"/>
      <c r="AF54" s="2064"/>
      <c r="AG54" s="2064"/>
      <c r="AH54" s="2064"/>
      <c r="AI54" s="2064"/>
      <c r="AJ54" s="2064"/>
      <c r="AK54" s="2064"/>
      <c r="AL54" s="2064"/>
      <c r="AM54" s="2064"/>
      <c r="AN54" s="2064"/>
      <c r="AO54" s="2064"/>
      <c r="AQ54" s="939"/>
      <c r="AR54" s="163"/>
      <c r="AS54" s="163"/>
      <c r="AT54" s="213"/>
      <c r="AU54" s="213"/>
    </row>
    <row r="55" spans="1:81" s="994" customFormat="1" x14ac:dyDescent="0.25">
      <c r="A55" s="356" t="s">
        <v>44</v>
      </c>
      <c r="B55" s="2054" t="s">
        <v>161</v>
      </c>
      <c r="C55" s="2054"/>
      <c r="D55" s="2054"/>
      <c r="E55" s="2054"/>
      <c r="F55" s="2054"/>
      <c r="G55" s="2054"/>
      <c r="H55" s="2054"/>
      <c r="I55" s="2054"/>
      <c r="J55" s="2054"/>
      <c r="K55" s="2054"/>
      <c r="L55" s="2054"/>
      <c r="M55" s="2054"/>
      <c r="N55" s="2054"/>
      <c r="O55" s="2054"/>
      <c r="P55" s="2054"/>
      <c r="Q55" s="2054"/>
      <c r="R55" s="2054"/>
      <c r="S55" s="2054"/>
      <c r="T55" s="2054"/>
      <c r="U55" s="2054"/>
      <c r="V55" s="2054"/>
      <c r="W55" s="2054"/>
      <c r="X55" s="2054"/>
      <c r="Y55" s="2054"/>
      <c r="Z55" s="2054"/>
      <c r="AA55" s="2054"/>
      <c r="AB55" s="2054"/>
      <c r="AC55" s="2054"/>
      <c r="AD55" s="2054"/>
      <c r="AE55" s="2054"/>
      <c r="AF55" s="2054"/>
      <c r="AG55" s="2054"/>
      <c r="AH55" s="2054"/>
      <c r="AI55" s="2054"/>
      <c r="AJ55" s="2054"/>
      <c r="AK55" s="2054"/>
      <c r="AL55" s="2054"/>
      <c r="AM55" s="2054"/>
      <c r="AN55" s="2054"/>
      <c r="AO55" s="2054"/>
      <c r="AQ55" s="74"/>
      <c r="AR55" s="163"/>
      <c r="AS55" s="163"/>
      <c r="AT55" s="213"/>
      <c r="AU55" s="213"/>
    </row>
    <row r="56" spans="1:81" s="994" customFormat="1" x14ac:dyDescent="0.25">
      <c r="A56" s="356" t="s">
        <v>150</v>
      </c>
      <c r="B56" s="2054" t="s">
        <v>467</v>
      </c>
      <c r="C56" s="2054"/>
      <c r="D56" s="2054"/>
      <c r="E56" s="2054"/>
      <c r="F56" s="2054"/>
      <c r="G56" s="2054"/>
      <c r="H56" s="2054"/>
      <c r="I56" s="2054"/>
      <c r="J56" s="2054"/>
      <c r="K56" s="2054"/>
      <c r="L56" s="2054"/>
      <c r="M56" s="2054"/>
      <c r="N56" s="2054"/>
      <c r="O56" s="2054"/>
      <c r="P56" s="2054"/>
      <c r="Q56" s="2054"/>
      <c r="R56" s="2054"/>
      <c r="S56" s="2054"/>
      <c r="T56" s="2054"/>
      <c r="U56" s="2054"/>
      <c r="V56" s="2054"/>
      <c r="W56" s="2054"/>
      <c r="X56" s="2054"/>
      <c r="Y56" s="2054"/>
      <c r="Z56" s="2054"/>
      <c r="AA56" s="2054"/>
      <c r="AB56" s="2054"/>
      <c r="AC56" s="2054"/>
      <c r="AD56" s="2054"/>
      <c r="AE56" s="2054"/>
      <c r="AF56" s="2054"/>
      <c r="AG56" s="2054"/>
      <c r="AH56" s="2054"/>
      <c r="AI56" s="2054"/>
      <c r="AJ56" s="2054"/>
      <c r="AK56" s="2054"/>
      <c r="AL56" s="2054"/>
      <c r="AM56" s="2054"/>
      <c r="AN56" s="2054"/>
      <c r="AO56" s="2054"/>
      <c r="AQ56" s="74"/>
      <c r="AR56" s="163"/>
      <c r="AS56" s="163"/>
      <c r="AT56" s="213"/>
      <c r="AU56" s="213"/>
    </row>
    <row r="57" spans="1:81" s="994" customFormat="1" x14ac:dyDescent="0.25">
      <c r="A57" s="501" t="s">
        <v>46</v>
      </c>
      <c r="B57" s="2054" t="s">
        <v>290</v>
      </c>
      <c r="C57" s="2054"/>
      <c r="D57" s="2054"/>
      <c r="E57" s="2054"/>
      <c r="F57" s="2054"/>
      <c r="G57" s="2054"/>
      <c r="H57" s="2054"/>
      <c r="I57" s="2054"/>
      <c r="J57" s="2054"/>
      <c r="K57" s="2054"/>
      <c r="L57" s="2054"/>
      <c r="M57" s="2054"/>
      <c r="N57" s="2054"/>
      <c r="O57" s="2054"/>
      <c r="P57" s="2054"/>
      <c r="Q57" s="2054"/>
      <c r="R57" s="2054"/>
      <c r="S57" s="2054"/>
      <c r="T57" s="2054"/>
      <c r="U57" s="2054"/>
      <c r="V57" s="2054"/>
      <c r="W57" s="2054"/>
      <c r="X57" s="2054"/>
      <c r="Y57" s="2054"/>
      <c r="Z57" s="2054"/>
      <c r="AA57" s="2054"/>
      <c r="AB57" s="2054"/>
      <c r="AC57" s="2054"/>
      <c r="AD57" s="2054"/>
      <c r="AE57" s="2054"/>
      <c r="AF57" s="2054"/>
      <c r="AG57" s="2054"/>
      <c r="AH57" s="2054"/>
      <c r="AI57" s="2054"/>
      <c r="AJ57" s="2054"/>
      <c r="AK57" s="2054"/>
      <c r="AL57" s="2054"/>
      <c r="AM57" s="2054"/>
      <c r="AN57" s="2054"/>
      <c r="AO57" s="2054"/>
      <c r="AQ57" s="74"/>
      <c r="AR57" s="163"/>
      <c r="AS57" s="163"/>
      <c r="AT57" s="213"/>
      <c r="AU57" s="213"/>
    </row>
    <row r="58" spans="1:81" x14ac:dyDescent="0.25">
      <c r="A58" s="501" t="s">
        <v>160</v>
      </c>
      <c r="B58" s="2054" t="s">
        <v>446</v>
      </c>
      <c r="C58" s="2054"/>
      <c r="D58" s="2054"/>
      <c r="E58" s="2054"/>
      <c r="F58" s="2054"/>
      <c r="G58" s="2054"/>
      <c r="H58" s="2054"/>
      <c r="I58" s="2054"/>
      <c r="J58" s="2054"/>
      <c r="K58" s="2054"/>
      <c r="L58" s="2054"/>
      <c r="M58" s="2054"/>
      <c r="N58" s="2054"/>
      <c r="O58" s="2054"/>
      <c r="P58" s="2054"/>
      <c r="Q58" s="2054"/>
      <c r="R58" s="2054"/>
      <c r="S58" s="2054"/>
      <c r="T58" s="2054"/>
      <c r="U58" s="2054"/>
      <c r="V58" s="2054"/>
      <c r="W58" s="2054"/>
      <c r="X58" s="2054"/>
      <c r="Y58" s="2054"/>
      <c r="Z58" s="2054"/>
      <c r="AA58" s="2054"/>
      <c r="AB58" s="2054"/>
      <c r="AC58" s="2054"/>
      <c r="AD58" s="2054"/>
      <c r="AE58" s="2054"/>
      <c r="AF58" s="2054"/>
      <c r="AG58" s="2054"/>
      <c r="AH58" s="2054"/>
      <c r="AI58" s="2054"/>
      <c r="AJ58" s="2054"/>
      <c r="AK58" s="2054"/>
      <c r="AL58" s="2054"/>
      <c r="AM58" s="2054"/>
      <c r="AN58" s="2054"/>
      <c r="AO58" s="2054"/>
      <c r="AQ58" s="74"/>
    </row>
    <row r="59" spans="1:81" x14ac:dyDescent="0.25">
      <c r="A59" s="501" t="s">
        <v>48</v>
      </c>
      <c r="B59" s="2054" t="s">
        <v>257</v>
      </c>
      <c r="C59" s="2054"/>
      <c r="D59" s="2054"/>
      <c r="E59" s="2054"/>
      <c r="F59" s="2054"/>
      <c r="G59" s="2054"/>
      <c r="H59" s="2054"/>
      <c r="I59" s="2054"/>
      <c r="J59" s="2054"/>
      <c r="K59" s="2054"/>
      <c r="L59" s="2054"/>
      <c r="M59" s="2054"/>
      <c r="N59" s="2054"/>
      <c r="O59" s="2054"/>
      <c r="P59" s="2054"/>
      <c r="Q59" s="2054"/>
      <c r="R59" s="2054"/>
      <c r="S59" s="2054"/>
      <c r="T59" s="2054"/>
      <c r="U59" s="2054"/>
      <c r="V59" s="2054"/>
      <c r="W59" s="2054"/>
      <c r="X59" s="2054"/>
      <c r="Y59" s="2054"/>
      <c r="Z59" s="2054"/>
      <c r="AA59" s="2054"/>
      <c r="AB59" s="2054"/>
      <c r="AC59" s="2054"/>
      <c r="AD59" s="2054"/>
      <c r="AE59" s="2054"/>
      <c r="AF59" s="2054"/>
      <c r="AG59" s="2054"/>
      <c r="AH59" s="2054"/>
      <c r="AI59" s="2054"/>
      <c r="AJ59" s="2054"/>
      <c r="AK59" s="2054"/>
      <c r="AL59" s="2054"/>
      <c r="AM59" s="2054"/>
      <c r="AN59" s="2054"/>
      <c r="AO59" s="2054"/>
      <c r="AQ59" s="74"/>
    </row>
    <row r="60" spans="1:81" ht="32.25" customHeight="1" x14ac:dyDescent="0.25">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row>
    <row r="61" spans="1:81" ht="14.25" customHeight="1" x14ac:dyDescent="0.25">
      <c r="A61" s="482"/>
      <c r="B61" s="493"/>
      <c r="C61" s="493"/>
      <c r="D61" s="493"/>
      <c r="E61" s="493"/>
      <c r="F61" s="493"/>
      <c r="G61" s="493"/>
      <c r="H61" s="493"/>
      <c r="I61" s="493"/>
      <c r="J61" s="493"/>
      <c r="K61" s="493"/>
      <c r="L61" s="493"/>
      <c r="M61" s="493"/>
      <c r="N61" s="493"/>
      <c r="O61" s="493"/>
      <c r="P61" s="493"/>
      <c r="Q61" s="493"/>
      <c r="R61" s="493"/>
      <c r="S61" s="493"/>
      <c r="T61" s="493"/>
      <c r="U61" s="481"/>
      <c r="V61" s="481"/>
      <c r="W61" s="493"/>
      <c r="X61" s="493"/>
      <c r="Y61" s="493"/>
      <c r="Z61" s="493"/>
      <c r="AA61" s="493"/>
      <c r="AB61" s="493"/>
      <c r="AC61" s="493"/>
      <c r="AD61" s="493"/>
      <c r="AE61" s="493"/>
      <c r="AF61" s="493"/>
      <c r="AG61" s="493"/>
      <c r="AH61" s="493"/>
      <c r="AI61" s="493"/>
      <c r="AJ61" s="493"/>
      <c r="AK61" s="493"/>
      <c r="AL61" s="493"/>
      <c r="AM61" s="493"/>
      <c r="AN61" s="493"/>
      <c r="AO61" s="493"/>
      <c r="AQ61" s="261"/>
      <c r="AR61" s="262"/>
    </row>
    <row r="62" spans="1:81" ht="14.25" customHeight="1" x14ac:dyDescent="0.25">
      <c r="A62" s="482"/>
      <c r="B62" s="493"/>
      <c r="C62" s="493"/>
      <c r="D62" s="493"/>
      <c r="E62" s="493"/>
      <c r="F62" s="493"/>
      <c r="G62" s="493"/>
      <c r="H62" s="493"/>
      <c r="I62" s="493"/>
      <c r="J62" s="493"/>
      <c r="K62" s="493"/>
      <c r="L62" s="493"/>
      <c r="M62" s="493"/>
      <c r="N62" s="493"/>
      <c r="O62" s="493"/>
      <c r="P62" s="493"/>
      <c r="Q62" s="493"/>
      <c r="R62" s="493"/>
      <c r="S62" s="493"/>
      <c r="T62" s="493"/>
      <c r="U62" s="481"/>
      <c r="V62" s="481"/>
      <c r="W62" s="493"/>
      <c r="X62" s="493"/>
      <c r="Y62" s="493"/>
      <c r="Z62" s="493"/>
      <c r="AA62" s="493"/>
      <c r="AB62" s="493"/>
      <c r="AC62" s="493"/>
      <c r="AD62" s="493"/>
      <c r="AE62" s="493"/>
      <c r="AF62" s="493"/>
      <c r="AG62" s="493"/>
      <c r="AH62" s="493"/>
      <c r="AI62" s="493"/>
      <c r="AJ62" s="493"/>
      <c r="AK62" s="493"/>
      <c r="AL62" s="493"/>
      <c r="AM62" s="493"/>
      <c r="AN62" s="493"/>
      <c r="AO62" s="493"/>
      <c r="AQ62" s="261"/>
      <c r="AR62" s="262"/>
    </row>
    <row r="63" spans="1:81" ht="14.25" customHeight="1" x14ac:dyDescent="0.25">
      <c r="A63" s="482"/>
      <c r="B63" s="493"/>
      <c r="C63" s="493"/>
      <c r="D63" s="493"/>
      <c r="E63" s="493"/>
      <c r="F63" s="493"/>
      <c r="G63" s="493"/>
      <c r="H63" s="493"/>
      <c r="I63" s="493"/>
      <c r="J63" s="493"/>
      <c r="K63" s="493"/>
      <c r="L63" s="493"/>
      <c r="M63" s="493"/>
      <c r="N63" s="493"/>
      <c r="O63" s="493"/>
      <c r="P63" s="493"/>
      <c r="Q63" s="493"/>
      <c r="R63" s="493"/>
      <c r="S63" s="493"/>
      <c r="T63" s="493"/>
      <c r="U63" s="481"/>
      <c r="V63" s="481"/>
      <c r="W63" s="493"/>
      <c r="X63" s="493"/>
      <c r="Y63" s="493"/>
      <c r="Z63" s="493"/>
      <c r="AA63" s="493"/>
      <c r="AB63" s="493"/>
      <c r="AC63" s="493"/>
      <c r="AD63" s="493"/>
      <c r="AE63" s="493"/>
      <c r="AF63" s="493"/>
      <c r="AG63" s="493"/>
      <c r="AH63" s="493"/>
      <c r="AI63" s="493"/>
      <c r="AJ63" s="493"/>
      <c r="AK63" s="493"/>
      <c r="AL63" s="493"/>
      <c r="AM63" s="493"/>
      <c r="AN63" s="493"/>
      <c r="AO63" s="493"/>
      <c r="AQ63" s="261"/>
      <c r="AR63" s="262"/>
    </row>
    <row r="64" spans="1:81" ht="14.25" customHeight="1" x14ac:dyDescent="0.25">
      <c r="A64" s="482"/>
      <c r="B64" s="493"/>
      <c r="C64" s="493"/>
      <c r="D64" s="493"/>
      <c r="E64" s="493"/>
      <c r="F64" s="493"/>
      <c r="G64" s="493"/>
      <c r="H64" s="493"/>
      <c r="I64" s="493"/>
      <c r="J64" s="493"/>
      <c r="K64" s="493"/>
      <c r="L64" s="493"/>
      <c r="M64" s="493"/>
      <c r="N64" s="493"/>
      <c r="O64" s="493"/>
      <c r="P64" s="493"/>
      <c r="Q64" s="493"/>
      <c r="R64" s="493"/>
      <c r="S64" s="493"/>
      <c r="T64" s="493"/>
      <c r="U64" s="481"/>
      <c r="V64" s="481"/>
      <c r="W64" s="493"/>
      <c r="X64" s="493"/>
      <c r="Y64" s="493"/>
      <c r="Z64" s="493"/>
      <c r="AA64" s="493"/>
      <c r="AB64" s="493"/>
      <c r="AC64" s="493"/>
      <c r="AD64" s="493"/>
      <c r="AE64" s="493"/>
      <c r="AF64" s="493"/>
      <c r="AG64" s="493"/>
      <c r="AH64" s="493"/>
      <c r="AI64" s="493"/>
      <c r="AJ64" s="493"/>
      <c r="AK64" s="493"/>
      <c r="AL64" s="493"/>
      <c r="AM64" s="493"/>
      <c r="AN64" s="493"/>
      <c r="AO64" s="493"/>
      <c r="AQ64" s="261"/>
      <c r="AR64" s="262"/>
    </row>
    <row r="65" spans="1:44" ht="14.25" customHeight="1" x14ac:dyDescent="0.25">
      <c r="A65" s="482"/>
      <c r="B65" s="493"/>
      <c r="C65" s="493"/>
      <c r="D65" s="493"/>
      <c r="E65" s="493"/>
      <c r="F65" s="493"/>
      <c r="G65" s="493"/>
      <c r="H65" s="493"/>
      <c r="I65" s="493"/>
      <c r="J65" s="493"/>
      <c r="K65" s="493"/>
      <c r="L65" s="493"/>
      <c r="M65" s="493"/>
      <c r="N65" s="493"/>
      <c r="O65" s="493"/>
      <c r="P65" s="493"/>
      <c r="Q65" s="493"/>
      <c r="R65" s="493"/>
      <c r="S65" s="493"/>
      <c r="T65" s="493"/>
      <c r="U65" s="481"/>
      <c r="V65" s="481"/>
      <c r="W65" s="493"/>
      <c r="X65" s="493"/>
      <c r="Y65" s="493"/>
      <c r="Z65" s="493"/>
      <c r="AA65" s="493"/>
      <c r="AB65" s="493"/>
      <c r="AC65" s="493"/>
      <c r="AD65" s="493"/>
      <c r="AE65" s="493"/>
      <c r="AF65" s="493"/>
      <c r="AG65" s="493"/>
      <c r="AH65" s="493"/>
      <c r="AI65" s="493"/>
      <c r="AJ65" s="493"/>
      <c r="AK65" s="493"/>
      <c r="AL65" s="493"/>
      <c r="AM65" s="493"/>
      <c r="AN65" s="493"/>
      <c r="AO65" s="493"/>
      <c r="AQ65" s="261"/>
      <c r="AR65" s="262"/>
    </row>
    <row r="66" spans="1:44" ht="14.25" customHeight="1" x14ac:dyDescent="0.25">
      <c r="A66" s="482"/>
      <c r="B66" s="493"/>
      <c r="C66" s="493"/>
      <c r="D66" s="493"/>
      <c r="E66" s="493"/>
      <c r="F66" s="493"/>
      <c r="G66" s="493"/>
      <c r="H66" s="493"/>
      <c r="I66" s="493"/>
      <c r="J66" s="493"/>
      <c r="K66" s="493"/>
      <c r="L66" s="493"/>
      <c r="M66" s="493"/>
      <c r="N66" s="493"/>
      <c r="O66" s="493"/>
      <c r="P66" s="493"/>
      <c r="Q66" s="493"/>
      <c r="R66" s="493"/>
      <c r="S66" s="493"/>
      <c r="T66" s="493"/>
      <c r="U66" s="481"/>
      <c r="V66" s="479"/>
      <c r="W66" s="493"/>
      <c r="X66" s="493"/>
      <c r="Y66" s="493"/>
      <c r="Z66" s="493"/>
      <c r="AA66" s="493"/>
      <c r="AB66" s="493"/>
      <c r="AC66" s="493"/>
      <c r="AD66" s="493"/>
      <c r="AE66" s="493"/>
      <c r="AF66" s="493"/>
      <c r="AG66" s="493"/>
      <c r="AH66" s="493"/>
      <c r="AI66" s="493"/>
      <c r="AJ66" s="493"/>
      <c r="AK66" s="493"/>
      <c r="AL66" s="493"/>
      <c r="AM66" s="493"/>
      <c r="AN66" s="493"/>
      <c r="AO66" s="493"/>
      <c r="AQ66" s="263"/>
      <c r="AR66" s="262"/>
    </row>
    <row r="67" spans="1:44" ht="14.25" customHeight="1" x14ac:dyDescent="0.25">
      <c r="A67" s="482"/>
      <c r="B67" s="493"/>
      <c r="C67" s="493"/>
      <c r="D67" s="493"/>
      <c r="E67" s="493"/>
      <c r="F67" s="493"/>
      <c r="G67" s="493"/>
      <c r="H67" s="493"/>
      <c r="I67" s="493"/>
      <c r="J67" s="493"/>
      <c r="K67" s="493"/>
      <c r="L67" s="493"/>
      <c r="M67" s="493"/>
      <c r="N67" s="493"/>
      <c r="O67" s="493"/>
      <c r="P67" s="493"/>
      <c r="Q67" s="493"/>
      <c r="R67" s="493"/>
      <c r="S67" s="493"/>
      <c r="T67" s="493"/>
      <c r="U67" s="481"/>
      <c r="V67" s="481"/>
      <c r="W67" s="483"/>
      <c r="X67" s="483"/>
      <c r="Y67" s="483"/>
      <c r="Z67" s="483"/>
      <c r="AA67" s="483"/>
      <c r="AB67" s="483"/>
      <c r="AC67" s="483"/>
      <c r="AD67" s="483"/>
      <c r="AE67" s="483"/>
      <c r="AF67" s="483"/>
      <c r="AG67" s="483"/>
      <c r="AH67" s="483"/>
      <c r="AI67" s="483"/>
      <c r="AJ67" s="483"/>
      <c r="AK67" s="483"/>
      <c r="AL67" s="483"/>
      <c r="AM67" s="483"/>
      <c r="AN67" s="483"/>
      <c r="AO67" s="483"/>
      <c r="AQ67" s="261"/>
      <c r="AR67" s="262"/>
    </row>
    <row r="68" spans="1:44" ht="14.25" customHeight="1" x14ac:dyDescent="0.25">
      <c r="A68" s="480"/>
      <c r="B68" s="494"/>
      <c r="C68" s="494"/>
      <c r="D68" s="494"/>
      <c r="E68" s="494"/>
      <c r="F68" s="494"/>
      <c r="G68" s="494"/>
      <c r="H68" s="494"/>
      <c r="I68" s="494"/>
      <c r="J68" s="494"/>
      <c r="K68" s="494"/>
      <c r="L68" s="494"/>
      <c r="M68" s="494"/>
      <c r="N68" s="494"/>
      <c r="O68" s="494"/>
      <c r="P68" s="494"/>
      <c r="Q68" s="494"/>
      <c r="R68" s="494"/>
      <c r="S68" s="494"/>
      <c r="T68" s="494"/>
      <c r="U68" s="481"/>
      <c r="V68" s="480"/>
      <c r="W68" s="494"/>
      <c r="X68" s="494"/>
      <c r="Y68" s="494"/>
      <c r="Z68" s="494"/>
      <c r="AA68" s="494"/>
      <c r="AB68" s="494"/>
      <c r="AC68" s="494"/>
      <c r="AD68" s="494"/>
      <c r="AE68" s="494"/>
      <c r="AF68" s="494"/>
      <c r="AG68" s="494"/>
      <c r="AH68" s="494"/>
      <c r="AI68" s="494"/>
      <c r="AJ68" s="494"/>
      <c r="AK68" s="494"/>
      <c r="AL68" s="494"/>
      <c r="AM68" s="494"/>
      <c r="AN68" s="494"/>
      <c r="AO68" s="494"/>
      <c r="AQ68" s="263"/>
      <c r="AR68" s="262"/>
    </row>
    <row r="69" spans="1:44" ht="14.25" customHeight="1" x14ac:dyDescent="0.25">
      <c r="A69" s="481"/>
      <c r="B69" s="481"/>
      <c r="C69" s="481"/>
      <c r="D69" s="481"/>
      <c r="E69" s="481"/>
      <c r="F69" s="481"/>
      <c r="G69" s="481"/>
      <c r="H69" s="481"/>
      <c r="I69" s="481"/>
      <c r="J69" s="481"/>
      <c r="K69" s="481"/>
      <c r="L69" s="481"/>
      <c r="M69" s="481"/>
      <c r="N69" s="481"/>
      <c r="O69" s="481"/>
      <c r="P69" s="481"/>
      <c r="Q69" s="481"/>
      <c r="R69" s="481"/>
      <c r="S69" s="481"/>
      <c r="T69" s="481"/>
      <c r="U69" s="481"/>
      <c r="V69" s="481"/>
      <c r="W69" s="481"/>
      <c r="X69" s="481"/>
      <c r="Y69" s="482"/>
      <c r="Z69" s="484"/>
      <c r="AA69" s="481"/>
      <c r="AB69" s="481"/>
      <c r="AC69" s="481"/>
      <c r="AD69" s="481"/>
      <c r="AE69" s="481"/>
      <c r="AF69" s="481"/>
      <c r="AG69" s="481"/>
      <c r="AH69" s="481"/>
      <c r="AI69" s="481"/>
      <c r="AJ69" s="481"/>
      <c r="AK69" s="481"/>
      <c r="AL69" s="481"/>
      <c r="AM69" s="481"/>
      <c r="AN69" s="481"/>
      <c r="AO69" s="481"/>
      <c r="AQ69" s="263"/>
      <c r="AR69" s="262"/>
    </row>
    <row r="70" spans="1:44" ht="14.25" customHeight="1" x14ac:dyDescent="0.25">
      <c r="A70" s="482"/>
      <c r="B70" s="495"/>
      <c r="C70" s="495"/>
      <c r="D70" s="495"/>
      <c r="E70" s="495"/>
      <c r="F70" s="495"/>
      <c r="G70" s="495"/>
      <c r="H70" s="495"/>
      <c r="I70" s="495"/>
      <c r="J70" s="495"/>
      <c r="K70" s="495"/>
      <c r="L70" s="495"/>
      <c r="M70" s="495"/>
      <c r="N70" s="495"/>
      <c r="O70" s="495"/>
      <c r="P70" s="495"/>
      <c r="Q70" s="495"/>
      <c r="R70" s="495"/>
      <c r="S70" s="495"/>
      <c r="T70" s="495"/>
      <c r="U70" s="481"/>
      <c r="V70" s="479"/>
      <c r="W70" s="493"/>
      <c r="X70" s="493"/>
      <c r="Y70" s="493"/>
      <c r="Z70" s="493"/>
      <c r="AA70" s="493"/>
      <c r="AB70" s="493"/>
      <c r="AC70" s="493"/>
      <c r="AD70" s="493"/>
      <c r="AE70" s="493"/>
      <c r="AF70" s="493"/>
      <c r="AG70" s="493"/>
      <c r="AH70" s="493"/>
      <c r="AI70" s="493"/>
      <c r="AJ70" s="493"/>
      <c r="AK70" s="493"/>
      <c r="AL70" s="493"/>
      <c r="AM70" s="493"/>
      <c r="AN70" s="493"/>
      <c r="AO70" s="493"/>
      <c r="AQ70" s="261"/>
      <c r="AR70" s="262"/>
    </row>
    <row r="71" spans="1:44" ht="14.25" customHeight="1" x14ac:dyDescent="0.25">
      <c r="A71" s="482"/>
      <c r="B71" s="495"/>
      <c r="C71" s="495"/>
      <c r="D71" s="495"/>
      <c r="E71" s="495"/>
      <c r="F71" s="495"/>
      <c r="G71" s="495"/>
      <c r="H71" s="495"/>
      <c r="I71" s="495"/>
      <c r="J71" s="495"/>
      <c r="K71" s="495"/>
      <c r="L71" s="495"/>
      <c r="M71" s="495"/>
      <c r="N71" s="495"/>
      <c r="O71" s="495"/>
      <c r="P71" s="495"/>
      <c r="Q71" s="495"/>
      <c r="R71" s="495"/>
      <c r="S71" s="495"/>
      <c r="T71" s="495"/>
      <c r="U71" s="481"/>
      <c r="V71" s="481"/>
      <c r="W71" s="493"/>
      <c r="X71" s="493"/>
      <c r="Y71" s="493"/>
      <c r="Z71" s="493"/>
      <c r="AA71" s="493"/>
      <c r="AB71" s="493"/>
      <c r="AC71" s="493"/>
      <c r="AD71" s="493"/>
      <c r="AE71" s="493"/>
      <c r="AF71" s="493"/>
      <c r="AG71" s="493"/>
      <c r="AH71" s="493"/>
      <c r="AI71" s="493"/>
      <c r="AJ71" s="493"/>
      <c r="AK71" s="493"/>
      <c r="AL71" s="493"/>
      <c r="AM71" s="493"/>
      <c r="AN71" s="493"/>
      <c r="AO71" s="493"/>
      <c r="AQ71" s="261"/>
      <c r="AR71" s="262"/>
    </row>
    <row r="72" spans="1:44" ht="14.25" customHeight="1" x14ac:dyDescent="0.25">
      <c r="A72" s="482"/>
      <c r="B72" s="495"/>
      <c r="C72" s="495"/>
      <c r="D72" s="495"/>
      <c r="E72" s="495"/>
      <c r="F72" s="495"/>
      <c r="G72" s="495"/>
      <c r="H72" s="495"/>
      <c r="I72" s="495"/>
      <c r="J72" s="495"/>
      <c r="K72" s="495"/>
      <c r="L72" s="495"/>
      <c r="M72" s="495"/>
      <c r="N72" s="495"/>
      <c r="O72" s="495"/>
      <c r="P72" s="495"/>
      <c r="Q72" s="495"/>
      <c r="R72" s="495"/>
      <c r="S72" s="495"/>
      <c r="T72" s="495"/>
      <c r="U72" s="481"/>
      <c r="V72" s="481"/>
      <c r="W72" s="493"/>
      <c r="X72" s="493"/>
      <c r="Y72" s="493"/>
      <c r="Z72" s="493"/>
      <c r="AA72" s="493"/>
      <c r="AB72" s="493"/>
      <c r="AC72" s="493"/>
      <c r="AD72" s="493"/>
      <c r="AE72" s="493"/>
      <c r="AF72" s="493"/>
      <c r="AG72" s="493"/>
      <c r="AH72" s="493"/>
      <c r="AI72" s="493"/>
      <c r="AJ72" s="493"/>
      <c r="AK72" s="493"/>
      <c r="AL72" s="493"/>
      <c r="AM72" s="493"/>
      <c r="AN72" s="493"/>
      <c r="AO72" s="493"/>
      <c r="AQ72" s="261"/>
      <c r="AR72" s="262"/>
    </row>
    <row r="73" spans="1:44" ht="14.25" customHeight="1" x14ac:dyDescent="0.25">
      <c r="A73" s="482"/>
      <c r="B73" s="495"/>
      <c r="C73" s="495"/>
      <c r="D73" s="495"/>
      <c r="E73" s="495"/>
      <c r="F73" s="495"/>
      <c r="G73" s="495"/>
      <c r="H73" s="495"/>
      <c r="I73" s="495"/>
      <c r="J73" s="495"/>
      <c r="K73" s="495"/>
      <c r="L73" s="495"/>
      <c r="M73" s="495"/>
      <c r="N73" s="495"/>
      <c r="O73" s="495"/>
      <c r="P73" s="495"/>
      <c r="Q73" s="495"/>
      <c r="R73" s="495"/>
      <c r="S73" s="495"/>
      <c r="T73" s="495"/>
      <c r="U73" s="479"/>
      <c r="V73" s="481"/>
      <c r="W73" s="496"/>
      <c r="X73" s="496"/>
      <c r="Y73" s="496"/>
      <c r="Z73" s="496"/>
      <c r="AA73" s="496"/>
      <c r="AB73" s="496"/>
      <c r="AC73" s="496"/>
      <c r="AD73" s="496"/>
      <c r="AE73" s="496"/>
      <c r="AF73" s="496"/>
      <c r="AG73" s="496"/>
      <c r="AH73" s="496"/>
      <c r="AI73" s="496"/>
      <c r="AJ73" s="496"/>
      <c r="AK73" s="496"/>
      <c r="AL73" s="496"/>
      <c r="AM73" s="496"/>
      <c r="AN73" s="496"/>
      <c r="AO73" s="496"/>
      <c r="AQ73" s="261"/>
      <c r="AR73" s="262"/>
    </row>
    <row r="74" spans="1:44" ht="14.25" customHeight="1" x14ac:dyDescent="0.3">
      <c r="A74" s="482"/>
      <c r="B74" s="495"/>
      <c r="C74" s="495"/>
      <c r="D74" s="495"/>
      <c r="E74" s="495"/>
      <c r="F74" s="495"/>
      <c r="G74" s="495"/>
      <c r="H74" s="495"/>
      <c r="I74" s="495"/>
      <c r="J74" s="495"/>
      <c r="K74" s="495"/>
      <c r="L74" s="495"/>
      <c r="M74" s="495"/>
      <c r="N74" s="495"/>
      <c r="O74" s="495"/>
      <c r="P74" s="495"/>
      <c r="Q74" s="495"/>
      <c r="R74" s="495"/>
      <c r="S74" s="495"/>
      <c r="T74" s="495"/>
      <c r="U74" s="481"/>
      <c r="V74" s="481"/>
      <c r="W74" s="496"/>
      <c r="X74" s="496"/>
      <c r="Y74" s="496"/>
      <c r="Z74" s="496"/>
      <c r="AA74" s="496"/>
      <c r="AB74" s="496"/>
      <c r="AC74" s="496"/>
      <c r="AD74" s="496"/>
      <c r="AE74" s="496"/>
      <c r="AF74" s="496"/>
      <c r="AG74" s="496"/>
      <c r="AH74" s="496"/>
      <c r="AI74" s="496"/>
      <c r="AJ74" s="496"/>
      <c r="AK74" s="496"/>
      <c r="AL74" s="496"/>
      <c r="AM74" s="496"/>
      <c r="AN74" s="496"/>
      <c r="AO74" s="496"/>
      <c r="AQ74" s="261"/>
      <c r="AR74" s="264"/>
    </row>
    <row r="75" spans="1:44" ht="14.25" customHeight="1" x14ac:dyDescent="0.3">
      <c r="A75" s="482"/>
      <c r="B75" s="485"/>
      <c r="C75" s="485"/>
      <c r="D75" s="485"/>
      <c r="E75" s="485"/>
      <c r="F75" s="485"/>
      <c r="G75" s="485"/>
      <c r="H75" s="485"/>
      <c r="I75" s="485"/>
      <c r="J75" s="485"/>
      <c r="K75" s="485"/>
      <c r="L75" s="485"/>
      <c r="M75" s="485"/>
      <c r="N75" s="485"/>
      <c r="O75" s="485"/>
      <c r="P75" s="485"/>
      <c r="Q75" s="485"/>
      <c r="R75" s="485"/>
      <c r="S75" s="485"/>
      <c r="T75" s="485"/>
      <c r="U75" s="481"/>
      <c r="V75" s="481"/>
      <c r="W75" s="493"/>
      <c r="X75" s="493"/>
      <c r="Y75" s="493"/>
      <c r="Z75" s="493"/>
      <c r="AA75" s="493"/>
      <c r="AB75" s="493"/>
      <c r="AC75" s="493"/>
      <c r="AD75" s="493"/>
      <c r="AE75" s="493"/>
      <c r="AF75" s="493"/>
      <c r="AG75" s="493"/>
      <c r="AH75" s="493"/>
      <c r="AI75" s="493"/>
      <c r="AJ75" s="493"/>
      <c r="AK75" s="493"/>
      <c r="AL75" s="493"/>
      <c r="AM75" s="493"/>
      <c r="AN75" s="493"/>
      <c r="AO75" s="493"/>
      <c r="AQ75" s="261"/>
      <c r="AR75" s="264"/>
    </row>
    <row r="76" spans="1:44" ht="14.25" customHeight="1" x14ac:dyDescent="0.3">
      <c r="A76" s="480"/>
      <c r="B76" s="494"/>
      <c r="C76" s="494"/>
      <c r="D76" s="494"/>
      <c r="E76" s="494"/>
      <c r="F76" s="494"/>
      <c r="G76" s="494"/>
      <c r="H76" s="494"/>
      <c r="I76" s="494"/>
      <c r="J76" s="494"/>
      <c r="K76" s="494"/>
      <c r="L76" s="494"/>
      <c r="M76" s="494"/>
      <c r="N76" s="494"/>
      <c r="O76" s="494"/>
      <c r="P76" s="494"/>
      <c r="Q76" s="494"/>
      <c r="R76" s="494"/>
      <c r="S76" s="494"/>
      <c r="T76" s="494"/>
      <c r="U76" s="481"/>
      <c r="V76" s="481"/>
      <c r="W76" s="493"/>
      <c r="X76" s="493"/>
      <c r="Y76" s="493"/>
      <c r="Z76" s="493"/>
      <c r="AA76" s="493"/>
      <c r="AB76" s="493"/>
      <c r="AC76" s="493"/>
      <c r="AD76" s="493"/>
      <c r="AE76" s="493"/>
      <c r="AF76" s="493"/>
      <c r="AG76" s="493"/>
      <c r="AH76" s="493"/>
      <c r="AI76" s="493"/>
      <c r="AJ76" s="493"/>
      <c r="AK76" s="493"/>
      <c r="AL76" s="493"/>
      <c r="AM76" s="493"/>
      <c r="AN76" s="493"/>
      <c r="AO76" s="493"/>
      <c r="AQ76" s="261"/>
      <c r="AR76" s="264"/>
    </row>
    <row r="77" spans="1:44" ht="14.25" customHeight="1" x14ac:dyDescent="0.25">
      <c r="A77" s="481"/>
      <c r="B77" s="481"/>
      <c r="C77" s="481"/>
      <c r="D77" s="481"/>
      <c r="E77" s="481"/>
      <c r="F77" s="481"/>
      <c r="G77" s="481"/>
      <c r="H77" s="481"/>
      <c r="I77" s="481"/>
      <c r="J77" s="481"/>
      <c r="K77" s="481"/>
      <c r="L77" s="481"/>
      <c r="M77" s="481"/>
      <c r="N77" s="481"/>
      <c r="O77" s="481"/>
      <c r="P77" s="481"/>
      <c r="Q77" s="481"/>
      <c r="R77" s="481"/>
      <c r="S77" s="481"/>
      <c r="T77" s="481"/>
      <c r="U77" s="481"/>
      <c r="V77" s="481"/>
      <c r="W77" s="493"/>
      <c r="X77" s="493"/>
      <c r="Y77" s="493"/>
      <c r="Z77" s="493"/>
      <c r="AA77" s="493"/>
      <c r="AB77" s="493"/>
      <c r="AC77" s="493"/>
      <c r="AD77" s="493"/>
      <c r="AE77" s="493"/>
      <c r="AF77" s="493"/>
      <c r="AG77" s="493"/>
      <c r="AH77" s="493"/>
      <c r="AI77" s="493"/>
      <c r="AJ77" s="493"/>
      <c r="AK77" s="493"/>
      <c r="AL77" s="493"/>
      <c r="AM77" s="493"/>
      <c r="AN77" s="493"/>
      <c r="AO77" s="493"/>
      <c r="AQ77" s="261"/>
      <c r="AR77" s="262"/>
    </row>
    <row r="78" spans="1:44" ht="14.25" customHeight="1" x14ac:dyDescent="0.3">
      <c r="A78" s="480"/>
      <c r="B78" s="495"/>
      <c r="C78" s="495"/>
      <c r="D78" s="495"/>
      <c r="E78" s="495"/>
      <c r="F78" s="495"/>
      <c r="G78" s="495"/>
      <c r="H78" s="495"/>
      <c r="I78" s="495"/>
      <c r="J78" s="495"/>
      <c r="K78" s="495"/>
      <c r="L78" s="495"/>
      <c r="M78" s="495"/>
      <c r="N78" s="495"/>
      <c r="O78" s="495"/>
      <c r="P78" s="495"/>
      <c r="Q78" s="495"/>
      <c r="R78" s="495"/>
      <c r="S78" s="495"/>
      <c r="T78" s="495"/>
      <c r="U78" s="479"/>
      <c r="V78" s="479"/>
      <c r="W78" s="493"/>
      <c r="X78" s="497"/>
      <c r="Y78" s="497"/>
      <c r="Z78" s="497"/>
      <c r="AA78" s="497"/>
      <c r="AB78" s="497"/>
      <c r="AC78" s="497"/>
      <c r="AD78" s="497"/>
      <c r="AE78" s="497"/>
      <c r="AF78" s="497"/>
      <c r="AG78" s="497"/>
      <c r="AH78" s="497"/>
      <c r="AI78" s="497"/>
      <c r="AJ78" s="497"/>
      <c r="AK78" s="497"/>
      <c r="AL78" s="497"/>
      <c r="AM78" s="497"/>
      <c r="AN78" s="497"/>
      <c r="AO78" s="497"/>
      <c r="AQ78" s="265"/>
      <c r="AR78" s="264"/>
    </row>
    <row r="79" spans="1:44" ht="14.25" customHeight="1" x14ac:dyDescent="0.25">
      <c r="A79" s="482"/>
      <c r="B79" s="495"/>
      <c r="C79" s="495"/>
      <c r="D79" s="495"/>
      <c r="E79" s="495"/>
      <c r="F79" s="495"/>
      <c r="G79" s="495"/>
      <c r="H79" s="495"/>
      <c r="I79" s="495"/>
      <c r="J79" s="495"/>
      <c r="K79" s="495"/>
      <c r="L79" s="495"/>
      <c r="M79" s="495"/>
      <c r="N79" s="495"/>
      <c r="O79" s="495"/>
      <c r="P79" s="495"/>
      <c r="Q79" s="495"/>
      <c r="R79" s="495"/>
      <c r="S79" s="495"/>
      <c r="T79" s="495"/>
      <c r="U79" s="481"/>
      <c r="V79" s="481"/>
      <c r="W79" s="497"/>
      <c r="X79" s="497"/>
      <c r="Y79" s="497"/>
      <c r="Z79" s="497"/>
      <c r="AA79" s="497"/>
      <c r="AB79" s="497"/>
      <c r="AC79" s="497"/>
      <c r="AD79" s="497"/>
      <c r="AE79" s="497"/>
      <c r="AF79" s="497"/>
      <c r="AG79" s="497"/>
      <c r="AH79" s="497"/>
      <c r="AI79" s="497"/>
      <c r="AJ79" s="497"/>
      <c r="AK79" s="497"/>
      <c r="AL79" s="497"/>
      <c r="AM79" s="497"/>
      <c r="AN79" s="497"/>
      <c r="AO79" s="497"/>
      <c r="AQ79" s="263"/>
      <c r="AR79" s="262"/>
    </row>
    <row r="80" spans="1:44" ht="14.25" customHeight="1" x14ac:dyDescent="0.25">
      <c r="A80" s="482"/>
      <c r="B80" s="495"/>
      <c r="C80" s="495"/>
      <c r="D80" s="495"/>
      <c r="E80" s="495"/>
      <c r="F80" s="495"/>
      <c r="G80" s="495"/>
      <c r="H80" s="495"/>
      <c r="I80" s="495"/>
      <c r="J80" s="495"/>
      <c r="K80" s="495"/>
      <c r="L80" s="495"/>
      <c r="M80" s="495"/>
      <c r="N80" s="495"/>
      <c r="O80" s="495"/>
      <c r="P80" s="495"/>
      <c r="Q80" s="495"/>
      <c r="R80" s="495"/>
      <c r="S80" s="495"/>
      <c r="T80" s="495"/>
      <c r="U80" s="481"/>
      <c r="V80" s="481"/>
      <c r="W80" s="493"/>
      <c r="X80" s="493"/>
      <c r="Y80" s="493"/>
      <c r="Z80" s="493"/>
      <c r="AA80" s="493"/>
      <c r="AB80" s="493"/>
      <c r="AC80" s="493"/>
      <c r="AD80" s="493"/>
      <c r="AE80" s="493"/>
      <c r="AF80" s="493"/>
      <c r="AG80" s="493"/>
      <c r="AH80" s="493"/>
      <c r="AI80" s="493"/>
      <c r="AJ80" s="493"/>
      <c r="AK80" s="493"/>
      <c r="AL80" s="493"/>
      <c r="AM80" s="493"/>
      <c r="AN80" s="493"/>
      <c r="AO80" s="493"/>
      <c r="AQ80" s="261"/>
      <c r="AR80" s="262"/>
    </row>
    <row r="81" spans="1:44" ht="7.5" customHeight="1" x14ac:dyDescent="0.25">
      <c r="A81" s="482"/>
      <c r="B81" s="495"/>
      <c r="C81" s="495"/>
      <c r="D81" s="495"/>
      <c r="E81" s="495"/>
      <c r="F81" s="495"/>
      <c r="G81" s="495"/>
      <c r="H81" s="495"/>
      <c r="I81" s="495"/>
      <c r="J81" s="495"/>
      <c r="K81" s="495"/>
      <c r="L81" s="495"/>
      <c r="M81" s="495"/>
      <c r="N81" s="495"/>
      <c r="O81" s="495"/>
      <c r="P81" s="495"/>
      <c r="Q81" s="495"/>
      <c r="R81" s="495"/>
      <c r="S81" s="495"/>
      <c r="T81" s="495"/>
      <c r="U81" s="481"/>
      <c r="V81" s="481"/>
      <c r="W81" s="493"/>
      <c r="X81" s="493"/>
      <c r="Y81" s="493"/>
      <c r="Z81" s="493"/>
      <c r="AA81" s="493"/>
      <c r="AB81" s="493"/>
      <c r="AC81" s="493"/>
      <c r="AD81" s="493"/>
      <c r="AE81" s="493"/>
      <c r="AF81" s="493"/>
      <c r="AG81" s="493"/>
      <c r="AH81" s="493"/>
      <c r="AI81" s="493"/>
      <c r="AJ81" s="493"/>
      <c r="AK81" s="493"/>
      <c r="AL81" s="493"/>
      <c r="AM81" s="493"/>
      <c r="AN81" s="493"/>
      <c r="AO81" s="493"/>
      <c r="AQ81" s="261"/>
      <c r="AR81" s="262"/>
    </row>
    <row r="82" spans="1:44" ht="14.25" customHeight="1" x14ac:dyDescent="0.25">
      <c r="A82" s="482"/>
      <c r="B82" s="495"/>
      <c r="C82" s="495"/>
      <c r="D82" s="495"/>
      <c r="E82" s="495"/>
      <c r="F82" s="495"/>
      <c r="G82" s="495"/>
      <c r="H82" s="495"/>
      <c r="I82" s="495"/>
      <c r="J82" s="495"/>
      <c r="K82" s="495"/>
      <c r="L82" s="495"/>
      <c r="M82" s="495"/>
      <c r="N82" s="495"/>
      <c r="O82" s="495"/>
      <c r="P82" s="495"/>
      <c r="Q82" s="495"/>
      <c r="R82" s="495"/>
      <c r="S82" s="495"/>
      <c r="T82" s="495"/>
      <c r="U82" s="481"/>
      <c r="V82" s="481"/>
      <c r="W82" s="493"/>
      <c r="X82" s="493"/>
      <c r="Y82" s="493"/>
      <c r="Z82" s="493"/>
      <c r="AA82" s="493"/>
      <c r="AB82" s="493"/>
      <c r="AC82" s="493"/>
      <c r="AD82" s="493"/>
      <c r="AE82" s="493"/>
      <c r="AF82" s="493"/>
      <c r="AG82" s="493"/>
      <c r="AH82" s="493"/>
      <c r="AI82" s="493"/>
      <c r="AJ82" s="493"/>
      <c r="AK82" s="493"/>
      <c r="AL82" s="493"/>
      <c r="AM82" s="493"/>
      <c r="AN82" s="493"/>
      <c r="AO82" s="493"/>
      <c r="AR82" s="262"/>
    </row>
    <row r="83" spans="1:44" ht="14.25" customHeight="1" x14ac:dyDescent="0.25">
      <c r="A83" s="482"/>
      <c r="B83" s="495"/>
      <c r="C83" s="495"/>
      <c r="D83" s="495"/>
      <c r="E83" s="495"/>
      <c r="F83" s="495"/>
      <c r="G83" s="495"/>
      <c r="H83" s="495"/>
      <c r="I83" s="495"/>
      <c r="J83" s="495"/>
      <c r="K83" s="495"/>
      <c r="L83" s="495"/>
      <c r="M83" s="495"/>
      <c r="N83" s="495"/>
      <c r="O83" s="495"/>
      <c r="P83" s="495"/>
      <c r="Q83" s="495"/>
      <c r="R83" s="495"/>
      <c r="S83" s="495"/>
      <c r="T83" s="495"/>
      <c r="U83" s="481"/>
      <c r="V83" s="481"/>
      <c r="W83" s="493"/>
      <c r="X83" s="493"/>
      <c r="Y83" s="493"/>
      <c r="Z83" s="493"/>
      <c r="AA83" s="493"/>
      <c r="AB83" s="493"/>
      <c r="AC83" s="493"/>
      <c r="AD83" s="493"/>
      <c r="AE83" s="493"/>
      <c r="AF83" s="493"/>
      <c r="AG83" s="493"/>
      <c r="AH83" s="493"/>
      <c r="AI83" s="493"/>
      <c r="AJ83" s="493"/>
      <c r="AK83" s="493"/>
      <c r="AL83" s="493"/>
      <c r="AM83" s="493"/>
      <c r="AN83" s="493"/>
      <c r="AO83" s="493"/>
      <c r="AR83" s="262"/>
    </row>
    <row r="84" spans="1:44" ht="6.75" customHeight="1" x14ac:dyDescent="0.25">
      <c r="A84" s="482"/>
      <c r="B84" s="495"/>
      <c r="C84" s="495"/>
      <c r="D84" s="495"/>
      <c r="E84" s="495"/>
      <c r="F84" s="495"/>
      <c r="G84" s="495"/>
      <c r="H84" s="495"/>
      <c r="I84" s="495"/>
      <c r="J84" s="495"/>
      <c r="K84" s="495"/>
      <c r="L84" s="495"/>
      <c r="M84" s="495"/>
      <c r="N84" s="495"/>
      <c r="O84" s="495"/>
      <c r="P84" s="495"/>
      <c r="Q84" s="495"/>
      <c r="R84" s="495"/>
      <c r="S84" s="495"/>
      <c r="T84" s="495"/>
      <c r="U84" s="481"/>
      <c r="V84" s="481"/>
      <c r="W84" s="486"/>
      <c r="X84" s="486"/>
      <c r="Y84" s="486"/>
      <c r="Z84" s="486"/>
      <c r="AA84" s="486"/>
      <c r="AB84" s="486"/>
      <c r="AC84" s="486"/>
      <c r="AD84" s="486"/>
      <c r="AE84" s="486"/>
      <c r="AF84" s="486"/>
      <c r="AG84" s="486"/>
      <c r="AH84" s="486"/>
      <c r="AI84" s="486"/>
      <c r="AJ84" s="486"/>
      <c r="AK84" s="486"/>
      <c r="AL84" s="486"/>
      <c r="AM84" s="486"/>
      <c r="AN84" s="486"/>
      <c r="AO84" s="486"/>
    </row>
    <row r="85" spans="1:44" ht="14.25" customHeight="1" x14ac:dyDescent="0.25">
      <c r="A85" s="480"/>
      <c r="B85" s="494"/>
      <c r="C85" s="494"/>
      <c r="D85" s="494"/>
      <c r="E85" s="494"/>
      <c r="F85" s="494"/>
      <c r="G85" s="494"/>
      <c r="H85" s="494"/>
      <c r="I85" s="494"/>
      <c r="J85" s="494"/>
      <c r="K85" s="494"/>
      <c r="L85" s="494"/>
      <c r="M85" s="494"/>
      <c r="N85" s="494"/>
      <c r="O85" s="494"/>
      <c r="P85" s="494"/>
      <c r="Q85" s="494"/>
      <c r="R85" s="494"/>
      <c r="S85" s="494"/>
      <c r="T85" s="494"/>
      <c r="U85" s="481"/>
      <c r="V85" s="480"/>
      <c r="W85" s="494"/>
      <c r="X85" s="494"/>
      <c r="Y85" s="494"/>
      <c r="Z85" s="494"/>
      <c r="AA85" s="494"/>
      <c r="AB85" s="494"/>
      <c r="AC85" s="494"/>
      <c r="AD85" s="494"/>
      <c r="AE85" s="494"/>
      <c r="AF85" s="494"/>
      <c r="AG85" s="494"/>
      <c r="AH85" s="494"/>
      <c r="AI85" s="494"/>
      <c r="AJ85" s="494"/>
      <c r="AK85" s="494"/>
      <c r="AL85" s="494"/>
      <c r="AM85" s="494"/>
      <c r="AN85" s="494"/>
      <c r="AO85" s="494"/>
    </row>
    <row r="86" spans="1:44" ht="7.5" customHeight="1" x14ac:dyDescent="0.25">
      <c r="A86" s="482"/>
      <c r="B86" s="487"/>
      <c r="C86" s="481"/>
      <c r="D86" s="481"/>
      <c r="E86" s="481"/>
      <c r="F86" s="481"/>
      <c r="G86" s="481"/>
      <c r="H86" s="481"/>
      <c r="I86" s="481"/>
      <c r="J86" s="481"/>
      <c r="K86" s="481"/>
      <c r="L86" s="481"/>
      <c r="M86" s="481"/>
      <c r="N86" s="481"/>
      <c r="O86" s="481"/>
      <c r="P86" s="481"/>
      <c r="Q86" s="481"/>
      <c r="R86" s="481"/>
      <c r="S86" s="481"/>
      <c r="T86" s="481"/>
      <c r="U86" s="479"/>
      <c r="V86" s="480"/>
      <c r="W86" s="487"/>
      <c r="X86" s="481"/>
      <c r="Y86" s="482"/>
      <c r="Z86" s="488"/>
      <c r="AA86" s="481"/>
      <c r="AB86" s="481"/>
      <c r="AC86" s="481"/>
      <c r="AD86" s="481"/>
      <c r="AE86" s="481"/>
      <c r="AF86" s="481"/>
      <c r="AG86" s="481"/>
      <c r="AH86" s="481"/>
      <c r="AI86" s="481"/>
      <c r="AJ86" s="481"/>
      <c r="AK86" s="481"/>
      <c r="AL86" s="481"/>
      <c r="AM86" s="481"/>
      <c r="AN86" s="481"/>
      <c r="AO86" s="481"/>
    </row>
    <row r="87" spans="1:44" ht="18" customHeight="1" x14ac:dyDescent="0.25">
      <c r="A87" s="481"/>
      <c r="B87" s="493"/>
      <c r="C87" s="493"/>
      <c r="D87" s="493"/>
      <c r="E87" s="493"/>
      <c r="F87" s="493"/>
      <c r="G87" s="493"/>
      <c r="H87" s="493"/>
      <c r="I87" s="493"/>
      <c r="J87" s="493"/>
      <c r="K87" s="493"/>
      <c r="L87" s="493"/>
      <c r="M87" s="493"/>
      <c r="N87" s="493"/>
      <c r="O87" s="493"/>
      <c r="P87" s="493"/>
      <c r="Q87" s="493"/>
      <c r="R87" s="493"/>
      <c r="S87" s="493"/>
      <c r="T87" s="493"/>
      <c r="U87" s="481"/>
      <c r="V87" s="481"/>
      <c r="W87" s="498"/>
      <c r="X87" s="498"/>
      <c r="Y87" s="498"/>
      <c r="Z87" s="498"/>
      <c r="AA87" s="498"/>
      <c r="AB87" s="498"/>
      <c r="AC87" s="498"/>
      <c r="AD87" s="498"/>
      <c r="AE87" s="498"/>
      <c r="AF87" s="498"/>
      <c r="AG87" s="498"/>
      <c r="AH87" s="498"/>
      <c r="AI87" s="498"/>
      <c r="AJ87" s="498"/>
      <c r="AK87" s="498"/>
      <c r="AL87" s="498"/>
      <c r="AM87" s="498"/>
      <c r="AN87" s="498"/>
      <c r="AO87" s="498"/>
    </row>
    <row r="88" spans="1:44" ht="18.75" customHeight="1" x14ac:dyDescent="0.25">
      <c r="A88" s="481"/>
      <c r="B88" s="493"/>
      <c r="C88" s="493"/>
      <c r="D88" s="493"/>
      <c r="E88" s="493"/>
      <c r="F88" s="493"/>
      <c r="G88" s="493"/>
      <c r="H88" s="493"/>
      <c r="I88" s="493"/>
      <c r="J88" s="493"/>
      <c r="K88" s="493"/>
      <c r="L88" s="493"/>
      <c r="M88" s="493"/>
      <c r="N88" s="493"/>
      <c r="O88" s="493"/>
      <c r="P88" s="493"/>
      <c r="Q88" s="493"/>
      <c r="R88" s="493"/>
      <c r="S88" s="493"/>
      <c r="T88" s="493"/>
      <c r="U88" s="481"/>
      <c r="V88" s="481"/>
      <c r="W88" s="498"/>
      <c r="X88" s="498"/>
      <c r="Y88" s="498"/>
      <c r="Z88" s="498"/>
      <c r="AA88" s="498"/>
      <c r="AB88" s="498"/>
      <c r="AC88" s="498"/>
      <c r="AD88" s="498"/>
      <c r="AE88" s="498"/>
      <c r="AF88" s="498"/>
      <c r="AG88" s="498"/>
      <c r="AH88" s="498"/>
      <c r="AI88" s="498"/>
      <c r="AJ88" s="498"/>
      <c r="AK88" s="498"/>
      <c r="AL88" s="498"/>
      <c r="AM88" s="498"/>
      <c r="AN88" s="498"/>
      <c r="AO88" s="498"/>
    </row>
    <row r="89" spans="1:44" ht="17.399999999999999" customHeight="1" x14ac:dyDescent="0.25">
      <c r="A89" s="481"/>
      <c r="B89" s="486"/>
      <c r="C89" s="486"/>
      <c r="D89" s="486"/>
      <c r="E89" s="486"/>
      <c r="F89" s="486"/>
      <c r="G89" s="486"/>
      <c r="H89" s="486"/>
      <c r="I89" s="486"/>
      <c r="J89" s="486"/>
      <c r="K89" s="486"/>
      <c r="L89" s="486"/>
      <c r="M89" s="486"/>
      <c r="N89" s="486"/>
      <c r="O89" s="486"/>
      <c r="P89" s="486"/>
      <c r="Q89" s="486"/>
      <c r="R89" s="486"/>
      <c r="S89" s="486"/>
      <c r="T89" s="486"/>
      <c r="U89" s="481"/>
      <c r="V89" s="481"/>
      <c r="W89" s="498"/>
      <c r="X89" s="498"/>
      <c r="Y89" s="498"/>
      <c r="Z89" s="498"/>
      <c r="AA89" s="498"/>
      <c r="AB89" s="498"/>
      <c r="AC89" s="498"/>
      <c r="AD89" s="498"/>
      <c r="AE89" s="498"/>
      <c r="AF89" s="498"/>
      <c r="AG89" s="498"/>
      <c r="AH89" s="498"/>
      <c r="AI89" s="498"/>
      <c r="AJ89" s="498"/>
      <c r="AK89" s="498"/>
      <c r="AL89" s="498"/>
      <c r="AM89" s="498"/>
      <c r="AN89" s="498"/>
      <c r="AO89" s="498"/>
    </row>
    <row r="90" spans="1:44" ht="14.25" customHeight="1" x14ac:dyDescent="0.25">
      <c r="A90" s="480"/>
      <c r="B90" s="494"/>
      <c r="C90" s="494"/>
      <c r="D90" s="494"/>
      <c r="E90" s="494"/>
      <c r="F90" s="494"/>
      <c r="G90" s="494"/>
      <c r="H90" s="494"/>
      <c r="I90" s="494"/>
      <c r="J90" s="494"/>
      <c r="K90" s="494"/>
      <c r="L90" s="494"/>
      <c r="M90" s="494"/>
      <c r="N90" s="494"/>
      <c r="O90" s="494"/>
      <c r="P90" s="494"/>
      <c r="Q90" s="494"/>
      <c r="R90" s="494"/>
      <c r="S90" s="494"/>
      <c r="T90" s="494"/>
      <c r="U90" s="481"/>
      <c r="V90" s="481"/>
      <c r="W90" s="994"/>
      <c r="X90" s="994"/>
      <c r="Y90" s="994"/>
      <c r="Z90" s="994"/>
      <c r="AA90" s="994"/>
      <c r="AB90" s="994"/>
      <c r="AC90" s="994"/>
      <c r="AD90" s="994"/>
      <c r="AE90" s="994"/>
      <c r="AF90" s="994"/>
      <c r="AG90" s="994"/>
      <c r="AH90" s="994"/>
      <c r="AI90" s="994"/>
      <c r="AJ90" s="994"/>
      <c r="AK90" s="994"/>
      <c r="AL90" s="994"/>
      <c r="AM90" s="994"/>
      <c r="AN90" s="994"/>
      <c r="AO90" s="994"/>
    </row>
    <row r="91" spans="1:44" ht="14.25" customHeight="1" x14ac:dyDescent="0.25">
      <c r="A91" s="482"/>
      <c r="B91" s="481"/>
      <c r="C91" s="481"/>
      <c r="D91" s="481"/>
      <c r="E91" s="481"/>
      <c r="F91" s="481"/>
      <c r="G91" s="481"/>
      <c r="H91" s="481"/>
      <c r="I91" s="481"/>
      <c r="J91" s="481"/>
      <c r="K91" s="481"/>
      <c r="L91" s="481"/>
      <c r="M91" s="481"/>
      <c r="N91" s="481"/>
      <c r="O91" s="481"/>
      <c r="P91" s="481"/>
      <c r="Q91" s="481"/>
      <c r="R91" s="481"/>
      <c r="S91" s="481"/>
      <c r="T91" s="481"/>
      <c r="U91" s="481"/>
      <c r="V91" s="489"/>
      <c r="W91" s="499"/>
      <c r="X91" s="499"/>
      <c r="Y91" s="499"/>
      <c r="Z91" s="499"/>
      <c r="AA91" s="499"/>
      <c r="AB91" s="499"/>
      <c r="AC91" s="499"/>
      <c r="AD91" s="499"/>
      <c r="AE91" s="499"/>
      <c r="AF91" s="499"/>
      <c r="AG91" s="499"/>
      <c r="AH91" s="499"/>
      <c r="AI91" s="499"/>
      <c r="AJ91" s="499"/>
      <c r="AK91" s="499"/>
      <c r="AL91" s="499"/>
      <c r="AM91" s="499"/>
      <c r="AN91" s="499"/>
      <c r="AO91" s="499"/>
    </row>
    <row r="92" spans="1:44" ht="14.25" customHeight="1" x14ac:dyDescent="0.25">
      <c r="A92" s="482"/>
      <c r="B92" s="493"/>
      <c r="C92" s="493"/>
      <c r="D92" s="493"/>
      <c r="E92" s="493"/>
      <c r="F92" s="493"/>
      <c r="G92" s="493"/>
      <c r="H92" s="493"/>
      <c r="I92" s="493"/>
      <c r="J92" s="493"/>
      <c r="K92" s="493"/>
      <c r="L92" s="493"/>
      <c r="M92" s="493"/>
      <c r="N92" s="493"/>
      <c r="O92" s="493"/>
      <c r="P92" s="493"/>
      <c r="Q92" s="493"/>
      <c r="R92" s="493"/>
      <c r="S92" s="493"/>
      <c r="T92" s="493"/>
      <c r="U92" s="481"/>
      <c r="V92" s="481"/>
      <c r="W92" s="481"/>
      <c r="X92" s="481"/>
      <c r="Y92" s="482"/>
      <c r="Z92" s="490"/>
      <c r="AA92" s="481"/>
      <c r="AB92" s="481"/>
      <c r="AC92" s="481"/>
      <c r="AD92" s="481"/>
      <c r="AE92" s="481"/>
      <c r="AF92" s="481"/>
      <c r="AG92" s="481"/>
      <c r="AH92" s="481"/>
      <c r="AI92" s="481"/>
      <c r="AJ92" s="481"/>
      <c r="AK92" s="481"/>
      <c r="AL92" s="481"/>
      <c r="AM92" s="481"/>
      <c r="AN92" s="481"/>
      <c r="AO92" s="481"/>
    </row>
    <row r="93" spans="1:44" ht="14.25" customHeight="1" x14ac:dyDescent="0.25">
      <c r="A93" s="482"/>
      <c r="B93" s="493"/>
      <c r="C93" s="493"/>
      <c r="D93" s="493"/>
      <c r="E93" s="493"/>
      <c r="F93" s="493"/>
      <c r="G93" s="493"/>
      <c r="H93" s="493"/>
      <c r="I93" s="493"/>
      <c r="J93" s="493"/>
      <c r="K93" s="493"/>
      <c r="L93" s="493"/>
      <c r="M93" s="493"/>
      <c r="N93" s="493"/>
      <c r="O93" s="493"/>
      <c r="P93" s="493"/>
      <c r="Q93" s="493"/>
      <c r="R93" s="493"/>
      <c r="S93" s="493"/>
      <c r="T93" s="493"/>
      <c r="U93" s="481"/>
      <c r="V93" s="481"/>
      <c r="W93" s="493"/>
      <c r="X93" s="493"/>
      <c r="Y93" s="493"/>
      <c r="Z93" s="493"/>
      <c r="AA93" s="493"/>
      <c r="AB93" s="493"/>
      <c r="AC93" s="493"/>
      <c r="AD93" s="493"/>
      <c r="AE93" s="493"/>
      <c r="AF93" s="493"/>
      <c r="AG93" s="493"/>
      <c r="AH93" s="493"/>
      <c r="AI93" s="493"/>
      <c r="AJ93" s="493"/>
      <c r="AK93" s="493"/>
      <c r="AL93" s="493"/>
      <c r="AM93" s="493"/>
      <c r="AN93" s="493"/>
      <c r="AO93" s="493"/>
    </row>
    <row r="94" spans="1:44" ht="14.25" customHeight="1" x14ac:dyDescent="0.25">
      <c r="A94" s="482"/>
      <c r="B94" s="493"/>
      <c r="C94" s="493"/>
      <c r="D94" s="493"/>
      <c r="E94" s="493"/>
      <c r="F94" s="493"/>
      <c r="G94" s="493"/>
      <c r="H94" s="493"/>
      <c r="I94" s="493"/>
      <c r="J94" s="493"/>
      <c r="K94" s="493"/>
      <c r="L94" s="493"/>
      <c r="M94" s="493"/>
      <c r="N94" s="493"/>
      <c r="O94" s="493"/>
      <c r="P94" s="493"/>
      <c r="Q94" s="493"/>
      <c r="R94" s="493"/>
      <c r="S94" s="493"/>
      <c r="T94" s="493"/>
      <c r="U94" s="481"/>
      <c r="V94" s="481"/>
      <c r="W94" s="493"/>
      <c r="X94" s="493"/>
      <c r="Y94" s="493"/>
      <c r="Z94" s="493"/>
      <c r="AA94" s="493"/>
      <c r="AB94" s="493"/>
      <c r="AC94" s="493"/>
      <c r="AD94" s="493"/>
      <c r="AE94" s="493"/>
      <c r="AF94" s="493"/>
      <c r="AG94" s="493"/>
      <c r="AH94" s="493"/>
      <c r="AI94" s="493"/>
      <c r="AJ94" s="493"/>
      <c r="AK94" s="493"/>
      <c r="AL94" s="493"/>
      <c r="AM94" s="493"/>
      <c r="AN94" s="493"/>
      <c r="AO94" s="493"/>
    </row>
    <row r="95" spans="1:44" ht="14.25" customHeight="1" x14ac:dyDescent="0.25">
      <c r="A95" s="482"/>
      <c r="B95" s="493"/>
      <c r="C95" s="493"/>
      <c r="D95" s="493"/>
      <c r="E95" s="493"/>
      <c r="F95" s="493"/>
      <c r="G95" s="493"/>
      <c r="H95" s="493"/>
      <c r="I95" s="493"/>
      <c r="J95" s="493"/>
      <c r="K95" s="493"/>
      <c r="L95" s="493"/>
      <c r="M95" s="493"/>
      <c r="N95" s="493"/>
      <c r="O95" s="493"/>
      <c r="P95" s="493"/>
      <c r="Q95" s="493"/>
      <c r="R95" s="493"/>
      <c r="S95" s="493"/>
      <c r="T95" s="493"/>
      <c r="U95" s="481"/>
      <c r="V95" s="481"/>
      <c r="W95" s="493"/>
      <c r="X95" s="493"/>
      <c r="Y95" s="493"/>
      <c r="Z95" s="493"/>
      <c r="AA95" s="493"/>
      <c r="AB95" s="493"/>
      <c r="AC95" s="493"/>
      <c r="AD95" s="493"/>
      <c r="AE95" s="493"/>
      <c r="AF95" s="493"/>
      <c r="AG95" s="493"/>
      <c r="AH95" s="493"/>
      <c r="AI95" s="493"/>
      <c r="AJ95" s="493"/>
      <c r="AK95" s="493"/>
      <c r="AL95" s="493"/>
      <c r="AM95" s="493"/>
      <c r="AN95" s="493"/>
      <c r="AO95" s="493"/>
    </row>
    <row r="96" spans="1:44" ht="14.25" customHeight="1" x14ac:dyDescent="0.25">
      <c r="A96" s="482"/>
      <c r="B96" s="493"/>
      <c r="C96" s="493"/>
      <c r="D96" s="493"/>
      <c r="E96" s="493"/>
      <c r="F96" s="493"/>
      <c r="G96" s="493"/>
      <c r="H96" s="493"/>
      <c r="I96" s="493"/>
      <c r="J96" s="493"/>
      <c r="K96" s="493"/>
      <c r="L96" s="493"/>
      <c r="M96" s="493"/>
      <c r="N96" s="493"/>
      <c r="O96" s="493"/>
      <c r="P96" s="493"/>
      <c r="Q96" s="493"/>
      <c r="R96" s="493"/>
      <c r="S96" s="493"/>
      <c r="T96" s="493"/>
      <c r="U96" s="481"/>
      <c r="V96" s="481"/>
      <c r="W96" s="493"/>
      <c r="X96" s="493"/>
      <c r="Y96" s="493"/>
      <c r="Z96" s="493"/>
      <c r="AA96" s="493"/>
      <c r="AB96" s="493"/>
      <c r="AC96" s="493"/>
      <c r="AD96" s="493"/>
      <c r="AE96" s="493"/>
      <c r="AF96" s="493"/>
      <c r="AG96" s="493"/>
      <c r="AH96" s="493"/>
      <c r="AI96" s="493"/>
      <c r="AJ96" s="493"/>
      <c r="AK96" s="493"/>
      <c r="AL96" s="493"/>
      <c r="AM96" s="493"/>
      <c r="AN96" s="493"/>
      <c r="AO96" s="493"/>
    </row>
    <row r="97" spans="1:41" ht="14.25" customHeight="1" x14ac:dyDescent="0.25">
      <c r="A97" s="482"/>
      <c r="B97" s="493"/>
      <c r="C97" s="493"/>
      <c r="D97" s="493"/>
      <c r="E97" s="493"/>
      <c r="F97" s="493"/>
      <c r="G97" s="493"/>
      <c r="H97" s="493"/>
      <c r="I97" s="493"/>
      <c r="J97" s="493"/>
      <c r="K97" s="493"/>
      <c r="L97" s="493"/>
      <c r="M97" s="493"/>
      <c r="N97" s="493"/>
      <c r="O97" s="493"/>
      <c r="P97" s="493"/>
      <c r="Q97" s="493"/>
      <c r="R97" s="493"/>
      <c r="S97" s="493"/>
      <c r="T97" s="493"/>
      <c r="U97" s="481"/>
      <c r="V97" s="481"/>
      <c r="W97" s="493"/>
      <c r="X97" s="493"/>
      <c r="Y97" s="493"/>
      <c r="Z97" s="493"/>
      <c r="AA97" s="493"/>
      <c r="AB97" s="493"/>
      <c r="AC97" s="493"/>
      <c r="AD97" s="493"/>
      <c r="AE97" s="493"/>
      <c r="AF97" s="493"/>
      <c r="AG97" s="493"/>
      <c r="AH97" s="493"/>
      <c r="AI97" s="493"/>
      <c r="AJ97" s="493"/>
      <c r="AK97" s="493"/>
      <c r="AL97" s="493"/>
      <c r="AM97" s="493"/>
      <c r="AN97" s="493"/>
      <c r="AO97" s="493"/>
    </row>
    <row r="98" spans="1:41" ht="14.25" customHeight="1" x14ac:dyDescent="0.25">
      <c r="A98" s="482"/>
      <c r="B98" s="493"/>
      <c r="C98" s="493"/>
      <c r="D98" s="493"/>
      <c r="E98" s="493"/>
      <c r="F98" s="493"/>
      <c r="G98" s="493"/>
      <c r="H98" s="493"/>
      <c r="I98" s="493"/>
      <c r="J98" s="493"/>
      <c r="K98" s="493"/>
      <c r="L98" s="493"/>
      <c r="M98" s="493"/>
      <c r="N98" s="493"/>
      <c r="O98" s="493"/>
      <c r="P98" s="493"/>
      <c r="Q98" s="493"/>
      <c r="R98" s="493"/>
      <c r="S98" s="493"/>
      <c r="T98" s="493"/>
      <c r="U98" s="481"/>
      <c r="V98" s="479"/>
      <c r="W98" s="483"/>
      <c r="X98" s="483"/>
      <c r="Y98" s="483"/>
      <c r="Z98" s="483"/>
      <c r="AA98" s="483"/>
      <c r="AB98" s="483"/>
      <c r="AC98" s="483"/>
      <c r="AD98" s="483"/>
      <c r="AE98" s="483"/>
      <c r="AF98" s="483"/>
      <c r="AG98" s="483"/>
      <c r="AH98" s="483"/>
      <c r="AI98" s="483"/>
      <c r="AJ98" s="483"/>
      <c r="AK98" s="483"/>
      <c r="AL98" s="483"/>
      <c r="AM98" s="483"/>
      <c r="AN98" s="483"/>
      <c r="AO98" s="483"/>
    </row>
    <row r="99" spans="1:41" ht="14.25" customHeight="1" x14ac:dyDescent="0.25">
      <c r="A99" s="482"/>
      <c r="B99" s="493"/>
      <c r="C99" s="493"/>
      <c r="D99" s="493"/>
      <c r="E99" s="493"/>
      <c r="F99" s="493"/>
      <c r="G99" s="493"/>
      <c r="H99" s="493"/>
      <c r="I99" s="493"/>
      <c r="J99" s="493"/>
      <c r="K99" s="493"/>
      <c r="L99" s="493"/>
      <c r="M99" s="493"/>
      <c r="N99" s="493"/>
      <c r="O99" s="493"/>
      <c r="P99" s="493"/>
      <c r="Q99" s="493"/>
      <c r="R99" s="493"/>
      <c r="S99" s="493"/>
      <c r="T99" s="493"/>
      <c r="U99" s="481"/>
      <c r="V99" s="491"/>
      <c r="W99" s="500"/>
      <c r="X99" s="500"/>
      <c r="Y99" s="500"/>
      <c r="Z99" s="500"/>
      <c r="AA99" s="500"/>
      <c r="AB99" s="500"/>
      <c r="AC99" s="500"/>
      <c r="AD99" s="500"/>
      <c r="AE99" s="500"/>
      <c r="AF99" s="500"/>
      <c r="AG99" s="500"/>
      <c r="AH99" s="500"/>
      <c r="AI99" s="500"/>
      <c r="AJ99" s="500"/>
      <c r="AK99" s="500"/>
      <c r="AL99" s="500"/>
      <c r="AM99" s="500"/>
      <c r="AN99" s="500"/>
      <c r="AO99" s="500"/>
    </row>
    <row r="100" spans="1:41" ht="14.25" customHeight="1" x14ac:dyDescent="0.25">
      <c r="A100" s="492"/>
      <c r="B100" s="493"/>
      <c r="C100" s="493"/>
      <c r="D100" s="493"/>
      <c r="E100" s="493"/>
      <c r="F100" s="493"/>
      <c r="G100" s="493"/>
      <c r="H100" s="493"/>
      <c r="I100" s="493"/>
      <c r="J100" s="493"/>
      <c r="K100" s="493"/>
      <c r="L100" s="493"/>
      <c r="M100" s="493"/>
      <c r="N100" s="493"/>
      <c r="O100" s="493"/>
      <c r="P100" s="493"/>
      <c r="Q100" s="493"/>
      <c r="R100" s="493"/>
      <c r="S100" s="493"/>
      <c r="T100" s="493"/>
      <c r="U100" s="481"/>
      <c r="V100" s="481"/>
      <c r="W100" s="481"/>
      <c r="X100" s="481"/>
      <c r="Y100" s="482"/>
      <c r="Z100" s="490"/>
      <c r="AA100" s="481"/>
      <c r="AB100" s="481"/>
      <c r="AC100" s="481"/>
      <c r="AD100" s="481"/>
      <c r="AE100" s="481"/>
      <c r="AF100" s="481"/>
      <c r="AG100" s="481"/>
      <c r="AH100" s="481"/>
      <c r="AI100" s="481"/>
      <c r="AJ100" s="481"/>
      <c r="AK100" s="481"/>
      <c r="AL100" s="481"/>
      <c r="AM100" s="481"/>
      <c r="AN100" s="481"/>
      <c r="AO100" s="481"/>
    </row>
    <row r="101" spans="1:41" ht="14.25" customHeight="1" x14ac:dyDescent="0.25">
      <c r="A101" s="482"/>
      <c r="B101" s="493"/>
      <c r="C101" s="493"/>
      <c r="D101" s="493"/>
      <c r="E101" s="493"/>
      <c r="F101" s="493"/>
      <c r="G101" s="493"/>
      <c r="H101" s="493"/>
      <c r="I101" s="493"/>
      <c r="J101" s="493"/>
      <c r="K101" s="493"/>
      <c r="L101" s="493"/>
      <c r="M101" s="493"/>
      <c r="N101" s="493"/>
      <c r="O101" s="493"/>
      <c r="P101" s="493"/>
      <c r="Q101" s="493"/>
      <c r="R101" s="493"/>
      <c r="S101" s="493"/>
      <c r="T101" s="493"/>
      <c r="U101" s="481"/>
      <c r="V101" s="482"/>
      <c r="W101" s="495"/>
      <c r="X101" s="495"/>
      <c r="Y101" s="495"/>
      <c r="Z101" s="495"/>
      <c r="AA101" s="495"/>
      <c r="AB101" s="495"/>
      <c r="AC101" s="495"/>
      <c r="AD101" s="495"/>
      <c r="AE101" s="495"/>
      <c r="AF101" s="495"/>
      <c r="AG101" s="495"/>
      <c r="AH101" s="495"/>
      <c r="AI101" s="495"/>
      <c r="AJ101" s="495"/>
      <c r="AK101" s="495"/>
      <c r="AL101" s="495"/>
      <c r="AM101" s="495"/>
      <c r="AN101" s="495"/>
      <c r="AO101" s="495"/>
    </row>
    <row r="102" spans="1:41" ht="14.25" customHeight="1" x14ac:dyDescent="0.25">
      <c r="A102" s="482"/>
      <c r="B102" s="493"/>
      <c r="C102" s="493"/>
      <c r="D102" s="493"/>
      <c r="E102" s="493"/>
      <c r="F102" s="493"/>
      <c r="G102" s="493"/>
      <c r="H102" s="493"/>
      <c r="I102" s="493"/>
      <c r="J102" s="493"/>
      <c r="K102" s="493"/>
      <c r="L102" s="493"/>
      <c r="M102" s="493"/>
      <c r="N102" s="493"/>
      <c r="O102" s="493"/>
      <c r="P102" s="493"/>
      <c r="Q102" s="493"/>
      <c r="R102" s="493"/>
      <c r="S102" s="493"/>
      <c r="T102" s="493"/>
      <c r="U102" s="481"/>
      <c r="V102" s="479"/>
      <c r="W102" s="495"/>
      <c r="X102" s="495"/>
      <c r="Y102" s="495"/>
      <c r="Z102" s="495"/>
      <c r="AA102" s="495"/>
      <c r="AB102" s="495"/>
      <c r="AC102" s="495"/>
      <c r="AD102" s="495"/>
      <c r="AE102" s="495"/>
      <c r="AF102" s="495"/>
      <c r="AG102" s="495"/>
      <c r="AH102" s="495"/>
      <c r="AI102" s="495"/>
      <c r="AJ102" s="495"/>
      <c r="AK102" s="495"/>
      <c r="AL102" s="495"/>
      <c r="AM102" s="495"/>
      <c r="AN102" s="495"/>
      <c r="AO102" s="495"/>
    </row>
    <row r="103" spans="1:41" ht="14.25" customHeight="1" x14ac:dyDescent="0.25">
      <c r="A103" s="480"/>
      <c r="B103" s="494"/>
      <c r="C103" s="494"/>
      <c r="D103" s="494"/>
      <c r="E103" s="494"/>
      <c r="F103" s="494"/>
      <c r="G103" s="494"/>
      <c r="H103" s="494"/>
      <c r="I103" s="494"/>
      <c r="J103" s="494"/>
      <c r="K103" s="494"/>
      <c r="L103" s="494"/>
      <c r="M103" s="494"/>
      <c r="N103" s="494"/>
      <c r="O103" s="494"/>
      <c r="P103" s="494"/>
      <c r="Q103" s="494"/>
      <c r="R103" s="494"/>
      <c r="S103" s="494"/>
      <c r="T103" s="494"/>
      <c r="U103" s="481"/>
      <c r="V103" s="481"/>
      <c r="W103" s="495"/>
      <c r="X103" s="495"/>
      <c r="Y103" s="495"/>
      <c r="Z103" s="495"/>
      <c r="AA103" s="495"/>
      <c r="AB103" s="495"/>
      <c r="AC103" s="495"/>
      <c r="AD103" s="495"/>
      <c r="AE103" s="495"/>
      <c r="AF103" s="495"/>
      <c r="AG103" s="495"/>
      <c r="AH103" s="495"/>
      <c r="AI103" s="495"/>
      <c r="AJ103" s="495"/>
      <c r="AK103" s="495"/>
      <c r="AL103" s="495"/>
      <c r="AM103" s="495"/>
      <c r="AN103" s="495"/>
      <c r="AO103" s="495"/>
    </row>
    <row r="104" spans="1:41" ht="14.25" customHeight="1" x14ac:dyDescent="0.25">
      <c r="A104" s="482"/>
      <c r="B104" s="483"/>
      <c r="C104" s="483"/>
      <c r="D104" s="483"/>
      <c r="E104" s="483"/>
      <c r="F104" s="483"/>
      <c r="G104" s="483"/>
      <c r="H104" s="483"/>
      <c r="I104" s="483"/>
      <c r="J104" s="483"/>
      <c r="K104" s="483"/>
      <c r="L104" s="483"/>
      <c r="M104" s="483"/>
      <c r="N104" s="483"/>
      <c r="O104" s="483"/>
      <c r="P104" s="483"/>
      <c r="Q104" s="483"/>
      <c r="R104" s="483"/>
      <c r="S104" s="483"/>
      <c r="T104" s="483"/>
      <c r="U104" s="481"/>
      <c r="V104" s="481"/>
      <c r="W104" s="495"/>
      <c r="X104" s="495"/>
      <c r="Y104" s="495"/>
      <c r="Z104" s="495"/>
      <c r="AA104" s="495"/>
      <c r="AB104" s="495"/>
      <c r="AC104" s="495"/>
      <c r="AD104" s="495"/>
      <c r="AE104" s="495"/>
      <c r="AF104" s="495"/>
      <c r="AG104" s="495"/>
      <c r="AH104" s="495"/>
      <c r="AI104" s="495"/>
      <c r="AJ104" s="495"/>
      <c r="AK104" s="495"/>
      <c r="AL104" s="495"/>
      <c r="AM104" s="495"/>
      <c r="AN104" s="495"/>
      <c r="AO104" s="495"/>
    </row>
    <row r="105" spans="1:41" ht="14.25" customHeight="1" x14ac:dyDescent="0.25">
      <c r="A105" s="994"/>
      <c r="B105" s="493"/>
      <c r="C105" s="493"/>
      <c r="D105" s="493"/>
      <c r="E105" s="493"/>
      <c r="F105" s="493"/>
      <c r="G105" s="493"/>
      <c r="H105" s="493"/>
      <c r="I105" s="493"/>
      <c r="J105" s="493"/>
      <c r="K105" s="493"/>
      <c r="L105" s="493"/>
      <c r="M105" s="493"/>
      <c r="N105" s="493"/>
      <c r="O105" s="493"/>
      <c r="P105" s="493"/>
      <c r="Q105" s="493"/>
      <c r="R105" s="493"/>
      <c r="S105" s="493"/>
      <c r="T105" s="493"/>
      <c r="U105" s="481"/>
      <c r="V105" s="481"/>
      <c r="W105" s="495"/>
      <c r="X105" s="495"/>
      <c r="Y105" s="495"/>
      <c r="Z105" s="495"/>
      <c r="AA105" s="495"/>
      <c r="AB105" s="495"/>
      <c r="AC105" s="495"/>
      <c r="AD105" s="495"/>
      <c r="AE105" s="495"/>
      <c r="AF105" s="495"/>
      <c r="AG105" s="495"/>
      <c r="AH105" s="495"/>
      <c r="AI105" s="495"/>
      <c r="AJ105" s="495"/>
      <c r="AK105" s="495"/>
      <c r="AL105" s="495"/>
      <c r="AM105" s="495"/>
      <c r="AN105" s="495"/>
      <c r="AO105" s="495"/>
    </row>
    <row r="106" spans="1:41" ht="14.25" customHeight="1" x14ac:dyDescent="0.25">
      <c r="A106" s="484"/>
      <c r="B106" s="493"/>
      <c r="C106" s="493"/>
      <c r="D106" s="493"/>
      <c r="E106" s="493"/>
      <c r="F106" s="493"/>
      <c r="G106" s="493"/>
      <c r="H106" s="493"/>
      <c r="I106" s="493"/>
      <c r="J106" s="493"/>
      <c r="K106" s="493"/>
      <c r="L106" s="493"/>
      <c r="M106" s="493"/>
      <c r="N106" s="493"/>
      <c r="O106" s="493"/>
      <c r="P106" s="493"/>
      <c r="Q106" s="493"/>
      <c r="R106" s="493"/>
      <c r="S106" s="493"/>
      <c r="T106" s="493"/>
      <c r="U106" s="481"/>
      <c r="V106" s="480"/>
      <c r="W106" s="494"/>
      <c r="X106" s="494"/>
      <c r="Y106" s="494"/>
      <c r="Z106" s="494"/>
      <c r="AA106" s="494"/>
      <c r="AB106" s="494"/>
      <c r="AC106" s="494"/>
      <c r="AD106" s="494"/>
      <c r="AE106" s="494"/>
      <c r="AF106" s="494"/>
      <c r="AG106" s="494"/>
      <c r="AH106" s="494"/>
      <c r="AI106" s="494"/>
      <c r="AJ106" s="494"/>
      <c r="AK106" s="494"/>
      <c r="AL106" s="494"/>
      <c r="AM106" s="494"/>
      <c r="AN106" s="494"/>
      <c r="AO106" s="494"/>
    </row>
    <row r="107" spans="1:41" ht="14.25" customHeight="1" x14ac:dyDescent="0.25">
      <c r="A107" s="482"/>
      <c r="B107" s="493"/>
      <c r="C107" s="493"/>
      <c r="D107" s="493"/>
      <c r="E107" s="493"/>
      <c r="F107" s="493"/>
      <c r="G107" s="493"/>
      <c r="H107" s="493"/>
      <c r="I107" s="493"/>
      <c r="J107" s="493"/>
      <c r="K107" s="493"/>
      <c r="L107" s="493"/>
      <c r="M107" s="493"/>
      <c r="N107" s="493"/>
      <c r="O107" s="493"/>
      <c r="P107" s="493"/>
      <c r="Q107" s="493"/>
      <c r="R107" s="493"/>
      <c r="S107" s="493"/>
      <c r="T107" s="493"/>
      <c r="U107" s="481"/>
      <c r="V107" s="480"/>
      <c r="W107" s="487"/>
      <c r="X107" s="481"/>
      <c r="Y107" s="481"/>
      <c r="Z107" s="481"/>
      <c r="AA107" s="481"/>
      <c r="AB107" s="481"/>
      <c r="AC107" s="481"/>
      <c r="AD107" s="481"/>
      <c r="AE107" s="481"/>
      <c r="AF107" s="481"/>
      <c r="AG107" s="481"/>
      <c r="AH107" s="481"/>
      <c r="AI107" s="481"/>
      <c r="AJ107" s="481"/>
      <c r="AK107" s="481"/>
      <c r="AL107" s="481"/>
      <c r="AM107" s="481"/>
      <c r="AN107" s="481"/>
      <c r="AO107" s="481"/>
    </row>
    <row r="108" spans="1:41" ht="14.25" customHeight="1" x14ac:dyDescent="0.25">
      <c r="A108" s="484"/>
      <c r="B108" s="493"/>
      <c r="C108" s="493"/>
      <c r="D108" s="493"/>
      <c r="E108" s="493"/>
      <c r="F108" s="493"/>
      <c r="G108" s="493"/>
      <c r="H108" s="493"/>
      <c r="I108" s="493"/>
      <c r="J108" s="493"/>
      <c r="K108" s="493"/>
      <c r="L108" s="493"/>
      <c r="M108" s="493"/>
      <c r="N108" s="493"/>
      <c r="O108" s="493"/>
      <c r="P108" s="493"/>
      <c r="Q108" s="493"/>
      <c r="R108" s="493"/>
      <c r="S108" s="493"/>
      <c r="T108" s="493"/>
      <c r="U108" s="479"/>
      <c r="V108" s="479"/>
      <c r="W108" s="493"/>
      <c r="X108" s="493"/>
      <c r="Y108" s="493"/>
      <c r="Z108" s="493"/>
      <c r="AA108" s="493"/>
      <c r="AB108" s="493"/>
      <c r="AC108" s="493"/>
      <c r="AD108" s="493"/>
      <c r="AE108" s="493"/>
      <c r="AF108" s="493"/>
      <c r="AG108" s="493"/>
      <c r="AH108" s="493"/>
      <c r="AI108" s="493"/>
      <c r="AJ108" s="493"/>
      <c r="AK108" s="493"/>
      <c r="AL108" s="493"/>
      <c r="AM108" s="493"/>
      <c r="AN108" s="493"/>
      <c r="AO108" s="493"/>
    </row>
    <row r="109" spans="1:41" ht="14.25" customHeight="1" x14ac:dyDescent="0.25">
      <c r="A109" s="484"/>
      <c r="B109" s="493"/>
      <c r="C109" s="493"/>
      <c r="D109" s="493"/>
      <c r="E109" s="493"/>
      <c r="F109" s="493"/>
      <c r="G109" s="493"/>
      <c r="H109" s="493"/>
      <c r="I109" s="493"/>
      <c r="J109" s="493"/>
      <c r="K109" s="493"/>
      <c r="L109" s="493"/>
      <c r="M109" s="493"/>
      <c r="N109" s="493"/>
      <c r="O109" s="493"/>
      <c r="P109" s="493"/>
      <c r="Q109" s="493"/>
      <c r="R109" s="493"/>
      <c r="S109" s="493"/>
      <c r="T109" s="493"/>
      <c r="U109" s="481"/>
      <c r="V109" s="481"/>
      <c r="W109" s="493"/>
      <c r="X109" s="493"/>
      <c r="Y109" s="493"/>
      <c r="Z109" s="493"/>
      <c r="AA109" s="493"/>
      <c r="AB109" s="493"/>
      <c r="AC109" s="493"/>
      <c r="AD109" s="493"/>
      <c r="AE109" s="493"/>
      <c r="AF109" s="493"/>
      <c r="AG109" s="493"/>
      <c r="AH109" s="493"/>
      <c r="AI109" s="493"/>
      <c r="AJ109" s="493"/>
      <c r="AK109" s="493"/>
      <c r="AL109" s="493"/>
      <c r="AM109" s="493"/>
      <c r="AN109" s="493"/>
      <c r="AO109" s="493"/>
    </row>
    <row r="110" spans="1:41" ht="14.25" customHeight="1" x14ac:dyDescent="0.25">
      <c r="A110" s="482"/>
      <c r="B110" s="493"/>
      <c r="C110" s="493"/>
      <c r="D110" s="493"/>
      <c r="E110" s="493"/>
      <c r="F110" s="493"/>
      <c r="G110" s="493"/>
      <c r="H110" s="493"/>
      <c r="I110" s="493"/>
      <c r="J110" s="493"/>
      <c r="K110" s="493"/>
      <c r="L110" s="493"/>
      <c r="M110" s="493"/>
      <c r="N110" s="493"/>
      <c r="O110" s="493"/>
      <c r="P110" s="493"/>
      <c r="Q110" s="493"/>
      <c r="R110" s="493"/>
      <c r="S110" s="493"/>
      <c r="T110" s="493"/>
      <c r="U110" s="481"/>
      <c r="V110" s="481"/>
      <c r="W110" s="493"/>
      <c r="X110" s="493"/>
      <c r="Y110" s="493"/>
      <c r="Z110" s="493"/>
      <c r="AA110" s="493"/>
      <c r="AB110" s="493"/>
      <c r="AC110" s="493"/>
      <c r="AD110" s="493"/>
      <c r="AE110" s="493"/>
      <c r="AF110" s="493"/>
      <c r="AG110" s="493"/>
      <c r="AH110" s="493"/>
      <c r="AI110" s="493"/>
      <c r="AJ110" s="493"/>
      <c r="AK110" s="493"/>
      <c r="AL110" s="493"/>
      <c r="AM110" s="493"/>
      <c r="AN110" s="493"/>
      <c r="AO110" s="493"/>
    </row>
    <row r="111" spans="1:41" ht="14.25" customHeight="1" x14ac:dyDescent="0.25">
      <c r="A111" s="482"/>
      <c r="B111" s="493"/>
      <c r="C111" s="493"/>
      <c r="D111" s="493"/>
      <c r="E111" s="493"/>
      <c r="F111" s="493"/>
      <c r="G111" s="493"/>
      <c r="H111" s="493"/>
      <c r="I111" s="493"/>
      <c r="J111" s="493"/>
      <c r="K111" s="493"/>
      <c r="L111" s="493"/>
      <c r="M111" s="493"/>
      <c r="N111" s="493"/>
      <c r="O111" s="493"/>
      <c r="P111" s="493"/>
      <c r="Q111" s="493"/>
      <c r="R111" s="493"/>
      <c r="S111" s="493"/>
      <c r="T111" s="493"/>
      <c r="U111" s="481"/>
      <c r="V111" s="481"/>
      <c r="W111" s="493"/>
      <c r="X111" s="493"/>
      <c r="Y111" s="493"/>
      <c r="Z111" s="493"/>
      <c r="AA111" s="493"/>
      <c r="AB111" s="493"/>
      <c r="AC111" s="493"/>
      <c r="AD111" s="493"/>
      <c r="AE111" s="493"/>
      <c r="AF111" s="493"/>
      <c r="AG111" s="493"/>
      <c r="AH111" s="493"/>
      <c r="AI111" s="493"/>
      <c r="AJ111" s="493"/>
      <c r="AK111" s="493"/>
      <c r="AL111" s="493"/>
      <c r="AM111" s="493"/>
      <c r="AN111" s="493"/>
      <c r="AO111" s="493"/>
    </row>
    <row r="112" spans="1:41" ht="14.25" customHeight="1" x14ac:dyDescent="0.25">
      <c r="A112" s="994"/>
      <c r="B112" s="493"/>
      <c r="C112" s="493"/>
      <c r="D112" s="493"/>
      <c r="E112" s="493"/>
      <c r="F112" s="493"/>
      <c r="G112" s="493"/>
      <c r="H112" s="493"/>
      <c r="I112" s="493"/>
      <c r="J112" s="493"/>
      <c r="K112" s="493"/>
      <c r="L112" s="493"/>
      <c r="M112" s="493"/>
      <c r="N112" s="493"/>
      <c r="O112" s="493"/>
      <c r="P112" s="493"/>
      <c r="Q112" s="493"/>
      <c r="R112" s="493"/>
      <c r="S112" s="493"/>
      <c r="T112" s="493"/>
      <c r="U112" s="481"/>
      <c r="V112" s="481"/>
      <c r="W112" s="493"/>
      <c r="X112" s="493"/>
      <c r="Y112" s="493"/>
      <c r="Z112" s="493"/>
      <c r="AA112" s="493"/>
      <c r="AB112" s="493"/>
      <c r="AC112" s="493"/>
      <c r="AD112" s="493"/>
      <c r="AE112" s="493"/>
      <c r="AF112" s="493"/>
      <c r="AG112" s="493"/>
      <c r="AH112" s="493"/>
      <c r="AI112" s="493"/>
      <c r="AJ112" s="493"/>
      <c r="AK112" s="493"/>
      <c r="AL112" s="493"/>
      <c r="AM112" s="493"/>
      <c r="AN112" s="493"/>
      <c r="AO112" s="493"/>
    </row>
    <row r="113" spans="1:41" ht="14.25" customHeight="1" x14ac:dyDescent="0.25">
      <c r="A113" s="994"/>
      <c r="B113" s="493"/>
      <c r="C113" s="493"/>
      <c r="D113" s="493"/>
      <c r="E113" s="493"/>
      <c r="F113" s="493"/>
      <c r="G113" s="493"/>
      <c r="H113" s="493"/>
      <c r="I113" s="493"/>
      <c r="J113" s="493"/>
      <c r="K113" s="493"/>
      <c r="L113" s="493"/>
      <c r="M113" s="493"/>
      <c r="N113" s="493"/>
      <c r="O113" s="493"/>
      <c r="P113" s="493"/>
      <c r="Q113" s="493"/>
      <c r="R113" s="493"/>
      <c r="S113" s="493"/>
      <c r="T113" s="493"/>
      <c r="U113" s="479"/>
      <c r="V113" s="481"/>
      <c r="W113" s="486"/>
      <c r="X113" s="486"/>
      <c r="Y113" s="486"/>
      <c r="Z113" s="486"/>
      <c r="AA113" s="486"/>
      <c r="AB113" s="486"/>
      <c r="AC113" s="486"/>
      <c r="AD113" s="486"/>
      <c r="AE113" s="486"/>
      <c r="AF113" s="486"/>
      <c r="AG113" s="486"/>
      <c r="AH113" s="486"/>
      <c r="AI113" s="486"/>
      <c r="AJ113" s="486"/>
      <c r="AK113" s="486"/>
      <c r="AL113" s="486"/>
      <c r="AM113" s="486"/>
      <c r="AN113" s="486"/>
      <c r="AO113" s="486"/>
    </row>
    <row r="114" spans="1:41" ht="14.25" customHeight="1" x14ac:dyDescent="0.25">
      <c r="A114" s="994"/>
      <c r="B114" s="493"/>
      <c r="C114" s="493"/>
      <c r="D114" s="493"/>
      <c r="E114" s="493"/>
      <c r="F114" s="493"/>
      <c r="G114" s="493"/>
      <c r="H114" s="493"/>
      <c r="I114" s="493"/>
      <c r="J114" s="493"/>
      <c r="K114" s="493"/>
      <c r="L114" s="493"/>
      <c r="M114" s="493"/>
      <c r="N114" s="493"/>
      <c r="O114" s="493"/>
      <c r="P114" s="493"/>
      <c r="Q114" s="493"/>
      <c r="R114" s="493"/>
      <c r="S114" s="493"/>
      <c r="T114" s="493"/>
      <c r="U114" s="481"/>
      <c r="V114" s="994"/>
      <c r="W114" s="994"/>
      <c r="X114" s="994"/>
      <c r="Y114" s="994"/>
      <c r="Z114" s="994"/>
      <c r="AA114" s="994"/>
      <c r="AB114" s="994"/>
      <c r="AC114" s="994"/>
      <c r="AD114" s="994"/>
      <c r="AE114" s="994"/>
      <c r="AF114" s="994"/>
      <c r="AG114" s="994"/>
      <c r="AH114" s="994"/>
      <c r="AI114" s="994"/>
      <c r="AJ114" s="994"/>
      <c r="AK114" s="994"/>
      <c r="AL114" s="994"/>
      <c r="AM114" s="994"/>
      <c r="AN114" s="994"/>
      <c r="AO114" s="994"/>
    </row>
    <row r="115" spans="1:41" ht="14.25" customHeight="1" x14ac:dyDescent="0.25">
      <c r="U115" s="113"/>
    </row>
    <row r="116" spans="1:41" ht="14.25" customHeight="1" x14ac:dyDescent="0.25">
      <c r="U116" s="113"/>
    </row>
    <row r="117" spans="1:41" ht="14.25" customHeight="1" x14ac:dyDescent="0.25">
      <c r="U117" s="113"/>
    </row>
    <row r="118" spans="1:41" ht="14.25" customHeight="1" x14ac:dyDescent="0.25">
      <c r="U118" s="113"/>
    </row>
    <row r="119" spans="1:41" ht="14.25" customHeight="1" x14ac:dyDescent="0.25">
      <c r="U119" s="113"/>
    </row>
    <row r="120" spans="1:41" ht="14.25" customHeight="1" x14ac:dyDescent="0.25">
      <c r="U120" s="114"/>
    </row>
    <row r="121" spans="1:41" ht="14.25" customHeight="1" x14ac:dyDescent="0.25">
      <c r="U121" s="113"/>
    </row>
    <row r="122" spans="1:41" ht="14.25" customHeight="1" x14ac:dyDescent="0.25">
      <c r="U122" s="113"/>
    </row>
    <row r="123" spans="1:41" ht="14.25" customHeight="1" x14ac:dyDescent="0.25">
      <c r="U123" s="113"/>
    </row>
    <row r="124" spans="1:41" ht="14.25" customHeight="1" x14ac:dyDescent="0.25">
      <c r="U124" s="113"/>
    </row>
    <row r="125" spans="1:41" ht="14.25" customHeight="1" x14ac:dyDescent="0.25">
      <c r="U125" s="113"/>
    </row>
    <row r="126" spans="1:41" ht="14.25" customHeight="1" x14ac:dyDescent="0.25">
      <c r="U126" s="113"/>
    </row>
  </sheetData>
  <sheetProtection password="EC30" sheet="1" objects="1" scenarios="1" insertRows="0"/>
  <mergeCells count="202">
    <mergeCell ref="D16:R18"/>
    <mergeCell ref="S16:Z17"/>
    <mergeCell ref="AA16:AA18"/>
    <mergeCell ref="AB16:AE18"/>
    <mergeCell ref="AF16:AO17"/>
    <mergeCell ref="S18:V18"/>
    <mergeCell ref="W18:Z18"/>
    <mergeCell ref="A10:G10"/>
    <mergeCell ref="H10:T10"/>
    <mergeCell ref="U10:Y10"/>
    <mergeCell ref="AA10:AF10"/>
    <mergeCell ref="AG10:AI10"/>
    <mergeCell ref="A11:G11"/>
    <mergeCell ref="AA11:AI11"/>
    <mergeCell ref="A13:AO13"/>
    <mergeCell ref="A14:AO15"/>
    <mergeCell ref="A16:C18"/>
    <mergeCell ref="AF18:AJ18"/>
    <mergeCell ref="AK18:AO18"/>
    <mergeCell ref="A1:AO1"/>
    <mergeCell ref="A2:AO2"/>
    <mergeCell ref="A4:G4"/>
    <mergeCell ref="H4:J4"/>
    <mergeCell ref="L4:P4"/>
    <mergeCell ref="W4:AA4"/>
    <mergeCell ref="AH4:AO4"/>
    <mergeCell ref="B8:G8"/>
    <mergeCell ref="M8:AG8"/>
    <mergeCell ref="AH8:AO8"/>
    <mergeCell ref="A7:G7"/>
    <mergeCell ref="M7:AG7"/>
    <mergeCell ref="AH7:AO7"/>
    <mergeCell ref="D5:G5"/>
    <mergeCell ref="AH5:AO5"/>
    <mergeCell ref="A6:G6"/>
    <mergeCell ref="AH6:AO6"/>
    <mergeCell ref="I5:AF6"/>
    <mergeCell ref="AK19:AO19"/>
    <mergeCell ref="D20:R20"/>
    <mergeCell ref="S20:V20"/>
    <mergeCell ref="W20:Z20"/>
    <mergeCell ref="AF20:AJ20"/>
    <mergeCell ref="AK20:AO20"/>
    <mergeCell ref="A20:C20"/>
    <mergeCell ref="D19:R19"/>
    <mergeCell ref="S19:V19"/>
    <mergeCell ref="W19:Z19"/>
    <mergeCell ref="AF19:AJ19"/>
    <mergeCell ref="AB19:AE19"/>
    <mergeCell ref="AB20:AE20"/>
    <mergeCell ref="A19:C19"/>
    <mergeCell ref="AK21:AO21"/>
    <mergeCell ref="A22:C22"/>
    <mergeCell ref="D22:R22"/>
    <mergeCell ref="S22:V22"/>
    <mergeCell ref="W22:Z22"/>
    <mergeCell ref="AF22:AJ22"/>
    <mergeCell ref="AK22:AO22"/>
    <mergeCell ref="A21:C21"/>
    <mergeCell ref="D21:R21"/>
    <mergeCell ref="S21:V21"/>
    <mergeCell ref="W21:Z21"/>
    <mergeCell ref="AF21:AJ21"/>
    <mergeCell ref="AB21:AE21"/>
    <mergeCell ref="AB22:AE22"/>
    <mergeCell ref="AK23:AO23"/>
    <mergeCell ref="A24:C24"/>
    <mergeCell ref="D24:R24"/>
    <mergeCell ref="S24:V24"/>
    <mergeCell ref="W24:Z24"/>
    <mergeCell ref="AF24:AJ24"/>
    <mergeCell ref="AK24:AO24"/>
    <mergeCell ref="A23:C23"/>
    <mergeCell ref="D23:R23"/>
    <mergeCell ref="S23:V23"/>
    <mergeCell ref="W23:Z23"/>
    <mergeCell ref="AF23:AJ23"/>
    <mergeCell ref="AB23:AE23"/>
    <mergeCell ref="AB24:AE24"/>
    <mergeCell ref="AK25:AO25"/>
    <mergeCell ref="A26:C26"/>
    <mergeCell ref="D26:R26"/>
    <mergeCell ref="S26:V26"/>
    <mergeCell ref="W26:Z26"/>
    <mergeCell ref="AF26:AJ26"/>
    <mergeCell ref="AK26:AO26"/>
    <mergeCell ref="A25:C25"/>
    <mergeCell ref="D25:R25"/>
    <mergeCell ref="S25:V25"/>
    <mergeCell ref="W25:Z25"/>
    <mergeCell ref="AF25:AJ25"/>
    <mergeCell ref="AB25:AE25"/>
    <mergeCell ref="AB26:AE26"/>
    <mergeCell ref="AK27:AO27"/>
    <mergeCell ref="A28:C28"/>
    <mergeCell ref="D28:R28"/>
    <mergeCell ref="S28:V28"/>
    <mergeCell ref="W28:Z28"/>
    <mergeCell ref="AF28:AJ28"/>
    <mergeCell ref="AK28:AO28"/>
    <mergeCell ref="A27:C27"/>
    <mergeCell ref="D27:R27"/>
    <mergeCell ref="S27:V27"/>
    <mergeCell ref="W27:Z27"/>
    <mergeCell ref="AF27:AJ27"/>
    <mergeCell ref="AB27:AE27"/>
    <mergeCell ref="AB28:AE28"/>
    <mergeCell ref="AK29:AO29"/>
    <mergeCell ref="A30:C30"/>
    <mergeCell ref="D30:R30"/>
    <mergeCell ref="S30:V30"/>
    <mergeCell ref="W30:Z30"/>
    <mergeCell ref="AF30:AJ30"/>
    <mergeCell ref="AK30:AO30"/>
    <mergeCell ref="A29:C29"/>
    <mergeCell ref="D29:R29"/>
    <mergeCell ref="S29:V29"/>
    <mergeCell ref="W29:Z29"/>
    <mergeCell ref="AF29:AJ29"/>
    <mergeCell ref="AB29:AE29"/>
    <mergeCell ref="AB30:AE30"/>
    <mergeCell ref="AK31:AO31"/>
    <mergeCell ref="A32:C32"/>
    <mergeCell ref="D32:R32"/>
    <mergeCell ref="S32:V32"/>
    <mergeCell ref="W32:Z32"/>
    <mergeCell ref="AF32:AJ32"/>
    <mergeCell ref="AK32:AO32"/>
    <mergeCell ref="A31:C31"/>
    <mergeCell ref="D31:R31"/>
    <mergeCell ref="S31:V31"/>
    <mergeCell ref="W31:Z31"/>
    <mergeCell ref="AF31:AJ31"/>
    <mergeCell ref="AB31:AE31"/>
    <mergeCell ref="AB32:AE32"/>
    <mergeCell ref="AK33:AO33"/>
    <mergeCell ref="A34:C34"/>
    <mergeCell ref="D34:R34"/>
    <mergeCell ref="S34:V34"/>
    <mergeCell ref="W34:Z34"/>
    <mergeCell ref="AF34:AJ34"/>
    <mergeCell ref="AK34:AO34"/>
    <mergeCell ref="A33:C33"/>
    <mergeCell ref="D33:R33"/>
    <mergeCell ref="S33:V33"/>
    <mergeCell ref="W33:Z33"/>
    <mergeCell ref="AF33:AJ33"/>
    <mergeCell ref="AB33:AE33"/>
    <mergeCell ref="AB34:AE34"/>
    <mergeCell ref="A36:C36"/>
    <mergeCell ref="D36:R36"/>
    <mergeCell ref="S36:V36"/>
    <mergeCell ref="W36:Z36"/>
    <mergeCell ref="AF36:AJ36"/>
    <mergeCell ref="AK36:AO36"/>
    <mergeCell ref="A35:C35"/>
    <mergeCell ref="D35:R35"/>
    <mergeCell ref="S35:V35"/>
    <mergeCell ref="W35:Z35"/>
    <mergeCell ref="AF35:AJ35"/>
    <mergeCell ref="AB35:AE35"/>
    <mergeCell ref="AB36:AE36"/>
    <mergeCell ref="B59:AO59"/>
    <mergeCell ref="H49:N50"/>
    <mergeCell ref="O49:AA50"/>
    <mergeCell ref="AB49:AH49"/>
    <mergeCell ref="AI49:AO49"/>
    <mergeCell ref="B54:AO54"/>
    <mergeCell ref="B55:AO55"/>
    <mergeCell ref="AF39:AJ39"/>
    <mergeCell ref="AK39:AO39"/>
    <mergeCell ref="AF41:AO42"/>
    <mergeCell ref="I46:U46"/>
    <mergeCell ref="A48:G48"/>
    <mergeCell ref="H48:N48"/>
    <mergeCell ref="O48:AA48"/>
    <mergeCell ref="AB48:AH48"/>
    <mergeCell ref="AI48:AO48"/>
    <mergeCell ref="AQ34:AU36"/>
    <mergeCell ref="AQ30:AU31"/>
    <mergeCell ref="AQ32:AU32"/>
    <mergeCell ref="AQ33:AU33"/>
    <mergeCell ref="L44:N44"/>
    <mergeCell ref="R4:V4"/>
    <mergeCell ref="B56:AO56"/>
    <mergeCell ref="B57:AO57"/>
    <mergeCell ref="B58:AO58"/>
    <mergeCell ref="AK37:AO37"/>
    <mergeCell ref="A38:C38"/>
    <mergeCell ref="D38:R38"/>
    <mergeCell ref="S38:V38"/>
    <mergeCell ref="W38:Z38"/>
    <mergeCell ref="AF38:AJ38"/>
    <mergeCell ref="AK38:AO38"/>
    <mergeCell ref="A37:C37"/>
    <mergeCell ref="D37:R37"/>
    <mergeCell ref="S37:V37"/>
    <mergeCell ref="W37:Z37"/>
    <mergeCell ref="AF37:AJ37"/>
    <mergeCell ref="AB37:AE37"/>
    <mergeCell ref="AB38:AE38"/>
    <mergeCell ref="AK35:AO35"/>
  </mergeCells>
  <conditionalFormatting sqref="W4 R4 L4">
    <cfRule type="expression" dxfId="375" priority="3" stopIfTrue="1">
      <formula>L4&lt;&gt;TypeChantier</formula>
    </cfRule>
  </conditionalFormatting>
  <conditionalFormatting sqref="AF20:AO38">
    <cfRule type="cellIs" dxfId="374" priority="2" stopIfTrue="1" operator="equal">
      <formula>0</formula>
    </cfRule>
  </conditionalFormatting>
  <conditionalFormatting sqref="X44">
    <cfRule type="expression" dxfId="373" priority="5" stopIfTrue="1">
      <formula>L44&lt;&gt;0</formula>
    </cfRule>
  </conditionalFormatting>
  <conditionalFormatting sqref="B58:AO58">
    <cfRule type="expression" dxfId="372" priority="6">
      <formula>$L$44&lt;0</formula>
    </cfRule>
  </conditionalFormatting>
  <conditionalFormatting sqref="AF19:AO19">
    <cfRule type="cellIs" dxfId="371" priority="1" stopIfTrue="1" operator="equal">
      <formula>0</formula>
    </cfRule>
  </conditionalFormatting>
  <dataValidations count="1">
    <dataValidation type="list" allowBlank="1" showInputMessage="1" showErrorMessage="1" sqref="AR1" xr:uid="{00000000-0002-0000-0D00-000000000000}">
      <formula1>"FR,NL"</formula1>
    </dataValidation>
  </dataValidations>
  <pageMargins left="0.19685039370078741" right="0.19685039370078741" top="0.19685039370078741" bottom="0.19685039370078741" header="0" footer="0"/>
  <pageSetup paperSize="9" scale="97" fitToHeight="0" orientation="portrait" r:id="rId1"/>
  <headerFooter alignWithMargins="0"/>
  <rowBreaks count="1" manualBreakCount="1">
    <brk id="59" max="40" man="1"/>
  </rowBreaks>
  <drawing r:id="rId2"/>
  <legacyDrawing r:id="rId3"/>
  <oleObjects>
    <mc:AlternateContent xmlns:mc="http://schemas.openxmlformats.org/markup-compatibility/2006">
      <mc:Choice Requires="x14">
        <oleObject progId="Document" shapeId="30729" r:id="rId4">
          <objectPr defaultSize="0" autoPict="0" r:id="rId5">
            <anchor moveWithCells="1">
              <from>
                <xdr:col>0</xdr:col>
                <xdr:colOff>114300</xdr:colOff>
                <xdr:row>59</xdr:row>
                <xdr:rowOff>403860</xdr:rowOff>
              </from>
              <to>
                <xdr:col>39</xdr:col>
                <xdr:colOff>45720</xdr:colOff>
                <xdr:row>108</xdr:row>
                <xdr:rowOff>76200</xdr:rowOff>
              </to>
            </anchor>
          </objectPr>
        </oleObject>
      </mc:Choice>
      <mc:Fallback>
        <oleObject progId="Document" shapeId="30729" r:id="rId4"/>
      </mc:Fallback>
    </mc:AlternateContent>
  </oleObjects>
  <extLst>
    <ext xmlns:x14="http://schemas.microsoft.com/office/spreadsheetml/2009/9/main" uri="{CCE6A557-97BC-4b89-ADB6-D9C93CAAB3DF}">
      <x14:dataValidations xmlns:xm="http://schemas.microsoft.com/office/excel/2006/main" count="1">
        <x14:dataValidation type="list" allowBlank="1" xr:uid="{00000000-0002-0000-0D00-000001000000}">
          <x14:formula1>
            <xm:f>MR!$A:$A</xm:f>
          </x14:formula1>
          <xm:sqref>A20:C38</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pageSetUpPr fitToPage="1"/>
  </sheetPr>
  <dimension ref="A1:CC126"/>
  <sheetViews>
    <sheetView zoomScaleNormal="100" zoomScaleSheetLayoutView="70" workbookViewId="0">
      <selection activeCell="AG10" sqref="AG10:AI10"/>
    </sheetView>
  </sheetViews>
  <sheetFormatPr baseColWidth="10" defaultColWidth="11.44140625" defaultRowHeight="13.2" x14ac:dyDescent="0.25"/>
  <cols>
    <col min="1" max="3" width="2.88671875" style="917" customWidth="1"/>
    <col min="4" max="26" width="2.44140625" style="917" customWidth="1"/>
    <col min="27" max="27" width="5.5546875" style="917" customWidth="1"/>
    <col min="28" max="31" width="2.5546875" style="917" customWidth="1"/>
    <col min="32" max="41" width="2.44140625" style="917" customWidth="1"/>
    <col min="42" max="42" width="7.109375" style="917" customWidth="1"/>
    <col min="43" max="45" width="11.44140625" style="256" customWidth="1"/>
    <col min="46" max="46" width="11.44140625" style="175" customWidth="1"/>
    <col min="47" max="47" width="15.44140625" style="175" customWidth="1"/>
    <col min="48" max="16384" width="11.44140625" style="917"/>
  </cols>
  <sheetData>
    <row r="1" spans="1:51" s="89" customFormat="1" ht="17.399999999999999" x14ac:dyDescent="0.3">
      <c r="A1" s="1769" t="s">
        <v>186</v>
      </c>
      <c r="B1" s="1769"/>
      <c r="C1" s="1769"/>
      <c r="D1" s="1769"/>
      <c r="E1" s="1769"/>
      <c r="F1" s="1769"/>
      <c r="G1" s="1769"/>
      <c r="H1" s="1769"/>
      <c r="I1" s="1769"/>
      <c r="J1" s="1769"/>
      <c r="K1" s="1769"/>
      <c r="L1" s="1769"/>
      <c r="M1" s="1769"/>
      <c r="N1" s="1769"/>
      <c r="O1" s="1769"/>
      <c r="P1" s="1769"/>
      <c r="Q1" s="1769"/>
      <c r="R1" s="1769"/>
      <c r="S1" s="1769"/>
      <c r="T1" s="1769"/>
      <c r="U1" s="1769"/>
      <c r="V1" s="1769"/>
      <c r="W1" s="1769"/>
      <c r="X1" s="1769"/>
      <c r="Y1" s="1769"/>
      <c r="Z1" s="1769"/>
      <c r="AA1" s="1769"/>
      <c r="AB1" s="1769"/>
      <c r="AC1" s="1769"/>
      <c r="AD1" s="1769"/>
      <c r="AE1" s="1769"/>
      <c r="AF1" s="1769"/>
      <c r="AG1" s="1769"/>
      <c r="AH1" s="1769"/>
      <c r="AI1" s="1769"/>
      <c r="AJ1" s="1769"/>
      <c r="AK1" s="1769"/>
      <c r="AL1" s="1769"/>
      <c r="AM1" s="1769"/>
      <c r="AN1" s="1769"/>
      <c r="AO1" s="1769"/>
      <c r="AR1" s="256"/>
      <c r="AT1" s="239"/>
      <c r="AU1" s="239"/>
    </row>
    <row r="2" spans="1:51" s="92" customFormat="1" ht="17.399999999999999" x14ac:dyDescent="0.3">
      <c r="A2" s="1770" t="s">
        <v>442</v>
      </c>
      <c r="B2" s="1770"/>
      <c r="C2" s="1770"/>
      <c r="D2" s="1770"/>
      <c r="E2" s="1770"/>
      <c r="F2" s="1770"/>
      <c r="G2" s="1770"/>
      <c r="H2" s="1770"/>
      <c r="I2" s="1770"/>
      <c r="J2" s="1770"/>
      <c r="K2" s="1770"/>
      <c r="L2" s="1770"/>
      <c r="M2" s="1770"/>
      <c r="N2" s="1770"/>
      <c r="O2" s="1770"/>
      <c r="P2" s="1770"/>
      <c r="Q2" s="1770"/>
      <c r="R2" s="1770"/>
      <c r="S2" s="1770"/>
      <c r="T2" s="1770"/>
      <c r="U2" s="1770"/>
      <c r="V2" s="1770"/>
      <c r="W2" s="1770"/>
      <c r="X2" s="1770"/>
      <c r="Y2" s="1770"/>
      <c r="Z2" s="1770"/>
      <c r="AA2" s="1770"/>
      <c r="AB2" s="1770"/>
      <c r="AC2" s="1770"/>
      <c r="AD2" s="1770"/>
      <c r="AE2" s="1770"/>
      <c r="AF2" s="1770"/>
      <c r="AG2" s="1770"/>
      <c r="AH2" s="1770"/>
      <c r="AI2" s="1770"/>
      <c r="AJ2" s="1770"/>
      <c r="AK2" s="1770"/>
      <c r="AL2" s="1770"/>
      <c r="AM2" s="1770"/>
      <c r="AN2" s="1770"/>
      <c r="AO2" s="1770"/>
      <c r="AR2" s="257"/>
      <c r="AT2" s="240"/>
      <c r="AU2" s="240"/>
    </row>
    <row r="3" spans="1:51" x14ac:dyDescent="0.25">
      <c r="A3" s="917" t="str">
        <f>données!A5</f>
        <v>version 2021 (1)</v>
      </c>
      <c r="AR3" s="258"/>
    </row>
    <row r="4" spans="1:51" x14ac:dyDescent="0.25">
      <c r="A4" s="1620" t="s">
        <v>100</v>
      </c>
      <c r="B4" s="1620"/>
      <c r="C4" s="1620"/>
      <c r="D4" s="1620"/>
      <c r="E4" s="1620"/>
      <c r="F4" s="1620"/>
      <c r="G4" s="1780"/>
      <c r="H4" s="1519" t="s">
        <v>97</v>
      </c>
      <c r="I4" s="1520"/>
      <c r="J4" s="1520"/>
      <c r="K4" s="269"/>
      <c r="L4" s="1647" t="s">
        <v>488</v>
      </c>
      <c r="M4" s="1647"/>
      <c r="N4" s="1647"/>
      <c r="O4" s="1647"/>
      <c r="P4" s="1647"/>
      <c r="Q4" s="269"/>
      <c r="R4" s="1647" t="s">
        <v>484</v>
      </c>
      <c r="S4" s="1647"/>
      <c r="T4" s="1647"/>
      <c r="U4" s="1647"/>
      <c r="V4" s="1647"/>
      <c r="W4" s="1647" t="s">
        <v>489</v>
      </c>
      <c r="X4" s="1647"/>
      <c r="Y4" s="1647"/>
      <c r="Z4" s="1647"/>
      <c r="AA4" s="1647"/>
      <c r="AB4" s="1133" t="s">
        <v>42</v>
      </c>
      <c r="AC4" s="1276"/>
      <c r="AD4" s="1276"/>
      <c r="AE4" s="1276"/>
      <c r="AF4" s="1276"/>
      <c r="AG4" s="1134"/>
      <c r="AH4" s="1621" t="s">
        <v>101</v>
      </c>
      <c r="AI4" s="1622"/>
      <c r="AJ4" s="1622"/>
      <c r="AK4" s="1622"/>
      <c r="AL4" s="1622"/>
      <c r="AM4" s="1622"/>
      <c r="AN4" s="1622"/>
      <c r="AO4" s="1622"/>
      <c r="AP4" s="20"/>
      <c r="AQ4" s="259"/>
      <c r="AR4" s="258"/>
    </row>
    <row r="5" spans="1:51" ht="12.75" customHeight="1" x14ac:dyDescent="0.25">
      <c r="A5" s="1123" t="s">
        <v>137</v>
      </c>
      <c r="B5" s="1123"/>
      <c r="C5" s="1123"/>
      <c r="D5" s="1744">
        <f>données!D7</f>
        <v>0</v>
      </c>
      <c r="E5" s="1744"/>
      <c r="F5" s="1744"/>
      <c r="G5" s="1779"/>
      <c r="H5" s="269" t="s">
        <v>141</v>
      </c>
      <c r="I5" s="1701">
        <f>données!$J$7</f>
        <v>0</v>
      </c>
      <c r="J5" s="1701"/>
      <c r="K5" s="1701"/>
      <c r="L5" s="1701"/>
      <c r="M5" s="1701"/>
      <c r="N5" s="1701"/>
      <c r="O5" s="1701"/>
      <c r="P5" s="1701"/>
      <c r="Q5" s="1701"/>
      <c r="R5" s="1701"/>
      <c r="S5" s="1701"/>
      <c r="T5" s="1701"/>
      <c r="U5" s="1701"/>
      <c r="V5" s="1701"/>
      <c r="W5" s="1701"/>
      <c r="X5" s="1701"/>
      <c r="Y5" s="1701"/>
      <c r="Z5" s="1701"/>
      <c r="AA5" s="1701"/>
      <c r="AB5" s="1701"/>
      <c r="AC5" s="1701"/>
      <c r="AD5" s="1701"/>
      <c r="AE5" s="1701"/>
      <c r="AF5" s="1701"/>
      <c r="AG5" s="1382"/>
      <c r="AH5" s="1743">
        <f>données!$AI$7</f>
        <v>0</v>
      </c>
      <c r="AI5" s="1744"/>
      <c r="AJ5" s="1744"/>
      <c r="AK5" s="1744"/>
      <c r="AL5" s="1744"/>
      <c r="AM5" s="1744"/>
      <c r="AN5" s="1744"/>
      <c r="AO5" s="1744"/>
      <c r="AP5" s="994"/>
      <c r="AQ5" s="163"/>
      <c r="AR5" s="258"/>
    </row>
    <row r="6" spans="1:51" ht="12.75" customHeight="1" x14ac:dyDescent="0.25">
      <c r="A6" s="1724">
        <f>données!A8</f>
        <v>0</v>
      </c>
      <c r="B6" s="1724"/>
      <c r="C6" s="1724"/>
      <c r="D6" s="1724"/>
      <c r="E6" s="1724"/>
      <c r="F6" s="1724"/>
      <c r="G6" s="1725"/>
      <c r="H6" s="269" t="s">
        <v>138</v>
      </c>
      <c r="I6" s="1703"/>
      <c r="J6" s="1703"/>
      <c r="K6" s="1703"/>
      <c r="L6" s="1703"/>
      <c r="M6" s="1703"/>
      <c r="N6" s="1703"/>
      <c r="O6" s="1703"/>
      <c r="P6" s="1703"/>
      <c r="Q6" s="1703"/>
      <c r="R6" s="1703"/>
      <c r="S6" s="1703"/>
      <c r="T6" s="1703"/>
      <c r="U6" s="1703"/>
      <c r="V6" s="1703"/>
      <c r="W6" s="1703"/>
      <c r="X6" s="1703"/>
      <c r="Y6" s="1703"/>
      <c r="Z6" s="1703"/>
      <c r="AA6" s="1703"/>
      <c r="AB6" s="1703"/>
      <c r="AC6" s="1703"/>
      <c r="AD6" s="1703"/>
      <c r="AE6" s="1703"/>
      <c r="AF6" s="1703"/>
      <c r="AG6" s="764" t="s">
        <v>44</v>
      </c>
      <c r="AH6" s="1755">
        <f>données!$AI$8</f>
        <v>0</v>
      </c>
      <c r="AI6" s="1756"/>
      <c r="AJ6" s="1756"/>
      <c r="AK6" s="1756"/>
      <c r="AL6" s="1756"/>
      <c r="AM6" s="1756"/>
      <c r="AN6" s="1756"/>
      <c r="AO6" s="1756"/>
      <c r="AP6" s="994"/>
      <c r="AQ6" s="163"/>
      <c r="AR6" s="258"/>
    </row>
    <row r="7" spans="1:51" ht="12.15" customHeight="1" x14ac:dyDescent="0.25">
      <c r="A7" s="1724">
        <f>données!A9</f>
        <v>0</v>
      </c>
      <c r="B7" s="1724"/>
      <c r="C7" s="1724"/>
      <c r="D7" s="1724"/>
      <c r="E7" s="1724"/>
      <c r="F7" s="1724"/>
      <c r="G7" s="1725"/>
      <c r="H7" s="269" t="s">
        <v>140</v>
      </c>
      <c r="I7" s="269"/>
      <c r="J7" s="269"/>
      <c r="K7" s="269"/>
      <c r="L7" s="269"/>
      <c r="M7" s="1695">
        <f>données!$M$9</f>
        <v>0</v>
      </c>
      <c r="N7" s="1695"/>
      <c r="O7" s="1695"/>
      <c r="P7" s="1695"/>
      <c r="Q7" s="1695"/>
      <c r="R7" s="1695"/>
      <c r="S7" s="1695"/>
      <c r="T7" s="1695"/>
      <c r="U7" s="1695"/>
      <c r="V7" s="1695"/>
      <c r="W7" s="1695"/>
      <c r="X7" s="1695"/>
      <c r="Y7" s="1695"/>
      <c r="Z7" s="1695"/>
      <c r="AA7" s="1695"/>
      <c r="AB7" s="1695"/>
      <c r="AC7" s="1695"/>
      <c r="AD7" s="1695"/>
      <c r="AE7" s="1695"/>
      <c r="AF7" s="1695"/>
      <c r="AG7" s="1995"/>
      <c r="AH7" s="1755">
        <f>données!$AI$9</f>
        <v>0</v>
      </c>
      <c r="AI7" s="1756"/>
      <c r="AJ7" s="1756"/>
      <c r="AK7" s="1756"/>
      <c r="AL7" s="1756"/>
      <c r="AM7" s="1756"/>
      <c r="AN7" s="1756"/>
      <c r="AO7" s="1756"/>
      <c r="AP7" s="994"/>
      <c r="AQ7" s="163"/>
      <c r="AR7" s="258"/>
    </row>
    <row r="8" spans="1:51" x14ac:dyDescent="0.25">
      <c r="A8" s="1123" t="s">
        <v>138</v>
      </c>
      <c r="B8" s="1726">
        <f>données!B10</f>
        <v>0</v>
      </c>
      <c r="C8" s="1726"/>
      <c r="D8" s="1726"/>
      <c r="E8" s="1726"/>
      <c r="F8" s="1726"/>
      <c r="G8" s="1727"/>
      <c r="H8" s="269" t="s">
        <v>139</v>
      </c>
      <c r="I8" s="269"/>
      <c r="J8" s="269"/>
      <c r="K8" s="269"/>
      <c r="L8" s="1276"/>
      <c r="M8" s="1728">
        <f>données!$M$10</f>
        <v>0</v>
      </c>
      <c r="N8" s="1728"/>
      <c r="O8" s="1728"/>
      <c r="P8" s="1728"/>
      <c r="Q8" s="1728"/>
      <c r="R8" s="1728"/>
      <c r="S8" s="1728"/>
      <c r="T8" s="1728"/>
      <c r="U8" s="1728"/>
      <c r="V8" s="1728"/>
      <c r="W8" s="1728"/>
      <c r="X8" s="1728"/>
      <c r="Y8" s="1728"/>
      <c r="Z8" s="1728"/>
      <c r="AA8" s="1728"/>
      <c r="AB8" s="1728"/>
      <c r="AC8" s="1728"/>
      <c r="AD8" s="1728"/>
      <c r="AE8" s="1728"/>
      <c r="AF8" s="1728"/>
      <c r="AG8" s="1729"/>
      <c r="AH8" s="1755" t="str">
        <f>IF(données!$AI$10=0,"",données!$AI$10)</f>
        <v/>
      </c>
      <c r="AI8" s="1756"/>
      <c r="AJ8" s="1756"/>
      <c r="AK8" s="1756"/>
      <c r="AL8" s="1756"/>
      <c r="AM8" s="1756"/>
      <c r="AN8" s="1756"/>
      <c r="AO8" s="1756"/>
      <c r="AP8" s="994"/>
      <c r="AQ8" s="163"/>
      <c r="AR8" s="260"/>
      <c r="AS8" s="163"/>
      <c r="AT8" s="213"/>
      <c r="AU8" s="213"/>
      <c r="AV8" s="994"/>
      <c r="AW8" s="994"/>
      <c r="AX8" s="994"/>
      <c r="AY8" s="994"/>
    </row>
    <row r="9" spans="1:51" x14ac:dyDescent="0.25">
      <c r="A9" s="909"/>
      <c r="B9" s="909"/>
      <c r="C9" s="909"/>
      <c r="D9" s="909"/>
      <c r="E9" s="909"/>
      <c r="F9" s="909"/>
      <c r="G9" s="417"/>
      <c r="H9" s="18"/>
      <c r="I9" s="909"/>
      <c r="J9" s="909"/>
      <c r="K9" s="909"/>
      <c r="L9" s="909"/>
      <c r="M9" s="909"/>
      <c r="N9" s="909"/>
      <c r="O9" s="909"/>
      <c r="P9" s="909"/>
      <c r="Q9" s="909"/>
      <c r="R9" s="909"/>
      <c r="S9" s="909"/>
      <c r="T9" s="909"/>
      <c r="U9" s="909"/>
      <c r="V9" s="909"/>
      <c r="W9" s="909"/>
      <c r="X9" s="909"/>
      <c r="Y9" s="909"/>
      <c r="Z9" s="909"/>
      <c r="AA9" s="909"/>
      <c r="AB9" s="909"/>
      <c r="AC9" s="909"/>
      <c r="AD9" s="909"/>
      <c r="AE9" s="909"/>
      <c r="AF9" s="909"/>
      <c r="AG9" s="909"/>
      <c r="AH9" s="176"/>
      <c r="AI9" s="909"/>
      <c r="AJ9" s="909"/>
      <c r="AK9" s="909"/>
      <c r="AL9" s="909"/>
      <c r="AM9" s="909"/>
      <c r="AN9" s="909"/>
      <c r="AO9" s="909"/>
    </row>
    <row r="10" spans="1:51" ht="21" x14ac:dyDescent="0.4">
      <c r="A10" s="1771" t="str">
        <f>'dv1'!A10:E10</f>
        <v>Ed. 2017</v>
      </c>
      <c r="B10" s="1771"/>
      <c r="C10" s="1771"/>
      <c r="D10" s="1771"/>
      <c r="E10" s="1771"/>
      <c r="F10" s="1771"/>
      <c r="G10" s="1636"/>
      <c r="H10" s="2027" t="s">
        <v>18</v>
      </c>
      <c r="I10" s="2028"/>
      <c r="J10" s="2028"/>
      <c r="K10" s="2028"/>
      <c r="L10" s="2028"/>
      <c r="M10" s="2028"/>
      <c r="N10" s="2028"/>
      <c r="O10" s="2028"/>
      <c r="P10" s="2028"/>
      <c r="Q10" s="2028"/>
      <c r="R10" s="2028"/>
      <c r="S10" s="2028"/>
      <c r="T10" s="2028"/>
      <c r="U10" s="1757">
        <v>4</v>
      </c>
      <c r="V10" s="1757"/>
      <c r="W10" s="1757"/>
      <c r="X10" s="1757"/>
      <c r="Y10" s="1757"/>
      <c r="Z10" s="97"/>
      <c r="AA10" s="2029" t="s">
        <v>126</v>
      </c>
      <c r="AB10" s="2030"/>
      <c r="AC10" s="2030"/>
      <c r="AD10" s="2030"/>
      <c r="AE10" s="2030"/>
      <c r="AF10" s="2030"/>
      <c r="AG10" s="1757"/>
      <c r="AH10" s="1757"/>
      <c r="AI10" s="1758"/>
      <c r="AJ10" s="101" t="s">
        <v>156</v>
      </c>
      <c r="AK10" s="98"/>
      <c r="AL10" s="98"/>
      <c r="AM10" s="98"/>
      <c r="AN10" s="98"/>
      <c r="AO10" s="98"/>
    </row>
    <row r="11" spans="1:51" ht="12.75" customHeight="1" x14ac:dyDescent="0.25">
      <c r="A11" s="1648" t="str">
        <f>'dv1'!A11:F11</f>
        <v>(SLRB/MT 2017)</v>
      </c>
      <c r="B11" s="1648"/>
      <c r="C11" s="1648"/>
      <c r="D11" s="1648"/>
      <c r="E11" s="1648"/>
      <c r="F11" s="1648"/>
      <c r="G11" s="1649"/>
      <c r="H11" s="61"/>
      <c r="I11" s="8"/>
      <c r="J11" s="8"/>
      <c r="K11" s="8"/>
      <c r="L11" s="8"/>
      <c r="M11" s="8"/>
      <c r="N11" s="8"/>
      <c r="O11" s="8"/>
      <c r="P11" s="8"/>
      <c r="Q11" s="8"/>
      <c r="R11" s="8"/>
      <c r="S11" s="8"/>
      <c r="T11" s="8"/>
      <c r="U11" s="8"/>
      <c r="V11" s="8"/>
      <c r="W11" s="8"/>
      <c r="X11" s="8"/>
      <c r="Y11" s="8"/>
      <c r="Z11" s="8"/>
      <c r="AA11" s="2048" t="s">
        <v>127</v>
      </c>
      <c r="AB11" s="2049"/>
      <c r="AC11" s="2049"/>
      <c r="AD11" s="2049"/>
      <c r="AE11" s="2049"/>
      <c r="AF11" s="2049"/>
      <c r="AG11" s="2049"/>
      <c r="AH11" s="2049"/>
      <c r="AI11" s="2050"/>
      <c r="AJ11" s="909"/>
      <c r="AK11" s="909"/>
      <c r="AL11" s="909"/>
      <c r="AM11" s="909"/>
      <c r="AN11" s="909"/>
      <c r="AO11" s="909"/>
    </row>
    <row r="12" spans="1:51" ht="12" customHeight="1" x14ac:dyDescent="0.25"/>
    <row r="13" spans="1:51" x14ac:dyDescent="0.25">
      <c r="A13" s="2051" t="s">
        <v>654</v>
      </c>
      <c r="B13" s="2051"/>
      <c r="C13" s="2051"/>
      <c r="D13" s="2051"/>
      <c r="E13" s="2051"/>
      <c r="F13" s="2051"/>
      <c r="G13" s="2051"/>
      <c r="H13" s="2051"/>
      <c r="I13" s="2051"/>
      <c r="J13" s="2051"/>
      <c r="K13" s="2051"/>
      <c r="L13" s="2051"/>
      <c r="M13" s="2051"/>
      <c r="N13" s="2051"/>
      <c r="O13" s="2051"/>
      <c r="P13" s="2051"/>
      <c r="Q13" s="2051"/>
      <c r="R13" s="2051"/>
      <c r="S13" s="2051"/>
      <c r="T13" s="2051"/>
      <c r="U13" s="2051"/>
      <c r="V13" s="2051"/>
      <c r="W13" s="2051"/>
      <c r="X13" s="2051"/>
      <c r="Y13" s="2051"/>
      <c r="Z13" s="2051"/>
      <c r="AA13" s="2051"/>
      <c r="AB13" s="2051"/>
      <c r="AC13" s="2051"/>
      <c r="AD13" s="2051"/>
      <c r="AE13" s="2051"/>
      <c r="AF13" s="2051"/>
      <c r="AG13" s="2051"/>
      <c r="AH13" s="2051"/>
      <c r="AI13" s="2051"/>
      <c r="AJ13" s="2051"/>
      <c r="AK13" s="2051"/>
      <c r="AL13" s="2051"/>
      <c r="AM13" s="2051"/>
      <c r="AN13" s="2051"/>
      <c r="AO13" s="2051"/>
    </row>
    <row r="14" spans="1:51" x14ac:dyDescent="0.25">
      <c r="A14" s="2052" t="s">
        <v>443</v>
      </c>
      <c r="B14" s="2052"/>
      <c r="C14" s="2052"/>
      <c r="D14" s="2052"/>
      <c r="E14" s="2052"/>
      <c r="F14" s="2052"/>
      <c r="G14" s="2052"/>
      <c r="H14" s="2052"/>
      <c r="I14" s="2052"/>
      <c r="J14" s="2052"/>
      <c r="K14" s="2052"/>
      <c r="L14" s="2052"/>
      <c r="M14" s="2052"/>
      <c r="N14" s="2052"/>
      <c r="O14" s="2052"/>
      <c r="P14" s="2052"/>
      <c r="Q14" s="2052"/>
      <c r="R14" s="2052"/>
      <c r="S14" s="2052"/>
      <c r="T14" s="2052"/>
      <c r="U14" s="2052"/>
      <c r="V14" s="2052"/>
      <c r="W14" s="2052"/>
      <c r="X14" s="2052"/>
      <c r="Y14" s="2052"/>
      <c r="Z14" s="2052"/>
      <c r="AA14" s="2052"/>
      <c r="AB14" s="2052"/>
      <c r="AC14" s="2052"/>
      <c r="AD14" s="2052"/>
      <c r="AE14" s="2052"/>
      <c r="AF14" s="2052"/>
      <c r="AG14" s="2052"/>
      <c r="AH14" s="2052"/>
      <c r="AI14" s="2052"/>
      <c r="AJ14" s="2052"/>
      <c r="AK14" s="2052"/>
      <c r="AL14" s="2052"/>
      <c r="AM14" s="2052"/>
      <c r="AN14" s="2052"/>
      <c r="AO14" s="2052"/>
    </row>
    <row r="15" spans="1:51" ht="13.8" thickBot="1" x14ac:dyDescent="0.3">
      <c r="A15" s="2053"/>
      <c r="B15" s="2053"/>
      <c r="C15" s="2053"/>
      <c r="D15" s="2053"/>
      <c r="E15" s="2053"/>
      <c r="F15" s="2053"/>
      <c r="G15" s="2053"/>
      <c r="H15" s="2053"/>
      <c r="I15" s="2053"/>
      <c r="J15" s="2053"/>
      <c r="K15" s="2053"/>
      <c r="L15" s="2053"/>
      <c r="M15" s="2053"/>
      <c r="N15" s="2053"/>
      <c r="O15" s="2053"/>
      <c r="P15" s="2053"/>
      <c r="Q15" s="2053"/>
      <c r="R15" s="2053"/>
      <c r="S15" s="2053"/>
      <c r="T15" s="2053"/>
      <c r="U15" s="2053"/>
      <c r="V15" s="2053"/>
      <c r="W15" s="2053"/>
      <c r="X15" s="2053"/>
      <c r="Y15" s="2053"/>
      <c r="Z15" s="2053"/>
      <c r="AA15" s="2053"/>
      <c r="AB15" s="2053"/>
      <c r="AC15" s="2053"/>
      <c r="AD15" s="2053"/>
      <c r="AE15" s="2053"/>
      <c r="AF15" s="2053"/>
      <c r="AG15" s="2053"/>
      <c r="AH15" s="2053"/>
      <c r="AI15" s="2053"/>
      <c r="AJ15" s="2053"/>
      <c r="AK15" s="2053"/>
      <c r="AL15" s="2053"/>
      <c r="AM15" s="2053"/>
      <c r="AN15" s="2053"/>
      <c r="AO15" s="2053"/>
    </row>
    <row r="16" spans="1:51" ht="10.5" customHeight="1" x14ac:dyDescent="0.25">
      <c r="A16" s="1746" t="s">
        <v>89</v>
      </c>
      <c r="B16" s="1746"/>
      <c r="C16" s="1747"/>
      <c r="D16" s="1737" t="s">
        <v>444</v>
      </c>
      <c r="E16" s="1738"/>
      <c r="F16" s="1738"/>
      <c r="G16" s="1738"/>
      <c r="H16" s="1738"/>
      <c r="I16" s="1738"/>
      <c r="J16" s="1738"/>
      <c r="K16" s="1738"/>
      <c r="L16" s="1738"/>
      <c r="M16" s="1738"/>
      <c r="N16" s="1738"/>
      <c r="O16" s="1738"/>
      <c r="P16" s="1738"/>
      <c r="Q16" s="1738"/>
      <c r="R16" s="1739"/>
      <c r="S16" s="1745" t="s">
        <v>87</v>
      </c>
      <c r="T16" s="1746"/>
      <c r="U16" s="1746"/>
      <c r="V16" s="1746"/>
      <c r="W16" s="1746"/>
      <c r="X16" s="1746"/>
      <c r="Y16" s="1746"/>
      <c r="Z16" s="1747"/>
      <c r="AA16" s="1831" t="s">
        <v>75</v>
      </c>
      <c r="AB16" s="1822" t="s">
        <v>74</v>
      </c>
      <c r="AC16" s="1823"/>
      <c r="AD16" s="1823"/>
      <c r="AE16" s="1824"/>
      <c r="AF16" s="1737" t="s">
        <v>285</v>
      </c>
      <c r="AG16" s="1738"/>
      <c r="AH16" s="1738"/>
      <c r="AI16" s="1738"/>
      <c r="AJ16" s="1738"/>
      <c r="AK16" s="1738"/>
      <c r="AL16" s="1738"/>
      <c r="AM16" s="1738"/>
      <c r="AN16" s="1738"/>
      <c r="AO16" s="1738"/>
      <c r="AP16" s="992"/>
      <c r="AS16" s="1001"/>
    </row>
    <row r="17" spans="1:47" ht="26.4" customHeight="1" x14ac:dyDescent="0.25">
      <c r="A17" s="1774"/>
      <c r="B17" s="1774"/>
      <c r="C17" s="1775"/>
      <c r="D17" s="1589"/>
      <c r="E17" s="1590"/>
      <c r="F17" s="1590"/>
      <c r="G17" s="1590"/>
      <c r="H17" s="1590"/>
      <c r="I17" s="1590"/>
      <c r="J17" s="1590"/>
      <c r="K17" s="1590"/>
      <c r="L17" s="1590"/>
      <c r="M17" s="1590"/>
      <c r="N17" s="1590"/>
      <c r="O17" s="1590"/>
      <c r="P17" s="1590"/>
      <c r="Q17" s="1590"/>
      <c r="R17" s="1591"/>
      <c r="S17" s="1748"/>
      <c r="T17" s="1749"/>
      <c r="U17" s="1749"/>
      <c r="V17" s="1749"/>
      <c r="W17" s="1749"/>
      <c r="X17" s="1749"/>
      <c r="Y17" s="1749"/>
      <c r="Z17" s="1750"/>
      <c r="AA17" s="1832"/>
      <c r="AB17" s="1825"/>
      <c r="AC17" s="1826"/>
      <c r="AD17" s="1826"/>
      <c r="AE17" s="1827"/>
      <c r="AF17" s="1592"/>
      <c r="AG17" s="1593"/>
      <c r="AH17" s="1593"/>
      <c r="AI17" s="1593"/>
      <c r="AJ17" s="1593"/>
      <c r="AK17" s="1593"/>
      <c r="AL17" s="1593"/>
      <c r="AM17" s="1593"/>
      <c r="AN17" s="1593"/>
      <c r="AO17" s="1593"/>
      <c r="AP17" s="994"/>
      <c r="AS17" s="1001"/>
    </row>
    <row r="18" spans="1:47" ht="21.75" customHeight="1" x14ac:dyDescent="0.25">
      <c r="A18" s="1749"/>
      <c r="B18" s="1749"/>
      <c r="C18" s="1750"/>
      <c r="D18" s="1592"/>
      <c r="E18" s="1593"/>
      <c r="F18" s="1593"/>
      <c r="G18" s="1593"/>
      <c r="H18" s="1593"/>
      <c r="I18" s="1593"/>
      <c r="J18" s="1593"/>
      <c r="K18" s="1593"/>
      <c r="L18" s="1593"/>
      <c r="M18" s="1593"/>
      <c r="N18" s="1593"/>
      <c r="O18" s="1593"/>
      <c r="P18" s="1593"/>
      <c r="Q18" s="1593"/>
      <c r="R18" s="1594"/>
      <c r="S18" s="2040" t="s">
        <v>76</v>
      </c>
      <c r="T18" s="2041"/>
      <c r="U18" s="2041"/>
      <c r="V18" s="2042"/>
      <c r="W18" s="2040" t="s">
        <v>77</v>
      </c>
      <c r="X18" s="2041"/>
      <c r="Y18" s="2041"/>
      <c r="Z18" s="2042"/>
      <c r="AA18" s="1833"/>
      <c r="AB18" s="1828"/>
      <c r="AC18" s="1829"/>
      <c r="AD18" s="1829"/>
      <c r="AE18" s="1830"/>
      <c r="AF18" s="1998" t="s">
        <v>62</v>
      </c>
      <c r="AG18" s="1999"/>
      <c r="AH18" s="1999"/>
      <c r="AI18" s="1999"/>
      <c r="AJ18" s="2017"/>
      <c r="AK18" s="1998" t="s">
        <v>112</v>
      </c>
      <c r="AL18" s="1999"/>
      <c r="AM18" s="1999"/>
      <c r="AN18" s="1999"/>
      <c r="AO18" s="1999"/>
      <c r="AP18" s="992"/>
      <c r="AS18" s="1001"/>
    </row>
    <row r="19" spans="1:47" ht="15.6" customHeight="1" x14ac:dyDescent="0.25">
      <c r="A19" s="2015"/>
      <c r="B19" s="2015"/>
      <c r="C19" s="2016"/>
      <c r="D19" s="2037"/>
      <c r="E19" s="2038"/>
      <c r="F19" s="2038"/>
      <c r="G19" s="2038"/>
      <c r="H19" s="2038"/>
      <c r="I19" s="2038"/>
      <c r="J19" s="2038"/>
      <c r="K19" s="2038"/>
      <c r="L19" s="2038"/>
      <c r="M19" s="2038"/>
      <c r="N19" s="2038"/>
      <c r="O19" s="2038"/>
      <c r="P19" s="2038"/>
      <c r="Q19" s="2038"/>
      <c r="R19" s="2039"/>
      <c r="S19" s="2034" t="s">
        <v>45</v>
      </c>
      <c r="T19" s="2035"/>
      <c r="U19" s="2035"/>
      <c r="V19" s="2036"/>
      <c r="W19" s="2034" t="s">
        <v>45</v>
      </c>
      <c r="X19" s="2035"/>
      <c r="Y19" s="2035"/>
      <c r="Z19" s="2036"/>
      <c r="AA19" s="1282" t="s">
        <v>45</v>
      </c>
      <c r="AB19" s="2021" t="s">
        <v>45</v>
      </c>
      <c r="AC19" s="2022"/>
      <c r="AD19" s="2022"/>
      <c r="AE19" s="2023"/>
      <c r="AF19" s="2031"/>
      <c r="AG19" s="2032"/>
      <c r="AH19" s="2032"/>
      <c r="AI19" s="2032"/>
      <c r="AJ19" s="2033"/>
      <c r="AK19" s="2031"/>
      <c r="AL19" s="2032"/>
      <c r="AM19" s="2032"/>
      <c r="AN19" s="2032"/>
      <c r="AO19" s="2032"/>
    </row>
    <row r="20" spans="1:47" ht="15.6" customHeight="1" x14ac:dyDescent="0.25">
      <c r="A20" s="2043"/>
      <c r="B20" s="2043"/>
      <c r="C20" s="2044"/>
      <c r="D20" s="2045" t="str">
        <f>IFERROR(INDEX(MR!$B$4:$B$2003,MATCH($A20,MR!$A$4:$A$2003,0)),"")</f>
        <v/>
      </c>
      <c r="E20" s="2046"/>
      <c r="F20" s="2046"/>
      <c r="G20" s="2046"/>
      <c r="H20" s="2046"/>
      <c r="I20" s="2046"/>
      <c r="J20" s="2046"/>
      <c r="K20" s="2046"/>
      <c r="L20" s="2046"/>
      <c r="M20" s="2046"/>
      <c r="N20" s="2046"/>
      <c r="O20" s="2046"/>
      <c r="P20" s="2046"/>
      <c r="Q20" s="2046"/>
      <c r="R20" s="2047"/>
      <c r="S20" s="2018"/>
      <c r="T20" s="2019"/>
      <c r="U20" s="2019"/>
      <c r="V20" s="2020"/>
      <c r="W20" s="2018"/>
      <c r="X20" s="2019"/>
      <c r="Y20" s="2019"/>
      <c r="Z20" s="2020"/>
      <c r="AA20" s="1015" t="str">
        <f>IFERROR(INDEX(MR!$E$4:$E$2003,MATCH(#REF!,MR!$A$4:$A$2003,0)),"")</f>
        <v/>
      </c>
      <c r="AB20" s="2024" t="str">
        <f>IFERROR(INDEX(MR!$F$4:$F$2003,MATCH(#REF!,MR!$A$4:$A$2003,0)),"")</f>
        <v/>
      </c>
      <c r="AC20" s="2025"/>
      <c r="AD20" s="2025"/>
      <c r="AE20" s="2026"/>
      <c r="AF20" s="2012">
        <f t="shared" ref="AF20:AF38" si="0">IFERROR(ROUND(S20*AB20,2),0)</f>
        <v>0</v>
      </c>
      <c r="AG20" s="2013"/>
      <c r="AH20" s="2013"/>
      <c r="AI20" s="2013"/>
      <c r="AJ20" s="2014"/>
      <c r="AK20" s="2012">
        <f t="shared" ref="AK20:AK38" si="1">IFERROR(-ROUND(W20*AB20,2),0)</f>
        <v>0</v>
      </c>
      <c r="AL20" s="2013"/>
      <c r="AM20" s="2013"/>
      <c r="AN20" s="2013"/>
      <c r="AO20" s="2013"/>
    </row>
    <row r="21" spans="1:47" ht="15.6" customHeight="1" x14ac:dyDescent="0.25">
      <c r="A21" s="1996"/>
      <c r="B21" s="1996"/>
      <c r="C21" s="1997"/>
      <c r="D21" s="2000" t="str">
        <f>IFERROR(INDEX(MR!$B$4:$B$2003,MATCH($A21,MR!$A$4:$A$2003,0)),"")</f>
        <v/>
      </c>
      <c r="E21" s="2001"/>
      <c r="F21" s="2001"/>
      <c r="G21" s="2001"/>
      <c r="H21" s="2001"/>
      <c r="I21" s="2001"/>
      <c r="J21" s="2001"/>
      <c r="K21" s="2001"/>
      <c r="L21" s="2001"/>
      <c r="M21" s="2001"/>
      <c r="N21" s="2001"/>
      <c r="O21" s="2001"/>
      <c r="P21" s="2001"/>
      <c r="Q21" s="2001"/>
      <c r="R21" s="2002"/>
      <c r="S21" s="2003"/>
      <c r="T21" s="2004"/>
      <c r="U21" s="2004"/>
      <c r="V21" s="2005"/>
      <c r="W21" s="2003"/>
      <c r="X21" s="2004"/>
      <c r="Y21" s="2004"/>
      <c r="Z21" s="2005"/>
      <c r="AA21" s="1016" t="str">
        <f>IFERROR(INDEX(MR!$E$4:$E$2003,MATCH($A21,MR!$A$4:$A$2003,0)),"")</f>
        <v/>
      </c>
      <c r="AB21" s="2009" t="str">
        <f>IFERROR(INDEX(MR!$F$4:$F$2003,MATCH($A21,MR!$A$4:$A$2003,0)),"")</f>
        <v/>
      </c>
      <c r="AC21" s="2010"/>
      <c r="AD21" s="2010"/>
      <c r="AE21" s="2011"/>
      <c r="AF21" s="2006">
        <f t="shared" si="0"/>
        <v>0</v>
      </c>
      <c r="AG21" s="2007"/>
      <c r="AH21" s="2007"/>
      <c r="AI21" s="2007"/>
      <c r="AJ21" s="2008"/>
      <c r="AK21" s="2006">
        <f t="shared" si="1"/>
        <v>0</v>
      </c>
      <c r="AL21" s="2007"/>
      <c r="AM21" s="2007"/>
      <c r="AN21" s="2007"/>
      <c r="AO21" s="2007"/>
    </row>
    <row r="22" spans="1:47" ht="15.6" customHeight="1" x14ac:dyDescent="0.25">
      <c r="A22" s="1996"/>
      <c r="B22" s="1996"/>
      <c r="C22" s="1997"/>
      <c r="D22" s="2000" t="str">
        <f>IFERROR(INDEX(MR!$B$4:$B$2003,MATCH($A22,MR!$A$4:$A$2003,0)),"")</f>
        <v/>
      </c>
      <c r="E22" s="2001"/>
      <c r="F22" s="2001"/>
      <c r="G22" s="2001"/>
      <c r="H22" s="2001"/>
      <c r="I22" s="2001"/>
      <c r="J22" s="2001"/>
      <c r="K22" s="2001"/>
      <c r="L22" s="2001"/>
      <c r="M22" s="2001"/>
      <c r="N22" s="2001"/>
      <c r="O22" s="2001"/>
      <c r="P22" s="2001"/>
      <c r="Q22" s="2001"/>
      <c r="R22" s="2002"/>
      <c r="S22" s="2003"/>
      <c r="T22" s="2004"/>
      <c r="U22" s="2004"/>
      <c r="V22" s="2005"/>
      <c r="W22" s="2003"/>
      <c r="X22" s="2004"/>
      <c r="Y22" s="2004"/>
      <c r="Z22" s="2005"/>
      <c r="AA22" s="1016" t="str">
        <f>IFERROR(INDEX(MR!$E$4:$E$2003,MATCH($A22,MR!$A$4:$A$2003,0)),"")</f>
        <v/>
      </c>
      <c r="AB22" s="2009" t="str">
        <f>IFERROR(INDEX(MR!$F$4:$F$2003,MATCH($A22,MR!$A$4:$A$2003,0)),"")</f>
        <v/>
      </c>
      <c r="AC22" s="2010"/>
      <c r="AD22" s="2010"/>
      <c r="AE22" s="2011"/>
      <c r="AF22" s="2006">
        <f t="shared" si="0"/>
        <v>0</v>
      </c>
      <c r="AG22" s="2007"/>
      <c r="AH22" s="2007"/>
      <c r="AI22" s="2007"/>
      <c r="AJ22" s="2008"/>
      <c r="AK22" s="2006">
        <f t="shared" si="1"/>
        <v>0</v>
      </c>
      <c r="AL22" s="2007"/>
      <c r="AM22" s="2007"/>
      <c r="AN22" s="2007"/>
      <c r="AO22" s="2007"/>
    </row>
    <row r="23" spans="1:47" ht="15.6" customHeight="1" x14ac:dyDescent="0.25">
      <c r="A23" s="1996"/>
      <c r="B23" s="1996"/>
      <c r="C23" s="1997"/>
      <c r="D23" s="2000" t="str">
        <f>IFERROR(INDEX(MR!$B$4:$B$2003,MATCH($A23,MR!$A$4:$A$2003,0)),"")</f>
        <v/>
      </c>
      <c r="E23" s="2001"/>
      <c r="F23" s="2001"/>
      <c r="G23" s="2001"/>
      <c r="H23" s="2001"/>
      <c r="I23" s="2001"/>
      <c r="J23" s="2001"/>
      <c r="K23" s="2001"/>
      <c r="L23" s="2001"/>
      <c r="M23" s="2001"/>
      <c r="N23" s="2001"/>
      <c r="O23" s="2001"/>
      <c r="P23" s="2001"/>
      <c r="Q23" s="2001"/>
      <c r="R23" s="2002"/>
      <c r="S23" s="2003"/>
      <c r="T23" s="2004"/>
      <c r="U23" s="2004"/>
      <c r="V23" s="2005"/>
      <c r="W23" s="2003"/>
      <c r="X23" s="2004"/>
      <c r="Y23" s="2004"/>
      <c r="Z23" s="2005"/>
      <c r="AA23" s="1016" t="str">
        <f>IFERROR(INDEX(MR!$E$4:$E$2003,MATCH($A23,MR!$A$4:$A$2003,0)),"")</f>
        <v/>
      </c>
      <c r="AB23" s="2009" t="str">
        <f>IFERROR(INDEX(MR!$F$4:$F$2003,MATCH($A23,MR!$A$4:$A$2003,0)),"")</f>
        <v/>
      </c>
      <c r="AC23" s="2010"/>
      <c r="AD23" s="2010"/>
      <c r="AE23" s="2011"/>
      <c r="AF23" s="2006">
        <f t="shared" si="0"/>
        <v>0</v>
      </c>
      <c r="AG23" s="2007"/>
      <c r="AH23" s="2007"/>
      <c r="AI23" s="2007"/>
      <c r="AJ23" s="2008"/>
      <c r="AK23" s="2006">
        <f t="shared" si="1"/>
        <v>0</v>
      </c>
      <c r="AL23" s="2007"/>
      <c r="AM23" s="2007"/>
      <c r="AN23" s="2007"/>
      <c r="AO23" s="2007"/>
    </row>
    <row r="24" spans="1:47" ht="15.6" customHeight="1" x14ac:dyDescent="0.25">
      <c r="A24" s="1996"/>
      <c r="B24" s="1996"/>
      <c r="C24" s="1997"/>
      <c r="D24" s="2000" t="str">
        <f>IFERROR(INDEX(MR!$B$4:$B$2003,MATCH($A24,MR!$A$4:$A$2003,0)),"")</f>
        <v/>
      </c>
      <c r="E24" s="2001"/>
      <c r="F24" s="2001"/>
      <c r="G24" s="2001"/>
      <c r="H24" s="2001"/>
      <c r="I24" s="2001"/>
      <c r="J24" s="2001"/>
      <c r="K24" s="2001"/>
      <c r="L24" s="2001"/>
      <c r="M24" s="2001"/>
      <c r="N24" s="2001"/>
      <c r="O24" s="2001"/>
      <c r="P24" s="2001"/>
      <c r="Q24" s="2001"/>
      <c r="R24" s="2002"/>
      <c r="S24" s="2003"/>
      <c r="T24" s="2004"/>
      <c r="U24" s="2004"/>
      <c r="V24" s="2005"/>
      <c r="W24" s="2003"/>
      <c r="X24" s="2004"/>
      <c r="Y24" s="2004"/>
      <c r="Z24" s="2005"/>
      <c r="AA24" s="1016" t="str">
        <f>IFERROR(INDEX(MR!$E$4:$E$2003,MATCH($A24,MR!$A$4:$A$2003,0)),"")</f>
        <v/>
      </c>
      <c r="AB24" s="2009" t="str">
        <f>IFERROR(INDEX(MR!$F$4:$F$2003,MATCH($A24,MR!$A$4:$A$2003,0)),"")</f>
        <v/>
      </c>
      <c r="AC24" s="2010"/>
      <c r="AD24" s="2010"/>
      <c r="AE24" s="2011"/>
      <c r="AF24" s="2006">
        <f t="shared" si="0"/>
        <v>0</v>
      </c>
      <c r="AG24" s="2007"/>
      <c r="AH24" s="2007"/>
      <c r="AI24" s="2007"/>
      <c r="AJ24" s="2008"/>
      <c r="AK24" s="2006">
        <f t="shared" si="1"/>
        <v>0</v>
      </c>
      <c r="AL24" s="2007"/>
      <c r="AM24" s="2007"/>
      <c r="AN24" s="2007"/>
      <c r="AO24" s="2007"/>
    </row>
    <row r="25" spans="1:47" ht="15.6" customHeight="1" x14ac:dyDescent="0.25">
      <c r="A25" s="1996"/>
      <c r="B25" s="1996"/>
      <c r="C25" s="1997"/>
      <c r="D25" s="2000" t="str">
        <f>IFERROR(INDEX(MR!$B$4:$B$2003,MATCH($A25,MR!$A$4:$A$2003,0)),"")</f>
        <v/>
      </c>
      <c r="E25" s="2001"/>
      <c r="F25" s="2001"/>
      <c r="G25" s="2001"/>
      <c r="H25" s="2001"/>
      <c r="I25" s="2001"/>
      <c r="J25" s="2001"/>
      <c r="K25" s="2001"/>
      <c r="L25" s="2001"/>
      <c r="M25" s="2001"/>
      <c r="N25" s="2001"/>
      <c r="O25" s="2001"/>
      <c r="P25" s="2001"/>
      <c r="Q25" s="2001"/>
      <c r="R25" s="2002"/>
      <c r="S25" s="2003"/>
      <c r="T25" s="2004"/>
      <c r="U25" s="2004"/>
      <c r="V25" s="2005"/>
      <c r="W25" s="2003"/>
      <c r="X25" s="2004"/>
      <c r="Y25" s="2004"/>
      <c r="Z25" s="2005"/>
      <c r="AA25" s="1016" t="str">
        <f>IFERROR(INDEX(MR!$E$4:$E$2003,MATCH($A25,MR!$A$4:$A$2003,0)),"")</f>
        <v/>
      </c>
      <c r="AB25" s="2009" t="str">
        <f>IFERROR(INDEX(MR!$F$4:$F$2003,MATCH($A25,MR!$A$4:$A$2003,0)),"")</f>
        <v/>
      </c>
      <c r="AC25" s="2010"/>
      <c r="AD25" s="2010"/>
      <c r="AE25" s="2011"/>
      <c r="AF25" s="2006">
        <f t="shared" si="0"/>
        <v>0</v>
      </c>
      <c r="AG25" s="2007"/>
      <c r="AH25" s="2007"/>
      <c r="AI25" s="2007"/>
      <c r="AJ25" s="2008"/>
      <c r="AK25" s="2006">
        <f t="shared" si="1"/>
        <v>0</v>
      </c>
      <c r="AL25" s="2007"/>
      <c r="AM25" s="2007"/>
      <c r="AN25" s="2007"/>
      <c r="AO25" s="2007"/>
    </row>
    <row r="26" spans="1:47" ht="15.6" customHeight="1" x14ac:dyDescent="0.25">
      <c r="A26" s="1996"/>
      <c r="B26" s="1996"/>
      <c r="C26" s="1997"/>
      <c r="D26" s="2000" t="str">
        <f>IFERROR(INDEX(MR!$B$4:$B$2003,MATCH($A26,MR!$A$4:$A$2003,0)),"")</f>
        <v/>
      </c>
      <c r="E26" s="2001"/>
      <c r="F26" s="2001"/>
      <c r="G26" s="2001"/>
      <c r="H26" s="2001"/>
      <c r="I26" s="2001"/>
      <c r="J26" s="2001"/>
      <c r="K26" s="2001"/>
      <c r="L26" s="2001"/>
      <c r="M26" s="2001"/>
      <c r="N26" s="2001"/>
      <c r="O26" s="2001"/>
      <c r="P26" s="2001"/>
      <c r="Q26" s="2001"/>
      <c r="R26" s="2002"/>
      <c r="S26" s="2003"/>
      <c r="T26" s="2004"/>
      <c r="U26" s="2004"/>
      <c r="V26" s="2005"/>
      <c r="W26" s="2003"/>
      <c r="X26" s="2004"/>
      <c r="Y26" s="2004"/>
      <c r="Z26" s="2005"/>
      <c r="AA26" s="1016" t="str">
        <f>IFERROR(INDEX(MR!$E$4:$E$2003,MATCH($A26,MR!$A$4:$A$2003,0)),"")</f>
        <v/>
      </c>
      <c r="AB26" s="2009" t="str">
        <f>IFERROR(INDEX(MR!$F$4:$F$2003,MATCH($A26,MR!$A$4:$A$2003,0)),"")</f>
        <v/>
      </c>
      <c r="AC26" s="2010"/>
      <c r="AD26" s="2010"/>
      <c r="AE26" s="2011"/>
      <c r="AF26" s="2006">
        <f t="shared" si="0"/>
        <v>0</v>
      </c>
      <c r="AG26" s="2007"/>
      <c r="AH26" s="2007"/>
      <c r="AI26" s="2007"/>
      <c r="AJ26" s="2008"/>
      <c r="AK26" s="2006">
        <f t="shared" si="1"/>
        <v>0</v>
      </c>
      <c r="AL26" s="2007"/>
      <c r="AM26" s="2007"/>
      <c r="AN26" s="2007"/>
      <c r="AO26" s="2007"/>
    </row>
    <row r="27" spans="1:47" ht="15.6" customHeight="1" x14ac:dyDescent="0.25">
      <c r="A27" s="1996"/>
      <c r="B27" s="1996"/>
      <c r="C27" s="1997"/>
      <c r="D27" s="2000" t="str">
        <f>IFERROR(INDEX(MR!$B$4:$B$2003,MATCH($A27,MR!$A$4:$A$2003,0)),"")</f>
        <v/>
      </c>
      <c r="E27" s="2001"/>
      <c r="F27" s="2001"/>
      <c r="G27" s="2001"/>
      <c r="H27" s="2001"/>
      <c r="I27" s="2001"/>
      <c r="J27" s="2001"/>
      <c r="K27" s="2001"/>
      <c r="L27" s="2001"/>
      <c r="M27" s="2001"/>
      <c r="N27" s="2001"/>
      <c r="O27" s="2001"/>
      <c r="P27" s="2001"/>
      <c r="Q27" s="2001"/>
      <c r="R27" s="2002"/>
      <c r="S27" s="2003"/>
      <c r="T27" s="2004"/>
      <c r="U27" s="2004"/>
      <c r="V27" s="2005"/>
      <c r="W27" s="2003"/>
      <c r="X27" s="2004"/>
      <c r="Y27" s="2004"/>
      <c r="Z27" s="2005"/>
      <c r="AA27" s="1016" t="str">
        <f>IFERROR(INDEX(MR!$E$4:$E$2003,MATCH($A27,MR!$A$4:$A$2003,0)),"")</f>
        <v/>
      </c>
      <c r="AB27" s="2009" t="str">
        <f>IFERROR(INDEX(MR!$F$4:$F$2003,MATCH($A27,MR!$A$4:$A$2003,0)),"")</f>
        <v/>
      </c>
      <c r="AC27" s="2010"/>
      <c r="AD27" s="2010"/>
      <c r="AE27" s="2011"/>
      <c r="AF27" s="2006">
        <f t="shared" si="0"/>
        <v>0</v>
      </c>
      <c r="AG27" s="2007"/>
      <c r="AH27" s="2007"/>
      <c r="AI27" s="2007"/>
      <c r="AJ27" s="2008"/>
      <c r="AK27" s="2006">
        <f t="shared" si="1"/>
        <v>0</v>
      </c>
      <c r="AL27" s="2007"/>
      <c r="AM27" s="2007"/>
      <c r="AN27" s="2007"/>
      <c r="AO27" s="2007"/>
    </row>
    <row r="28" spans="1:47" ht="15.6" customHeight="1" x14ac:dyDescent="0.25">
      <c r="A28" s="1996"/>
      <c r="B28" s="1996"/>
      <c r="C28" s="1997"/>
      <c r="D28" s="2000" t="str">
        <f>IFERROR(INDEX(MR!$B$4:$B$2003,MATCH($A28,MR!$A$4:$A$2003,0)),"")</f>
        <v/>
      </c>
      <c r="E28" s="2001"/>
      <c r="F28" s="2001"/>
      <c r="G28" s="2001"/>
      <c r="H28" s="2001"/>
      <c r="I28" s="2001"/>
      <c r="J28" s="2001"/>
      <c r="K28" s="2001"/>
      <c r="L28" s="2001"/>
      <c r="M28" s="2001"/>
      <c r="N28" s="2001"/>
      <c r="O28" s="2001"/>
      <c r="P28" s="2001"/>
      <c r="Q28" s="2001"/>
      <c r="R28" s="2002"/>
      <c r="S28" s="2003"/>
      <c r="T28" s="2004"/>
      <c r="U28" s="2004"/>
      <c r="V28" s="2005"/>
      <c r="W28" s="2003"/>
      <c r="X28" s="2004"/>
      <c r="Y28" s="2004"/>
      <c r="Z28" s="2005"/>
      <c r="AA28" s="1016" t="str">
        <f>IFERROR(INDEX(MR!$E$4:$E$2003,MATCH($A28,MR!$A$4:$A$2003,0)),"")</f>
        <v/>
      </c>
      <c r="AB28" s="2009" t="str">
        <f>IFERROR(INDEX(MR!$F$4:$F$2003,MATCH($A28,MR!$A$4:$A$2003,0)),"")</f>
        <v/>
      </c>
      <c r="AC28" s="2010"/>
      <c r="AD28" s="2010"/>
      <c r="AE28" s="2011"/>
      <c r="AF28" s="2006">
        <f t="shared" si="0"/>
        <v>0</v>
      </c>
      <c r="AG28" s="2007"/>
      <c r="AH28" s="2007"/>
      <c r="AI28" s="2007"/>
      <c r="AJ28" s="2008"/>
      <c r="AK28" s="2006">
        <f t="shared" si="1"/>
        <v>0</v>
      </c>
      <c r="AL28" s="2007"/>
      <c r="AM28" s="2007"/>
      <c r="AN28" s="2007"/>
      <c r="AO28" s="2007"/>
    </row>
    <row r="29" spans="1:47" ht="15.6" customHeight="1" x14ac:dyDescent="0.25">
      <c r="A29" s="1996"/>
      <c r="B29" s="1996"/>
      <c r="C29" s="1997"/>
      <c r="D29" s="2000" t="str">
        <f>IFERROR(INDEX(MR!$B$4:$B$2003,MATCH($A29,MR!$A$4:$A$2003,0)),"")</f>
        <v/>
      </c>
      <c r="E29" s="2001"/>
      <c r="F29" s="2001"/>
      <c r="G29" s="2001"/>
      <c r="H29" s="2001"/>
      <c r="I29" s="2001"/>
      <c r="J29" s="2001"/>
      <c r="K29" s="2001"/>
      <c r="L29" s="2001"/>
      <c r="M29" s="2001"/>
      <c r="N29" s="2001"/>
      <c r="O29" s="2001"/>
      <c r="P29" s="2001"/>
      <c r="Q29" s="2001"/>
      <c r="R29" s="2002"/>
      <c r="S29" s="2003"/>
      <c r="T29" s="2004"/>
      <c r="U29" s="2004"/>
      <c r="V29" s="2005"/>
      <c r="W29" s="2003"/>
      <c r="X29" s="2004"/>
      <c r="Y29" s="2004"/>
      <c r="Z29" s="2005"/>
      <c r="AA29" s="1016" t="str">
        <f>IFERROR(INDEX(MR!$E$4:$E$2003,MATCH($A29,MR!$A$4:$A$2003,0)),"")</f>
        <v/>
      </c>
      <c r="AB29" s="2009" t="str">
        <f>IFERROR(INDEX(MR!$F$4:$F$2003,MATCH($A29,MR!$A$4:$A$2003,0)),"")</f>
        <v/>
      </c>
      <c r="AC29" s="2010"/>
      <c r="AD29" s="2010"/>
      <c r="AE29" s="2011"/>
      <c r="AF29" s="2006">
        <f t="shared" si="0"/>
        <v>0</v>
      </c>
      <c r="AG29" s="2007"/>
      <c r="AH29" s="2007"/>
      <c r="AI29" s="2007"/>
      <c r="AJ29" s="2008"/>
      <c r="AK29" s="2006">
        <f t="shared" si="1"/>
        <v>0</v>
      </c>
      <c r="AL29" s="2007"/>
      <c r="AM29" s="2007"/>
      <c r="AN29" s="2007"/>
      <c r="AO29" s="2007"/>
      <c r="AQ29" s="269" t="s">
        <v>616</v>
      </c>
      <c r="AR29" s="917"/>
      <c r="AS29" s="917"/>
      <c r="AT29" s="917"/>
      <c r="AU29" s="917"/>
    </row>
    <row r="30" spans="1:47" ht="15.6" customHeight="1" x14ac:dyDescent="0.25">
      <c r="A30" s="1996"/>
      <c r="B30" s="1996"/>
      <c r="C30" s="1997"/>
      <c r="D30" s="2000" t="str">
        <f>IFERROR(INDEX(MR!$B$4:$B$2003,MATCH($A30,MR!$A$4:$A$2003,0)),"")</f>
        <v/>
      </c>
      <c r="E30" s="2001"/>
      <c r="F30" s="2001"/>
      <c r="G30" s="2001"/>
      <c r="H30" s="2001"/>
      <c r="I30" s="2001"/>
      <c r="J30" s="2001"/>
      <c r="K30" s="2001"/>
      <c r="L30" s="2001"/>
      <c r="M30" s="2001"/>
      <c r="N30" s="2001"/>
      <c r="O30" s="2001"/>
      <c r="P30" s="2001"/>
      <c r="Q30" s="2001"/>
      <c r="R30" s="2002"/>
      <c r="S30" s="2003"/>
      <c r="T30" s="2004"/>
      <c r="U30" s="2004"/>
      <c r="V30" s="2005"/>
      <c r="W30" s="2003"/>
      <c r="X30" s="2004"/>
      <c r="Y30" s="2004"/>
      <c r="Z30" s="2005"/>
      <c r="AA30" s="1016" t="str">
        <f>IFERROR(INDEX(MR!$E$4:$E$2003,MATCH($A30,MR!$A$4:$A$2003,0)),"")</f>
        <v/>
      </c>
      <c r="AB30" s="2009" t="str">
        <f>IFERROR(INDEX(MR!$F$4:$F$2003,MATCH($A30,MR!$A$4:$A$2003,0)),"")</f>
        <v/>
      </c>
      <c r="AC30" s="2010"/>
      <c r="AD30" s="2010"/>
      <c r="AE30" s="2011"/>
      <c r="AF30" s="2006">
        <f t="shared" si="0"/>
        <v>0</v>
      </c>
      <c r="AG30" s="2007"/>
      <c r="AH30" s="2007"/>
      <c r="AI30" s="2007"/>
      <c r="AJ30" s="2008"/>
      <c r="AK30" s="2006">
        <f t="shared" si="1"/>
        <v>0</v>
      </c>
      <c r="AL30" s="2007"/>
      <c r="AM30" s="2007"/>
      <c r="AN30" s="2007"/>
      <c r="AO30" s="2007"/>
      <c r="AP30" s="1369" t="s">
        <v>112</v>
      </c>
      <c r="AQ30" s="1708" t="s">
        <v>619</v>
      </c>
      <c r="AR30" s="1708"/>
      <c r="AS30" s="1708"/>
      <c r="AT30" s="1708"/>
      <c r="AU30" s="1708"/>
    </row>
    <row r="31" spans="1:47" ht="15.6" customHeight="1" x14ac:dyDescent="0.25">
      <c r="A31" s="1996"/>
      <c r="B31" s="1996"/>
      <c r="C31" s="1997"/>
      <c r="D31" s="2000" t="str">
        <f>IFERROR(INDEX(MR!$B$4:$B$2003,MATCH($A31,MR!$A$4:$A$2003,0)),"")</f>
        <v/>
      </c>
      <c r="E31" s="2001"/>
      <c r="F31" s="2001"/>
      <c r="G31" s="2001"/>
      <c r="H31" s="2001"/>
      <c r="I31" s="2001"/>
      <c r="J31" s="2001"/>
      <c r="K31" s="2001"/>
      <c r="L31" s="2001"/>
      <c r="M31" s="2001"/>
      <c r="N31" s="2001"/>
      <c r="O31" s="2001"/>
      <c r="P31" s="2001"/>
      <c r="Q31" s="2001"/>
      <c r="R31" s="2002"/>
      <c r="S31" s="2003"/>
      <c r="T31" s="2004"/>
      <c r="U31" s="2004"/>
      <c r="V31" s="2005"/>
      <c r="W31" s="2003"/>
      <c r="X31" s="2004"/>
      <c r="Y31" s="2004"/>
      <c r="Z31" s="2005"/>
      <c r="AA31" s="1016" t="str">
        <f>IFERROR(INDEX(MR!$E$4:$E$2003,MATCH($A31,MR!$A$4:$A$2003,0)),"")</f>
        <v/>
      </c>
      <c r="AB31" s="2009" t="str">
        <f>IFERROR(INDEX(MR!$F$4:$F$2003,MATCH($A31,MR!$A$4:$A$2003,0)),"")</f>
        <v/>
      </c>
      <c r="AC31" s="2010"/>
      <c r="AD31" s="2010"/>
      <c r="AE31" s="2011"/>
      <c r="AF31" s="2006">
        <f t="shared" si="0"/>
        <v>0</v>
      </c>
      <c r="AG31" s="2007"/>
      <c r="AH31" s="2007"/>
      <c r="AI31" s="2007"/>
      <c r="AJ31" s="2008"/>
      <c r="AK31" s="2006">
        <f t="shared" si="1"/>
        <v>0</v>
      </c>
      <c r="AL31" s="2007"/>
      <c r="AM31" s="2007"/>
      <c r="AN31" s="2007"/>
      <c r="AO31" s="2007"/>
      <c r="AP31" s="1370"/>
      <c r="AQ31" s="1708"/>
      <c r="AR31" s="1708"/>
      <c r="AS31" s="1708"/>
      <c r="AT31" s="1708"/>
      <c r="AU31" s="1708"/>
    </row>
    <row r="32" spans="1:47" ht="15.6" customHeight="1" x14ac:dyDescent="0.25">
      <c r="A32" s="1996"/>
      <c r="B32" s="1996"/>
      <c r="C32" s="1997"/>
      <c r="D32" s="2000" t="str">
        <f>IFERROR(INDEX(MR!$B$4:$B$2003,MATCH($A32,MR!$A$4:$A$2003,0)),"")</f>
        <v/>
      </c>
      <c r="E32" s="2001"/>
      <c r="F32" s="2001"/>
      <c r="G32" s="2001"/>
      <c r="H32" s="2001"/>
      <c r="I32" s="2001"/>
      <c r="J32" s="2001"/>
      <c r="K32" s="2001"/>
      <c r="L32" s="2001"/>
      <c r="M32" s="2001"/>
      <c r="N32" s="2001"/>
      <c r="O32" s="2001"/>
      <c r="P32" s="2001"/>
      <c r="Q32" s="2001"/>
      <c r="R32" s="2002"/>
      <c r="S32" s="2003"/>
      <c r="T32" s="2004"/>
      <c r="U32" s="2004"/>
      <c r="V32" s="2005"/>
      <c r="W32" s="2003"/>
      <c r="X32" s="2004"/>
      <c r="Y32" s="2004"/>
      <c r="Z32" s="2005"/>
      <c r="AA32" s="1016" t="str">
        <f>IFERROR(INDEX(MR!$E$4:$E$2003,MATCH($A32,MR!$A$4:$A$2003,0)),"")</f>
        <v/>
      </c>
      <c r="AB32" s="2009" t="str">
        <f>IFERROR(INDEX(MR!$F$4:$F$2003,MATCH($A32,MR!$A$4:$A$2003,0)),"")</f>
        <v/>
      </c>
      <c r="AC32" s="2010"/>
      <c r="AD32" s="2010"/>
      <c r="AE32" s="2011"/>
      <c r="AF32" s="2006">
        <f t="shared" si="0"/>
        <v>0</v>
      </c>
      <c r="AG32" s="2007"/>
      <c r="AH32" s="2007"/>
      <c r="AI32" s="2007"/>
      <c r="AJ32" s="2008"/>
      <c r="AK32" s="2006">
        <f t="shared" si="1"/>
        <v>0</v>
      </c>
      <c r="AL32" s="2007"/>
      <c r="AM32" s="2007"/>
      <c r="AN32" s="2007"/>
      <c r="AO32" s="2007"/>
      <c r="AP32" s="1369" t="s">
        <v>112</v>
      </c>
      <c r="AQ32" s="1708" t="s">
        <v>617</v>
      </c>
      <c r="AR32" s="1708"/>
      <c r="AS32" s="1708"/>
      <c r="AT32" s="1708"/>
      <c r="AU32" s="1708"/>
    </row>
    <row r="33" spans="1:81" ht="15.6" customHeight="1" x14ac:dyDescent="0.25">
      <c r="A33" s="1996"/>
      <c r="B33" s="1996"/>
      <c r="C33" s="1997"/>
      <c r="D33" s="2000" t="str">
        <f>IFERROR(INDEX(MR!$B$4:$B$2003,MATCH($A33,MR!$A$4:$A$2003,0)),"")</f>
        <v/>
      </c>
      <c r="E33" s="2001"/>
      <c r="F33" s="2001"/>
      <c r="G33" s="2001"/>
      <c r="H33" s="2001"/>
      <c r="I33" s="2001"/>
      <c r="J33" s="2001"/>
      <c r="K33" s="2001"/>
      <c r="L33" s="2001"/>
      <c r="M33" s="2001"/>
      <c r="N33" s="2001"/>
      <c r="O33" s="2001"/>
      <c r="P33" s="2001"/>
      <c r="Q33" s="2001"/>
      <c r="R33" s="2002"/>
      <c r="S33" s="2003"/>
      <c r="T33" s="2004"/>
      <c r="U33" s="2004"/>
      <c r="V33" s="2005"/>
      <c r="W33" s="2003"/>
      <c r="X33" s="2004"/>
      <c r="Y33" s="2004"/>
      <c r="Z33" s="2005"/>
      <c r="AA33" s="1016" t="str">
        <f>IFERROR(INDEX(MR!$E$4:$E$2003,MATCH($A33,MR!$A$4:$A$2003,0)),"")</f>
        <v/>
      </c>
      <c r="AB33" s="2009" t="str">
        <f>IFERROR(INDEX(MR!$F$4:$F$2003,MATCH($A33,MR!$A$4:$A$2003,0)),"")</f>
        <v/>
      </c>
      <c r="AC33" s="2010"/>
      <c r="AD33" s="2010"/>
      <c r="AE33" s="2011"/>
      <c r="AF33" s="2006">
        <f t="shared" si="0"/>
        <v>0</v>
      </c>
      <c r="AG33" s="2007"/>
      <c r="AH33" s="2007"/>
      <c r="AI33" s="2007"/>
      <c r="AJ33" s="2008"/>
      <c r="AK33" s="2006">
        <f t="shared" si="1"/>
        <v>0</v>
      </c>
      <c r="AL33" s="2007"/>
      <c r="AM33" s="2007"/>
      <c r="AN33" s="2007"/>
      <c r="AO33" s="2007"/>
      <c r="AP33" s="1369" t="s">
        <v>112</v>
      </c>
      <c r="AQ33" s="1709" t="s">
        <v>618</v>
      </c>
      <c r="AR33" s="1709"/>
      <c r="AS33" s="1709"/>
      <c r="AT33" s="1709"/>
      <c r="AU33" s="1709"/>
    </row>
    <row r="34" spans="1:81" ht="15.6" customHeight="1" x14ac:dyDescent="0.25">
      <c r="A34" s="1996"/>
      <c r="B34" s="1996"/>
      <c r="C34" s="1997"/>
      <c r="D34" s="2000" t="str">
        <f>IFERROR(INDEX(MR!$B$4:$B$2003,MATCH($A34,MR!$A$4:$A$2003,0)),"")</f>
        <v/>
      </c>
      <c r="E34" s="2001"/>
      <c r="F34" s="2001"/>
      <c r="G34" s="2001"/>
      <c r="H34" s="2001"/>
      <c r="I34" s="2001"/>
      <c r="J34" s="2001"/>
      <c r="K34" s="2001"/>
      <c r="L34" s="2001"/>
      <c r="M34" s="2001"/>
      <c r="N34" s="2001"/>
      <c r="O34" s="2001"/>
      <c r="P34" s="2001"/>
      <c r="Q34" s="2001"/>
      <c r="R34" s="2002"/>
      <c r="S34" s="2003"/>
      <c r="T34" s="2004"/>
      <c r="U34" s="2004"/>
      <c r="V34" s="2005"/>
      <c r="W34" s="2003"/>
      <c r="X34" s="2004"/>
      <c r="Y34" s="2004"/>
      <c r="Z34" s="2005"/>
      <c r="AA34" s="1016" t="str">
        <f>IFERROR(INDEX(MR!$E$4:$E$2003,MATCH($A34,MR!$A$4:$A$2003,0)),"")</f>
        <v/>
      </c>
      <c r="AB34" s="2009" t="str">
        <f>IFERROR(INDEX(MR!$F$4:$F$2003,MATCH($A34,MR!$A$4:$A$2003,0)),"")</f>
        <v/>
      </c>
      <c r="AC34" s="2010"/>
      <c r="AD34" s="2010"/>
      <c r="AE34" s="2011"/>
      <c r="AF34" s="2006">
        <f t="shared" si="0"/>
        <v>0</v>
      </c>
      <c r="AG34" s="2007"/>
      <c r="AH34" s="2007"/>
      <c r="AI34" s="2007"/>
      <c r="AJ34" s="2008"/>
      <c r="AK34" s="2006">
        <f t="shared" si="1"/>
        <v>0</v>
      </c>
      <c r="AL34" s="2007"/>
      <c r="AM34" s="2007"/>
      <c r="AN34" s="2007"/>
      <c r="AO34" s="2007"/>
      <c r="AP34" s="1369" t="s">
        <v>112</v>
      </c>
      <c r="AQ34" s="1553" t="s">
        <v>615</v>
      </c>
      <c r="AR34" s="1553"/>
      <c r="AS34" s="1553"/>
      <c r="AT34" s="1553"/>
      <c r="AU34" s="1553"/>
    </row>
    <row r="35" spans="1:81" ht="15.6" customHeight="1" x14ac:dyDescent="0.25">
      <c r="A35" s="1996"/>
      <c r="B35" s="1996"/>
      <c r="C35" s="1997"/>
      <c r="D35" s="2000" t="str">
        <f>IFERROR(INDEX(MR!$B$4:$B$2003,MATCH($A35,MR!$A$4:$A$2003,0)),"")</f>
        <v/>
      </c>
      <c r="E35" s="2001"/>
      <c r="F35" s="2001"/>
      <c r="G35" s="2001"/>
      <c r="H35" s="2001"/>
      <c r="I35" s="2001"/>
      <c r="J35" s="2001"/>
      <c r="K35" s="2001"/>
      <c r="L35" s="2001"/>
      <c r="M35" s="2001"/>
      <c r="N35" s="2001"/>
      <c r="O35" s="2001"/>
      <c r="P35" s="2001"/>
      <c r="Q35" s="2001"/>
      <c r="R35" s="2002"/>
      <c r="S35" s="2003"/>
      <c r="T35" s="2004"/>
      <c r="U35" s="2004"/>
      <c r="V35" s="2005"/>
      <c r="W35" s="2003"/>
      <c r="X35" s="2004"/>
      <c r="Y35" s="2004"/>
      <c r="Z35" s="2005"/>
      <c r="AA35" s="1016" t="str">
        <f>IFERROR(INDEX(MR!$E$4:$E$2003,MATCH($A35,MR!$A$4:$A$2003,0)),"")</f>
        <v/>
      </c>
      <c r="AB35" s="2009" t="str">
        <f>IFERROR(INDEX(MR!$F$4:$F$2003,MATCH($A35,MR!$A$4:$A$2003,0)),"")</f>
        <v/>
      </c>
      <c r="AC35" s="2010"/>
      <c r="AD35" s="2010"/>
      <c r="AE35" s="2011"/>
      <c r="AF35" s="2006">
        <f t="shared" si="0"/>
        <v>0</v>
      </c>
      <c r="AG35" s="2007"/>
      <c r="AH35" s="2007"/>
      <c r="AI35" s="2007"/>
      <c r="AJ35" s="2008"/>
      <c r="AK35" s="2006">
        <f t="shared" si="1"/>
        <v>0</v>
      </c>
      <c r="AL35" s="2007"/>
      <c r="AM35" s="2007"/>
      <c r="AN35" s="2007"/>
      <c r="AO35" s="2007"/>
      <c r="AP35" s="1370"/>
      <c r="AQ35" s="1553"/>
      <c r="AR35" s="1553"/>
      <c r="AS35" s="1553"/>
      <c r="AT35" s="1553"/>
      <c r="AU35" s="1553"/>
    </row>
    <row r="36" spans="1:81" ht="15.6" customHeight="1" x14ac:dyDescent="0.25">
      <c r="A36" s="1996"/>
      <c r="B36" s="1996"/>
      <c r="C36" s="1997"/>
      <c r="D36" s="2000" t="str">
        <f>IFERROR(INDEX(MR!$B$4:$B$2003,MATCH($A36,MR!$A$4:$A$2003,0)),"")</f>
        <v/>
      </c>
      <c r="E36" s="2001"/>
      <c r="F36" s="2001"/>
      <c r="G36" s="2001"/>
      <c r="H36" s="2001"/>
      <c r="I36" s="2001"/>
      <c r="J36" s="2001"/>
      <c r="K36" s="2001"/>
      <c r="L36" s="2001"/>
      <c r="M36" s="2001"/>
      <c r="N36" s="2001"/>
      <c r="O36" s="2001"/>
      <c r="P36" s="2001"/>
      <c r="Q36" s="2001"/>
      <c r="R36" s="2002"/>
      <c r="S36" s="2003"/>
      <c r="T36" s="2004"/>
      <c r="U36" s="2004"/>
      <c r="V36" s="2005"/>
      <c r="W36" s="2003"/>
      <c r="X36" s="2004"/>
      <c r="Y36" s="2004"/>
      <c r="Z36" s="2005"/>
      <c r="AA36" s="1016" t="str">
        <f>IFERROR(INDEX(MR!$E$4:$E$2003,MATCH($A36,MR!$A$4:$A$2003,0)),"")</f>
        <v/>
      </c>
      <c r="AB36" s="2009" t="str">
        <f>IFERROR(INDEX(MR!$F$4:$F$2003,MATCH($A36,MR!$A$4:$A$2003,0)),"")</f>
        <v/>
      </c>
      <c r="AC36" s="2010"/>
      <c r="AD36" s="2010"/>
      <c r="AE36" s="2011"/>
      <c r="AF36" s="2006">
        <f t="shared" si="0"/>
        <v>0</v>
      </c>
      <c r="AG36" s="2007"/>
      <c r="AH36" s="2007"/>
      <c r="AI36" s="2007"/>
      <c r="AJ36" s="2008"/>
      <c r="AK36" s="2006">
        <f t="shared" si="1"/>
        <v>0</v>
      </c>
      <c r="AL36" s="2007"/>
      <c r="AM36" s="2007"/>
      <c r="AN36" s="2007"/>
      <c r="AO36" s="2007"/>
      <c r="AP36" s="1370"/>
      <c r="AQ36" s="1553"/>
      <c r="AR36" s="1553"/>
      <c r="AS36" s="1553"/>
      <c r="AT36" s="1553"/>
      <c r="AU36" s="1553"/>
    </row>
    <row r="37" spans="1:81" ht="15.6" customHeight="1" x14ac:dyDescent="0.25">
      <c r="A37" s="1996"/>
      <c r="B37" s="1996"/>
      <c r="C37" s="1997"/>
      <c r="D37" s="2000" t="str">
        <f>IFERROR(INDEX(MR!$B$4:$B$2003,MATCH($A37,MR!$A$4:$A$2003,0)),"")</f>
        <v/>
      </c>
      <c r="E37" s="2001"/>
      <c r="F37" s="2001"/>
      <c r="G37" s="2001"/>
      <c r="H37" s="2001"/>
      <c r="I37" s="2001"/>
      <c r="J37" s="2001"/>
      <c r="K37" s="2001"/>
      <c r="L37" s="2001"/>
      <c r="M37" s="2001"/>
      <c r="N37" s="2001"/>
      <c r="O37" s="2001"/>
      <c r="P37" s="2001"/>
      <c r="Q37" s="2001"/>
      <c r="R37" s="2002"/>
      <c r="S37" s="2003"/>
      <c r="T37" s="2004"/>
      <c r="U37" s="2004"/>
      <c r="V37" s="2005"/>
      <c r="W37" s="2003"/>
      <c r="X37" s="2004"/>
      <c r="Y37" s="2004"/>
      <c r="Z37" s="2005"/>
      <c r="AA37" s="1016" t="str">
        <f>IFERROR(INDEX(MR!$E$4:$E$2003,MATCH($A37,MR!$A$4:$A$2003,0)),"")</f>
        <v/>
      </c>
      <c r="AB37" s="2009" t="str">
        <f>IFERROR(INDEX(MR!$F$4:$F$2003,MATCH($A37,MR!$A$4:$A$2003,0)),"")</f>
        <v/>
      </c>
      <c r="AC37" s="2010"/>
      <c r="AD37" s="2010"/>
      <c r="AE37" s="2011"/>
      <c r="AF37" s="2058">
        <f t="shared" si="0"/>
        <v>0</v>
      </c>
      <c r="AG37" s="2059"/>
      <c r="AH37" s="2059"/>
      <c r="AI37" s="2059"/>
      <c r="AJ37" s="2060"/>
      <c r="AK37" s="2058">
        <f t="shared" si="1"/>
        <v>0</v>
      </c>
      <c r="AL37" s="2059"/>
      <c r="AM37" s="2059"/>
      <c r="AN37" s="2059"/>
      <c r="AO37" s="2059"/>
      <c r="AQ37" s="1234"/>
      <c r="AR37" s="1234"/>
      <c r="AS37" s="1234"/>
      <c r="AT37" s="1234"/>
      <c r="AU37" s="1234"/>
    </row>
    <row r="38" spans="1:81" ht="15.6" customHeight="1" x14ac:dyDescent="0.25">
      <c r="A38" s="1996"/>
      <c r="B38" s="1996"/>
      <c r="C38" s="1997"/>
      <c r="D38" s="2000" t="str">
        <f>IFERROR(INDEX(MR!$B$4:$B$2003,MATCH($A38,MR!$A$4:$A$2003,0)),"")</f>
        <v/>
      </c>
      <c r="E38" s="2001"/>
      <c r="F38" s="2001"/>
      <c r="G38" s="2001"/>
      <c r="H38" s="2001"/>
      <c r="I38" s="2001"/>
      <c r="J38" s="2001"/>
      <c r="K38" s="2001"/>
      <c r="L38" s="2001"/>
      <c r="M38" s="2001"/>
      <c r="N38" s="2001"/>
      <c r="O38" s="2001"/>
      <c r="P38" s="2001"/>
      <c r="Q38" s="2001"/>
      <c r="R38" s="2002"/>
      <c r="S38" s="2003"/>
      <c r="T38" s="2004"/>
      <c r="U38" s="2004"/>
      <c r="V38" s="2005"/>
      <c r="W38" s="2003"/>
      <c r="X38" s="2004"/>
      <c r="Y38" s="2004"/>
      <c r="Z38" s="2005"/>
      <c r="AA38" s="1016" t="str">
        <f>IFERROR(INDEX(MR!$E$4:$E$2003,MATCH($A38,MR!$A$4:$A$2003,0)),"")</f>
        <v/>
      </c>
      <c r="AB38" s="2009" t="str">
        <f>IFERROR(INDEX(MR!$F$4:$F$2003,MATCH($A38,MR!$A$4:$A$2003,0)),"")</f>
        <v/>
      </c>
      <c r="AC38" s="2010"/>
      <c r="AD38" s="2010"/>
      <c r="AE38" s="2011"/>
      <c r="AF38" s="2055">
        <f t="shared" si="0"/>
        <v>0</v>
      </c>
      <c r="AG38" s="2056"/>
      <c r="AH38" s="2056"/>
      <c r="AI38" s="2056"/>
      <c r="AJ38" s="2057"/>
      <c r="AK38" s="2055">
        <f t="shared" si="1"/>
        <v>0</v>
      </c>
      <c r="AL38" s="2056"/>
      <c r="AM38" s="2056"/>
      <c r="AN38" s="2056"/>
      <c r="AO38" s="2056"/>
      <c r="AQ38" s="1117"/>
      <c r="AR38" s="1116"/>
      <c r="AS38" s="1116"/>
      <c r="AT38" s="1116"/>
      <c r="AU38" s="1116"/>
    </row>
    <row r="39" spans="1:81" x14ac:dyDescent="0.25">
      <c r="Y39" s="1000"/>
      <c r="Z39" s="1000"/>
      <c r="AA39" s="1000"/>
      <c r="AB39" s="1000"/>
      <c r="AC39" s="1000"/>
      <c r="AD39" s="1000"/>
      <c r="AE39" s="996" t="s">
        <v>78</v>
      </c>
      <c r="AF39" s="2061">
        <f>SUBTOTAL(9,AF19:AJ38)</f>
        <v>0</v>
      </c>
      <c r="AG39" s="2062"/>
      <c r="AH39" s="2062"/>
      <c r="AI39" s="2062"/>
      <c r="AJ39" s="2063"/>
      <c r="AK39" s="2061">
        <f>SUBTOTAL(9,AK19:AO38)</f>
        <v>0</v>
      </c>
      <c r="AL39" s="2062"/>
      <c r="AM39" s="2062"/>
      <c r="AN39" s="2062"/>
      <c r="AO39" s="2062"/>
      <c r="AQ39" s="1116"/>
      <c r="AR39" s="1116"/>
      <c r="AS39" s="1116"/>
      <c r="AT39" s="1116"/>
      <c r="AU39" s="1116"/>
    </row>
    <row r="40" spans="1:81" x14ac:dyDescent="0.25">
      <c r="Y40" s="1000"/>
      <c r="Z40" s="1000"/>
      <c r="AA40" s="1000"/>
      <c r="AB40" s="1000"/>
      <c r="AC40" s="1000"/>
      <c r="AD40" s="1000"/>
      <c r="AE40" s="996" t="s">
        <v>46</v>
      </c>
      <c r="AF40" s="980"/>
      <c r="AG40" s="981"/>
      <c r="AH40" s="981"/>
      <c r="AI40" s="981"/>
      <c r="AJ40" s="982"/>
      <c r="AK40" s="980"/>
      <c r="AL40" s="981"/>
      <c r="AM40" s="981"/>
      <c r="AN40" s="981"/>
      <c r="AO40" s="981"/>
    </row>
    <row r="41" spans="1:81" x14ac:dyDescent="0.25">
      <c r="Y41" s="1000"/>
      <c r="Z41" s="1000"/>
      <c r="AA41" s="1000"/>
      <c r="AB41" s="1000"/>
      <c r="AC41" s="1000"/>
      <c r="AD41" s="1000"/>
      <c r="AE41" s="1000"/>
      <c r="AF41" s="2065">
        <f>AF39+AK39</f>
        <v>0</v>
      </c>
      <c r="AG41" s="2066"/>
      <c r="AH41" s="2066"/>
      <c r="AI41" s="2066"/>
      <c r="AJ41" s="2066"/>
      <c r="AK41" s="2066"/>
      <c r="AL41" s="2066"/>
      <c r="AM41" s="2066"/>
      <c r="AN41" s="2066"/>
      <c r="AO41" s="2066"/>
    </row>
    <row r="42" spans="1:81" x14ac:dyDescent="0.25">
      <c r="Y42" s="1000"/>
      <c r="Z42" s="1000"/>
      <c r="AA42" s="1000"/>
      <c r="AB42" s="1000"/>
      <c r="AC42" s="1000"/>
      <c r="AD42" s="1000"/>
      <c r="AE42" s="996" t="s">
        <v>445</v>
      </c>
      <c r="AF42" s="2067"/>
      <c r="AG42" s="2068"/>
      <c r="AH42" s="2068"/>
      <c r="AI42" s="2068"/>
      <c r="AJ42" s="2068"/>
      <c r="AK42" s="2068"/>
      <c r="AL42" s="2068"/>
      <c r="AM42" s="2068"/>
      <c r="AN42" s="2068"/>
      <c r="AO42" s="2068"/>
    </row>
    <row r="43" spans="1:81" x14ac:dyDescent="0.25">
      <c r="Y43" s="1000"/>
      <c r="Z43" s="1000"/>
      <c r="AA43" s="1000"/>
      <c r="AB43" s="1000"/>
      <c r="AC43" s="992"/>
      <c r="AD43" s="1000"/>
      <c r="AE43" s="997" t="s">
        <v>46</v>
      </c>
      <c r="AF43" s="1000"/>
      <c r="AG43" s="1000"/>
      <c r="AH43" s="1000"/>
      <c r="AI43" s="1000"/>
      <c r="AJ43" s="1000"/>
      <c r="AK43" s="1000"/>
      <c r="AL43" s="1000"/>
      <c r="AM43" s="1000"/>
      <c r="AN43" s="1000"/>
      <c r="AO43" s="1000"/>
    </row>
    <row r="44" spans="1:81" x14ac:dyDescent="0.25">
      <c r="A44" s="992" t="s">
        <v>287</v>
      </c>
      <c r="B44" s="992"/>
      <c r="C44" s="992"/>
      <c r="D44" s="992"/>
      <c r="E44" s="992"/>
      <c r="F44" s="992"/>
      <c r="G44" s="992"/>
      <c r="I44" s="741"/>
      <c r="J44" s="741"/>
      <c r="L44" s="2069"/>
      <c r="M44" s="2069"/>
      <c r="N44" s="2069"/>
      <c r="P44" s="801" t="s">
        <v>481</v>
      </c>
      <c r="Q44" s="742"/>
      <c r="R44" s="742"/>
      <c r="S44" s="742"/>
      <c r="T44" s="742"/>
      <c r="U44" s="742"/>
      <c r="V44" s="716"/>
      <c r="X44" s="999" t="s">
        <v>177</v>
      </c>
      <c r="Y44" s="992"/>
      <c r="Z44" s="1000"/>
      <c r="AA44" s="992" t="s">
        <v>42</v>
      </c>
      <c r="AB44" s="1000"/>
      <c r="AC44" s="509"/>
      <c r="AD44" s="509"/>
      <c r="AE44" s="509"/>
      <c r="AF44" s="509"/>
      <c r="AG44" s="509"/>
      <c r="AH44" s="509"/>
      <c r="AI44" s="509"/>
      <c r="AJ44" s="509"/>
      <c r="AK44" s="509"/>
      <c r="AL44" s="509"/>
      <c r="AM44" s="509"/>
      <c r="AN44" s="509"/>
      <c r="AO44" s="509"/>
    </row>
    <row r="45" spans="1:81" ht="8.1" customHeight="1" x14ac:dyDescent="0.25">
      <c r="A45" s="509"/>
      <c r="B45" s="509"/>
      <c r="C45" s="509"/>
      <c r="D45" s="509"/>
      <c r="E45" s="509"/>
      <c r="F45" s="509"/>
      <c r="G45" s="509"/>
      <c r="H45" s="509"/>
      <c r="I45" s="509"/>
      <c r="J45" s="509"/>
      <c r="K45" s="509"/>
      <c r="L45" s="509"/>
      <c r="M45" s="509"/>
      <c r="N45" s="509"/>
      <c r="O45" s="509"/>
      <c r="P45" s="509"/>
      <c r="Q45" s="509"/>
      <c r="R45" s="509"/>
      <c r="S45" s="509"/>
      <c r="T45" s="509"/>
      <c r="U45" s="509"/>
      <c r="V45" s="509"/>
      <c r="W45" s="509"/>
      <c r="X45" s="509"/>
      <c r="Y45" s="509"/>
      <c r="Z45" s="509"/>
      <c r="AA45" s="509"/>
      <c r="AB45" s="509"/>
      <c r="AC45" s="509"/>
      <c r="AD45" s="509"/>
      <c r="AE45" s="509"/>
      <c r="AF45" s="509"/>
      <c r="AG45" s="509"/>
      <c r="AH45" s="509"/>
      <c r="AI45" s="509"/>
      <c r="AJ45" s="509"/>
      <c r="AK45" s="509"/>
      <c r="AL45" s="509"/>
      <c r="AM45" s="509"/>
      <c r="AN45" s="509"/>
      <c r="AO45" s="509"/>
    </row>
    <row r="46" spans="1:81" ht="12.75" customHeight="1" x14ac:dyDescent="0.25">
      <c r="A46" s="940" t="s">
        <v>91</v>
      </c>
      <c r="B46" s="738"/>
      <c r="C46" s="941" t="s">
        <v>203</v>
      </c>
      <c r="D46" s="941"/>
      <c r="E46" s="941"/>
      <c r="F46" s="941"/>
      <c r="G46" s="738" t="s">
        <v>635</v>
      </c>
      <c r="H46" s="942"/>
      <c r="I46" s="1585"/>
      <c r="J46" s="1585"/>
      <c r="K46" s="1585"/>
      <c r="L46" s="1585"/>
      <c r="M46" s="1585"/>
      <c r="N46" s="1585"/>
      <c r="O46" s="1585"/>
      <c r="P46" s="1585"/>
      <c r="Q46" s="1585"/>
      <c r="R46" s="1585"/>
      <c r="S46" s="1585"/>
      <c r="T46" s="1585"/>
      <c r="U46" s="1585"/>
      <c r="V46" s="942"/>
      <c r="W46" s="947" t="s">
        <v>494</v>
      </c>
      <c r="X46" s="942"/>
      <c r="Y46" s="942"/>
      <c r="Z46" s="942"/>
      <c r="AA46" s="942"/>
      <c r="AB46" s="942"/>
      <c r="AC46" s="942"/>
      <c r="AD46" s="942"/>
      <c r="AE46" s="942"/>
      <c r="AF46" s="942"/>
      <c r="AG46" s="944"/>
      <c r="AH46" s="944"/>
      <c r="AI46" s="948"/>
      <c r="AJ46" s="940"/>
      <c r="AK46" s="738"/>
      <c r="AL46" s="738"/>
      <c r="AM46" s="738"/>
      <c r="AN46" s="738"/>
      <c r="AO46" s="738"/>
      <c r="AP46" s="1000"/>
      <c r="AQ46" s="796"/>
      <c r="AR46" s="796"/>
      <c r="AS46" s="796"/>
      <c r="AT46" s="796"/>
      <c r="AU46" s="796"/>
      <c r="AV46" s="796"/>
      <c r="AW46" s="796"/>
      <c r="AX46" s="796"/>
      <c r="AY46" s="796"/>
      <c r="AZ46" s="796"/>
      <c r="BA46" s="796"/>
      <c r="BB46" s="1000"/>
      <c r="BC46" s="1000"/>
    </row>
    <row r="47" spans="1:81" ht="8.1" customHeight="1" x14ac:dyDescent="0.25">
      <c r="A47" s="994"/>
      <c r="V47" s="19"/>
      <c r="Y47" s="994"/>
      <c r="Z47" s="994"/>
      <c r="AH47" s="994"/>
      <c r="AI47" s="994"/>
      <c r="AJ47" s="994"/>
      <c r="AK47" s="994"/>
      <c r="AL47" s="994"/>
      <c r="AM47" s="994"/>
      <c r="AN47" s="994"/>
      <c r="AO47" s="994"/>
      <c r="AP47" s="984"/>
      <c r="AQ47" s="163"/>
      <c r="AR47" s="163"/>
      <c r="AS47" s="163"/>
      <c r="AT47" s="213"/>
      <c r="AU47" s="213"/>
      <c r="AV47" s="994"/>
      <c r="AW47" s="994"/>
      <c r="AX47" s="994"/>
      <c r="AY47" s="994"/>
      <c r="AZ47" s="994"/>
    </row>
    <row r="48" spans="1:81" s="994" customFormat="1" ht="12.75" customHeight="1" x14ac:dyDescent="0.25">
      <c r="A48" s="1766" t="s">
        <v>255</v>
      </c>
      <c r="B48" s="1766"/>
      <c r="C48" s="1766"/>
      <c r="D48" s="1766"/>
      <c r="E48" s="1766"/>
      <c r="F48" s="1766"/>
      <c r="G48" s="1615"/>
      <c r="H48" s="1613" t="s">
        <v>63</v>
      </c>
      <c r="I48" s="1766"/>
      <c r="J48" s="1766"/>
      <c r="K48" s="1766"/>
      <c r="L48" s="1766"/>
      <c r="M48" s="1766"/>
      <c r="N48" s="1615"/>
      <c r="O48" s="1613" t="s">
        <v>648</v>
      </c>
      <c r="P48" s="1766"/>
      <c r="Q48" s="1766"/>
      <c r="R48" s="1766"/>
      <c r="S48" s="1766"/>
      <c r="T48" s="1766"/>
      <c r="U48" s="1766"/>
      <c r="V48" s="1766"/>
      <c r="W48" s="1766"/>
      <c r="X48" s="1766"/>
      <c r="Y48" s="1766"/>
      <c r="Z48" s="1766"/>
      <c r="AA48" s="1615"/>
      <c r="AB48" s="1613" t="s">
        <v>436</v>
      </c>
      <c r="AC48" s="1766"/>
      <c r="AD48" s="1766"/>
      <c r="AE48" s="1766"/>
      <c r="AF48" s="1766"/>
      <c r="AG48" s="1766"/>
      <c r="AH48" s="1615"/>
      <c r="AI48" s="1767" t="s">
        <v>258</v>
      </c>
      <c r="AJ48" s="1768"/>
      <c r="AK48" s="1768"/>
      <c r="AL48" s="1768"/>
      <c r="AM48" s="1768"/>
      <c r="AN48" s="1768"/>
      <c r="AO48" s="1768"/>
      <c r="AQ48" s="256"/>
      <c r="AR48" s="256"/>
      <c r="AS48" s="1001"/>
      <c r="AT48" s="175"/>
      <c r="AU48" s="175"/>
      <c r="AV48" s="917"/>
      <c r="AW48" s="917"/>
      <c r="AX48" s="917"/>
      <c r="AY48" s="917"/>
      <c r="AZ48" s="917"/>
      <c r="BA48" s="917"/>
      <c r="BB48" s="917"/>
      <c r="BC48" s="917"/>
      <c r="BD48" s="917"/>
      <c r="BE48" s="917"/>
      <c r="BF48" s="917"/>
      <c r="BG48" s="917"/>
      <c r="BH48" s="917"/>
      <c r="BI48" s="917"/>
      <c r="BJ48" s="917"/>
      <c r="BK48" s="917"/>
      <c r="BL48" s="917"/>
      <c r="BM48" s="917"/>
      <c r="BN48" s="917"/>
      <c r="BO48" s="917"/>
      <c r="BP48" s="917"/>
      <c r="BQ48" s="917"/>
      <c r="BR48" s="917"/>
      <c r="BS48" s="917"/>
      <c r="BT48" s="917"/>
      <c r="BU48" s="917"/>
      <c r="BV48" s="917"/>
      <c r="BW48" s="917"/>
      <c r="BX48" s="917"/>
      <c r="BY48" s="917"/>
      <c r="BZ48" s="917"/>
      <c r="CA48" s="917"/>
      <c r="CB48" s="917"/>
      <c r="CC48" s="917"/>
    </row>
    <row r="49" spans="1:81" s="994" customFormat="1" ht="12.75" customHeight="1" x14ac:dyDescent="0.25">
      <c r="A49" s="917"/>
      <c r="B49" s="917"/>
      <c r="C49" s="917"/>
      <c r="D49" s="917"/>
      <c r="E49" s="917"/>
      <c r="F49" s="917"/>
      <c r="G49" s="995"/>
      <c r="H49" s="1595" t="s">
        <v>34</v>
      </c>
      <c r="I49" s="1596"/>
      <c r="J49" s="1596"/>
      <c r="K49" s="1596"/>
      <c r="L49" s="1596"/>
      <c r="M49" s="1596"/>
      <c r="N49" s="1597"/>
      <c r="O49" s="1595" t="s">
        <v>35</v>
      </c>
      <c r="P49" s="1596"/>
      <c r="Q49" s="1596"/>
      <c r="R49" s="1596"/>
      <c r="S49" s="1596"/>
      <c r="T49" s="1596"/>
      <c r="U49" s="1596"/>
      <c r="V49" s="1596"/>
      <c r="W49" s="1596"/>
      <c r="X49" s="1596"/>
      <c r="Y49" s="1596"/>
      <c r="Z49" s="1596"/>
      <c r="AA49" s="1597"/>
      <c r="AB49" s="1617" t="s">
        <v>356</v>
      </c>
      <c r="AC49" s="1617"/>
      <c r="AD49" s="1617"/>
      <c r="AE49" s="1617"/>
      <c r="AF49" s="1617"/>
      <c r="AG49" s="1617"/>
      <c r="AH49" s="1618"/>
      <c r="AI49" s="1616" t="s">
        <v>357</v>
      </c>
      <c r="AJ49" s="1617"/>
      <c r="AK49" s="1617"/>
      <c r="AL49" s="1617"/>
      <c r="AM49" s="1617"/>
      <c r="AN49" s="1617"/>
      <c r="AO49" s="1617"/>
      <c r="AQ49" s="256"/>
      <c r="AR49" s="256"/>
      <c r="AS49" s="1001"/>
      <c r="AT49" s="175"/>
      <c r="AU49" s="175"/>
      <c r="AV49" s="917"/>
      <c r="AW49" s="917"/>
      <c r="AX49" s="917"/>
      <c r="AY49" s="917"/>
      <c r="AZ49" s="917"/>
      <c r="BA49" s="917"/>
      <c r="BB49" s="917"/>
      <c r="BC49" s="917"/>
      <c r="BD49" s="917"/>
      <c r="BE49" s="917"/>
      <c r="BF49" s="917"/>
      <c r="BG49" s="917"/>
      <c r="BH49" s="917"/>
      <c r="BI49" s="917"/>
      <c r="BJ49" s="917"/>
      <c r="BK49" s="917"/>
      <c r="BL49" s="917"/>
      <c r="BM49" s="917"/>
      <c r="BN49" s="917"/>
      <c r="BO49" s="917"/>
      <c r="BP49" s="917"/>
      <c r="BQ49" s="917"/>
      <c r="BR49" s="917"/>
      <c r="BS49" s="917"/>
      <c r="BT49" s="917"/>
      <c r="BU49" s="917"/>
      <c r="BV49" s="917"/>
      <c r="BW49" s="917"/>
      <c r="BX49" s="917"/>
      <c r="BY49" s="917"/>
      <c r="BZ49" s="917"/>
      <c r="CA49" s="917"/>
      <c r="CB49" s="917"/>
      <c r="CC49" s="917"/>
    </row>
    <row r="50" spans="1:81" s="994" customFormat="1" x14ac:dyDescent="0.25">
      <c r="A50" s="917"/>
      <c r="B50" s="917"/>
      <c r="C50" s="917"/>
      <c r="D50" s="917"/>
      <c r="E50" s="917"/>
      <c r="F50" s="917"/>
      <c r="G50" s="995"/>
      <c r="H50" s="1595"/>
      <c r="I50" s="1596"/>
      <c r="J50" s="1596"/>
      <c r="K50" s="1596"/>
      <c r="L50" s="1596"/>
      <c r="M50" s="1596"/>
      <c r="N50" s="1597"/>
      <c r="O50" s="1595"/>
      <c r="P50" s="1596"/>
      <c r="Q50" s="1596"/>
      <c r="R50" s="1596"/>
      <c r="S50" s="1596"/>
      <c r="T50" s="1596"/>
      <c r="U50" s="1596"/>
      <c r="V50" s="1596"/>
      <c r="W50" s="1596"/>
      <c r="X50" s="1596"/>
      <c r="Y50" s="1596"/>
      <c r="Z50" s="1596"/>
      <c r="AA50" s="1597"/>
      <c r="AH50" s="995"/>
      <c r="AQ50" s="256"/>
      <c r="AR50" s="256"/>
      <c r="AS50" s="1001"/>
      <c r="AT50" s="175"/>
      <c r="AU50" s="175"/>
      <c r="AV50" s="917"/>
      <c r="AW50" s="917"/>
      <c r="AX50" s="917"/>
      <c r="AY50" s="917"/>
      <c r="AZ50" s="917"/>
      <c r="BA50" s="917"/>
      <c r="BB50" s="917"/>
      <c r="BC50" s="917"/>
      <c r="BD50" s="917"/>
      <c r="BE50" s="917"/>
      <c r="BF50" s="917"/>
      <c r="BG50" s="917"/>
      <c r="BH50" s="917"/>
      <c r="BI50" s="917"/>
      <c r="BJ50" s="917"/>
      <c r="BK50" s="917"/>
      <c r="BL50" s="917"/>
      <c r="BM50" s="917"/>
      <c r="BN50" s="917"/>
      <c r="BO50" s="917"/>
      <c r="BP50" s="917"/>
      <c r="BQ50" s="917"/>
      <c r="BR50" s="917"/>
      <c r="BS50" s="917"/>
      <c r="BT50" s="917"/>
      <c r="BU50" s="917"/>
      <c r="BV50" s="917"/>
      <c r="BW50" s="917"/>
      <c r="BX50" s="917"/>
      <c r="BY50" s="917"/>
      <c r="BZ50" s="917"/>
      <c r="CA50" s="917"/>
      <c r="CB50" s="917"/>
      <c r="CC50" s="917"/>
    </row>
    <row r="51" spans="1:81" s="994" customFormat="1" x14ac:dyDescent="0.25">
      <c r="A51" s="917"/>
      <c r="B51" s="917"/>
      <c r="C51" s="917"/>
      <c r="D51" s="917"/>
      <c r="E51" s="917"/>
      <c r="F51" s="917"/>
      <c r="G51" s="995"/>
      <c r="H51" s="917"/>
      <c r="I51" s="917"/>
      <c r="J51" s="917"/>
      <c r="K51" s="917"/>
      <c r="L51" s="917"/>
      <c r="N51" s="995"/>
      <c r="O51" s="993"/>
      <c r="AA51" s="995"/>
      <c r="AH51" s="995"/>
      <c r="AQ51" s="256"/>
      <c r="AR51" s="256"/>
      <c r="AS51" s="1001"/>
      <c r="AT51" s="175"/>
      <c r="AU51" s="175"/>
      <c r="AV51" s="917"/>
      <c r="AW51" s="917"/>
      <c r="AX51" s="917"/>
      <c r="AY51" s="917"/>
      <c r="AZ51" s="917"/>
      <c r="BA51" s="917"/>
      <c r="BB51" s="917"/>
      <c r="BC51" s="917"/>
      <c r="BD51" s="917"/>
      <c r="BE51" s="917"/>
      <c r="BF51" s="917"/>
      <c r="BG51" s="917"/>
      <c r="BH51" s="917"/>
      <c r="BI51" s="917"/>
      <c r="BJ51" s="917"/>
      <c r="BK51" s="917"/>
      <c r="BL51" s="917"/>
      <c r="BM51" s="917"/>
      <c r="BN51" s="917"/>
      <c r="BO51" s="917"/>
      <c r="BP51" s="917"/>
      <c r="BQ51" s="917"/>
      <c r="BR51" s="917"/>
      <c r="BS51" s="917"/>
      <c r="BT51" s="917"/>
      <c r="BU51" s="917"/>
      <c r="BV51" s="917"/>
      <c r="BW51" s="917"/>
      <c r="BX51" s="917"/>
      <c r="BY51" s="917"/>
      <c r="BZ51" s="917"/>
      <c r="CA51" s="917"/>
      <c r="CB51" s="917"/>
      <c r="CC51" s="917"/>
    </row>
    <row r="52" spans="1:81" s="994" customFormat="1" x14ac:dyDescent="0.25">
      <c r="A52" s="917"/>
      <c r="B52" s="917"/>
      <c r="C52" s="917"/>
      <c r="D52" s="917"/>
      <c r="E52" s="917"/>
      <c r="F52" s="917"/>
      <c r="G52" s="995"/>
      <c r="H52" s="917"/>
      <c r="I52" s="917"/>
      <c r="J52" s="917"/>
      <c r="K52" s="917"/>
      <c r="L52" s="917"/>
      <c r="N52" s="995"/>
      <c r="O52" s="993"/>
      <c r="AA52" s="995"/>
      <c r="AH52" s="995"/>
      <c r="AQ52" s="256"/>
      <c r="AR52" s="256"/>
      <c r="AS52" s="1001"/>
      <c r="AT52" s="175"/>
      <c r="AU52" s="175"/>
      <c r="AV52" s="917"/>
      <c r="AW52" s="917"/>
      <c r="AX52" s="917"/>
      <c r="AY52" s="917"/>
      <c r="AZ52" s="917"/>
      <c r="BA52" s="917"/>
      <c r="BB52" s="917"/>
      <c r="BC52" s="917"/>
      <c r="BD52" s="917"/>
      <c r="BE52" s="917"/>
      <c r="BF52" s="917"/>
      <c r="BG52" s="917"/>
      <c r="BH52" s="917"/>
      <c r="BI52" s="917"/>
      <c r="BJ52" s="917"/>
      <c r="BK52" s="917"/>
      <c r="BL52" s="917"/>
      <c r="BM52" s="917"/>
      <c r="BN52" s="917"/>
      <c r="BO52" s="917"/>
      <c r="BP52" s="917"/>
      <c r="BQ52" s="917"/>
      <c r="BR52" s="917"/>
      <c r="BS52" s="917"/>
      <c r="BT52" s="917"/>
      <c r="BU52" s="917"/>
      <c r="BV52" s="917"/>
      <c r="BW52" s="917"/>
      <c r="BX52" s="917"/>
      <c r="BY52" s="917"/>
      <c r="BZ52" s="917"/>
      <c r="CA52" s="917"/>
      <c r="CB52" s="917"/>
      <c r="CC52" s="917"/>
    </row>
    <row r="53" spans="1:81" s="909" customFormat="1" x14ac:dyDescent="0.25">
      <c r="G53" s="417"/>
      <c r="N53" s="417"/>
      <c r="O53" s="18"/>
      <c r="AA53" s="417"/>
      <c r="AH53" s="417"/>
      <c r="AP53" s="1003"/>
      <c r="AQ53" s="163"/>
      <c r="AR53" s="163"/>
      <c r="AS53" s="63"/>
      <c r="AT53" s="213"/>
      <c r="AU53" s="213"/>
      <c r="AV53" s="1003"/>
      <c r="AW53" s="1003"/>
      <c r="AX53" s="1003"/>
      <c r="AY53" s="1003"/>
      <c r="AZ53" s="1003"/>
      <c r="BA53" s="1003"/>
      <c r="BB53" s="1003"/>
      <c r="BC53" s="1003"/>
      <c r="BD53" s="1003"/>
      <c r="BE53" s="1003"/>
      <c r="BF53" s="1003"/>
      <c r="BG53" s="1003"/>
      <c r="BH53" s="1003"/>
      <c r="BI53" s="1003"/>
      <c r="BJ53" s="1003"/>
      <c r="BK53" s="1003"/>
      <c r="BL53" s="1003"/>
      <c r="BM53" s="1003"/>
      <c r="BN53" s="1003"/>
      <c r="BO53" s="1003"/>
      <c r="BP53" s="1003"/>
      <c r="BQ53" s="1003"/>
      <c r="BR53" s="1003"/>
      <c r="BS53" s="1003"/>
      <c r="BT53" s="1003"/>
      <c r="BU53" s="1003"/>
      <c r="BV53" s="1003"/>
      <c r="BW53" s="1003"/>
      <c r="BX53" s="1003"/>
      <c r="BY53" s="1003"/>
      <c r="BZ53" s="1003"/>
      <c r="CA53" s="1003"/>
      <c r="CB53" s="1003"/>
      <c r="CC53" s="1003"/>
    </row>
    <row r="54" spans="1:81" s="994" customFormat="1" x14ac:dyDescent="0.25">
      <c r="A54" s="356" t="s">
        <v>42</v>
      </c>
      <c r="B54" s="2064" t="s">
        <v>43</v>
      </c>
      <c r="C54" s="2064"/>
      <c r="D54" s="2064"/>
      <c r="E54" s="2064"/>
      <c r="F54" s="2064"/>
      <c r="G54" s="2064"/>
      <c r="H54" s="2064"/>
      <c r="I54" s="2064"/>
      <c r="J54" s="2064"/>
      <c r="K54" s="2064"/>
      <c r="L54" s="2064"/>
      <c r="M54" s="2064"/>
      <c r="N54" s="2064"/>
      <c r="O54" s="2064"/>
      <c r="P54" s="2064"/>
      <c r="Q54" s="2064"/>
      <c r="R54" s="2064"/>
      <c r="S54" s="2064"/>
      <c r="T54" s="2064"/>
      <c r="U54" s="2064"/>
      <c r="V54" s="2064"/>
      <c r="W54" s="2064"/>
      <c r="X54" s="2064"/>
      <c r="Y54" s="2064"/>
      <c r="Z54" s="2064"/>
      <c r="AA54" s="2064"/>
      <c r="AB54" s="2064"/>
      <c r="AC54" s="2064"/>
      <c r="AD54" s="2064"/>
      <c r="AE54" s="2064"/>
      <c r="AF54" s="2064"/>
      <c r="AG54" s="2064"/>
      <c r="AH54" s="2064"/>
      <c r="AI54" s="2064"/>
      <c r="AJ54" s="2064"/>
      <c r="AK54" s="2064"/>
      <c r="AL54" s="2064"/>
      <c r="AM54" s="2064"/>
      <c r="AN54" s="2064"/>
      <c r="AO54" s="2064"/>
      <c r="AP54" s="1003"/>
      <c r="AQ54" s="939"/>
      <c r="AR54" s="163"/>
      <c r="AS54" s="163"/>
      <c r="AT54" s="213"/>
      <c r="AU54" s="213"/>
      <c r="AV54" s="1003"/>
      <c r="AW54" s="1003"/>
      <c r="AX54" s="1003"/>
      <c r="AY54" s="1003"/>
      <c r="AZ54" s="1003"/>
      <c r="BA54" s="1003"/>
      <c r="BB54" s="1003"/>
      <c r="BC54" s="1003"/>
      <c r="BD54" s="1003"/>
      <c r="BE54" s="1003"/>
      <c r="BF54" s="1003"/>
      <c r="BG54" s="1003"/>
      <c r="BH54" s="1003"/>
      <c r="BI54" s="1003"/>
      <c r="BJ54" s="1003"/>
      <c r="BK54" s="1003"/>
      <c r="BL54" s="1003"/>
      <c r="BM54" s="1003"/>
      <c r="BN54" s="1003"/>
      <c r="BO54" s="1003"/>
      <c r="BP54" s="1003"/>
      <c r="BQ54" s="1003"/>
      <c r="BR54" s="1003"/>
      <c r="BS54" s="1003"/>
      <c r="BT54" s="1003"/>
      <c r="BU54" s="1003"/>
      <c r="BV54" s="1003"/>
      <c r="BW54" s="1003"/>
      <c r="BX54" s="1003"/>
      <c r="BY54" s="1003"/>
      <c r="BZ54" s="1003"/>
      <c r="CA54" s="1003"/>
      <c r="CB54" s="1003"/>
      <c r="CC54" s="1003"/>
    </row>
    <row r="55" spans="1:81" s="994" customFormat="1" x14ac:dyDescent="0.25">
      <c r="A55" s="356" t="s">
        <v>44</v>
      </c>
      <c r="B55" s="2054" t="s">
        <v>161</v>
      </c>
      <c r="C55" s="2054"/>
      <c r="D55" s="2054"/>
      <c r="E55" s="2054"/>
      <c r="F55" s="2054"/>
      <c r="G55" s="2054"/>
      <c r="H55" s="2054"/>
      <c r="I55" s="2054"/>
      <c r="J55" s="2054"/>
      <c r="K55" s="2054"/>
      <c r="L55" s="2054"/>
      <c r="M55" s="2054"/>
      <c r="N55" s="2054"/>
      <c r="O55" s="2054"/>
      <c r="P55" s="2054"/>
      <c r="Q55" s="2054"/>
      <c r="R55" s="2054"/>
      <c r="S55" s="2054"/>
      <c r="T55" s="2054"/>
      <c r="U55" s="2054"/>
      <c r="V55" s="2054"/>
      <c r="W55" s="2054"/>
      <c r="X55" s="2054"/>
      <c r="Y55" s="2054"/>
      <c r="Z55" s="2054"/>
      <c r="AA55" s="2054"/>
      <c r="AB55" s="2054"/>
      <c r="AC55" s="2054"/>
      <c r="AD55" s="2054"/>
      <c r="AE55" s="2054"/>
      <c r="AF55" s="2054"/>
      <c r="AG55" s="2054"/>
      <c r="AH55" s="2054"/>
      <c r="AI55" s="2054"/>
      <c r="AJ55" s="2054"/>
      <c r="AK55" s="2054"/>
      <c r="AL55" s="2054"/>
      <c r="AM55" s="2054"/>
      <c r="AN55" s="2054"/>
      <c r="AO55" s="2054"/>
      <c r="AP55" s="1003"/>
      <c r="AQ55" s="939"/>
      <c r="AR55" s="163"/>
      <c r="AS55" s="163"/>
      <c r="AT55" s="213"/>
      <c r="AU55" s="213"/>
      <c r="AV55" s="1003"/>
      <c r="AW55" s="1003"/>
      <c r="AX55" s="1003"/>
      <c r="AY55" s="1003"/>
      <c r="AZ55" s="1003"/>
      <c r="BA55" s="1003"/>
      <c r="BB55" s="1003"/>
      <c r="BC55" s="1003"/>
      <c r="BD55" s="1003"/>
      <c r="BE55" s="1003"/>
      <c r="BF55" s="1003"/>
      <c r="BG55" s="1003"/>
      <c r="BH55" s="1003"/>
      <c r="BI55" s="1003"/>
      <c r="BJ55" s="1003"/>
      <c r="BK55" s="1003"/>
      <c r="BL55" s="1003"/>
      <c r="BM55" s="1003"/>
      <c r="BN55" s="1003"/>
      <c r="BO55" s="1003"/>
      <c r="BP55" s="1003"/>
      <c r="BQ55" s="1003"/>
      <c r="BR55" s="1003"/>
      <c r="BS55" s="1003"/>
      <c r="BT55" s="1003"/>
      <c r="BU55" s="1003"/>
      <c r="BV55" s="1003"/>
      <c r="BW55" s="1003"/>
      <c r="BX55" s="1003"/>
      <c r="BY55" s="1003"/>
      <c r="BZ55" s="1003"/>
      <c r="CA55" s="1003"/>
      <c r="CB55" s="1003"/>
      <c r="CC55" s="1003"/>
    </row>
    <row r="56" spans="1:81" s="994" customFormat="1" x14ac:dyDescent="0.25">
      <c r="A56" s="356" t="s">
        <v>150</v>
      </c>
      <c r="B56" s="2054" t="s">
        <v>467</v>
      </c>
      <c r="C56" s="2054"/>
      <c r="D56" s="2054"/>
      <c r="E56" s="2054"/>
      <c r="F56" s="2054"/>
      <c r="G56" s="2054"/>
      <c r="H56" s="2054"/>
      <c r="I56" s="2054"/>
      <c r="J56" s="2054"/>
      <c r="K56" s="2054"/>
      <c r="L56" s="2054"/>
      <c r="M56" s="2054"/>
      <c r="N56" s="2054"/>
      <c r="O56" s="2054"/>
      <c r="P56" s="2054"/>
      <c r="Q56" s="2054"/>
      <c r="R56" s="2054"/>
      <c r="S56" s="2054"/>
      <c r="T56" s="2054"/>
      <c r="U56" s="2054"/>
      <c r="V56" s="2054"/>
      <c r="W56" s="2054"/>
      <c r="X56" s="2054"/>
      <c r="Y56" s="2054"/>
      <c r="Z56" s="2054"/>
      <c r="AA56" s="2054"/>
      <c r="AB56" s="2054"/>
      <c r="AC56" s="2054"/>
      <c r="AD56" s="2054"/>
      <c r="AE56" s="2054"/>
      <c r="AF56" s="2054"/>
      <c r="AG56" s="2054"/>
      <c r="AH56" s="2054"/>
      <c r="AI56" s="2054"/>
      <c r="AJ56" s="2054"/>
      <c r="AK56" s="2054"/>
      <c r="AL56" s="2054"/>
      <c r="AM56" s="2054"/>
      <c r="AN56" s="2054"/>
      <c r="AO56" s="2054"/>
      <c r="AQ56" s="74"/>
      <c r="AR56" s="163"/>
      <c r="AS56" s="163"/>
      <c r="AT56" s="213"/>
      <c r="AU56" s="213"/>
    </row>
    <row r="57" spans="1:81" s="994" customFormat="1" x14ac:dyDescent="0.25">
      <c r="A57" s="501" t="s">
        <v>46</v>
      </c>
      <c r="B57" s="2054" t="s">
        <v>290</v>
      </c>
      <c r="C57" s="2054"/>
      <c r="D57" s="2054"/>
      <c r="E57" s="2054"/>
      <c r="F57" s="2054"/>
      <c r="G57" s="2054"/>
      <c r="H57" s="2054"/>
      <c r="I57" s="2054"/>
      <c r="J57" s="2054"/>
      <c r="K57" s="2054"/>
      <c r="L57" s="2054"/>
      <c r="M57" s="2054"/>
      <c r="N57" s="2054"/>
      <c r="O57" s="2054"/>
      <c r="P57" s="2054"/>
      <c r="Q57" s="2054"/>
      <c r="R57" s="2054"/>
      <c r="S57" s="2054"/>
      <c r="T57" s="2054"/>
      <c r="U57" s="2054"/>
      <c r="V57" s="2054"/>
      <c r="W57" s="2054"/>
      <c r="X57" s="2054"/>
      <c r="Y57" s="2054"/>
      <c r="Z57" s="2054"/>
      <c r="AA57" s="2054"/>
      <c r="AB57" s="2054"/>
      <c r="AC57" s="2054"/>
      <c r="AD57" s="2054"/>
      <c r="AE57" s="2054"/>
      <c r="AF57" s="2054"/>
      <c r="AG57" s="2054"/>
      <c r="AH57" s="2054"/>
      <c r="AI57" s="2054"/>
      <c r="AJ57" s="2054"/>
      <c r="AK57" s="2054"/>
      <c r="AL57" s="2054"/>
      <c r="AM57" s="2054"/>
      <c r="AN57" s="2054"/>
      <c r="AO57" s="2054"/>
      <c r="AQ57" s="74"/>
      <c r="AR57" s="163"/>
      <c r="AS57" s="163"/>
      <c r="AT57" s="213"/>
      <c r="AU57" s="213"/>
    </row>
    <row r="58" spans="1:81" x14ac:dyDescent="0.25">
      <c r="A58" s="501" t="s">
        <v>160</v>
      </c>
      <c r="B58" s="2054" t="s">
        <v>446</v>
      </c>
      <c r="C58" s="2054"/>
      <c r="D58" s="2054"/>
      <c r="E58" s="2054"/>
      <c r="F58" s="2054"/>
      <c r="G58" s="2054"/>
      <c r="H58" s="2054"/>
      <c r="I58" s="2054"/>
      <c r="J58" s="2054"/>
      <c r="K58" s="2054"/>
      <c r="L58" s="2054"/>
      <c r="M58" s="2054"/>
      <c r="N58" s="2054"/>
      <c r="O58" s="2054"/>
      <c r="P58" s="2054"/>
      <c r="Q58" s="2054"/>
      <c r="R58" s="2054"/>
      <c r="S58" s="2054"/>
      <c r="T58" s="2054"/>
      <c r="U58" s="2054"/>
      <c r="V58" s="2054"/>
      <c r="W58" s="2054"/>
      <c r="X58" s="2054"/>
      <c r="Y58" s="2054"/>
      <c r="Z58" s="2054"/>
      <c r="AA58" s="2054"/>
      <c r="AB58" s="2054"/>
      <c r="AC58" s="2054"/>
      <c r="AD58" s="2054"/>
      <c r="AE58" s="2054"/>
      <c r="AF58" s="2054"/>
      <c r="AG58" s="2054"/>
      <c r="AH58" s="2054"/>
      <c r="AI58" s="2054"/>
      <c r="AJ58" s="2054"/>
      <c r="AK58" s="2054"/>
      <c r="AL58" s="2054"/>
      <c r="AM58" s="2054"/>
      <c r="AN58" s="2054"/>
      <c r="AO58" s="2054"/>
      <c r="AQ58" s="74"/>
    </row>
    <row r="59" spans="1:81" x14ac:dyDescent="0.25">
      <c r="A59" s="501" t="s">
        <v>48</v>
      </c>
      <c r="B59" s="2054" t="s">
        <v>257</v>
      </c>
      <c r="C59" s="2054"/>
      <c r="D59" s="2054"/>
      <c r="E59" s="2054"/>
      <c r="F59" s="2054"/>
      <c r="G59" s="2054"/>
      <c r="H59" s="2054"/>
      <c r="I59" s="2054"/>
      <c r="J59" s="2054"/>
      <c r="K59" s="2054"/>
      <c r="L59" s="2054"/>
      <c r="M59" s="2054"/>
      <c r="N59" s="2054"/>
      <c r="O59" s="2054"/>
      <c r="P59" s="2054"/>
      <c r="Q59" s="2054"/>
      <c r="R59" s="2054"/>
      <c r="S59" s="2054"/>
      <c r="T59" s="2054"/>
      <c r="U59" s="2054"/>
      <c r="V59" s="2054"/>
      <c r="W59" s="2054"/>
      <c r="X59" s="2054"/>
      <c r="Y59" s="2054"/>
      <c r="Z59" s="2054"/>
      <c r="AA59" s="2054"/>
      <c r="AB59" s="2054"/>
      <c r="AC59" s="2054"/>
      <c r="AD59" s="2054"/>
      <c r="AE59" s="2054"/>
      <c r="AF59" s="2054"/>
      <c r="AG59" s="2054"/>
      <c r="AH59" s="2054"/>
      <c r="AI59" s="2054"/>
      <c r="AJ59" s="2054"/>
      <c r="AK59" s="2054"/>
      <c r="AL59" s="2054"/>
      <c r="AM59" s="2054"/>
      <c r="AN59" s="2054"/>
      <c r="AO59" s="2054"/>
      <c r="AQ59" s="74"/>
    </row>
    <row r="60" spans="1:81" ht="32.25" customHeight="1" x14ac:dyDescent="0.25">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row>
    <row r="61" spans="1:81" ht="14.25" customHeight="1" x14ac:dyDescent="0.25">
      <c r="A61" s="482"/>
      <c r="B61" s="493"/>
      <c r="C61" s="493"/>
      <c r="D61" s="493"/>
      <c r="E61" s="493"/>
      <c r="F61" s="493"/>
      <c r="G61" s="493"/>
      <c r="H61" s="493"/>
      <c r="I61" s="493"/>
      <c r="J61" s="493"/>
      <c r="K61" s="493"/>
      <c r="L61" s="493"/>
      <c r="M61" s="493"/>
      <c r="N61" s="493"/>
      <c r="O61" s="493"/>
      <c r="P61" s="493"/>
      <c r="Q61" s="493"/>
      <c r="R61" s="493"/>
      <c r="S61" s="493"/>
      <c r="T61" s="493"/>
      <c r="U61" s="481"/>
      <c r="V61" s="481"/>
      <c r="W61" s="493"/>
      <c r="X61" s="493"/>
      <c r="Y61" s="493"/>
      <c r="Z61" s="493"/>
      <c r="AA61" s="493"/>
      <c r="AB61" s="493"/>
      <c r="AC61" s="493"/>
      <c r="AD61" s="493"/>
      <c r="AE61" s="493"/>
      <c r="AF61" s="493"/>
      <c r="AG61" s="493"/>
      <c r="AH61" s="493"/>
      <c r="AI61" s="493"/>
      <c r="AJ61" s="493"/>
      <c r="AK61" s="493"/>
      <c r="AL61" s="493"/>
      <c r="AM61" s="493"/>
      <c r="AN61" s="493"/>
      <c r="AO61" s="493"/>
      <c r="AQ61" s="261"/>
      <c r="AR61" s="262"/>
    </row>
    <row r="62" spans="1:81" ht="14.25" customHeight="1" x14ac:dyDescent="0.25">
      <c r="A62" s="482"/>
      <c r="B62" s="493"/>
      <c r="C62" s="493"/>
      <c r="D62" s="493"/>
      <c r="E62" s="493"/>
      <c r="F62" s="493"/>
      <c r="G62" s="493"/>
      <c r="H62" s="493"/>
      <c r="I62" s="493"/>
      <c r="J62" s="493"/>
      <c r="K62" s="493"/>
      <c r="L62" s="493"/>
      <c r="M62" s="493"/>
      <c r="N62" s="493"/>
      <c r="O62" s="493"/>
      <c r="P62" s="493"/>
      <c r="Q62" s="493"/>
      <c r="R62" s="493"/>
      <c r="S62" s="493"/>
      <c r="T62" s="493"/>
      <c r="U62" s="481"/>
      <c r="V62" s="481"/>
      <c r="W62" s="493"/>
      <c r="X62" s="493"/>
      <c r="Y62" s="493"/>
      <c r="Z62" s="493"/>
      <c r="AA62" s="493"/>
      <c r="AB62" s="493"/>
      <c r="AC62" s="493"/>
      <c r="AD62" s="493"/>
      <c r="AE62" s="493"/>
      <c r="AF62" s="493"/>
      <c r="AG62" s="493"/>
      <c r="AH62" s="493"/>
      <c r="AI62" s="493"/>
      <c r="AJ62" s="493"/>
      <c r="AK62" s="493"/>
      <c r="AL62" s="493"/>
      <c r="AM62" s="493"/>
      <c r="AN62" s="493"/>
      <c r="AO62" s="493"/>
      <c r="AQ62" s="261"/>
      <c r="AR62" s="262"/>
    </row>
    <row r="63" spans="1:81" ht="14.25" customHeight="1" x14ac:dyDescent="0.25">
      <c r="A63" s="482"/>
      <c r="B63" s="493"/>
      <c r="C63" s="493"/>
      <c r="D63" s="493"/>
      <c r="E63" s="493"/>
      <c r="F63" s="493"/>
      <c r="G63" s="493"/>
      <c r="H63" s="493"/>
      <c r="I63" s="493"/>
      <c r="J63" s="493"/>
      <c r="K63" s="493"/>
      <c r="L63" s="493"/>
      <c r="M63" s="493"/>
      <c r="N63" s="493"/>
      <c r="O63" s="493"/>
      <c r="P63" s="493"/>
      <c r="Q63" s="493"/>
      <c r="R63" s="493"/>
      <c r="S63" s="493"/>
      <c r="T63" s="493"/>
      <c r="U63" s="481"/>
      <c r="V63" s="481"/>
      <c r="W63" s="493"/>
      <c r="X63" s="493"/>
      <c r="Y63" s="493"/>
      <c r="Z63" s="493"/>
      <c r="AA63" s="493"/>
      <c r="AB63" s="493"/>
      <c r="AC63" s="493"/>
      <c r="AD63" s="493"/>
      <c r="AE63" s="493"/>
      <c r="AF63" s="493"/>
      <c r="AG63" s="493"/>
      <c r="AH63" s="493"/>
      <c r="AI63" s="493"/>
      <c r="AJ63" s="493"/>
      <c r="AK63" s="493"/>
      <c r="AL63" s="493"/>
      <c r="AM63" s="493"/>
      <c r="AN63" s="493"/>
      <c r="AO63" s="493"/>
      <c r="AQ63" s="261"/>
      <c r="AR63" s="262"/>
    </row>
    <row r="64" spans="1:81" ht="14.25" customHeight="1" x14ac:dyDescent="0.25">
      <c r="A64" s="482"/>
      <c r="B64" s="493"/>
      <c r="C64" s="493"/>
      <c r="D64" s="493"/>
      <c r="E64" s="493"/>
      <c r="F64" s="493"/>
      <c r="G64" s="493"/>
      <c r="H64" s="493"/>
      <c r="I64" s="493"/>
      <c r="J64" s="493"/>
      <c r="K64" s="493"/>
      <c r="L64" s="493"/>
      <c r="M64" s="493"/>
      <c r="N64" s="493"/>
      <c r="O64" s="493"/>
      <c r="P64" s="493"/>
      <c r="Q64" s="493"/>
      <c r="R64" s="493"/>
      <c r="S64" s="493"/>
      <c r="T64" s="493"/>
      <c r="U64" s="481"/>
      <c r="V64" s="481"/>
      <c r="W64" s="493"/>
      <c r="X64" s="493"/>
      <c r="Y64" s="493"/>
      <c r="Z64" s="493"/>
      <c r="AA64" s="493"/>
      <c r="AB64" s="493"/>
      <c r="AC64" s="493"/>
      <c r="AD64" s="493"/>
      <c r="AE64" s="493"/>
      <c r="AF64" s="493"/>
      <c r="AG64" s="493"/>
      <c r="AH64" s="493"/>
      <c r="AI64" s="493"/>
      <c r="AJ64" s="493"/>
      <c r="AK64" s="493"/>
      <c r="AL64" s="493"/>
      <c r="AM64" s="493"/>
      <c r="AN64" s="493"/>
      <c r="AO64" s="493"/>
      <c r="AQ64" s="261"/>
      <c r="AR64" s="262"/>
    </row>
    <row r="65" spans="1:44" ht="14.25" customHeight="1" x14ac:dyDescent="0.25">
      <c r="A65" s="482"/>
      <c r="B65" s="493"/>
      <c r="C65" s="493"/>
      <c r="D65" s="493"/>
      <c r="E65" s="493"/>
      <c r="F65" s="493"/>
      <c r="G65" s="493"/>
      <c r="H65" s="493"/>
      <c r="I65" s="493"/>
      <c r="J65" s="493"/>
      <c r="K65" s="493"/>
      <c r="L65" s="493"/>
      <c r="M65" s="493"/>
      <c r="N65" s="493"/>
      <c r="O65" s="493"/>
      <c r="P65" s="493"/>
      <c r="Q65" s="493"/>
      <c r="R65" s="493"/>
      <c r="S65" s="493"/>
      <c r="T65" s="493"/>
      <c r="U65" s="481"/>
      <c r="V65" s="481"/>
      <c r="W65" s="493"/>
      <c r="X65" s="493"/>
      <c r="Y65" s="493"/>
      <c r="Z65" s="493"/>
      <c r="AA65" s="493"/>
      <c r="AB65" s="493"/>
      <c r="AC65" s="493"/>
      <c r="AD65" s="493"/>
      <c r="AE65" s="493"/>
      <c r="AF65" s="493"/>
      <c r="AG65" s="493"/>
      <c r="AH65" s="493"/>
      <c r="AI65" s="493"/>
      <c r="AJ65" s="493"/>
      <c r="AK65" s="493"/>
      <c r="AL65" s="493"/>
      <c r="AM65" s="493"/>
      <c r="AN65" s="493"/>
      <c r="AO65" s="493"/>
      <c r="AQ65" s="261"/>
      <c r="AR65" s="262"/>
    </row>
    <row r="66" spans="1:44" ht="14.25" customHeight="1" x14ac:dyDescent="0.25">
      <c r="A66" s="482"/>
      <c r="B66" s="493"/>
      <c r="C66" s="493"/>
      <c r="D66" s="493"/>
      <c r="E66" s="493"/>
      <c r="F66" s="493"/>
      <c r="G66" s="493"/>
      <c r="H66" s="493"/>
      <c r="I66" s="493"/>
      <c r="J66" s="493"/>
      <c r="K66" s="493"/>
      <c r="L66" s="493"/>
      <c r="M66" s="493"/>
      <c r="N66" s="493"/>
      <c r="O66" s="493"/>
      <c r="P66" s="493"/>
      <c r="Q66" s="493"/>
      <c r="R66" s="493"/>
      <c r="S66" s="493"/>
      <c r="T66" s="493"/>
      <c r="U66" s="481"/>
      <c r="V66" s="479"/>
      <c r="W66" s="493"/>
      <c r="X66" s="493"/>
      <c r="Y66" s="493"/>
      <c r="Z66" s="493"/>
      <c r="AA66" s="493"/>
      <c r="AB66" s="493"/>
      <c r="AC66" s="493"/>
      <c r="AD66" s="493"/>
      <c r="AE66" s="493"/>
      <c r="AF66" s="493"/>
      <c r="AG66" s="493"/>
      <c r="AH66" s="493"/>
      <c r="AI66" s="493"/>
      <c r="AJ66" s="493"/>
      <c r="AK66" s="493"/>
      <c r="AL66" s="493"/>
      <c r="AM66" s="493"/>
      <c r="AN66" s="493"/>
      <c r="AO66" s="493"/>
      <c r="AQ66" s="263"/>
      <c r="AR66" s="262"/>
    </row>
    <row r="67" spans="1:44" ht="14.25" customHeight="1" x14ac:dyDescent="0.25">
      <c r="A67" s="482"/>
      <c r="B67" s="493"/>
      <c r="C67" s="493"/>
      <c r="D67" s="493"/>
      <c r="E67" s="493"/>
      <c r="F67" s="493"/>
      <c r="G67" s="493"/>
      <c r="H67" s="493"/>
      <c r="I67" s="493"/>
      <c r="J67" s="493"/>
      <c r="K67" s="493"/>
      <c r="L67" s="493"/>
      <c r="M67" s="493"/>
      <c r="N67" s="493"/>
      <c r="O67" s="493"/>
      <c r="P67" s="493"/>
      <c r="Q67" s="493"/>
      <c r="R67" s="493"/>
      <c r="S67" s="493"/>
      <c r="T67" s="493"/>
      <c r="U67" s="481"/>
      <c r="V67" s="481"/>
      <c r="W67" s="483"/>
      <c r="X67" s="483"/>
      <c r="Y67" s="483"/>
      <c r="Z67" s="483"/>
      <c r="AA67" s="483"/>
      <c r="AB67" s="483"/>
      <c r="AC67" s="483"/>
      <c r="AD67" s="483"/>
      <c r="AE67" s="483"/>
      <c r="AF67" s="483"/>
      <c r="AG67" s="483"/>
      <c r="AH67" s="483"/>
      <c r="AI67" s="483"/>
      <c r="AJ67" s="483"/>
      <c r="AK67" s="483"/>
      <c r="AL67" s="483"/>
      <c r="AM67" s="483"/>
      <c r="AN67" s="483"/>
      <c r="AO67" s="483"/>
      <c r="AQ67" s="261"/>
      <c r="AR67" s="262"/>
    </row>
    <row r="68" spans="1:44" ht="14.25" customHeight="1" x14ac:dyDescent="0.25">
      <c r="A68" s="480"/>
      <c r="B68" s="494"/>
      <c r="C68" s="494"/>
      <c r="D68" s="494"/>
      <c r="E68" s="494"/>
      <c r="F68" s="494"/>
      <c r="G68" s="494"/>
      <c r="H68" s="494"/>
      <c r="I68" s="494"/>
      <c r="J68" s="494"/>
      <c r="K68" s="494"/>
      <c r="L68" s="494"/>
      <c r="M68" s="494"/>
      <c r="N68" s="494"/>
      <c r="O68" s="494"/>
      <c r="P68" s="494"/>
      <c r="Q68" s="494"/>
      <c r="R68" s="494"/>
      <c r="S68" s="494"/>
      <c r="T68" s="494"/>
      <c r="U68" s="481"/>
      <c r="V68" s="480"/>
      <c r="W68" s="494"/>
      <c r="X68" s="494"/>
      <c r="Y68" s="494"/>
      <c r="Z68" s="494"/>
      <c r="AA68" s="494"/>
      <c r="AB68" s="494"/>
      <c r="AC68" s="494"/>
      <c r="AD68" s="494"/>
      <c r="AE68" s="494"/>
      <c r="AF68" s="494"/>
      <c r="AG68" s="494"/>
      <c r="AH68" s="494"/>
      <c r="AI68" s="494"/>
      <c r="AJ68" s="494"/>
      <c r="AK68" s="494"/>
      <c r="AL68" s="494"/>
      <c r="AM68" s="494"/>
      <c r="AN68" s="494"/>
      <c r="AO68" s="494"/>
      <c r="AQ68" s="263"/>
      <c r="AR68" s="262"/>
    </row>
    <row r="69" spans="1:44" ht="14.25" customHeight="1" x14ac:dyDescent="0.25">
      <c r="A69" s="481"/>
      <c r="B69" s="481"/>
      <c r="C69" s="481"/>
      <c r="D69" s="481"/>
      <c r="E69" s="481"/>
      <c r="F69" s="481"/>
      <c r="G69" s="481"/>
      <c r="H69" s="481"/>
      <c r="I69" s="481"/>
      <c r="J69" s="481"/>
      <c r="K69" s="481"/>
      <c r="L69" s="481"/>
      <c r="M69" s="481"/>
      <c r="N69" s="481"/>
      <c r="O69" s="481"/>
      <c r="P69" s="481"/>
      <c r="Q69" s="481"/>
      <c r="R69" s="481"/>
      <c r="S69" s="481"/>
      <c r="T69" s="481"/>
      <c r="U69" s="481"/>
      <c r="V69" s="481"/>
      <c r="W69" s="481"/>
      <c r="X69" s="481"/>
      <c r="Y69" s="482"/>
      <c r="Z69" s="484"/>
      <c r="AA69" s="481"/>
      <c r="AB69" s="481"/>
      <c r="AC69" s="481"/>
      <c r="AD69" s="481"/>
      <c r="AE69" s="481"/>
      <c r="AF69" s="481"/>
      <c r="AG69" s="481"/>
      <c r="AH69" s="481"/>
      <c r="AI69" s="481"/>
      <c r="AJ69" s="481"/>
      <c r="AK69" s="481"/>
      <c r="AL69" s="481"/>
      <c r="AM69" s="481"/>
      <c r="AN69" s="481"/>
      <c r="AO69" s="481"/>
      <c r="AQ69" s="263"/>
      <c r="AR69" s="262"/>
    </row>
    <row r="70" spans="1:44" ht="14.25" customHeight="1" x14ac:dyDescent="0.25">
      <c r="A70" s="482"/>
      <c r="B70" s="495"/>
      <c r="C70" s="495"/>
      <c r="D70" s="495"/>
      <c r="E70" s="495"/>
      <c r="F70" s="495"/>
      <c r="G70" s="495"/>
      <c r="H70" s="495"/>
      <c r="I70" s="495"/>
      <c r="J70" s="495"/>
      <c r="K70" s="495"/>
      <c r="L70" s="495"/>
      <c r="M70" s="495"/>
      <c r="N70" s="495"/>
      <c r="O70" s="495"/>
      <c r="P70" s="495"/>
      <c r="Q70" s="495"/>
      <c r="R70" s="495"/>
      <c r="S70" s="495"/>
      <c r="T70" s="495"/>
      <c r="U70" s="481"/>
      <c r="V70" s="479"/>
      <c r="W70" s="493"/>
      <c r="X70" s="493"/>
      <c r="Y70" s="493"/>
      <c r="Z70" s="493"/>
      <c r="AA70" s="493"/>
      <c r="AB70" s="493"/>
      <c r="AC70" s="493"/>
      <c r="AD70" s="493"/>
      <c r="AE70" s="493"/>
      <c r="AF70" s="493"/>
      <c r="AG70" s="493"/>
      <c r="AH70" s="493"/>
      <c r="AI70" s="493"/>
      <c r="AJ70" s="493"/>
      <c r="AK70" s="493"/>
      <c r="AL70" s="493"/>
      <c r="AM70" s="493"/>
      <c r="AN70" s="493"/>
      <c r="AO70" s="493"/>
      <c r="AQ70" s="261"/>
      <c r="AR70" s="262"/>
    </row>
    <row r="71" spans="1:44" ht="14.25" customHeight="1" x14ac:dyDescent="0.25">
      <c r="A71" s="482"/>
      <c r="B71" s="495"/>
      <c r="C71" s="495"/>
      <c r="D71" s="495"/>
      <c r="E71" s="495"/>
      <c r="F71" s="495"/>
      <c r="G71" s="495"/>
      <c r="H71" s="495"/>
      <c r="I71" s="495"/>
      <c r="J71" s="495"/>
      <c r="K71" s="495"/>
      <c r="L71" s="495"/>
      <c r="M71" s="495"/>
      <c r="N71" s="495"/>
      <c r="O71" s="495"/>
      <c r="P71" s="495"/>
      <c r="Q71" s="495"/>
      <c r="R71" s="495"/>
      <c r="S71" s="495"/>
      <c r="T71" s="495"/>
      <c r="U71" s="481"/>
      <c r="V71" s="481"/>
      <c r="W71" s="493"/>
      <c r="X71" s="493"/>
      <c r="Y71" s="493"/>
      <c r="Z71" s="493"/>
      <c r="AA71" s="493"/>
      <c r="AB71" s="493"/>
      <c r="AC71" s="493"/>
      <c r="AD71" s="493"/>
      <c r="AE71" s="493"/>
      <c r="AF71" s="493"/>
      <c r="AG71" s="493"/>
      <c r="AH71" s="493"/>
      <c r="AI71" s="493"/>
      <c r="AJ71" s="493"/>
      <c r="AK71" s="493"/>
      <c r="AL71" s="493"/>
      <c r="AM71" s="493"/>
      <c r="AN71" s="493"/>
      <c r="AO71" s="493"/>
      <c r="AQ71" s="261"/>
      <c r="AR71" s="262"/>
    </row>
    <row r="72" spans="1:44" ht="14.25" customHeight="1" x14ac:dyDescent="0.25">
      <c r="A72" s="482"/>
      <c r="B72" s="495"/>
      <c r="C72" s="495"/>
      <c r="D72" s="495"/>
      <c r="E72" s="495"/>
      <c r="F72" s="495"/>
      <c r="G72" s="495"/>
      <c r="H72" s="495"/>
      <c r="I72" s="495"/>
      <c r="J72" s="495"/>
      <c r="K72" s="495"/>
      <c r="L72" s="495"/>
      <c r="M72" s="495"/>
      <c r="N72" s="495"/>
      <c r="O72" s="495"/>
      <c r="P72" s="495"/>
      <c r="Q72" s="495"/>
      <c r="R72" s="495"/>
      <c r="S72" s="495"/>
      <c r="T72" s="495"/>
      <c r="U72" s="481"/>
      <c r="V72" s="481"/>
      <c r="W72" s="493"/>
      <c r="X72" s="493"/>
      <c r="Y72" s="493"/>
      <c r="Z72" s="493"/>
      <c r="AA72" s="493"/>
      <c r="AB72" s="493"/>
      <c r="AC72" s="493"/>
      <c r="AD72" s="493"/>
      <c r="AE72" s="493"/>
      <c r="AF72" s="493"/>
      <c r="AG72" s="493"/>
      <c r="AH72" s="493"/>
      <c r="AI72" s="493"/>
      <c r="AJ72" s="493"/>
      <c r="AK72" s="493"/>
      <c r="AL72" s="493"/>
      <c r="AM72" s="493"/>
      <c r="AN72" s="493"/>
      <c r="AO72" s="493"/>
      <c r="AQ72" s="261"/>
      <c r="AR72" s="262"/>
    </row>
    <row r="73" spans="1:44" ht="14.25" customHeight="1" x14ac:dyDescent="0.25">
      <c r="A73" s="482"/>
      <c r="B73" s="495"/>
      <c r="C73" s="495"/>
      <c r="D73" s="495"/>
      <c r="E73" s="495"/>
      <c r="F73" s="495"/>
      <c r="G73" s="495"/>
      <c r="H73" s="495"/>
      <c r="I73" s="495"/>
      <c r="J73" s="495"/>
      <c r="K73" s="495"/>
      <c r="L73" s="495"/>
      <c r="M73" s="495"/>
      <c r="N73" s="495"/>
      <c r="O73" s="495"/>
      <c r="P73" s="495"/>
      <c r="Q73" s="495"/>
      <c r="R73" s="495"/>
      <c r="S73" s="495"/>
      <c r="T73" s="495"/>
      <c r="U73" s="479"/>
      <c r="V73" s="481"/>
      <c r="W73" s="496"/>
      <c r="X73" s="496"/>
      <c r="Y73" s="496"/>
      <c r="Z73" s="496"/>
      <c r="AA73" s="496"/>
      <c r="AB73" s="496"/>
      <c r="AC73" s="496"/>
      <c r="AD73" s="496"/>
      <c r="AE73" s="496"/>
      <c r="AF73" s="496"/>
      <c r="AG73" s="496"/>
      <c r="AH73" s="496"/>
      <c r="AI73" s="496"/>
      <c r="AJ73" s="496"/>
      <c r="AK73" s="496"/>
      <c r="AL73" s="496"/>
      <c r="AM73" s="496"/>
      <c r="AN73" s="496"/>
      <c r="AO73" s="496"/>
      <c r="AQ73" s="261"/>
      <c r="AR73" s="262"/>
    </row>
    <row r="74" spans="1:44" ht="14.25" customHeight="1" x14ac:dyDescent="0.3">
      <c r="A74" s="482"/>
      <c r="B74" s="495"/>
      <c r="C74" s="495"/>
      <c r="D74" s="495"/>
      <c r="E74" s="495"/>
      <c r="F74" s="495"/>
      <c r="G74" s="495"/>
      <c r="H74" s="495"/>
      <c r="I74" s="495"/>
      <c r="J74" s="495"/>
      <c r="K74" s="495"/>
      <c r="L74" s="495"/>
      <c r="M74" s="495"/>
      <c r="N74" s="495"/>
      <c r="O74" s="495"/>
      <c r="P74" s="495"/>
      <c r="Q74" s="495"/>
      <c r="R74" s="495"/>
      <c r="S74" s="495"/>
      <c r="T74" s="495"/>
      <c r="U74" s="481"/>
      <c r="V74" s="481"/>
      <c r="W74" s="496"/>
      <c r="X74" s="496"/>
      <c r="Y74" s="496"/>
      <c r="Z74" s="496"/>
      <c r="AA74" s="496"/>
      <c r="AB74" s="496"/>
      <c r="AC74" s="496"/>
      <c r="AD74" s="496"/>
      <c r="AE74" s="496"/>
      <c r="AF74" s="496"/>
      <c r="AG74" s="496"/>
      <c r="AH74" s="496"/>
      <c r="AI74" s="496"/>
      <c r="AJ74" s="496"/>
      <c r="AK74" s="496"/>
      <c r="AL74" s="496"/>
      <c r="AM74" s="496"/>
      <c r="AN74" s="496"/>
      <c r="AO74" s="496"/>
      <c r="AQ74" s="261"/>
      <c r="AR74" s="264"/>
    </row>
    <row r="75" spans="1:44" ht="14.25" customHeight="1" x14ac:dyDescent="0.3">
      <c r="A75" s="482"/>
      <c r="B75" s="485"/>
      <c r="C75" s="485"/>
      <c r="D75" s="485"/>
      <c r="E75" s="485"/>
      <c r="F75" s="485"/>
      <c r="G75" s="485"/>
      <c r="H75" s="485"/>
      <c r="I75" s="485"/>
      <c r="J75" s="485"/>
      <c r="K75" s="485"/>
      <c r="L75" s="485"/>
      <c r="M75" s="485"/>
      <c r="N75" s="485"/>
      <c r="O75" s="485"/>
      <c r="P75" s="485"/>
      <c r="Q75" s="485"/>
      <c r="R75" s="485"/>
      <c r="S75" s="485"/>
      <c r="T75" s="485"/>
      <c r="U75" s="481"/>
      <c r="V75" s="481"/>
      <c r="W75" s="493"/>
      <c r="X75" s="493"/>
      <c r="Y75" s="493"/>
      <c r="Z75" s="493"/>
      <c r="AA75" s="493"/>
      <c r="AB75" s="493"/>
      <c r="AC75" s="493"/>
      <c r="AD75" s="493"/>
      <c r="AE75" s="493"/>
      <c r="AF75" s="493"/>
      <c r="AG75" s="493"/>
      <c r="AH75" s="493"/>
      <c r="AI75" s="493"/>
      <c r="AJ75" s="493"/>
      <c r="AK75" s="493"/>
      <c r="AL75" s="493"/>
      <c r="AM75" s="493"/>
      <c r="AN75" s="493"/>
      <c r="AO75" s="493"/>
      <c r="AQ75" s="261"/>
      <c r="AR75" s="264"/>
    </row>
    <row r="76" spans="1:44" ht="14.25" customHeight="1" x14ac:dyDescent="0.3">
      <c r="A76" s="480"/>
      <c r="B76" s="494"/>
      <c r="C76" s="494"/>
      <c r="D76" s="494"/>
      <c r="E76" s="494"/>
      <c r="F76" s="494"/>
      <c r="G76" s="494"/>
      <c r="H76" s="494"/>
      <c r="I76" s="494"/>
      <c r="J76" s="494"/>
      <c r="K76" s="494"/>
      <c r="L76" s="494"/>
      <c r="M76" s="494"/>
      <c r="N76" s="494"/>
      <c r="O76" s="494"/>
      <c r="P76" s="494"/>
      <c r="Q76" s="494"/>
      <c r="R76" s="494"/>
      <c r="S76" s="494"/>
      <c r="T76" s="494"/>
      <c r="U76" s="481"/>
      <c r="V76" s="481"/>
      <c r="W76" s="493"/>
      <c r="X76" s="493"/>
      <c r="Y76" s="493"/>
      <c r="Z76" s="493"/>
      <c r="AA76" s="493"/>
      <c r="AB76" s="493"/>
      <c r="AC76" s="493"/>
      <c r="AD76" s="493"/>
      <c r="AE76" s="493"/>
      <c r="AF76" s="493"/>
      <c r="AG76" s="493"/>
      <c r="AH76" s="493"/>
      <c r="AI76" s="493"/>
      <c r="AJ76" s="493"/>
      <c r="AK76" s="493"/>
      <c r="AL76" s="493"/>
      <c r="AM76" s="493"/>
      <c r="AN76" s="493"/>
      <c r="AO76" s="493"/>
      <c r="AQ76" s="261"/>
      <c r="AR76" s="264"/>
    </row>
    <row r="77" spans="1:44" ht="14.25" customHeight="1" x14ac:dyDescent="0.25">
      <c r="A77" s="481"/>
      <c r="B77" s="481"/>
      <c r="C77" s="481"/>
      <c r="D77" s="481"/>
      <c r="E77" s="481"/>
      <c r="F77" s="481"/>
      <c r="G77" s="481"/>
      <c r="H77" s="481"/>
      <c r="I77" s="481"/>
      <c r="J77" s="481"/>
      <c r="K77" s="481"/>
      <c r="L77" s="481"/>
      <c r="M77" s="481"/>
      <c r="N77" s="481"/>
      <c r="O77" s="481"/>
      <c r="P77" s="481"/>
      <c r="Q77" s="481"/>
      <c r="R77" s="481"/>
      <c r="S77" s="481"/>
      <c r="T77" s="481"/>
      <c r="U77" s="481"/>
      <c r="V77" s="481"/>
      <c r="W77" s="493"/>
      <c r="X77" s="493"/>
      <c r="Y77" s="493"/>
      <c r="Z77" s="493"/>
      <c r="AA77" s="493"/>
      <c r="AB77" s="493"/>
      <c r="AC77" s="493"/>
      <c r="AD77" s="493"/>
      <c r="AE77" s="493"/>
      <c r="AF77" s="493"/>
      <c r="AG77" s="493"/>
      <c r="AH77" s="493"/>
      <c r="AI77" s="493"/>
      <c r="AJ77" s="493"/>
      <c r="AK77" s="493"/>
      <c r="AL77" s="493"/>
      <c r="AM77" s="493"/>
      <c r="AN77" s="493"/>
      <c r="AO77" s="493"/>
      <c r="AQ77" s="261"/>
      <c r="AR77" s="262"/>
    </row>
    <row r="78" spans="1:44" ht="14.25" customHeight="1" x14ac:dyDescent="0.3">
      <c r="A78" s="480"/>
      <c r="B78" s="495"/>
      <c r="C78" s="495"/>
      <c r="D78" s="495"/>
      <c r="E78" s="495"/>
      <c r="F78" s="495"/>
      <c r="G78" s="495"/>
      <c r="H78" s="495"/>
      <c r="I78" s="495"/>
      <c r="J78" s="495"/>
      <c r="K78" s="495"/>
      <c r="L78" s="495"/>
      <c r="M78" s="495"/>
      <c r="N78" s="495"/>
      <c r="O78" s="495"/>
      <c r="P78" s="495"/>
      <c r="Q78" s="495"/>
      <c r="R78" s="495"/>
      <c r="S78" s="495"/>
      <c r="T78" s="495"/>
      <c r="U78" s="479"/>
      <c r="V78" s="479"/>
      <c r="W78" s="493"/>
      <c r="X78" s="497"/>
      <c r="Y78" s="497"/>
      <c r="Z78" s="497"/>
      <c r="AA78" s="497"/>
      <c r="AB78" s="497"/>
      <c r="AC78" s="497"/>
      <c r="AD78" s="497"/>
      <c r="AE78" s="497"/>
      <c r="AF78" s="497"/>
      <c r="AG78" s="497"/>
      <c r="AH78" s="497"/>
      <c r="AI78" s="497"/>
      <c r="AJ78" s="497"/>
      <c r="AK78" s="497"/>
      <c r="AL78" s="497"/>
      <c r="AM78" s="497"/>
      <c r="AN78" s="497"/>
      <c r="AO78" s="497"/>
      <c r="AQ78" s="265"/>
      <c r="AR78" s="264"/>
    </row>
    <row r="79" spans="1:44" ht="14.25" customHeight="1" x14ac:dyDescent="0.25">
      <c r="A79" s="482"/>
      <c r="B79" s="495"/>
      <c r="C79" s="495"/>
      <c r="D79" s="495"/>
      <c r="E79" s="495"/>
      <c r="F79" s="495"/>
      <c r="G79" s="495"/>
      <c r="H79" s="495"/>
      <c r="I79" s="495"/>
      <c r="J79" s="495"/>
      <c r="K79" s="495"/>
      <c r="L79" s="495"/>
      <c r="M79" s="495"/>
      <c r="N79" s="495"/>
      <c r="O79" s="495"/>
      <c r="P79" s="495"/>
      <c r="Q79" s="495"/>
      <c r="R79" s="495"/>
      <c r="S79" s="495"/>
      <c r="T79" s="495"/>
      <c r="U79" s="481"/>
      <c r="V79" s="481"/>
      <c r="W79" s="497"/>
      <c r="X79" s="497"/>
      <c r="Y79" s="497"/>
      <c r="Z79" s="497"/>
      <c r="AA79" s="497"/>
      <c r="AB79" s="497"/>
      <c r="AC79" s="497"/>
      <c r="AD79" s="497"/>
      <c r="AE79" s="497"/>
      <c r="AF79" s="497"/>
      <c r="AG79" s="497"/>
      <c r="AH79" s="497"/>
      <c r="AI79" s="497"/>
      <c r="AJ79" s="497"/>
      <c r="AK79" s="497"/>
      <c r="AL79" s="497"/>
      <c r="AM79" s="497"/>
      <c r="AN79" s="497"/>
      <c r="AO79" s="497"/>
      <c r="AQ79" s="263"/>
      <c r="AR79" s="262"/>
    </row>
    <row r="80" spans="1:44" ht="14.25" customHeight="1" x14ac:dyDescent="0.25">
      <c r="A80" s="482"/>
      <c r="B80" s="495"/>
      <c r="C80" s="495"/>
      <c r="D80" s="495"/>
      <c r="E80" s="495"/>
      <c r="F80" s="495"/>
      <c r="G80" s="495"/>
      <c r="H80" s="495"/>
      <c r="I80" s="495"/>
      <c r="J80" s="495"/>
      <c r="K80" s="495"/>
      <c r="L80" s="495"/>
      <c r="M80" s="495"/>
      <c r="N80" s="495"/>
      <c r="O80" s="495"/>
      <c r="P80" s="495"/>
      <c r="Q80" s="495"/>
      <c r="R80" s="495"/>
      <c r="S80" s="495"/>
      <c r="T80" s="495"/>
      <c r="U80" s="481"/>
      <c r="V80" s="481"/>
      <c r="W80" s="493"/>
      <c r="X80" s="493"/>
      <c r="Y80" s="493"/>
      <c r="Z80" s="493"/>
      <c r="AA80" s="493"/>
      <c r="AB80" s="493"/>
      <c r="AC80" s="493"/>
      <c r="AD80" s="493"/>
      <c r="AE80" s="493"/>
      <c r="AF80" s="493"/>
      <c r="AG80" s="493"/>
      <c r="AH80" s="493"/>
      <c r="AI80" s="493"/>
      <c r="AJ80" s="493"/>
      <c r="AK80" s="493"/>
      <c r="AL80" s="493"/>
      <c r="AM80" s="493"/>
      <c r="AN80" s="493"/>
      <c r="AO80" s="493"/>
      <c r="AQ80" s="261"/>
      <c r="AR80" s="262"/>
    </row>
    <row r="81" spans="1:44" ht="7.5" customHeight="1" x14ac:dyDescent="0.25">
      <c r="A81" s="482"/>
      <c r="B81" s="495"/>
      <c r="C81" s="495"/>
      <c r="D81" s="495"/>
      <c r="E81" s="495"/>
      <c r="F81" s="495"/>
      <c r="G81" s="495"/>
      <c r="H81" s="495"/>
      <c r="I81" s="495"/>
      <c r="J81" s="495"/>
      <c r="K81" s="495"/>
      <c r="L81" s="495"/>
      <c r="M81" s="495"/>
      <c r="N81" s="495"/>
      <c r="O81" s="495"/>
      <c r="P81" s="495"/>
      <c r="Q81" s="495"/>
      <c r="R81" s="495"/>
      <c r="S81" s="495"/>
      <c r="T81" s="495"/>
      <c r="U81" s="481"/>
      <c r="V81" s="481"/>
      <c r="W81" s="493"/>
      <c r="X81" s="493"/>
      <c r="Y81" s="493"/>
      <c r="Z81" s="493"/>
      <c r="AA81" s="493"/>
      <c r="AB81" s="493"/>
      <c r="AC81" s="493"/>
      <c r="AD81" s="493"/>
      <c r="AE81" s="493"/>
      <c r="AF81" s="493"/>
      <c r="AG81" s="493"/>
      <c r="AH81" s="493"/>
      <c r="AI81" s="493"/>
      <c r="AJ81" s="493"/>
      <c r="AK81" s="493"/>
      <c r="AL81" s="493"/>
      <c r="AM81" s="493"/>
      <c r="AN81" s="493"/>
      <c r="AO81" s="493"/>
      <c r="AQ81" s="261"/>
      <c r="AR81" s="262"/>
    </row>
    <row r="82" spans="1:44" ht="14.25" customHeight="1" x14ac:dyDescent="0.25">
      <c r="A82" s="482"/>
      <c r="B82" s="495"/>
      <c r="C82" s="495"/>
      <c r="D82" s="495"/>
      <c r="E82" s="495"/>
      <c r="F82" s="495"/>
      <c r="G82" s="495"/>
      <c r="H82" s="495"/>
      <c r="I82" s="495"/>
      <c r="J82" s="495"/>
      <c r="K82" s="495"/>
      <c r="L82" s="495"/>
      <c r="M82" s="495"/>
      <c r="N82" s="495"/>
      <c r="O82" s="495"/>
      <c r="P82" s="495"/>
      <c r="Q82" s="495"/>
      <c r="R82" s="495"/>
      <c r="S82" s="495"/>
      <c r="T82" s="495"/>
      <c r="U82" s="481"/>
      <c r="V82" s="481"/>
      <c r="W82" s="493"/>
      <c r="X82" s="493"/>
      <c r="Y82" s="493"/>
      <c r="Z82" s="493"/>
      <c r="AA82" s="493"/>
      <c r="AB82" s="493"/>
      <c r="AC82" s="493"/>
      <c r="AD82" s="493"/>
      <c r="AE82" s="493"/>
      <c r="AF82" s="493"/>
      <c r="AG82" s="493"/>
      <c r="AH82" s="493"/>
      <c r="AI82" s="493"/>
      <c r="AJ82" s="493"/>
      <c r="AK82" s="493"/>
      <c r="AL82" s="493"/>
      <c r="AM82" s="493"/>
      <c r="AN82" s="493"/>
      <c r="AO82" s="493"/>
      <c r="AR82" s="262"/>
    </row>
    <row r="83" spans="1:44" ht="14.25" customHeight="1" x14ac:dyDescent="0.25">
      <c r="A83" s="482"/>
      <c r="B83" s="495"/>
      <c r="C83" s="495"/>
      <c r="D83" s="495"/>
      <c r="E83" s="495"/>
      <c r="F83" s="495"/>
      <c r="G83" s="495"/>
      <c r="H83" s="495"/>
      <c r="I83" s="495"/>
      <c r="J83" s="495"/>
      <c r="K83" s="495"/>
      <c r="L83" s="495"/>
      <c r="M83" s="495"/>
      <c r="N83" s="495"/>
      <c r="O83" s="495"/>
      <c r="P83" s="495"/>
      <c r="Q83" s="495"/>
      <c r="R83" s="495"/>
      <c r="S83" s="495"/>
      <c r="T83" s="495"/>
      <c r="U83" s="481"/>
      <c r="V83" s="481"/>
      <c r="W83" s="493"/>
      <c r="X83" s="493"/>
      <c r="Y83" s="493"/>
      <c r="Z83" s="493"/>
      <c r="AA83" s="493"/>
      <c r="AB83" s="493"/>
      <c r="AC83" s="493"/>
      <c r="AD83" s="493"/>
      <c r="AE83" s="493"/>
      <c r="AF83" s="493"/>
      <c r="AG83" s="493"/>
      <c r="AH83" s="493"/>
      <c r="AI83" s="493"/>
      <c r="AJ83" s="493"/>
      <c r="AK83" s="493"/>
      <c r="AL83" s="493"/>
      <c r="AM83" s="493"/>
      <c r="AN83" s="493"/>
      <c r="AO83" s="493"/>
      <c r="AR83" s="262"/>
    </row>
    <row r="84" spans="1:44" ht="6.75" customHeight="1" x14ac:dyDescent="0.25">
      <c r="A84" s="482"/>
      <c r="B84" s="495"/>
      <c r="C84" s="495"/>
      <c r="D84" s="495"/>
      <c r="E84" s="495"/>
      <c r="F84" s="495"/>
      <c r="G84" s="495"/>
      <c r="H84" s="495"/>
      <c r="I84" s="495"/>
      <c r="J84" s="495"/>
      <c r="K84" s="495"/>
      <c r="L84" s="495"/>
      <c r="M84" s="495"/>
      <c r="N84" s="495"/>
      <c r="O84" s="495"/>
      <c r="P84" s="495"/>
      <c r="Q84" s="495"/>
      <c r="R84" s="495"/>
      <c r="S84" s="495"/>
      <c r="T84" s="495"/>
      <c r="U84" s="481"/>
      <c r="V84" s="481"/>
      <c r="W84" s="486"/>
      <c r="X84" s="486"/>
      <c r="Y84" s="486"/>
      <c r="Z84" s="486"/>
      <c r="AA84" s="486"/>
      <c r="AB84" s="486"/>
      <c r="AC84" s="486"/>
      <c r="AD84" s="486"/>
      <c r="AE84" s="486"/>
      <c r="AF84" s="486"/>
      <c r="AG84" s="486"/>
      <c r="AH84" s="486"/>
      <c r="AI84" s="486"/>
      <c r="AJ84" s="486"/>
      <c r="AK84" s="486"/>
      <c r="AL84" s="486"/>
      <c r="AM84" s="486"/>
      <c r="AN84" s="486"/>
      <c r="AO84" s="486"/>
    </row>
    <row r="85" spans="1:44" ht="14.25" customHeight="1" x14ac:dyDescent="0.25">
      <c r="A85" s="480"/>
      <c r="B85" s="494"/>
      <c r="C85" s="494"/>
      <c r="D85" s="494"/>
      <c r="E85" s="494"/>
      <c r="F85" s="494"/>
      <c r="G85" s="494"/>
      <c r="H85" s="494"/>
      <c r="I85" s="494"/>
      <c r="J85" s="494"/>
      <c r="K85" s="494"/>
      <c r="L85" s="494"/>
      <c r="M85" s="494"/>
      <c r="N85" s="494"/>
      <c r="O85" s="494"/>
      <c r="P85" s="494"/>
      <c r="Q85" s="494"/>
      <c r="R85" s="494"/>
      <c r="S85" s="494"/>
      <c r="T85" s="494"/>
      <c r="U85" s="481"/>
      <c r="V85" s="480"/>
      <c r="W85" s="494"/>
      <c r="X85" s="494"/>
      <c r="Y85" s="494"/>
      <c r="Z85" s="494"/>
      <c r="AA85" s="494"/>
      <c r="AB85" s="494"/>
      <c r="AC85" s="494"/>
      <c r="AD85" s="494"/>
      <c r="AE85" s="494"/>
      <c r="AF85" s="494"/>
      <c r="AG85" s="494"/>
      <c r="AH85" s="494"/>
      <c r="AI85" s="494"/>
      <c r="AJ85" s="494"/>
      <c r="AK85" s="494"/>
      <c r="AL85" s="494"/>
      <c r="AM85" s="494"/>
      <c r="AN85" s="494"/>
      <c r="AO85" s="494"/>
    </row>
    <row r="86" spans="1:44" ht="7.5" customHeight="1" x14ac:dyDescent="0.25">
      <c r="A86" s="482"/>
      <c r="B86" s="487"/>
      <c r="C86" s="481"/>
      <c r="D86" s="481"/>
      <c r="E86" s="481"/>
      <c r="F86" s="481"/>
      <c r="G86" s="481"/>
      <c r="H86" s="481"/>
      <c r="I86" s="481"/>
      <c r="J86" s="481"/>
      <c r="K86" s="481"/>
      <c r="L86" s="481"/>
      <c r="M86" s="481"/>
      <c r="N86" s="481"/>
      <c r="O86" s="481"/>
      <c r="P86" s="481"/>
      <c r="Q86" s="481"/>
      <c r="R86" s="481"/>
      <c r="S86" s="481"/>
      <c r="T86" s="481"/>
      <c r="U86" s="479"/>
      <c r="V86" s="480"/>
      <c r="W86" s="487"/>
      <c r="X86" s="481"/>
      <c r="Y86" s="482"/>
      <c r="Z86" s="488"/>
      <c r="AA86" s="481"/>
      <c r="AB86" s="481"/>
      <c r="AC86" s="481"/>
      <c r="AD86" s="481"/>
      <c r="AE86" s="481"/>
      <c r="AF86" s="481"/>
      <c r="AG86" s="481"/>
      <c r="AH86" s="481"/>
      <c r="AI86" s="481"/>
      <c r="AJ86" s="481"/>
      <c r="AK86" s="481"/>
      <c r="AL86" s="481"/>
      <c r="AM86" s="481"/>
      <c r="AN86" s="481"/>
      <c r="AO86" s="481"/>
    </row>
    <row r="87" spans="1:44" ht="18" customHeight="1" x14ac:dyDescent="0.25">
      <c r="A87" s="481"/>
      <c r="B87" s="493"/>
      <c r="C87" s="493"/>
      <c r="D87" s="493"/>
      <c r="E87" s="493"/>
      <c r="F87" s="493"/>
      <c r="G87" s="493"/>
      <c r="H87" s="493"/>
      <c r="I87" s="493"/>
      <c r="J87" s="493"/>
      <c r="K87" s="493"/>
      <c r="L87" s="493"/>
      <c r="M87" s="493"/>
      <c r="N87" s="493"/>
      <c r="O87" s="493"/>
      <c r="P87" s="493"/>
      <c r="Q87" s="493"/>
      <c r="R87" s="493"/>
      <c r="S87" s="493"/>
      <c r="T87" s="493"/>
      <c r="U87" s="481"/>
      <c r="V87" s="481"/>
      <c r="W87" s="498"/>
      <c r="X87" s="498"/>
      <c r="Y87" s="498"/>
      <c r="Z87" s="498"/>
      <c r="AA87" s="498"/>
      <c r="AB87" s="498"/>
      <c r="AC87" s="498"/>
      <c r="AD87" s="498"/>
      <c r="AE87" s="498"/>
      <c r="AF87" s="498"/>
      <c r="AG87" s="498"/>
      <c r="AH87" s="498"/>
      <c r="AI87" s="498"/>
      <c r="AJ87" s="498"/>
      <c r="AK87" s="498"/>
      <c r="AL87" s="498"/>
      <c r="AM87" s="498"/>
      <c r="AN87" s="498"/>
      <c r="AO87" s="498"/>
    </row>
    <row r="88" spans="1:44" ht="18.75" customHeight="1" x14ac:dyDescent="0.25">
      <c r="A88" s="481"/>
      <c r="B88" s="493"/>
      <c r="C88" s="493"/>
      <c r="D88" s="493"/>
      <c r="E88" s="493"/>
      <c r="F88" s="493"/>
      <c r="G88" s="493"/>
      <c r="H88" s="493"/>
      <c r="I88" s="493"/>
      <c r="J88" s="493"/>
      <c r="K88" s="493"/>
      <c r="L88" s="493"/>
      <c r="M88" s="493"/>
      <c r="N88" s="493"/>
      <c r="O88" s="493"/>
      <c r="P88" s="493"/>
      <c r="Q88" s="493"/>
      <c r="R88" s="493"/>
      <c r="S88" s="493"/>
      <c r="T88" s="493"/>
      <c r="U88" s="481"/>
      <c r="V88" s="481"/>
      <c r="W88" s="498"/>
      <c r="X88" s="498"/>
      <c r="Y88" s="498"/>
      <c r="Z88" s="498"/>
      <c r="AA88" s="498"/>
      <c r="AB88" s="498"/>
      <c r="AC88" s="498"/>
      <c r="AD88" s="498"/>
      <c r="AE88" s="498"/>
      <c r="AF88" s="498"/>
      <c r="AG88" s="498"/>
      <c r="AH88" s="498"/>
      <c r="AI88" s="498"/>
      <c r="AJ88" s="498"/>
      <c r="AK88" s="498"/>
      <c r="AL88" s="498"/>
      <c r="AM88" s="498"/>
      <c r="AN88" s="498"/>
      <c r="AO88" s="498"/>
    </row>
    <row r="89" spans="1:44" ht="17.399999999999999" customHeight="1" x14ac:dyDescent="0.25">
      <c r="A89" s="481"/>
      <c r="B89" s="486"/>
      <c r="C89" s="486"/>
      <c r="D89" s="486"/>
      <c r="E89" s="486"/>
      <c r="F89" s="486"/>
      <c r="G89" s="486"/>
      <c r="H89" s="486"/>
      <c r="I89" s="486"/>
      <c r="J89" s="486"/>
      <c r="K89" s="486"/>
      <c r="L89" s="486"/>
      <c r="M89" s="486"/>
      <c r="N89" s="486"/>
      <c r="O89" s="486"/>
      <c r="P89" s="486"/>
      <c r="Q89" s="486"/>
      <c r="R89" s="486"/>
      <c r="S89" s="486"/>
      <c r="T89" s="486"/>
      <c r="U89" s="481"/>
      <c r="V89" s="481"/>
      <c r="W89" s="498"/>
      <c r="X89" s="498"/>
      <c r="Y89" s="498"/>
      <c r="Z89" s="498"/>
      <c r="AA89" s="498"/>
      <c r="AB89" s="498"/>
      <c r="AC89" s="498"/>
      <c r="AD89" s="498"/>
      <c r="AE89" s="498"/>
      <c r="AF89" s="498"/>
      <c r="AG89" s="498"/>
      <c r="AH89" s="498"/>
      <c r="AI89" s="498"/>
      <c r="AJ89" s="498"/>
      <c r="AK89" s="498"/>
      <c r="AL89" s="498"/>
      <c r="AM89" s="498"/>
      <c r="AN89" s="498"/>
      <c r="AO89" s="498"/>
    </row>
    <row r="90" spans="1:44" ht="14.25" customHeight="1" x14ac:dyDescent="0.25">
      <c r="A90" s="480"/>
      <c r="B90" s="494"/>
      <c r="C90" s="494"/>
      <c r="D90" s="494"/>
      <c r="E90" s="494"/>
      <c r="F90" s="494"/>
      <c r="G90" s="494"/>
      <c r="H90" s="494"/>
      <c r="I90" s="494"/>
      <c r="J90" s="494"/>
      <c r="K90" s="494"/>
      <c r="L90" s="494"/>
      <c r="M90" s="494"/>
      <c r="N90" s="494"/>
      <c r="O90" s="494"/>
      <c r="P90" s="494"/>
      <c r="Q90" s="494"/>
      <c r="R90" s="494"/>
      <c r="S90" s="494"/>
      <c r="T90" s="494"/>
      <c r="U90" s="481"/>
      <c r="V90" s="481"/>
      <c r="W90" s="994"/>
      <c r="X90" s="994"/>
      <c r="Y90" s="994"/>
      <c r="Z90" s="994"/>
      <c r="AA90" s="994"/>
      <c r="AB90" s="994"/>
      <c r="AC90" s="994"/>
      <c r="AD90" s="994"/>
      <c r="AE90" s="994"/>
      <c r="AF90" s="994"/>
      <c r="AG90" s="994"/>
      <c r="AH90" s="994"/>
      <c r="AI90" s="994"/>
      <c r="AJ90" s="994"/>
      <c r="AK90" s="994"/>
      <c r="AL90" s="994"/>
      <c r="AM90" s="994"/>
      <c r="AN90" s="994"/>
      <c r="AO90" s="994"/>
    </row>
    <row r="91" spans="1:44" ht="14.25" customHeight="1" x14ac:dyDescent="0.25">
      <c r="A91" s="482"/>
      <c r="B91" s="481"/>
      <c r="C91" s="481"/>
      <c r="D91" s="481"/>
      <c r="E91" s="481"/>
      <c r="F91" s="481"/>
      <c r="G91" s="481"/>
      <c r="H91" s="481"/>
      <c r="I91" s="481"/>
      <c r="J91" s="481"/>
      <c r="K91" s="481"/>
      <c r="L91" s="481"/>
      <c r="M91" s="481"/>
      <c r="N91" s="481"/>
      <c r="O91" s="481"/>
      <c r="P91" s="481"/>
      <c r="Q91" s="481"/>
      <c r="R91" s="481"/>
      <c r="S91" s="481"/>
      <c r="T91" s="481"/>
      <c r="U91" s="481"/>
      <c r="V91" s="489"/>
      <c r="W91" s="499"/>
      <c r="X91" s="499"/>
      <c r="Y91" s="499"/>
      <c r="Z91" s="499"/>
      <c r="AA91" s="499"/>
      <c r="AB91" s="499"/>
      <c r="AC91" s="499"/>
      <c r="AD91" s="499"/>
      <c r="AE91" s="499"/>
      <c r="AF91" s="499"/>
      <c r="AG91" s="499"/>
      <c r="AH91" s="499"/>
      <c r="AI91" s="499"/>
      <c r="AJ91" s="499"/>
      <c r="AK91" s="499"/>
      <c r="AL91" s="499"/>
      <c r="AM91" s="499"/>
      <c r="AN91" s="499"/>
      <c r="AO91" s="499"/>
    </row>
    <row r="92" spans="1:44" ht="14.25" customHeight="1" x14ac:dyDescent="0.25">
      <c r="A92" s="482"/>
      <c r="B92" s="493"/>
      <c r="C92" s="493"/>
      <c r="D92" s="493"/>
      <c r="E92" s="493"/>
      <c r="F92" s="493"/>
      <c r="G92" s="493"/>
      <c r="H92" s="493"/>
      <c r="I92" s="493"/>
      <c r="J92" s="493"/>
      <c r="K92" s="493"/>
      <c r="L92" s="493"/>
      <c r="M92" s="493"/>
      <c r="N92" s="493"/>
      <c r="O92" s="493"/>
      <c r="P92" s="493"/>
      <c r="Q92" s="493"/>
      <c r="R92" s="493"/>
      <c r="S92" s="493"/>
      <c r="T92" s="493"/>
      <c r="U92" s="481"/>
      <c r="V92" s="481"/>
      <c r="W92" s="481"/>
      <c r="X92" s="481"/>
      <c r="Y92" s="482"/>
      <c r="Z92" s="490"/>
      <c r="AA92" s="481"/>
      <c r="AB92" s="481"/>
      <c r="AC92" s="481"/>
      <c r="AD92" s="481"/>
      <c r="AE92" s="481"/>
      <c r="AF92" s="481"/>
      <c r="AG92" s="481"/>
      <c r="AH92" s="481"/>
      <c r="AI92" s="481"/>
      <c r="AJ92" s="481"/>
      <c r="AK92" s="481"/>
      <c r="AL92" s="481"/>
      <c r="AM92" s="481"/>
      <c r="AN92" s="481"/>
      <c r="AO92" s="481"/>
    </row>
    <row r="93" spans="1:44" ht="14.25" customHeight="1" x14ac:dyDescent="0.25">
      <c r="A93" s="482"/>
      <c r="B93" s="493"/>
      <c r="C93" s="493"/>
      <c r="D93" s="493"/>
      <c r="E93" s="493"/>
      <c r="F93" s="493"/>
      <c r="G93" s="493"/>
      <c r="H93" s="493"/>
      <c r="I93" s="493"/>
      <c r="J93" s="493"/>
      <c r="K93" s="493"/>
      <c r="L93" s="493"/>
      <c r="M93" s="493"/>
      <c r="N93" s="493"/>
      <c r="O93" s="493"/>
      <c r="P93" s="493"/>
      <c r="Q93" s="493"/>
      <c r="R93" s="493"/>
      <c r="S93" s="493"/>
      <c r="T93" s="493"/>
      <c r="U93" s="481"/>
      <c r="V93" s="481"/>
      <c r="W93" s="493"/>
      <c r="X93" s="493"/>
      <c r="Y93" s="493"/>
      <c r="Z93" s="493"/>
      <c r="AA93" s="493"/>
      <c r="AB93" s="493"/>
      <c r="AC93" s="493"/>
      <c r="AD93" s="493"/>
      <c r="AE93" s="493"/>
      <c r="AF93" s="493"/>
      <c r="AG93" s="493"/>
      <c r="AH93" s="493"/>
      <c r="AI93" s="493"/>
      <c r="AJ93" s="493"/>
      <c r="AK93" s="493"/>
      <c r="AL93" s="493"/>
      <c r="AM93" s="493"/>
      <c r="AN93" s="493"/>
      <c r="AO93" s="493"/>
    </row>
    <row r="94" spans="1:44" ht="14.25" customHeight="1" x14ac:dyDescent="0.25">
      <c r="A94" s="482"/>
      <c r="B94" s="493"/>
      <c r="C94" s="493"/>
      <c r="D94" s="493"/>
      <c r="E94" s="493"/>
      <c r="F94" s="493"/>
      <c r="G94" s="493"/>
      <c r="H94" s="493"/>
      <c r="I94" s="493"/>
      <c r="J94" s="493"/>
      <c r="K94" s="493"/>
      <c r="L94" s="493"/>
      <c r="M94" s="493"/>
      <c r="N94" s="493"/>
      <c r="O94" s="493"/>
      <c r="P94" s="493"/>
      <c r="Q94" s="493"/>
      <c r="R94" s="493"/>
      <c r="S94" s="493"/>
      <c r="T94" s="493"/>
      <c r="U94" s="481"/>
      <c r="V94" s="481"/>
      <c r="W94" s="493"/>
      <c r="X94" s="493"/>
      <c r="Y94" s="493"/>
      <c r="Z94" s="493"/>
      <c r="AA94" s="493"/>
      <c r="AB94" s="493"/>
      <c r="AC94" s="493"/>
      <c r="AD94" s="493"/>
      <c r="AE94" s="493"/>
      <c r="AF94" s="493"/>
      <c r="AG94" s="493"/>
      <c r="AH94" s="493"/>
      <c r="AI94" s="493"/>
      <c r="AJ94" s="493"/>
      <c r="AK94" s="493"/>
      <c r="AL94" s="493"/>
      <c r="AM94" s="493"/>
      <c r="AN94" s="493"/>
      <c r="AO94" s="493"/>
    </row>
    <row r="95" spans="1:44" ht="14.25" customHeight="1" x14ac:dyDescent="0.25">
      <c r="A95" s="482"/>
      <c r="B95" s="493"/>
      <c r="C95" s="493"/>
      <c r="D95" s="493"/>
      <c r="E95" s="493"/>
      <c r="F95" s="493"/>
      <c r="G95" s="493"/>
      <c r="H95" s="493"/>
      <c r="I95" s="493"/>
      <c r="J95" s="493"/>
      <c r="K95" s="493"/>
      <c r="L95" s="493"/>
      <c r="M95" s="493"/>
      <c r="N95" s="493"/>
      <c r="O95" s="493"/>
      <c r="P95" s="493"/>
      <c r="Q95" s="493"/>
      <c r="R95" s="493"/>
      <c r="S95" s="493"/>
      <c r="T95" s="493"/>
      <c r="U95" s="481"/>
      <c r="V95" s="481"/>
      <c r="W95" s="493"/>
      <c r="X95" s="493"/>
      <c r="Y95" s="493"/>
      <c r="Z95" s="493"/>
      <c r="AA95" s="493"/>
      <c r="AB95" s="493"/>
      <c r="AC95" s="493"/>
      <c r="AD95" s="493"/>
      <c r="AE95" s="493"/>
      <c r="AF95" s="493"/>
      <c r="AG95" s="493"/>
      <c r="AH95" s="493"/>
      <c r="AI95" s="493"/>
      <c r="AJ95" s="493"/>
      <c r="AK95" s="493"/>
      <c r="AL95" s="493"/>
      <c r="AM95" s="493"/>
      <c r="AN95" s="493"/>
      <c r="AO95" s="493"/>
    </row>
    <row r="96" spans="1:44" ht="14.25" customHeight="1" x14ac:dyDescent="0.25">
      <c r="A96" s="482"/>
      <c r="B96" s="493"/>
      <c r="C96" s="493"/>
      <c r="D96" s="493"/>
      <c r="E96" s="493"/>
      <c r="F96" s="493"/>
      <c r="G96" s="493"/>
      <c r="H96" s="493"/>
      <c r="I96" s="493"/>
      <c r="J96" s="493"/>
      <c r="K96" s="493"/>
      <c r="L96" s="493"/>
      <c r="M96" s="493"/>
      <c r="N96" s="493"/>
      <c r="O96" s="493"/>
      <c r="P96" s="493"/>
      <c r="Q96" s="493"/>
      <c r="R96" s="493"/>
      <c r="S96" s="493"/>
      <c r="T96" s="493"/>
      <c r="U96" s="481"/>
      <c r="V96" s="481"/>
      <c r="W96" s="493"/>
      <c r="X96" s="493"/>
      <c r="Y96" s="493"/>
      <c r="Z96" s="493"/>
      <c r="AA96" s="493"/>
      <c r="AB96" s="493"/>
      <c r="AC96" s="493"/>
      <c r="AD96" s="493"/>
      <c r="AE96" s="493"/>
      <c r="AF96" s="493"/>
      <c r="AG96" s="493"/>
      <c r="AH96" s="493"/>
      <c r="AI96" s="493"/>
      <c r="AJ96" s="493"/>
      <c r="AK96" s="493"/>
      <c r="AL96" s="493"/>
      <c r="AM96" s="493"/>
      <c r="AN96" s="493"/>
      <c r="AO96" s="493"/>
    </row>
    <row r="97" spans="1:41" ht="14.25" customHeight="1" x14ac:dyDescent="0.25">
      <c r="A97" s="482"/>
      <c r="B97" s="493"/>
      <c r="C97" s="493"/>
      <c r="D97" s="493"/>
      <c r="E97" s="493"/>
      <c r="F97" s="493"/>
      <c r="G97" s="493"/>
      <c r="H97" s="493"/>
      <c r="I97" s="493"/>
      <c r="J97" s="493"/>
      <c r="K97" s="493"/>
      <c r="L97" s="493"/>
      <c r="M97" s="493"/>
      <c r="N97" s="493"/>
      <c r="O97" s="493"/>
      <c r="P97" s="493"/>
      <c r="Q97" s="493"/>
      <c r="R97" s="493"/>
      <c r="S97" s="493"/>
      <c r="T97" s="493"/>
      <c r="U97" s="481"/>
      <c r="V97" s="481"/>
      <c r="W97" s="493"/>
      <c r="X97" s="493"/>
      <c r="Y97" s="493"/>
      <c r="Z97" s="493"/>
      <c r="AA97" s="493"/>
      <c r="AB97" s="493"/>
      <c r="AC97" s="493"/>
      <c r="AD97" s="493"/>
      <c r="AE97" s="493"/>
      <c r="AF97" s="493"/>
      <c r="AG97" s="493"/>
      <c r="AH97" s="493"/>
      <c r="AI97" s="493"/>
      <c r="AJ97" s="493"/>
      <c r="AK97" s="493"/>
      <c r="AL97" s="493"/>
      <c r="AM97" s="493"/>
      <c r="AN97" s="493"/>
      <c r="AO97" s="493"/>
    </row>
    <row r="98" spans="1:41" ht="14.25" customHeight="1" x14ac:dyDescent="0.25">
      <c r="A98" s="482"/>
      <c r="B98" s="493"/>
      <c r="C98" s="493"/>
      <c r="D98" s="493"/>
      <c r="E98" s="493"/>
      <c r="F98" s="493"/>
      <c r="G98" s="493"/>
      <c r="H98" s="493"/>
      <c r="I98" s="493"/>
      <c r="J98" s="493"/>
      <c r="K98" s="493"/>
      <c r="L98" s="493"/>
      <c r="M98" s="493"/>
      <c r="N98" s="493"/>
      <c r="O98" s="493"/>
      <c r="P98" s="493"/>
      <c r="Q98" s="493"/>
      <c r="R98" s="493"/>
      <c r="S98" s="493"/>
      <c r="T98" s="493"/>
      <c r="U98" s="481"/>
      <c r="V98" s="479"/>
      <c r="W98" s="483"/>
      <c r="X98" s="483"/>
      <c r="Y98" s="483"/>
      <c r="Z98" s="483"/>
      <c r="AA98" s="483"/>
      <c r="AB98" s="483"/>
      <c r="AC98" s="483"/>
      <c r="AD98" s="483"/>
      <c r="AE98" s="483"/>
      <c r="AF98" s="483"/>
      <c r="AG98" s="483"/>
      <c r="AH98" s="483"/>
      <c r="AI98" s="483"/>
      <c r="AJ98" s="483"/>
      <c r="AK98" s="483"/>
      <c r="AL98" s="483"/>
      <c r="AM98" s="483"/>
      <c r="AN98" s="483"/>
      <c r="AO98" s="483"/>
    </row>
    <row r="99" spans="1:41" ht="14.25" customHeight="1" x14ac:dyDescent="0.25">
      <c r="A99" s="482"/>
      <c r="B99" s="493"/>
      <c r="C99" s="493"/>
      <c r="D99" s="493"/>
      <c r="E99" s="493"/>
      <c r="F99" s="493"/>
      <c r="G99" s="493"/>
      <c r="H99" s="493"/>
      <c r="I99" s="493"/>
      <c r="J99" s="493"/>
      <c r="K99" s="493"/>
      <c r="L99" s="493"/>
      <c r="M99" s="493"/>
      <c r="N99" s="493"/>
      <c r="O99" s="493"/>
      <c r="P99" s="493"/>
      <c r="Q99" s="493"/>
      <c r="R99" s="493"/>
      <c r="S99" s="493"/>
      <c r="T99" s="493"/>
      <c r="U99" s="481"/>
      <c r="V99" s="491"/>
      <c r="W99" s="500"/>
      <c r="X99" s="500"/>
      <c r="Y99" s="500"/>
      <c r="Z99" s="500"/>
      <c r="AA99" s="500"/>
      <c r="AB99" s="500"/>
      <c r="AC99" s="500"/>
      <c r="AD99" s="500"/>
      <c r="AE99" s="500"/>
      <c r="AF99" s="500"/>
      <c r="AG99" s="500"/>
      <c r="AH99" s="500"/>
      <c r="AI99" s="500"/>
      <c r="AJ99" s="500"/>
      <c r="AK99" s="500"/>
      <c r="AL99" s="500"/>
      <c r="AM99" s="500"/>
      <c r="AN99" s="500"/>
      <c r="AO99" s="500"/>
    </row>
    <row r="100" spans="1:41" ht="14.25" customHeight="1" x14ac:dyDescent="0.25">
      <c r="A100" s="492"/>
      <c r="B100" s="493"/>
      <c r="C100" s="493"/>
      <c r="D100" s="493"/>
      <c r="E100" s="493"/>
      <c r="F100" s="493"/>
      <c r="G100" s="493"/>
      <c r="H100" s="493"/>
      <c r="I100" s="493"/>
      <c r="J100" s="493"/>
      <c r="K100" s="493"/>
      <c r="L100" s="493"/>
      <c r="M100" s="493"/>
      <c r="N100" s="493"/>
      <c r="O100" s="493"/>
      <c r="P100" s="493"/>
      <c r="Q100" s="493"/>
      <c r="R100" s="493"/>
      <c r="S100" s="493"/>
      <c r="T100" s="493"/>
      <c r="U100" s="481"/>
      <c r="V100" s="481"/>
      <c r="W100" s="481"/>
      <c r="X100" s="481"/>
      <c r="Y100" s="482"/>
      <c r="Z100" s="490"/>
      <c r="AA100" s="481"/>
      <c r="AB100" s="481"/>
      <c r="AC100" s="481"/>
      <c r="AD100" s="481"/>
      <c r="AE100" s="481"/>
      <c r="AF100" s="481"/>
      <c r="AG100" s="481"/>
      <c r="AH100" s="481"/>
      <c r="AI100" s="481"/>
      <c r="AJ100" s="481"/>
      <c r="AK100" s="481"/>
      <c r="AL100" s="481"/>
      <c r="AM100" s="481"/>
      <c r="AN100" s="481"/>
      <c r="AO100" s="481"/>
    </row>
    <row r="101" spans="1:41" ht="14.25" customHeight="1" x14ac:dyDescent="0.25">
      <c r="A101" s="482"/>
      <c r="B101" s="493"/>
      <c r="C101" s="493"/>
      <c r="D101" s="493"/>
      <c r="E101" s="493"/>
      <c r="F101" s="493"/>
      <c r="G101" s="493"/>
      <c r="H101" s="493"/>
      <c r="I101" s="493"/>
      <c r="J101" s="493"/>
      <c r="K101" s="493"/>
      <c r="L101" s="493"/>
      <c r="M101" s="493"/>
      <c r="N101" s="493"/>
      <c r="O101" s="493"/>
      <c r="P101" s="493"/>
      <c r="Q101" s="493"/>
      <c r="R101" s="493"/>
      <c r="S101" s="493"/>
      <c r="T101" s="493"/>
      <c r="U101" s="481"/>
      <c r="V101" s="482"/>
      <c r="W101" s="495"/>
      <c r="X101" s="495"/>
      <c r="Y101" s="495"/>
      <c r="Z101" s="495"/>
      <c r="AA101" s="495"/>
      <c r="AB101" s="495"/>
      <c r="AC101" s="495"/>
      <c r="AD101" s="495"/>
      <c r="AE101" s="495"/>
      <c r="AF101" s="495"/>
      <c r="AG101" s="495"/>
      <c r="AH101" s="495"/>
      <c r="AI101" s="495"/>
      <c r="AJ101" s="495"/>
      <c r="AK101" s="495"/>
      <c r="AL101" s="495"/>
      <c r="AM101" s="495"/>
      <c r="AN101" s="495"/>
      <c r="AO101" s="495"/>
    </row>
    <row r="102" spans="1:41" ht="14.25" customHeight="1" x14ac:dyDescent="0.25">
      <c r="A102" s="482"/>
      <c r="B102" s="493"/>
      <c r="C102" s="493"/>
      <c r="D102" s="493"/>
      <c r="E102" s="493"/>
      <c r="F102" s="493"/>
      <c r="G102" s="493"/>
      <c r="H102" s="493"/>
      <c r="I102" s="493"/>
      <c r="J102" s="493"/>
      <c r="K102" s="493"/>
      <c r="L102" s="493"/>
      <c r="M102" s="493"/>
      <c r="N102" s="493"/>
      <c r="O102" s="493"/>
      <c r="P102" s="493"/>
      <c r="Q102" s="493"/>
      <c r="R102" s="493"/>
      <c r="S102" s="493"/>
      <c r="T102" s="493"/>
      <c r="U102" s="481"/>
      <c r="V102" s="479"/>
      <c r="W102" s="495"/>
      <c r="X102" s="495"/>
      <c r="Y102" s="495"/>
      <c r="Z102" s="495"/>
      <c r="AA102" s="495"/>
      <c r="AB102" s="495"/>
      <c r="AC102" s="495"/>
      <c r="AD102" s="495"/>
      <c r="AE102" s="495"/>
      <c r="AF102" s="495"/>
      <c r="AG102" s="495"/>
      <c r="AH102" s="495"/>
      <c r="AI102" s="495"/>
      <c r="AJ102" s="495"/>
      <c r="AK102" s="495"/>
      <c r="AL102" s="495"/>
      <c r="AM102" s="495"/>
      <c r="AN102" s="495"/>
      <c r="AO102" s="495"/>
    </row>
    <row r="103" spans="1:41" ht="14.25" customHeight="1" x14ac:dyDescent="0.25">
      <c r="A103" s="480"/>
      <c r="B103" s="494"/>
      <c r="C103" s="494"/>
      <c r="D103" s="494"/>
      <c r="E103" s="494"/>
      <c r="F103" s="494"/>
      <c r="G103" s="494"/>
      <c r="H103" s="494"/>
      <c r="I103" s="494"/>
      <c r="J103" s="494"/>
      <c r="K103" s="494"/>
      <c r="L103" s="494"/>
      <c r="M103" s="494"/>
      <c r="N103" s="494"/>
      <c r="O103" s="494"/>
      <c r="P103" s="494"/>
      <c r="Q103" s="494"/>
      <c r="R103" s="494"/>
      <c r="S103" s="494"/>
      <c r="T103" s="494"/>
      <c r="U103" s="481"/>
      <c r="V103" s="481"/>
      <c r="W103" s="495"/>
      <c r="X103" s="495"/>
      <c r="Y103" s="495"/>
      <c r="Z103" s="495"/>
      <c r="AA103" s="495"/>
      <c r="AB103" s="495"/>
      <c r="AC103" s="495"/>
      <c r="AD103" s="495"/>
      <c r="AE103" s="495"/>
      <c r="AF103" s="495"/>
      <c r="AG103" s="495"/>
      <c r="AH103" s="495"/>
      <c r="AI103" s="495"/>
      <c r="AJ103" s="495"/>
      <c r="AK103" s="495"/>
      <c r="AL103" s="495"/>
      <c r="AM103" s="495"/>
      <c r="AN103" s="495"/>
      <c r="AO103" s="495"/>
    </row>
    <row r="104" spans="1:41" ht="14.25" customHeight="1" x14ac:dyDescent="0.25">
      <c r="A104" s="482"/>
      <c r="B104" s="483"/>
      <c r="C104" s="483"/>
      <c r="D104" s="483"/>
      <c r="E104" s="483"/>
      <c r="F104" s="483"/>
      <c r="G104" s="483"/>
      <c r="H104" s="483"/>
      <c r="I104" s="483"/>
      <c r="J104" s="483"/>
      <c r="K104" s="483"/>
      <c r="L104" s="483"/>
      <c r="M104" s="483"/>
      <c r="N104" s="483"/>
      <c r="O104" s="483"/>
      <c r="P104" s="483"/>
      <c r="Q104" s="483"/>
      <c r="R104" s="483"/>
      <c r="S104" s="483"/>
      <c r="T104" s="483"/>
      <c r="U104" s="481"/>
      <c r="V104" s="481"/>
      <c r="W104" s="495"/>
      <c r="X104" s="495"/>
      <c r="Y104" s="495"/>
      <c r="Z104" s="495"/>
      <c r="AA104" s="495"/>
      <c r="AB104" s="495"/>
      <c r="AC104" s="495"/>
      <c r="AD104" s="495"/>
      <c r="AE104" s="495"/>
      <c r="AF104" s="495"/>
      <c r="AG104" s="495"/>
      <c r="AH104" s="495"/>
      <c r="AI104" s="495"/>
      <c r="AJ104" s="495"/>
      <c r="AK104" s="495"/>
      <c r="AL104" s="495"/>
      <c r="AM104" s="495"/>
      <c r="AN104" s="495"/>
      <c r="AO104" s="495"/>
    </row>
    <row r="105" spans="1:41" ht="14.25" customHeight="1" x14ac:dyDescent="0.25">
      <c r="A105" s="994"/>
      <c r="B105" s="493"/>
      <c r="C105" s="493"/>
      <c r="D105" s="493"/>
      <c r="E105" s="493"/>
      <c r="F105" s="493"/>
      <c r="G105" s="493"/>
      <c r="H105" s="493"/>
      <c r="I105" s="493"/>
      <c r="J105" s="493"/>
      <c r="K105" s="493"/>
      <c r="L105" s="493"/>
      <c r="M105" s="493"/>
      <c r="N105" s="493"/>
      <c r="O105" s="493"/>
      <c r="P105" s="493"/>
      <c r="Q105" s="493"/>
      <c r="R105" s="493"/>
      <c r="S105" s="493"/>
      <c r="T105" s="493"/>
      <c r="U105" s="481"/>
      <c r="V105" s="481"/>
      <c r="W105" s="495"/>
      <c r="X105" s="495"/>
      <c r="Y105" s="495"/>
      <c r="Z105" s="495"/>
      <c r="AA105" s="495"/>
      <c r="AB105" s="495"/>
      <c r="AC105" s="495"/>
      <c r="AD105" s="495"/>
      <c r="AE105" s="495"/>
      <c r="AF105" s="495"/>
      <c r="AG105" s="495"/>
      <c r="AH105" s="495"/>
      <c r="AI105" s="495"/>
      <c r="AJ105" s="495"/>
      <c r="AK105" s="495"/>
      <c r="AL105" s="495"/>
      <c r="AM105" s="495"/>
      <c r="AN105" s="495"/>
      <c r="AO105" s="495"/>
    </row>
    <row r="106" spans="1:41" ht="14.25" customHeight="1" x14ac:dyDescent="0.25">
      <c r="A106" s="484"/>
      <c r="B106" s="493"/>
      <c r="C106" s="493"/>
      <c r="D106" s="493"/>
      <c r="E106" s="493"/>
      <c r="F106" s="493"/>
      <c r="G106" s="493"/>
      <c r="H106" s="493"/>
      <c r="I106" s="493"/>
      <c r="J106" s="493"/>
      <c r="K106" s="493"/>
      <c r="L106" s="493"/>
      <c r="M106" s="493"/>
      <c r="N106" s="493"/>
      <c r="O106" s="493"/>
      <c r="P106" s="493"/>
      <c r="Q106" s="493"/>
      <c r="R106" s="493"/>
      <c r="S106" s="493"/>
      <c r="T106" s="493"/>
      <c r="U106" s="481"/>
      <c r="V106" s="480"/>
      <c r="W106" s="494"/>
      <c r="X106" s="494"/>
      <c r="Y106" s="494"/>
      <c r="Z106" s="494"/>
      <c r="AA106" s="494"/>
      <c r="AB106" s="494"/>
      <c r="AC106" s="494"/>
      <c r="AD106" s="494"/>
      <c r="AE106" s="494"/>
      <c r="AF106" s="494"/>
      <c r="AG106" s="494"/>
      <c r="AH106" s="494"/>
      <c r="AI106" s="494"/>
      <c r="AJ106" s="494"/>
      <c r="AK106" s="494"/>
      <c r="AL106" s="494"/>
      <c r="AM106" s="494"/>
      <c r="AN106" s="494"/>
      <c r="AO106" s="494"/>
    </row>
    <row r="107" spans="1:41" ht="14.25" customHeight="1" x14ac:dyDescent="0.25">
      <c r="A107" s="482"/>
      <c r="B107" s="493"/>
      <c r="C107" s="493"/>
      <c r="D107" s="493"/>
      <c r="E107" s="493"/>
      <c r="F107" s="493"/>
      <c r="G107" s="493"/>
      <c r="H107" s="493"/>
      <c r="I107" s="493"/>
      <c r="J107" s="493"/>
      <c r="K107" s="493"/>
      <c r="L107" s="493"/>
      <c r="M107" s="493"/>
      <c r="N107" s="493"/>
      <c r="O107" s="493"/>
      <c r="P107" s="493"/>
      <c r="Q107" s="493"/>
      <c r="R107" s="493"/>
      <c r="S107" s="493"/>
      <c r="T107" s="493"/>
      <c r="U107" s="481"/>
      <c r="V107" s="480"/>
      <c r="W107" s="487"/>
      <c r="X107" s="481"/>
      <c r="Y107" s="481"/>
      <c r="Z107" s="481"/>
      <c r="AA107" s="481"/>
      <c r="AB107" s="481"/>
      <c r="AC107" s="481"/>
      <c r="AD107" s="481"/>
      <c r="AE107" s="481"/>
      <c r="AF107" s="481"/>
      <c r="AG107" s="481"/>
      <c r="AH107" s="481"/>
      <c r="AI107" s="481"/>
      <c r="AJ107" s="481"/>
      <c r="AK107" s="481"/>
      <c r="AL107" s="481"/>
      <c r="AM107" s="481"/>
      <c r="AN107" s="481"/>
      <c r="AO107" s="481"/>
    </row>
    <row r="108" spans="1:41" ht="14.25" customHeight="1" x14ac:dyDescent="0.25">
      <c r="A108" s="484"/>
      <c r="B108" s="493"/>
      <c r="C108" s="493"/>
      <c r="D108" s="493"/>
      <c r="E108" s="493"/>
      <c r="F108" s="493"/>
      <c r="G108" s="493"/>
      <c r="H108" s="493"/>
      <c r="I108" s="493"/>
      <c r="J108" s="493"/>
      <c r="K108" s="493"/>
      <c r="L108" s="493"/>
      <c r="M108" s="493"/>
      <c r="N108" s="493"/>
      <c r="O108" s="493"/>
      <c r="P108" s="493"/>
      <c r="Q108" s="493"/>
      <c r="R108" s="493"/>
      <c r="S108" s="493"/>
      <c r="T108" s="493"/>
      <c r="U108" s="479"/>
      <c r="V108" s="479"/>
      <c r="W108" s="493"/>
      <c r="X108" s="493"/>
      <c r="Y108" s="493"/>
      <c r="Z108" s="493"/>
      <c r="AA108" s="493"/>
      <c r="AB108" s="493"/>
      <c r="AC108" s="493"/>
      <c r="AD108" s="493"/>
      <c r="AE108" s="493"/>
      <c r="AF108" s="493"/>
      <c r="AG108" s="493"/>
      <c r="AH108" s="493"/>
      <c r="AI108" s="493"/>
      <c r="AJ108" s="493"/>
      <c r="AK108" s="493"/>
      <c r="AL108" s="493"/>
      <c r="AM108" s="493"/>
      <c r="AN108" s="493"/>
      <c r="AO108" s="493"/>
    </row>
    <row r="109" spans="1:41" ht="14.25" customHeight="1" x14ac:dyDescent="0.25">
      <c r="A109" s="484"/>
      <c r="B109" s="493"/>
      <c r="C109" s="493"/>
      <c r="D109" s="493"/>
      <c r="E109" s="493"/>
      <c r="F109" s="493"/>
      <c r="G109" s="493"/>
      <c r="H109" s="493"/>
      <c r="I109" s="493"/>
      <c r="J109" s="493"/>
      <c r="K109" s="493"/>
      <c r="L109" s="493"/>
      <c r="M109" s="493"/>
      <c r="N109" s="493"/>
      <c r="O109" s="493"/>
      <c r="P109" s="493"/>
      <c r="Q109" s="493"/>
      <c r="R109" s="493"/>
      <c r="S109" s="493"/>
      <c r="T109" s="493"/>
      <c r="U109" s="481"/>
      <c r="V109" s="481"/>
      <c r="W109" s="493"/>
      <c r="X109" s="493"/>
      <c r="Y109" s="493"/>
      <c r="Z109" s="493"/>
      <c r="AA109" s="493"/>
      <c r="AB109" s="493"/>
      <c r="AC109" s="493"/>
      <c r="AD109" s="493"/>
      <c r="AE109" s="493"/>
      <c r="AF109" s="493"/>
      <c r="AG109" s="493"/>
      <c r="AH109" s="493"/>
      <c r="AI109" s="493"/>
      <c r="AJ109" s="493"/>
      <c r="AK109" s="493"/>
      <c r="AL109" s="493"/>
      <c r="AM109" s="493"/>
      <c r="AN109" s="493"/>
      <c r="AO109" s="493"/>
    </row>
    <row r="110" spans="1:41" ht="14.25" customHeight="1" x14ac:dyDescent="0.25">
      <c r="A110" s="482"/>
      <c r="B110" s="493"/>
      <c r="C110" s="493"/>
      <c r="D110" s="493"/>
      <c r="E110" s="493"/>
      <c r="F110" s="493"/>
      <c r="G110" s="493"/>
      <c r="H110" s="493"/>
      <c r="I110" s="493"/>
      <c r="J110" s="493"/>
      <c r="K110" s="493"/>
      <c r="L110" s="493"/>
      <c r="M110" s="493"/>
      <c r="N110" s="493"/>
      <c r="O110" s="493"/>
      <c r="P110" s="493"/>
      <c r="Q110" s="493"/>
      <c r="R110" s="493"/>
      <c r="S110" s="493"/>
      <c r="T110" s="493"/>
      <c r="U110" s="481"/>
      <c r="V110" s="481"/>
      <c r="W110" s="493"/>
      <c r="X110" s="493"/>
      <c r="Y110" s="493"/>
      <c r="Z110" s="493"/>
      <c r="AA110" s="493"/>
      <c r="AB110" s="493"/>
      <c r="AC110" s="493"/>
      <c r="AD110" s="493"/>
      <c r="AE110" s="493"/>
      <c r="AF110" s="493"/>
      <c r="AG110" s="493"/>
      <c r="AH110" s="493"/>
      <c r="AI110" s="493"/>
      <c r="AJ110" s="493"/>
      <c r="AK110" s="493"/>
      <c r="AL110" s="493"/>
      <c r="AM110" s="493"/>
      <c r="AN110" s="493"/>
      <c r="AO110" s="493"/>
    </row>
    <row r="111" spans="1:41" ht="14.25" customHeight="1" x14ac:dyDescent="0.25">
      <c r="A111" s="482"/>
      <c r="B111" s="493"/>
      <c r="C111" s="493"/>
      <c r="D111" s="493"/>
      <c r="E111" s="493"/>
      <c r="F111" s="493"/>
      <c r="G111" s="493"/>
      <c r="H111" s="493"/>
      <c r="I111" s="493"/>
      <c r="J111" s="493"/>
      <c r="K111" s="493"/>
      <c r="L111" s="493"/>
      <c r="M111" s="493"/>
      <c r="N111" s="493"/>
      <c r="O111" s="493"/>
      <c r="P111" s="493"/>
      <c r="Q111" s="493"/>
      <c r="R111" s="493"/>
      <c r="S111" s="493"/>
      <c r="T111" s="493"/>
      <c r="U111" s="481"/>
      <c r="V111" s="481"/>
      <c r="W111" s="493"/>
      <c r="X111" s="493"/>
      <c r="Y111" s="493"/>
      <c r="Z111" s="493"/>
      <c r="AA111" s="493"/>
      <c r="AB111" s="493"/>
      <c r="AC111" s="493"/>
      <c r="AD111" s="493"/>
      <c r="AE111" s="493"/>
      <c r="AF111" s="493"/>
      <c r="AG111" s="493"/>
      <c r="AH111" s="493"/>
      <c r="AI111" s="493"/>
      <c r="AJ111" s="493"/>
      <c r="AK111" s="493"/>
      <c r="AL111" s="493"/>
      <c r="AM111" s="493"/>
      <c r="AN111" s="493"/>
      <c r="AO111" s="493"/>
    </row>
    <row r="112" spans="1:41" ht="14.25" customHeight="1" x14ac:dyDescent="0.25">
      <c r="A112" s="994"/>
      <c r="B112" s="493"/>
      <c r="C112" s="493"/>
      <c r="D112" s="493"/>
      <c r="E112" s="493"/>
      <c r="F112" s="493"/>
      <c r="G112" s="493"/>
      <c r="H112" s="493"/>
      <c r="I112" s="493"/>
      <c r="J112" s="493"/>
      <c r="K112" s="493"/>
      <c r="L112" s="493"/>
      <c r="M112" s="493"/>
      <c r="N112" s="493"/>
      <c r="O112" s="493"/>
      <c r="P112" s="493"/>
      <c r="Q112" s="493"/>
      <c r="R112" s="493"/>
      <c r="S112" s="493"/>
      <c r="T112" s="493"/>
      <c r="U112" s="481"/>
      <c r="V112" s="481"/>
      <c r="W112" s="493"/>
      <c r="X112" s="493"/>
      <c r="Y112" s="493"/>
      <c r="Z112" s="493"/>
      <c r="AA112" s="493"/>
      <c r="AB112" s="493"/>
      <c r="AC112" s="493"/>
      <c r="AD112" s="493"/>
      <c r="AE112" s="493"/>
      <c r="AF112" s="493"/>
      <c r="AG112" s="493"/>
      <c r="AH112" s="493"/>
      <c r="AI112" s="493"/>
      <c r="AJ112" s="493"/>
      <c r="AK112" s="493"/>
      <c r="AL112" s="493"/>
      <c r="AM112" s="493"/>
      <c r="AN112" s="493"/>
      <c r="AO112" s="493"/>
    </row>
    <row r="113" spans="1:41" ht="14.25" customHeight="1" x14ac:dyDescent="0.25">
      <c r="A113" s="994"/>
      <c r="B113" s="493"/>
      <c r="C113" s="493"/>
      <c r="D113" s="493"/>
      <c r="E113" s="493"/>
      <c r="F113" s="493"/>
      <c r="G113" s="493"/>
      <c r="H113" s="493"/>
      <c r="I113" s="493"/>
      <c r="J113" s="493"/>
      <c r="K113" s="493"/>
      <c r="L113" s="493"/>
      <c r="M113" s="493"/>
      <c r="N113" s="493"/>
      <c r="O113" s="493"/>
      <c r="P113" s="493"/>
      <c r="Q113" s="493"/>
      <c r="R113" s="493"/>
      <c r="S113" s="493"/>
      <c r="T113" s="493"/>
      <c r="U113" s="479"/>
      <c r="V113" s="481"/>
      <c r="W113" s="486"/>
      <c r="X113" s="486"/>
      <c r="Y113" s="486"/>
      <c r="Z113" s="486"/>
      <c r="AA113" s="486"/>
      <c r="AB113" s="486"/>
      <c r="AC113" s="486"/>
      <c r="AD113" s="486"/>
      <c r="AE113" s="486"/>
      <c r="AF113" s="486"/>
      <c r="AG113" s="486"/>
      <c r="AH113" s="486"/>
      <c r="AI113" s="486"/>
      <c r="AJ113" s="486"/>
      <c r="AK113" s="486"/>
      <c r="AL113" s="486"/>
      <c r="AM113" s="486"/>
      <c r="AN113" s="486"/>
      <c r="AO113" s="486"/>
    </row>
    <row r="114" spans="1:41" ht="14.25" customHeight="1" x14ac:dyDescent="0.25">
      <c r="A114" s="994"/>
      <c r="B114" s="493"/>
      <c r="C114" s="493"/>
      <c r="D114" s="493"/>
      <c r="E114" s="493"/>
      <c r="F114" s="493"/>
      <c r="G114" s="493"/>
      <c r="H114" s="493"/>
      <c r="I114" s="493"/>
      <c r="J114" s="493"/>
      <c r="K114" s="493"/>
      <c r="L114" s="493"/>
      <c r="M114" s="493"/>
      <c r="N114" s="493"/>
      <c r="O114" s="493"/>
      <c r="P114" s="493"/>
      <c r="Q114" s="493"/>
      <c r="R114" s="493"/>
      <c r="S114" s="493"/>
      <c r="T114" s="493"/>
      <c r="U114" s="481"/>
      <c r="V114" s="994"/>
      <c r="W114" s="994"/>
      <c r="X114" s="994"/>
      <c r="Y114" s="994"/>
      <c r="Z114" s="994"/>
      <c r="AA114" s="994"/>
      <c r="AB114" s="994"/>
      <c r="AC114" s="994"/>
      <c r="AD114" s="994"/>
      <c r="AE114" s="994"/>
      <c r="AF114" s="994"/>
      <c r="AG114" s="994"/>
      <c r="AH114" s="994"/>
      <c r="AI114" s="994"/>
      <c r="AJ114" s="994"/>
      <c r="AK114" s="994"/>
      <c r="AL114" s="994"/>
      <c r="AM114" s="994"/>
      <c r="AN114" s="994"/>
      <c r="AO114" s="994"/>
    </row>
    <row r="115" spans="1:41" ht="14.25" customHeight="1" x14ac:dyDescent="0.25">
      <c r="U115" s="113"/>
    </row>
    <row r="116" spans="1:41" ht="14.25" customHeight="1" x14ac:dyDescent="0.25">
      <c r="U116" s="113"/>
    </row>
    <row r="117" spans="1:41" ht="14.25" customHeight="1" x14ac:dyDescent="0.25">
      <c r="U117" s="113"/>
    </row>
    <row r="118" spans="1:41" ht="14.25" customHeight="1" x14ac:dyDescent="0.25">
      <c r="U118" s="113"/>
    </row>
    <row r="119" spans="1:41" ht="14.25" customHeight="1" x14ac:dyDescent="0.25">
      <c r="U119" s="113"/>
    </row>
    <row r="120" spans="1:41" ht="14.25" customHeight="1" x14ac:dyDescent="0.25">
      <c r="U120" s="114"/>
    </row>
    <row r="121" spans="1:41" ht="14.25" customHeight="1" x14ac:dyDescent="0.25">
      <c r="U121" s="113"/>
    </row>
    <row r="122" spans="1:41" ht="14.25" customHeight="1" x14ac:dyDescent="0.25">
      <c r="U122" s="113"/>
    </row>
    <row r="123" spans="1:41" ht="14.25" customHeight="1" x14ac:dyDescent="0.25">
      <c r="U123" s="113"/>
    </row>
    <row r="124" spans="1:41" ht="14.25" customHeight="1" x14ac:dyDescent="0.25">
      <c r="U124" s="113"/>
    </row>
    <row r="125" spans="1:41" ht="14.25" customHeight="1" x14ac:dyDescent="0.25">
      <c r="U125" s="113"/>
    </row>
    <row r="126" spans="1:41" ht="14.25" customHeight="1" x14ac:dyDescent="0.25">
      <c r="U126" s="113"/>
    </row>
  </sheetData>
  <sheetProtection password="EC30" sheet="1" objects="1" scenarios="1" insertRows="0"/>
  <mergeCells count="202">
    <mergeCell ref="D16:R18"/>
    <mergeCell ref="S16:Z17"/>
    <mergeCell ref="AA16:AA18"/>
    <mergeCell ref="AB16:AE18"/>
    <mergeCell ref="AF16:AO17"/>
    <mergeCell ref="S18:V18"/>
    <mergeCell ref="W18:Z18"/>
    <mergeCell ref="A10:G10"/>
    <mergeCell ref="H10:T10"/>
    <mergeCell ref="U10:Y10"/>
    <mergeCell ref="AA10:AF10"/>
    <mergeCell ref="AG10:AI10"/>
    <mergeCell ref="A11:G11"/>
    <mergeCell ref="AA11:AI11"/>
    <mergeCell ref="A13:AO13"/>
    <mergeCell ref="A14:AO15"/>
    <mergeCell ref="A16:C18"/>
    <mergeCell ref="AF18:AJ18"/>
    <mergeCell ref="AK18:AO18"/>
    <mergeCell ref="A1:AO1"/>
    <mergeCell ref="A2:AO2"/>
    <mergeCell ref="A4:G4"/>
    <mergeCell ref="H4:J4"/>
    <mergeCell ref="L4:P4"/>
    <mergeCell ref="W4:AA4"/>
    <mergeCell ref="AH4:AO4"/>
    <mergeCell ref="B8:G8"/>
    <mergeCell ref="M8:AG8"/>
    <mergeCell ref="AH8:AO8"/>
    <mergeCell ref="A7:G7"/>
    <mergeCell ref="M7:AG7"/>
    <mergeCell ref="AH7:AO7"/>
    <mergeCell ref="D5:G5"/>
    <mergeCell ref="AH5:AO5"/>
    <mergeCell ref="A6:G6"/>
    <mergeCell ref="AH6:AO6"/>
    <mergeCell ref="I5:AF6"/>
    <mergeCell ref="AK19:AO19"/>
    <mergeCell ref="D20:R20"/>
    <mergeCell ref="S20:V20"/>
    <mergeCell ref="W20:Z20"/>
    <mergeCell ref="AF20:AJ20"/>
    <mergeCell ref="AK20:AO20"/>
    <mergeCell ref="A20:C20"/>
    <mergeCell ref="D19:R19"/>
    <mergeCell ref="S19:V19"/>
    <mergeCell ref="W19:Z19"/>
    <mergeCell ref="AF19:AJ19"/>
    <mergeCell ref="AB19:AE19"/>
    <mergeCell ref="AB20:AE20"/>
    <mergeCell ref="A19:C19"/>
    <mergeCell ref="AK21:AO21"/>
    <mergeCell ref="A22:C22"/>
    <mergeCell ref="D22:R22"/>
    <mergeCell ref="S22:V22"/>
    <mergeCell ref="W22:Z22"/>
    <mergeCell ref="AF22:AJ22"/>
    <mergeCell ref="AK22:AO22"/>
    <mergeCell ref="A21:C21"/>
    <mergeCell ref="D21:R21"/>
    <mergeCell ref="S21:V21"/>
    <mergeCell ref="W21:Z21"/>
    <mergeCell ref="AF21:AJ21"/>
    <mergeCell ref="AB21:AE21"/>
    <mergeCell ref="AB22:AE22"/>
    <mergeCell ref="AK23:AO23"/>
    <mergeCell ref="A24:C24"/>
    <mergeCell ref="D24:R24"/>
    <mergeCell ref="S24:V24"/>
    <mergeCell ref="W24:Z24"/>
    <mergeCell ref="AF24:AJ24"/>
    <mergeCell ref="AK24:AO24"/>
    <mergeCell ref="A23:C23"/>
    <mergeCell ref="D23:R23"/>
    <mergeCell ref="S23:V23"/>
    <mergeCell ref="W23:Z23"/>
    <mergeCell ref="AF23:AJ23"/>
    <mergeCell ref="AB23:AE23"/>
    <mergeCell ref="AB24:AE24"/>
    <mergeCell ref="AK25:AO25"/>
    <mergeCell ref="A26:C26"/>
    <mergeCell ref="D26:R26"/>
    <mergeCell ref="S26:V26"/>
    <mergeCell ref="W26:Z26"/>
    <mergeCell ref="AF26:AJ26"/>
    <mergeCell ref="AK26:AO26"/>
    <mergeCell ref="A25:C25"/>
    <mergeCell ref="D25:R25"/>
    <mergeCell ref="S25:V25"/>
    <mergeCell ref="W25:Z25"/>
    <mergeCell ref="AF25:AJ25"/>
    <mergeCell ref="AB25:AE25"/>
    <mergeCell ref="AB26:AE26"/>
    <mergeCell ref="AK27:AO27"/>
    <mergeCell ref="A28:C28"/>
    <mergeCell ref="D28:R28"/>
    <mergeCell ref="S28:V28"/>
    <mergeCell ref="W28:Z28"/>
    <mergeCell ref="AF28:AJ28"/>
    <mergeCell ref="AK28:AO28"/>
    <mergeCell ref="A27:C27"/>
    <mergeCell ref="D27:R27"/>
    <mergeCell ref="S27:V27"/>
    <mergeCell ref="W27:Z27"/>
    <mergeCell ref="AF27:AJ27"/>
    <mergeCell ref="AB27:AE27"/>
    <mergeCell ref="AB28:AE28"/>
    <mergeCell ref="AK29:AO29"/>
    <mergeCell ref="A30:C30"/>
    <mergeCell ref="D30:R30"/>
    <mergeCell ref="S30:V30"/>
    <mergeCell ref="W30:Z30"/>
    <mergeCell ref="AF30:AJ30"/>
    <mergeCell ref="AK30:AO30"/>
    <mergeCell ref="A29:C29"/>
    <mergeCell ref="D29:R29"/>
    <mergeCell ref="S29:V29"/>
    <mergeCell ref="W29:Z29"/>
    <mergeCell ref="AF29:AJ29"/>
    <mergeCell ref="AB29:AE29"/>
    <mergeCell ref="AB30:AE30"/>
    <mergeCell ref="AK31:AO31"/>
    <mergeCell ref="A32:C32"/>
    <mergeCell ref="D32:R32"/>
    <mergeCell ref="S32:V32"/>
    <mergeCell ref="W32:Z32"/>
    <mergeCell ref="AF32:AJ32"/>
    <mergeCell ref="AK32:AO32"/>
    <mergeCell ref="A31:C31"/>
    <mergeCell ref="D31:R31"/>
    <mergeCell ref="S31:V31"/>
    <mergeCell ref="W31:Z31"/>
    <mergeCell ref="AF31:AJ31"/>
    <mergeCell ref="AB31:AE31"/>
    <mergeCell ref="AB32:AE32"/>
    <mergeCell ref="AK33:AO33"/>
    <mergeCell ref="A34:C34"/>
    <mergeCell ref="D34:R34"/>
    <mergeCell ref="S34:V34"/>
    <mergeCell ref="W34:Z34"/>
    <mergeCell ref="AF34:AJ34"/>
    <mergeCell ref="AK34:AO34"/>
    <mergeCell ref="A33:C33"/>
    <mergeCell ref="D33:R33"/>
    <mergeCell ref="S33:V33"/>
    <mergeCell ref="W33:Z33"/>
    <mergeCell ref="AF33:AJ33"/>
    <mergeCell ref="AB33:AE33"/>
    <mergeCell ref="AB34:AE34"/>
    <mergeCell ref="A36:C36"/>
    <mergeCell ref="D36:R36"/>
    <mergeCell ref="S36:V36"/>
    <mergeCell ref="W36:Z36"/>
    <mergeCell ref="AF36:AJ36"/>
    <mergeCell ref="AK36:AO36"/>
    <mergeCell ref="A35:C35"/>
    <mergeCell ref="D35:R35"/>
    <mergeCell ref="S35:V35"/>
    <mergeCell ref="W35:Z35"/>
    <mergeCell ref="AF35:AJ35"/>
    <mergeCell ref="AB35:AE35"/>
    <mergeCell ref="AB36:AE36"/>
    <mergeCell ref="B59:AO59"/>
    <mergeCell ref="H49:N50"/>
    <mergeCell ref="O49:AA50"/>
    <mergeCell ref="AB49:AH49"/>
    <mergeCell ref="AI49:AO49"/>
    <mergeCell ref="B54:AO54"/>
    <mergeCell ref="B55:AO55"/>
    <mergeCell ref="AF39:AJ39"/>
    <mergeCell ref="AK39:AO39"/>
    <mergeCell ref="AF41:AO42"/>
    <mergeCell ref="I46:U46"/>
    <mergeCell ref="A48:G48"/>
    <mergeCell ref="H48:N48"/>
    <mergeCell ref="O48:AA48"/>
    <mergeCell ref="AB48:AH48"/>
    <mergeCell ref="AI48:AO48"/>
    <mergeCell ref="AQ34:AU36"/>
    <mergeCell ref="AQ30:AU31"/>
    <mergeCell ref="AQ32:AU32"/>
    <mergeCell ref="AQ33:AU33"/>
    <mergeCell ref="L44:N44"/>
    <mergeCell ref="R4:V4"/>
    <mergeCell ref="B56:AO56"/>
    <mergeCell ref="B57:AO57"/>
    <mergeCell ref="B58:AO58"/>
    <mergeCell ref="AK37:AO37"/>
    <mergeCell ref="A38:C38"/>
    <mergeCell ref="D38:R38"/>
    <mergeCell ref="S38:V38"/>
    <mergeCell ref="W38:Z38"/>
    <mergeCell ref="AF38:AJ38"/>
    <mergeCell ref="AK38:AO38"/>
    <mergeCell ref="A37:C37"/>
    <mergeCell ref="D37:R37"/>
    <mergeCell ref="S37:V37"/>
    <mergeCell ref="W37:Z37"/>
    <mergeCell ref="AF37:AJ37"/>
    <mergeCell ref="AB37:AE37"/>
    <mergeCell ref="AB38:AE38"/>
    <mergeCell ref="AK35:AO35"/>
  </mergeCells>
  <conditionalFormatting sqref="W4 L4 R4">
    <cfRule type="expression" dxfId="370" priority="3" stopIfTrue="1">
      <formula>L4&lt;&gt;TypeChantier</formula>
    </cfRule>
  </conditionalFormatting>
  <conditionalFormatting sqref="AF20:AO38">
    <cfRule type="cellIs" dxfId="369" priority="2" stopIfTrue="1" operator="equal">
      <formula>0</formula>
    </cfRule>
  </conditionalFormatting>
  <conditionalFormatting sqref="X44">
    <cfRule type="expression" dxfId="368" priority="5" stopIfTrue="1">
      <formula>#REF!&lt;&gt;0</formula>
    </cfRule>
  </conditionalFormatting>
  <conditionalFormatting sqref="B58:AO58">
    <cfRule type="expression" dxfId="367" priority="6">
      <formula>$L$44&lt;0</formula>
    </cfRule>
  </conditionalFormatting>
  <conditionalFormatting sqref="AF19:AO19">
    <cfRule type="cellIs" dxfId="366" priority="1" stopIfTrue="1" operator="equal">
      <formula>0</formula>
    </cfRule>
  </conditionalFormatting>
  <dataValidations count="1">
    <dataValidation type="list" allowBlank="1" showInputMessage="1" showErrorMessage="1" sqref="AR1" xr:uid="{00000000-0002-0000-0E00-000000000000}">
      <formula1>"FR,NL"</formula1>
    </dataValidation>
  </dataValidations>
  <pageMargins left="0.19685039370078741" right="0.19685039370078741" top="0.19685039370078741" bottom="0.19685039370078741" header="0" footer="0"/>
  <pageSetup paperSize="9" scale="97" fitToHeight="0" orientation="portrait" r:id="rId1"/>
  <headerFooter alignWithMargins="0"/>
  <rowBreaks count="1" manualBreakCount="1">
    <brk id="59" max="40" man="1"/>
  </rowBreaks>
  <drawing r:id="rId2"/>
  <legacyDrawing r:id="rId3"/>
  <oleObjects>
    <mc:AlternateContent xmlns:mc="http://schemas.openxmlformats.org/markup-compatibility/2006">
      <mc:Choice Requires="x14">
        <oleObject progId="Document" shapeId="31754" r:id="rId4">
          <objectPr defaultSize="0" autoPict="0" r:id="rId5">
            <anchor moveWithCells="1">
              <from>
                <xdr:col>0</xdr:col>
                <xdr:colOff>60960</xdr:colOff>
                <xdr:row>60</xdr:row>
                <xdr:rowOff>22860</xdr:rowOff>
              </from>
              <to>
                <xdr:col>38</xdr:col>
                <xdr:colOff>152400</xdr:colOff>
                <xdr:row>108</xdr:row>
                <xdr:rowOff>99060</xdr:rowOff>
              </to>
            </anchor>
          </objectPr>
        </oleObject>
      </mc:Choice>
      <mc:Fallback>
        <oleObject progId="Document" shapeId="31754" r:id="rId4"/>
      </mc:Fallback>
    </mc:AlternateContent>
  </oleObjects>
  <extLst>
    <ext xmlns:x14="http://schemas.microsoft.com/office/spreadsheetml/2009/9/main" uri="{CCE6A557-97BC-4b89-ADB6-D9C93CAAB3DF}">
      <x14:dataValidations xmlns:xm="http://schemas.microsoft.com/office/excel/2006/main" count="1">
        <x14:dataValidation type="list" allowBlank="1" xr:uid="{00000000-0002-0000-0E00-000001000000}">
          <x14:formula1>
            <xm:f>MR!$A:$A</xm:f>
          </x14:formula1>
          <xm:sqref>A20:C38</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pageSetUpPr fitToPage="1"/>
  </sheetPr>
  <dimension ref="A1:FL126"/>
  <sheetViews>
    <sheetView zoomScaleNormal="100" zoomScaleSheetLayoutView="70" workbookViewId="0">
      <selection activeCell="AG10" sqref="AG10:AI10"/>
    </sheetView>
  </sheetViews>
  <sheetFormatPr baseColWidth="10" defaultColWidth="11.44140625" defaultRowHeight="13.2" x14ac:dyDescent="0.25"/>
  <cols>
    <col min="1" max="3" width="2.88671875" style="917" customWidth="1"/>
    <col min="4" max="26" width="2.44140625" style="917" customWidth="1"/>
    <col min="27" max="27" width="5.5546875" style="917" customWidth="1"/>
    <col min="28" max="31" width="2.5546875" style="917" customWidth="1"/>
    <col min="32" max="41" width="2.44140625" style="917" customWidth="1"/>
    <col min="42" max="42" width="7.5546875" style="917" customWidth="1"/>
    <col min="43" max="45" width="11.44140625" style="256" customWidth="1"/>
    <col min="46" max="46" width="11.44140625" style="175" customWidth="1"/>
    <col min="47" max="47" width="15.44140625" style="175" customWidth="1"/>
    <col min="48" max="16384" width="11.44140625" style="917"/>
  </cols>
  <sheetData>
    <row r="1" spans="1:51" s="89" customFormat="1" ht="17.399999999999999" x14ac:dyDescent="0.3">
      <c r="A1" s="1769" t="s">
        <v>186</v>
      </c>
      <c r="B1" s="1769"/>
      <c r="C1" s="1769"/>
      <c r="D1" s="1769"/>
      <c r="E1" s="1769"/>
      <c r="F1" s="1769"/>
      <c r="G1" s="1769"/>
      <c r="H1" s="1769"/>
      <c r="I1" s="1769"/>
      <c r="J1" s="1769"/>
      <c r="K1" s="1769"/>
      <c r="L1" s="1769"/>
      <c r="M1" s="1769"/>
      <c r="N1" s="1769"/>
      <c r="O1" s="1769"/>
      <c r="P1" s="1769"/>
      <c r="Q1" s="1769"/>
      <c r="R1" s="1769"/>
      <c r="S1" s="1769"/>
      <c r="T1" s="1769"/>
      <c r="U1" s="1769"/>
      <c r="V1" s="1769"/>
      <c r="W1" s="1769"/>
      <c r="X1" s="1769"/>
      <c r="Y1" s="1769"/>
      <c r="Z1" s="1769"/>
      <c r="AA1" s="1769"/>
      <c r="AB1" s="1769"/>
      <c r="AC1" s="1769"/>
      <c r="AD1" s="1769"/>
      <c r="AE1" s="1769"/>
      <c r="AF1" s="1769"/>
      <c r="AG1" s="1769"/>
      <c r="AH1" s="1769"/>
      <c r="AI1" s="1769"/>
      <c r="AJ1" s="1769"/>
      <c r="AK1" s="1769"/>
      <c r="AL1" s="1769"/>
      <c r="AM1" s="1769"/>
      <c r="AN1" s="1769"/>
      <c r="AO1" s="1769"/>
      <c r="AR1" s="256"/>
      <c r="AT1" s="239"/>
      <c r="AU1" s="239"/>
    </row>
    <row r="2" spans="1:51" s="92" customFormat="1" ht="17.399999999999999" x14ac:dyDescent="0.3">
      <c r="A2" s="1770" t="s">
        <v>442</v>
      </c>
      <c r="B2" s="1770"/>
      <c r="C2" s="1770"/>
      <c r="D2" s="1770"/>
      <c r="E2" s="1770"/>
      <c r="F2" s="1770"/>
      <c r="G2" s="1770"/>
      <c r="H2" s="1770"/>
      <c r="I2" s="1770"/>
      <c r="J2" s="1770"/>
      <c r="K2" s="1770"/>
      <c r="L2" s="1770"/>
      <c r="M2" s="1770"/>
      <c r="N2" s="1770"/>
      <c r="O2" s="1770"/>
      <c r="P2" s="1770"/>
      <c r="Q2" s="1770"/>
      <c r="R2" s="1770"/>
      <c r="S2" s="1770"/>
      <c r="T2" s="1770"/>
      <c r="U2" s="1770"/>
      <c r="V2" s="1770"/>
      <c r="W2" s="1770"/>
      <c r="X2" s="1770"/>
      <c r="Y2" s="1770"/>
      <c r="Z2" s="1770"/>
      <c r="AA2" s="1770"/>
      <c r="AB2" s="1770"/>
      <c r="AC2" s="1770"/>
      <c r="AD2" s="1770"/>
      <c r="AE2" s="1770"/>
      <c r="AF2" s="1770"/>
      <c r="AG2" s="1770"/>
      <c r="AH2" s="1770"/>
      <c r="AI2" s="1770"/>
      <c r="AJ2" s="1770"/>
      <c r="AK2" s="1770"/>
      <c r="AL2" s="1770"/>
      <c r="AM2" s="1770"/>
      <c r="AN2" s="1770"/>
      <c r="AO2" s="1770"/>
      <c r="AR2" s="257"/>
      <c r="AT2" s="240"/>
      <c r="AU2" s="240"/>
    </row>
    <row r="3" spans="1:51" x14ac:dyDescent="0.25">
      <c r="A3" s="917" t="str">
        <f>données!A5</f>
        <v>version 2021 (1)</v>
      </c>
      <c r="AR3" s="258"/>
    </row>
    <row r="4" spans="1:51" x14ac:dyDescent="0.25">
      <c r="A4" s="1620" t="s">
        <v>100</v>
      </c>
      <c r="B4" s="1620"/>
      <c r="C4" s="1620"/>
      <c r="D4" s="1620"/>
      <c r="E4" s="1620"/>
      <c r="F4" s="1620"/>
      <c r="G4" s="1780"/>
      <c r="H4" s="1519" t="s">
        <v>97</v>
      </c>
      <c r="I4" s="1520"/>
      <c r="J4" s="1520"/>
      <c r="K4" s="269"/>
      <c r="L4" s="1647" t="s">
        <v>488</v>
      </c>
      <c r="M4" s="1647"/>
      <c r="N4" s="1647"/>
      <c r="O4" s="1647"/>
      <c r="P4" s="1647"/>
      <c r="Q4" s="269"/>
      <c r="R4" s="1647" t="s">
        <v>484</v>
      </c>
      <c r="S4" s="1647"/>
      <c r="T4" s="1647"/>
      <c r="U4" s="1647"/>
      <c r="V4" s="1647"/>
      <c r="W4" s="1647" t="s">
        <v>489</v>
      </c>
      <c r="X4" s="1647"/>
      <c r="Y4" s="1647"/>
      <c r="Z4" s="1647"/>
      <c r="AA4" s="1647"/>
      <c r="AB4" s="1133" t="s">
        <v>42</v>
      </c>
      <c r="AC4" s="1276"/>
      <c r="AD4" s="1276"/>
      <c r="AE4" s="1276"/>
      <c r="AF4" s="1276"/>
      <c r="AG4" s="1134"/>
      <c r="AH4" s="1621" t="s">
        <v>101</v>
      </c>
      <c r="AI4" s="1622"/>
      <c r="AJ4" s="1622"/>
      <c r="AK4" s="1622"/>
      <c r="AL4" s="1622"/>
      <c r="AM4" s="1622"/>
      <c r="AN4" s="1622"/>
      <c r="AO4" s="1622"/>
      <c r="AP4" s="20"/>
      <c r="AQ4" s="259"/>
      <c r="AR4" s="258"/>
    </row>
    <row r="5" spans="1:51" ht="12.75" customHeight="1" x14ac:dyDescent="0.25">
      <c r="A5" s="1123" t="s">
        <v>137</v>
      </c>
      <c r="B5" s="1123"/>
      <c r="C5" s="1123"/>
      <c r="D5" s="1744">
        <f>données!D7</f>
        <v>0</v>
      </c>
      <c r="E5" s="1744"/>
      <c r="F5" s="1744"/>
      <c r="G5" s="1779"/>
      <c r="H5" s="269" t="s">
        <v>141</v>
      </c>
      <c r="I5" s="1701">
        <f>données!$J$7</f>
        <v>0</v>
      </c>
      <c r="J5" s="1701"/>
      <c r="K5" s="1701"/>
      <c r="L5" s="1701"/>
      <c r="M5" s="1701"/>
      <c r="N5" s="1701"/>
      <c r="O5" s="1701"/>
      <c r="P5" s="1701"/>
      <c r="Q5" s="1701"/>
      <c r="R5" s="1701"/>
      <c r="S5" s="1701"/>
      <c r="T5" s="1701"/>
      <c r="U5" s="1701"/>
      <c r="V5" s="1701"/>
      <c r="W5" s="1701"/>
      <c r="X5" s="1701"/>
      <c r="Y5" s="1701"/>
      <c r="Z5" s="1701"/>
      <c r="AA5" s="1701"/>
      <c r="AB5" s="1701"/>
      <c r="AC5" s="1701"/>
      <c r="AD5" s="1701"/>
      <c r="AE5" s="1701"/>
      <c r="AF5" s="1701"/>
      <c r="AG5" s="1382"/>
      <c r="AH5" s="1743">
        <f>données!$AI$7</f>
        <v>0</v>
      </c>
      <c r="AI5" s="1744"/>
      <c r="AJ5" s="1744"/>
      <c r="AK5" s="1744"/>
      <c r="AL5" s="1744"/>
      <c r="AM5" s="1744"/>
      <c r="AN5" s="1744"/>
      <c r="AO5" s="1744"/>
      <c r="AP5" s="994"/>
      <c r="AQ5" s="163"/>
      <c r="AR5" s="258"/>
    </row>
    <row r="6" spans="1:51" ht="12.75" customHeight="1" x14ac:dyDescent="0.25">
      <c r="A6" s="1724">
        <f>données!A8</f>
        <v>0</v>
      </c>
      <c r="B6" s="1724"/>
      <c r="C6" s="1724"/>
      <c r="D6" s="1724"/>
      <c r="E6" s="1724"/>
      <c r="F6" s="1724"/>
      <c r="G6" s="1725"/>
      <c r="H6" s="269" t="s">
        <v>138</v>
      </c>
      <c r="I6" s="1703"/>
      <c r="J6" s="1703"/>
      <c r="K6" s="1703"/>
      <c r="L6" s="1703"/>
      <c r="M6" s="1703"/>
      <c r="N6" s="1703"/>
      <c r="O6" s="1703"/>
      <c r="P6" s="1703"/>
      <c r="Q6" s="1703"/>
      <c r="R6" s="1703"/>
      <c r="S6" s="1703"/>
      <c r="T6" s="1703"/>
      <c r="U6" s="1703"/>
      <c r="V6" s="1703"/>
      <c r="W6" s="1703"/>
      <c r="X6" s="1703"/>
      <c r="Y6" s="1703"/>
      <c r="Z6" s="1703"/>
      <c r="AA6" s="1703"/>
      <c r="AB6" s="1703"/>
      <c r="AC6" s="1703"/>
      <c r="AD6" s="1703"/>
      <c r="AE6" s="1703"/>
      <c r="AF6" s="1703"/>
      <c r="AG6" s="764" t="s">
        <v>44</v>
      </c>
      <c r="AH6" s="1755">
        <f>données!$AI$8</f>
        <v>0</v>
      </c>
      <c r="AI6" s="1756"/>
      <c r="AJ6" s="1756"/>
      <c r="AK6" s="1756"/>
      <c r="AL6" s="1756"/>
      <c r="AM6" s="1756"/>
      <c r="AN6" s="1756"/>
      <c r="AO6" s="1756"/>
      <c r="AP6" s="994"/>
      <c r="AQ6" s="163"/>
      <c r="AR6" s="258"/>
    </row>
    <row r="7" spans="1:51" ht="12.15" customHeight="1" x14ac:dyDescent="0.25">
      <c r="A7" s="1724">
        <f>données!A9</f>
        <v>0</v>
      </c>
      <c r="B7" s="1724"/>
      <c r="C7" s="1724"/>
      <c r="D7" s="1724"/>
      <c r="E7" s="1724"/>
      <c r="F7" s="1724"/>
      <c r="G7" s="1725"/>
      <c r="H7" s="269" t="s">
        <v>140</v>
      </c>
      <c r="I7" s="269"/>
      <c r="J7" s="269"/>
      <c r="K7" s="269"/>
      <c r="L7" s="269"/>
      <c r="M7" s="1695">
        <f>données!$M$9</f>
        <v>0</v>
      </c>
      <c r="N7" s="1695"/>
      <c r="O7" s="1695"/>
      <c r="P7" s="1695"/>
      <c r="Q7" s="1695"/>
      <c r="R7" s="1695"/>
      <c r="S7" s="1695"/>
      <c r="T7" s="1695"/>
      <c r="U7" s="1695"/>
      <c r="V7" s="1695"/>
      <c r="W7" s="1695"/>
      <c r="X7" s="1695"/>
      <c r="Y7" s="1695"/>
      <c r="Z7" s="1695"/>
      <c r="AA7" s="1695"/>
      <c r="AB7" s="1695"/>
      <c r="AC7" s="1695"/>
      <c r="AD7" s="1695"/>
      <c r="AE7" s="1695"/>
      <c r="AF7" s="1695"/>
      <c r="AG7" s="1995"/>
      <c r="AH7" s="1755">
        <f>données!$AI$9</f>
        <v>0</v>
      </c>
      <c r="AI7" s="1756"/>
      <c r="AJ7" s="1756"/>
      <c r="AK7" s="1756"/>
      <c r="AL7" s="1756"/>
      <c r="AM7" s="1756"/>
      <c r="AN7" s="1756"/>
      <c r="AO7" s="1756"/>
      <c r="AP7" s="994"/>
      <c r="AQ7" s="163"/>
      <c r="AR7" s="258"/>
    </row>
    <row r="8" spans="1:51" x14ac:dyDescent="0.25">
      <c r="A8" s="1123" t="s">
        <v>138</v>
      </c>
      <c r="B8" s="1726">
        <f>données!B10</f>
        <v>0</v>
      </c>
      <c r="C8" s="1726"/>
      <c r="D8" s="1726"/>
      <c r="E8" s="1726"/>
      <c r="F8" s="1726"/>
      <c r="G8" s="1727"/>
      <c r="H8" s="269" t="s">
        <v>139</v>
      </c>
      <c r="I8" s="269"/>
      <c r="J8" s="269"/>
      <c r="K8" s="269"/>
      <c r="L8" s="1276"/>
      <c r="M8" s="1728">
        <f>données!$M$10</f>
        <v>0</v>
      </c>
      <c r="N8" s="1728"/>
      <c r="O8" s="1728"/>
      <c r="P8" s="1728"/>
      <c r="Q8" s="1728"/>
      <c r="R8" s="1728"/>
      <c r="S8" s="1728"/>
      <c r="T8" s="1728"/>
      <c r="U8" s="1728"/>
      <c r="V8" s="1728"/>
      <c r="W8" s="1728"/>
      <c r="X8" s="1728"/>
      <c r="Y8" s="1728"/>
      <c r="Z8" s="1728"/>
      <c r="AA8" s="1728"/>
      <c r="AB8" s="1728"/>
      <c r="AC8" s="1728"/>
      <c r="AD8" s="1728"/>
      <c r="AE8" s="1728"/>
      <c r="AF8" s="1728"/>
      <c r="AG8" s="1729"/>
      <c r="AH8" s="1755" t="str">
        <f>IF(données!$AI$10=0,"",données!$AI$10)</f>
        <v/>
      </c>
      <c r="AI8" s="1756"/>
      <c r="AJ8" s="1756"/>
      <c r="AK8" s="1756"/>
      <c r="AL8" s="1756"/>
      <c r="AM8" s="1756"/>
      <c r="AN8" s="1756"/>
      <c r="AO8" s="1756"/>
      <c r="AP8" s="994"/>
      <c r="AQ8" s="163"/>
      <c r="AR8" s="260"/>
      <c r="AS8" s="163"/>
      <c r="AT8" s="213"/>
      <c r="AU8" s="213"/>
      <c r="AV8" s="994"/>
      <c r="AW8" s="994"/>
      <c r="AX8" s="994"/>
      <c r="AY8" s="994"/>
    </row>
    <row r="9" spans="1:51" x14ac:dyDescent="0.25">
      <c r="A9" s="909"/>
      <c r="B9" s="909"/>
      <c r="C9" s="909"/>
      <c r="D9" s="909"/>
      <c r="E9" s="909"/>
      <c r="F9" s="909"/>
      <c r="G9" s="417"/>
      <c r="H9" s="18"/>
      <c r="I9" s="909"/>
      <c r="J9" s="909"/>
      <c r="K9" s="909"/>
      <c r="L9" s="909"/>
      <c r="M9" s="909"/>
      <c r="N9" s="909"/>
      <c r="O9" s="909"/>
      <c r="P9" s="909"/>
      <c r="Q9" s="909"/>
      <c r="R9" s="909"/>
      <c r="S9" s="909"/>
      <c r="T9" s="909"/>
      <c r="U9" s="909"/>
      <c r="V9" s="909"/>
      <c r="W9" s="909"/>
      <c r="X9" s="909"/>
      <c r="Y9" s="909"/>
      <c r="Z9" s="909"/>
      <c r="AA9" s="909"/>
      <c r="AB9" s="909"/>
      <c r="AC9" s="909"/>
      <c r="AD9" s="909"/>
      <c r="AE9" s="909"/>
      <c r="AF9" s="909"/>
      <c r="AG9" s="909"/>
      <c r="AH9" s="176"/>
      <c r="AI9" s="909"/>
      <c r="AJ9" s="909"/>
      <c r="AK9" s="909"/>
      <c r="AL9" s="909"/>
      <c r="AM9" s="909"/>
      <c r="AN9" s="909"/>
      <c r="AO9" s="909"/>
    </row>
    <row r="10" spans="1:51" ht="21" x14ac:dyDescent="0.4">
      <c r="A10" s="1771" t="str">
        <f>'dv1'!A10:E10</f>
        <v>Ed. 2017</v>
      </c>
      <c r="B10" s="1771"/>
      <c r="C10" s="1771"/>
      <c r="D10" s="1771"/>
      <c r="E10" s="1771"/>
      <c r="F10" s="1771"/>
      <c r="G10" s="1636"/>
      <c r="H10" s="2027" t="s">
        <v>18</v>
      </c>
      <c r="I10" s="2028"/>
      <c r="J10" s="2028"/>
      <c r="K10" s="2028"/>
      <c r="L10" s="2028"/>
      <c r="M10" s="2028"/>
      <c r="N10" s="2028"/>
      <c r="O10" s="2028"/>
      <c r="P10" s="2028"/>
      <c r="Q10" s="2028"/>
      <c r="R10" s="2028"/>
      <c r="S10" s="2028"/>
      <c r="T10" s="2028"/>
      <c r="U10" s="1757">
        <v>5</v>
      </c>
      <c r="V10" s="1757"/>
      <c r="W10" s="1757"/>
      <c r="X10" s="1757"/>
      <c r="Y10" s="1757"/>
      <c r="Z10" s="97"/>
      <c r="AA10" s="2029" t="s">
        <v>126</v>
      </c>
      <c r="AB10" s="2030"/>
      <c r="AC10" s="2030"/>
      <c r="AD10" s="2030"/>
      <c r="AE10" s="2030"/>
      <c r="AF10" s="2030"/>
      <c r="AG10" s="1757"/>
      <c r="AH10" s="1757"/>
      <c r="AI10" s="1758"/>
      <c r="AJ10" s="101" t="s">
        <v>156</v>
      </c>
      <c r="AK10" s="98"/>
      <c r="AL10" s="98"/>
      <c r="AM10" s="98"/>
      <c r="AN10" s="98"/>
      <c r="AO10" s="98"/>
    </row>
    <row r="11" spans="1:51" ht="12.75" customHeight="1" x14ac:dyDescent="0.25">
      <c r="A11" s="1648" t="str">
        <f>'dv1'!A11:F11</f>
        <v>(SLRB/MT 2017)</v>
      </c>
      <c r="B11" s="1648"/>
      <c r="C11" s="1648"/>
      <c r="D11" s="1648"/>
      <c r="E11" s="1648"/>
      <c r="F11" s="1648"/>
      <c r="G11" s="1649"/>
      <c r="H11" s="61"/>
      <c r="I11" s="8"/>
      <c r="J11" s="8"/>
      <c r="K11" s="8"/>
      <c r="L11" s="8"/>
      <c r="M11" s="8"/>
      <c r="N11" s="8"/>
      <c r="O11" s="8"/>
      <c r="P11" s="8"/>
      <c r="Q11" s="8"/>
      <c r="R11" s="8"/>
      <c r="S11" s="8"/>
      <c r="T11" s="8"/>
      <c r="U11" s="8"/>
      <c r="V11" s="8"/>
      <c r="W11" s="8"/>
      <c r="X11" s="8"/>
      <c r="Y11" s="8"/>
      <c r="Z11" s="8"/>
      <c r="AA11" s="2048" t="s">
        <v>127</v>
      </c>
      <c r="AB11" s="2049"/>
      <c r="AC11" s="2049"/>
      <c r="AD11" s="2049"/>
      <c r="AE11" s="2049"/>
      <c r="AF11" s="2049"/>
      <c r="AG11" s="2049"/>
      <c r="AH11" s="2049"/>
      <c r="AI11" s="2050"/>
      <c r="AJ11" s="909"/>
      <c r="AK11" s="909"/>
      <c r="AL11" s="909"/>
      <c r="AM11" s="909"/>
      <c r="AN11" s="909"/>
      <c r="AO11" s="909"/>
    </row>
    <row r="12" spans="1:51" ht="12" customHeight="1" x14ac:dyDescent="0.25"/>
    <row r="13" spans="1:51" x14ac:dyDescent="0.25">
      <c r="A13" s="2051" t="s">
        <v>654</v>
      </c>
      <c r="B13" s="2051"/>
      <c r="C13" s="2051"/>
      <c r="D13" s="2051"/>
      <c r="E13" s="2051"/>
      <c r="F13" s="2051"/>
      <c r="G13" s="2051"/>
      <c r="H13" s="2051"/>
      <c r="I13" s="2051"/>
      <c r="J13" s="2051"/>
      <c r="K13" s="2051"/>
      <c r="L13" s="2051"/>
      <c r="M13" s="2051"/>
      <c r="N13" s="2051"/>
      <c r="O13" s="2051"/>
      <c r="P13" s="2051"/>
      <c r="Q13" s="2051"/>
      <c r="R13" s="2051"/>
      <c r="S13" s="2051"/>
      <c r="T13" s="2051"/>
      <c r="U13" s="2051"/>
      <c r="V13" s="2051"/>
      <c r="W13" s="2051"/>
      <c r="X13" s="2051"/>
      <c r="Y13" s="2051"/>
      <c r="Z13" s="2051"/>
      <c r="AA13" s="2051"/>
      <c r="AB13" s="2051"/>
      <c r="AC13" s="2051"/>
      <c r="AD13" s="2051"/>
      <c r="AE13" s="2051"/>
      <c r="AF13" s="2051"/>
      <c r="AG13" s="2051"/>
      <c r="AH13" s="2051"/>
      <c r="AI13" s="2051"/>
      <c r="AJ13" s="2051"/>
      <c r="AK13" s="2051"/>
      <c r="AL13" s="2051"/>
      <c r="AM13" s="2051"/>
      <c r="AN13" s="2051"/>
      <c r="AO13" s="2051"/>
    </row>
    <row r="14" spans="1:51" x14ac:dyDescent="0.25">
      <c r="A14" s="2052" t="s">
        <v>443</v>
      </c>
      <c r="B14" s="2052"/>
      <c r="C14" s="2052"/>
      <c r="D14" s="2052"/>
      <c r="E14" s="2052"/>
      <c r="F14" s="2052"/>
      <c r="G14" s="2052"/>
      <c r="H14" s="2052"/>
      <c r="I14" s="2052"/>
      <c r="J14" s="2052"/>
      <c r="K14" s="2052"/>
      <c r="L14" s="2052"/>
      <c r="M14" s="2052"/>
      <c r="N14" s="2052"/>
      <c r="O14" s="2052"/>
      <c r="P14" s="2052"/>
      <c r="Q14" s="2052"/>
      <c r="R14" s="2052"/>
      <c r="S14" s="2052"/>
      <c r="T14" s="2052"/>
      <c r="U14" s="2052"/>
      <c r="V14" s="2052"/>
      <c r="W14" s="2052"/>
      <c r="X14" s="2052"/>
      <c r="Y14" s="2052"/>
      <c r="Z14" s="2052"/>
      <c r="AA14" s="2052"/>
      <c r="AB14" s="2052"/>
      <c r="AC14" s="2052"/>
      <c r="AD14" s="2052"/>
      <c r="AE14" s="2052"/>
      <c r="AF14" s="2052"/>
      <c r="AG14" s="2052"/>
      <c r="AH14" s="2052"/>
      <c r="AI14" s="2052"/>
      <c r="AJ14" s="2052"/>
      <c r="AK14" s="2052"/>
      <c r="AL14" s="2052"/>
      <c r="AM14" s="2052"/>
      <c r="AN14" s="2052"/>
      <c r="AO14" s="2052"/>
    </row>
    <row r="15" spans="1:51" ht="13.8" thickBot="1" x14ac:dyDescent="0.3">
      <c r="A15" s="2053"/>
      <c r="B15" s="2053"/>
      <c r="C15" s="2053"/>
      <c r="D15" s="2053"/>
      <c r="E15" s="2053"/>
      <c r="F15" s="2053"/>
      <c r="G15" s="2053"/>
      <c r="H15" s="2053"/>
      <c r="I15" s="2053"/>
      <c r="J15" s="2053"/>
      <c r="K15" s="2053"/>
      <c r="L15" s="2053"/>
      <c r="M15" s="2053"/>
      <c r="N15" s="2053"/>
      <c r="O15" s="2053"/>
      <c r="P15" s="2053"/>
      <c r="Q15" s="2053"/>
      <c r="R15" s="2053"/>
      <c r="S15" s="2053"/>
      <c r="T15" s="2053"/>
      <c r="U15" s="2053"/>
      <c r="V15" s="2053"/>
      <c r="W15" s="2053"/>
      <c r="X15" s="2053"/>
      <c r="Y15" s="2053"/>
      <c r="Z15" s="2053"/>
      <c r="AA15" s="2053"/>
      <c r="AB15" s="2053"/>
      <c r="AC15" s="2053"/>
      <c r="AD15" s="2053"/>
      <c r="AE15" s="2053"/>
      <c r="AF15" s="2053"/>
      <c r="AG15" s="2053"/>
      <c r="AH15" s="2053"/>
      <c r="AI15" s="2053"/>
      <c r="AJ15" s="2053"/>
      <c r="AK15" s="2053"/>
      <c r="AL15" s="2053"/>
      <c r="AM15" s="2053"/>
      <c r="AN15" s="2053"/>
      <c r="AO15" s="2053"/>
    </row>
    <row r="16" spans="1:51" ht="10.5" customHeight="1" x14ac:dyDescent="0.25">
      <c r="A16" s="1746" t="s">
        <v>89</v>
      </c>
      <c r="B16" s="1746"/>
      <c r="C16" s="1747"/>
      <c r="D16" s="1737" t="s">
        <v>444</v>
      </c>
      <c r="E16" s="1738"/>
      <c r="F16" s="1738"/>
      <c r="G16" s="1738"/>
      <c r="H16" s="1738"/>
      <c r="I16" s="1738"/>
      <c r="J16" s="1738"/>
      <c r="K16" s="1738"/>
      <c r="L16" s="1738"/>
      <c r="M16" s="1738"/>
      <c r="N16" s="1738"/>
      <c r="O16" s="1738"/>
      <c r="P16" s="1738"/>
      <c r="Q16" s="1738"/>
      <c r="R16" s="1739"/>
      <c r="S16" s="1745" t="s">
        <v>87</v>
      </c>
      <c r="T16" s="1746"/>
      <c r="U16" s="1746"/>
      <c r="V16" s="1746"/>
      <c r="W16" s="1746"/>
      <c r="X16" s="1746"/>
      <c r="Y16" s="1746"/>
      <c r="Z16" s="1747"/>
      <c r="AA16" s="1831" t="s">
        <v>75</v>
      </c>
      <c r="AB16" s="1822" t="s">
        <v>74</v>
      </c>
      <c r="AC16" s="1823"/>
      <c r="AD16" s="1823"/>
      <c r="AE16" s="1824"/>
      <c r="AF16" s="1737" t="s">
        <v>285</v>
      </c>
      <c r="AG16" s="1738"/>
      <c r="AH16" s="1738"/>
      <c r="AI16" s="1738"/>
      <c r="AJ16" s="1738"/>
      <c r="AK16" s="1738"/>
      <c r="AL16" s="1738"/>
      <c r="AM16" s="1738"/>
      <c r="AN16" s="1738"/>
      <c r="AO16" s="1738"/>
      <c r="AP16" s="992"/>
      <c r="AS16" s="1001"/>
    </row>
    <row r="17" spans="1:47" ht="26.4" customHeight="1" x14ac:dyDescent="0.25">
      <c r="A17" s="1774"/>
      <c r="B17" s="1774"/>
      <c r="C17" s="1775"/>
      <c r="D17" s="1589"/>
      <c r="E17" s="1590"/>
      <c r="F17" s="1590"/>
      <c r="G17" s="1590"/>
      <c r="H17" s="1590"/>
      <c r="I17" s="1590"/>
      <c r="J17" s="1590"/>
      <c r="K17" s="1590"/>
      <c r="L17" s="1590"/>
      <c r="M17" s="1590"/>
      <c r="N17" s="1590"/>
      <c r="O17" s="1590"/>
      <c r="P17" s="1590"/>
      <c r="Q17" s="1590"/>
      <c r="R17" s="1591"/>
      <c r="S17" s="1748"/>
      <c r="T17" s="1749"/>
      <c r="U17" s="1749"/>
      <c r="V17" s="1749"/>
      <c r="W17" s="1749"/>
      <c r="X17" s="1749"/>
      <c r="Y17" s="1749"/>
      <c r="Z17" s="1750"/>
      <c r="AA17" s="1832"/>
      <c r="AB17" s="1825"/>
      <c r="AC17" s="1826"/>
      <c r="AD17" s="1826"/>
      <c r="AE17" s="1827"/>
      <c r="AF17" s="1592"/>
      <c r="AG17" s="1593"/>
      <c r="AH17" s="1593"/>
      <c r="AI17" s="1593"/>
      <c r="AJ17" s="1593"/>
      <c r="AK17" s="1593"/>
      <c r="AL17" s="1593"/>
      <c r="AM17" s="1593"/>
      <c r="AN17" s="1593"/>
      <c r="AO17" s="1593"/>
      <c r="AP17" s="994"/>
      <c r="AS17" s="1001"/>
    </row>
    <row r="18" spans="1:47" ht="21.75" customHeight="1" x14ac:dyDescent="0.25">
      <c r="A18" s="1749"/>
      <c r="B18" s="1749"/>
      <c r="C18" s="1750"/>
      <c r="D18" s="1592"/>
      <c r="E18" s="1593"/>
      <c r="F18" s="1593"/>
      <c r="G18" s="1593"/>
      <c r="H18" s="1593"/>
      <c r="I18" s="1593"/>
      <c r="J18" s="1593"/>
      <c r="K18" s="1593"/>
      <c r="L18" s="1593"/>
      <c r="M18" s="1593"/>
      <c r="N18" s="1593"/>
      <c r="O18" s="1593"/>
      <c r="P18" s="1593"/>
      <c r="Q18" s="1593"/>
      <c r="R18" s="1594"/>
      <c r="S18" s="2040" t="s">
        <v>76</v>
      </c>
      <c r="T18" s="2041"/>
      <c r="U18" s="2041"/>
      <c r="V18" s="2042"/>
      <c r="W18" s="2040" t="s">
        <v>77</v>
      </c>
      <c r="X18" s="2041"/>
      <c r="Y18" s="2041"/>
      <c r="Z18" s="2042"/>
      <c r="AA18" s="1833"/>
      <c r="AB18" s="1828"/>
      <c r="AC18" s="1829"/>
      <c r="AD18" s="1829"/>
      <c r="AE18" s="1830"/>
      <c r="AF18" s="1998" t="s">
        <v>62</v>
      </c>
      <c r="AG18" s="1999"/>
      <c r="AH18" s="1999"/>
      <c r="AI18" s="1999"/>
      <c r="AJ18" s="2017"/>
      <c r="AK18" s="1998" t="s">
        <v>112</v>
      </c>
      <c r="AL18" s="1999"/>
      <c r="AM18" s="1999"/>
      <c r="AN18" s="1999"/>
      <c r="AO18" s="1999"/>
      <c r="AP18" s="992"/>
      <c r="AS18" s="1001"/>
    </row>
    <row r="19" spans="1:47" ht="15.6" customHeight="1" x14ac:dyDescent="0.25">
      <c r="A19" s="2015"/>
      <c r="B19" s="2015"/>
      <c r="C19" s="2016"/>
      <c r="D19" s="2037"/>
      <c r="E19" s="2038"/>
      <c r="F19" s="2038"/>
      <c r="G19" s="2038"/>
      <c r="H19" s="2038"/>
      <c r="I19" s="2038"/>
      <c r="J19" s="2038"/>
      <c r="K19" s="2038"/>
      <c r="L19" s="2038"/>
      <c r="M19" s="2038"/>
      <c r="N19" s="2038"/>
      <c r="O19" s="2038"/>
      <c r="P19" s="2038"/>
      <c r="Q19" s="2038"/>
      <c r="R19" s="2039"/>
      <c r="S19" s="2034" t="s">
        <v>45</v>
      </c>
      <c r="T19" s="2035"/>
      <c r="U19" s="2035"/>
      <c r="V19" s="2036"/>
      <c r="W19" s="2034" t="s">
        <v>45</v>
      </c>
      <c r="X19" s="2035"/>
      <c r="Y19" s="2035"/>
      <c r="Z19" s="2036"/>
      <c r="AA19" s="1282" t="s">
        <v>45</v>
      </c>
      <c r="AB19" s="2021" t="s">
        <v>45</v>
      </c>
      <c r="AC19" s="2022"/>
      <c r="AD19" s="2022"/>
      <c r="AE19" s="2023"/>
      <c r="AF19" s="2031"/>
      <c r="AG19" s="2032"/>
      <c r="AH19" s="2032"/>
      <c r="AI19" s="2032"/>
      <c r="AJ19" s="2033"/>
      <c r="AK19" s="2031"/>
      <c r="AL19" s="2032"/>
      <c r="AM19" s="2032"/>
      <c r="AN19" s="2032"/>
      <c r="AO19" s="2032"/>
    </row>
    <row r="20" spans="1:47" ht="15.6" customHeight="1" x14ac:dyDescent="0.25">
      <c r="A20" s="2043"/>
      <c r="B20" s="2043"/>
      <c r="C20" s="2044"/>
      <c r="D20" s="2045" t="str">
        <f>IFERROR(INDEX(MR!$B$4:$B$2003,MATCH($A20,MR!$A$4:$A$2003,0)),"")</f>
        <v/>
      </c>
      <c r="E20" s="2046"/>
      <c r="F20" s="2046"/>
      <c r="G20" s="2046"/>
      <c r="H20" s="2046"/>
      <c r="I20" s="2046"/>
      <c r="J20" s="2046"/>
      <c r="K20" s="2046"/>
      <c r="L20" s="2046"/>
      <c r="M20" s="2046"/>
      <c r="N20" s="2046"/>
      <c r="O20" s="2046"/>
      <c r="P20" s="2046"/>
      <c r="Q20" s="2046"/>
      <c r="R20" s="2047"/>
      <c r="S20" s="2018"/>
      <c r="T20" s="2019"/>
      <c r="U20" s="2019"/>
      <c r="V20" s="2020"/>
      <c r="W20" s="2018"/>
      <c r="X20" s="2019"/>
      <c r="Y20" s="2019"/>
      <c r="Z20" s="2020"/>
      <c r="AA20" s="1015" t="str">
        <f>IFERROR(INDEX(MR!$E$4:$E$2003,MATCH(#REF!,MR!$A$4:$A$2003,0)),"")</f>
        <v/>
      </c>
      <c r="AB20" s="2024" t="str">
        <f>IFERROR(INDEX(MR!$F$4:$F$2003,MATCH(#REF!,MR!$A$4:$A$2003,0)),"")</f>
        <v/>
      </c>
      <c r="AC20" s="2025"/>
      <c r="AD20" s="2025"/>
      <c r="AE20" s="2026"/>
      <c r="AF20" s="2012">
        <f t="shared" ref="AF20:AF38" si="0">IFERROR(ROUND(S20*AB20,2),0)</f>
        <v>0</v>
      </c>
      <c r="AG20" s="2013"/>
      <c r="AH20" s="2013"/>
      <c r="AI20" s="2013"/>
      <c r="AJ20" s="2014"/>
      <c r="AK20" s="2012">
        <f t="shared" ref="AK20:AK38" si="1">IFERROR(-ROUND(W20*AB20,2),0)</f>
        <v>0</v>
      </c>
      <c r="AL20" s="2013"/>
      <c r="AM20" s="2013"/>
      <c r="AN20" s="2013"/>
      <c r="AO20" s="2013"/>
    </row>
    <row r="21" spans="1:47" ht="15.6" customHeight="1" x14ac:dyDescent="0.25">
      <c r="A21" s="1996"/>
      <c r="B21" s="1996"/>
      <c r="C21" s="1997"/>
      <c r="D21" s="2000" t="str">
        <f>IFERROR(INDEX(MR!$B$4:$B$2003,MATCH($A21,MR!$A$4:$A$2003,0)),"")</f>
        <v/>
      </c>
      <c r="E21" s="2001"/>
      <c r="F21" s="2001"/>
      <c r="G21" s="2001"/>
      <c r="H21" s="2001"/>
      <c r="I21" s="2001"/>
      <c r="J21" s="2001"/>
      <c r="K21" s="2001"/>
      <c r="L21" s="2001"/>
      <c r="M21" s="2001"/>
      <c r="N21" s="2001"/>
      <c r="O21" s="2001"/>
      <c r="P21" s="2001"/>
      <c r="Q21" s="2001"/>
      <c r="R21" s="2002"/>
      <c r="S21" s="2003"/>
      <c r="T21" s="2004"/>
      <c r="U21" s="2004"/>
      <c r="V21" s="2005"/>
      <c r="W21" s="2003"/>
      <c r="X21" s="2004"/>
      <c r="Y21" s="2004"/>
      <c r="Z21" s="2005"/>
      <c r="AA21" s="1016" t="str">
        <f>IFERROR(INDEX(MR!$E$4:$E$2003,MATCH($A21,MR!$A$4:$A$2003,0)),"")</f>
        <v/>
      </c>
      <c r="AB21" s="2009" t="str">
        <f>IFERROR(INDEX(MR!$F$4:$F$2003,MATCH($A21,MR!$A$4:$A$2003,0)),"")</f>
        <v/>
      </c>
      <c r="AC21" s="2010"/>
      <c r="AD21" s="2010"/>
      <c r="AE21" s="2011"/>
      <c r="AF21" s="2006">
        <f t="shared" si="0"/>
        <v>0</v>
      </c>
      <c r="AG21" s="2007"/>
      <c r="AH21" s="2007"/>
      <c r="AI21" s="2007"/>
      <c r="AJ21" s="2008"/>
      <c r="AK21" s="2006">
        <f t="shared" si="1"/>
        <v>0</v>
      </c>
      <c r="AL21" s="2007"/>
      <c r="AM21" s="2007"/>
      <c r="AN21" s="2007"/>
      <c r="AO21" s="2007"/>
    </row>
    <row r="22" spans="1:47" ht="15.6" customHeight="1" x14ac:dyDescent="0.25">
      <c r="A22" s="1996"/>
      <c r="B22" s="1996"/>
      <c r="C22" s="1997"/>
      <c r="D22" s="2000" t="str">
        <f>IFERROR(INDEX(MR!$B$4:$B$2003,MATCH($A22,MR!$A$4:$A$2003,0)),"")</f>
        <v/>
      </c>
      <c r="E22" s="2001"/>
      <c r="F22" s="2001"/>
      <c r="G22" s="2001"/>
      <c r="H22" s="2001"/>
      <c r="I22" s="2001"/>
      <c r="J22" s="2001"/>
      <c r="K22" s="2001"/>
      <c r="L22" s="2001"/>
      <c r="M22" s="2001"/>
      <c r="N22" s="2001"/>
      <c r="O22" s="2001"/>
      <c r="P22" s="2001"/>
      <c r="Q22" s="2001"/>
      <c r="R22" s="2002"/>
      <c r="S22" s="2003"/>
      <c r="T22" s="2004"/>
      <c r="U22" s="2004"/>
      <c r="V22" s="2005"/>
      <c r="W22" s="2003"/>
      <c r="X22" s="2004"/>
      <c r="Y22" s="2004"/>
      <c r="Z22" s="2005"/>
      <c r="AA22" s="1016" t="str">
        <f>IFERROR(INDEX(MR!$E$4:$E$2003,MATCH($A22,MR!$A$4:$A$2003,0)),"")</f>
        <v/>
      </c>
      <c r="AB22" s="2009" t="str">
        <f>IFERROR(INDEX(MR!$F$4:$F$2003,MATCH($A22,MR!$A$4:$A$2003,0)),"")</f>
        <v/>
      </c>
      <c r="AC22" s="2010"/>
      <c r="AD22" s="2010"/>
      <c r="AE22" s="2011"/>
      <c r="AF22" s="2006">
        <f t="shared" si="0"/>
        <v>0</v>
      </c>
      <c r="AG22" s="2007"/>
      <c r="AH22" s="2007"/>
      <c r="AI22" s="2007"/>
      <c r="AJ22" s="2008"/>
      <c r="AK22" s="2006">
        <f t="shared" si="1"/>
        <v>0</v>
      </c>
      <c r="AL22" s="2007"/>
      <c r="AM22" s="2007"/>
      <c r="AN22" s="2007"/>
      <c r="AO22" s="2007"/>
    </row>
    <row r="23" spans="1:47" ht="15.6" customHeight="1" x14ac:dyDescent="0.25">
      <c r="A23" s="1996"/>
      <c r="B23" s="1996"/>
      <c r="C23" s="1997"/>
      <c r="D23" s="2000" t="str">
        <f>IFERROR(INDEX(MR!$B$4:$B$2003,MATCH($A23,MR!$A$4:$A$2003,0)),"")</f>
        <v/>
      </c>
      <c r="E23" s="2001"/>
      <c r="F23" s="2001"/>
      <c r="G23" s="2001"/>
      <c r="H23" s="2001"/>
      <c r="I23" s="2001"/>
      <c r="J23" s="2001"/>
      <c r="K23" s="2001"/>
      <c r="L23" s="2001"/>
      <c r="M23" s="2001"/>
      <c r="N23" s="2001"/>
      <c r="O23" s="2001"/>
      <c r="P23" s="2001"/>
      <c r="Q23" s="2001"/>
      <c r="R23" s="2002"/>
      <c r="S23" s="2003"/>
      <c r="T23" s="2004"/>
      <c r="U23" s="2004"/>
      <c r="V23" s="2005"/>
      <c r="W23" s="2003"/>
      <c r="X23" s="2004"/>
      <c r="Y23" s="2004"/>
      <c r="Z23" s="2005"/>
      <c r="AA23" s="1016" t="str">
        <f>IFERROR(INDEX(MR!$E$4:$E$2003,MATCH($A23,MR!$A$4:$A$2003,0)),"")</f>
        <v/>
      </c>
      <c r="AB23" s="2009" t="str">
        <f>IFERROR(INDEX(MR!$F$4:$F$2003,MATCH($A23,MR!$A$4:$A$2003,0)),"")</f>
        <v/>
      </c>
      <c r="AC23" s="2010"/>
      <c r="AD23" s="2010"/>
      <c r="AE23" s="2011"/>
      <c r="AF23" s="2006">
        <f t="shared" si="0"/>
        <v>0</v>
      </c>
      <c r="AG23" s="2007"/>
      <c r="AH23" s="2007"/>
      <c r="AI23" s="2007"/>
      <c r="AJ23" s="2008"/>
      <c r="AK23" s="2006">
        <f t="shared" si="1"/>
        <v>0</v>
      </c>
      <c r="AL23" s="2007"/>
      <c r="AM23" s="2007"/>
      <c r="AN23" s="2007"/>
      <c r="AO23" s="2007"/>
    </row>
    <row r="24" spans="1:47" ht="15.6" customHeight="1" x14ac:dyDescent="0.25">
      <c r="A24" s="1996"/>
      <c r="B24" s="1996"/>
      <c r="C24" s="1997"/>
      <c r="D24" s="2000" t="str">
        <f>IFERROR(INDEX(MR!$B$4:$B$2003,MATCH($A24,MR!$A$4:$A$2003,0)),"")</f>
        <v/>
      </c>
      <c r="E24" s="2001"/>
      <c r="F24" s="2001"/>
      <c r="G24" s="2001"/>
      <c r="H24" s="2001"/>
      <c r="I24" s="2001"/>
      <c r="J24" s="2001"/>
      <c r="K24" s="2001"/>
      <c r="L24" s="2001"/>
      <c r="M24" s="2001"/>
      <c r="N24" s="2001"/>
      <c r="O24" s="2001"/>
      <c r="P24" s="2001"/>
      <c r="Q24" s="2001"/>
      <c r="R24" s="2002"/>
      <c r="S24" s="2003"/>
      <c r="T24" s="2004"/>
      <c r="U24" s="2004"/>
      <c r="V24" s="2005"/>
      <c r="W24" s="2003"/>
      <c r="X24" s="2004"/>
      <c r="Y24" s="2004"/>
      <c r="Z24" s="2005"/>
      <c r="AA24" s="1016" t="str">
        <f>IFERROR(INDEX(MR!$E$4:$E$2003,MATCH($A24,MR!$A$4:$A$2003,0)),"")</f>
        <v/>
      </c>
      <c r="AB24" s="2009" t="str">
        <f>IFERROR(INDEX(MR!$F$4:$F$2003,MATCH($A24,MR!$A$4:$A$2003,0)),"")</f>
        <v/>
      </c>
      <c r="AC24" s="2010"/>
      <c r="AD24" s="2010"/>
      <c r="AE24" s="2011"/>
      <c r="AF24" s="2006">
        <f t="shared" si="0"/>
        <v>0</v>
      </c>
      <c r="AG24" s="2007"/>
      <c r="AH24" s="2007"/>
      <c r="AI24" s="2007"/>
      <c r="AJ24" s="2008"/>
      <c r="AK24" s="2006">
        <f t="shared" si="1"/>
        <v>0</v>
      </c>
      <c r="AL24" s="2007"/>
      <c r="AM24" s="2007"/>
      <c r="AN24" s="2007"/>
      <c r="AO24" s="2007"/>
    </row>
    <row r="25" spans="1:47" ht="15.6" customHeight="1" x14ac:dyDescent="0.25">
      <c r="A25" s="1996"/>
      <c r="B25" s="1996"/>
      <c r="C25" s="1997"/>
      <c r="D25" s="2000" t="str">
        <f>IFERROR(INDEX(MR!$B$4:$B$2003,MATCH($A25,MR!$A$4:$A$2003,0)),"")</f>
        <v/>
      </c>
      <c r="E25" s="2001"/>
      <c r="F25" s="2001"/>
      <c r="G25" s="2001"/>
      <c r="H25" s="2001"/>
      <c r="I25" s="2001"/>
      <c r="J25" s="2001"/>
      <c r="K25" s="2001"/>
      <c r="L25" s="2001"/>
      <c r="M25" s="2001"/>
      <c r="N25" s="2001"/>
      <c r="O25" s="2001"/>
      <c r="P25" s="2001"/>
      <c r="Q25" s="2001"/>
      <c r="R25" s="2002"/>
      <c r="S25" s="2003"/>
      <c r="T25" s="2004"/>
      <c r="U25" s="2004"/>
      <c r="V25" s="2005"/>
      <c r="W25" s="2003"/>
      <c r="X25" s="2004"/>
      <c r="Y25" s="2004"/>
      <c r="Z25" s="2005"/>
      <c r="AA25" s="1016" t="str">
        <f>IFERROR(INDEX(MR!$E$4:$E$2003,MATCH($A25,MR!$A$4:$A$2003,0)),"")</f>
        <v/>
      </c>
      <c r="AB25" s="2009" t="str">
        <f>IFERROR(INDEX(MR!$F$4:$F$2003,MATCH($A25,MR!$A$4:$A$2003,0)),"")</f>
        <v/>
      </c>
      <c r="AC25" s="2010"/>
      <c r="AD25" s="2010"/>
      <c r="AE25" s="2011"/>
      <c r="AF25" s="2006">
        <f t="shared" si="0"/>
        <v>0</v>
      </c>
      <c r="AG25" s="2007"/>
      <c r="AH25" s="2007"/>
      <c r="AI25" s="2007"/>
      <c r="AJ25" s="2008"/>
      <c r="AK25" s="2006">
        <f t="shared" si="1"/>
        <v>0</v>
      </c>
      <c r="AL25" s="2007"/>
      <c r="AM25" s="2007"/>
      <c r="AN25" s="2007"/>
      <c r="AO25" s="2007"/>
    </row>
    <row r="26" spans="1:47" ht="15.6" customHeight="1" x14ac:dyDescent="0.25">
      <c r="A26" s="1996"/>
      <c r="B26" s="1996"/>
      <c r="C26" s="1997"/>
      <c r="D26" s="2000" t="str">
        <f>IFERROR(INDEX(MR!$B$4:$B$2003,MATCH($A26,MR!$A$4:$A$2003,0)),"")</f>
        <v/>
      </c>
      <c r="E26" s="2001"/>
      <c r="F26" s="2001"/>
      <c r="G26" s="2001"/>
      <c r="H26" s="2001"/>
      <c r="I26" s="2001"/>
      <c r="J26" s="2001"/>
      <c r="K26" s="2001"/>
      <c r="L26" s="2001"/>
      <c r="M26" s="2001"/>
      <c r="N26" s="2001"/>
      <c r="O26" s="2001"/>
      <c r="P26" s="2001"/>
      <c r="Q26" s="2001"/>
      <c r="R26" s="2002"/>
      <c r="S26" s="2003"/>
      <c r="T26" s="2004"/>
      <c r="U26" s="2004"/>
      <c r="V26" s="2005"/>
      <c r="W26" s="2003"/>
      <c r="X26" s="2004"/>
      <c r="Y26" s="2004"/>
      <c r="Z26" s="2005"/>
      <c r="AA26" s="1016" t="str">
        <f>IFERROR(INDEX(MR!$E$4:$E$2003,MATCH($A26,MR!$A$4:$A$2003,0)),"")</f>
        <v/>
      </c>
      <c r="AB26" s="2009" t="str">
        <f>IFERROR(INDEX(MR!$F$4:$F$2003,MATCH($A26,MR!$A$4:$A$2003,0)),"")</f>
        <v/>
      </c>
      <c r="AC26" s="2010"/>
      <c r="AD26" s="2010"/>
      <c r="AE26" s="2011"/>
      <c r="AF26" s="2006">
        <f t="shared" si="0"/>
        <v>0</v>
      </c>
      <c r="AG26" s="2007"/>
      <c r="AH26" s="2007"/>
      <c r="AI26" s="2007"/>
      <c r="AJ26" s="2008"/>
      <c r="AK26" s="2006">
        <f t="shared" si="1"/>
        <v>0</v>
      </c>
      <c r="AL26" s="2007"/>
      <c r="AM26" s="2007"/>
      <c r="AN26" s="2007"/>
      <c r="AO26" s="2007"/>
    </row>
    <row r="27" spans="1:47" ht="15.6" customHeight="1" x14ac:dyDescent="0.25">
      <c r="A27" s="1996"/>
      <c r="B27" s="1996"/>
      <c r="C27" s="1997"/>
      <c r="D27" s="2000" t="str">
        <f>IFERROR(INDEX(MR!$B$4:$B$2003,MATCH($A27,MR!$A$4:$A$2003,0)),"")</f>
        <v/>
      </c>
      <c r="E27" s="2001"/>
      <c r="F27" s="2001"/>
      <c r="G27" s="2001"/>
      <c r="H27" s="2001"/>
      <c r="I27" s="2001"/>
      <c r="J27" s="2001"/>
      <c r="K27" s="2001"/>
      <c r="L27" s="2001"/>
      <c r="M27" s="2001"/>
      <c r="N27" s="2001"/>
      <c r="O27" s="2001"/>
      <c r="P27" s="2001"/>
      <c r="Q27" s="2001"/>
      <c r="R27" s="2002"/>
      <c r="S27" s="2003"/>
      <c r="T27" s="2004"/>
      <c r="U27" s="2004"/>
      <c r="V27" s="2005"/>
      <c r="W27" s="2003"/>
      <c r="X27" s="2004"/>
      <c r="Y27" s="2004"/>
      <c r="Z27" s="2005"/>
      <c r="AA27" s="1016" t="str">
        <f>IFERROR(INDEX(MR!$E$4:$E$2003,MATCH($A27,MR!$A$4:$A$2003,0)),"")</f>
        <v/>
      </c>
      <c r="AB27" s="2009" t="str">
        <f>IFERROR(INDEX(MR!$F$4:$F$2003,MATCH($A27,MR!$A$4:$A$2003,0)),"")</f>
        <v/>
      </c>
      <c r="AC27" s="2010"/>
      <c r="AD27" s="2010"/>
      <c r="AE27" s="2011"/>
      <c r="AF27" s="2006">
        <f t="shared" si="0"/>
        <v>0</v>
      </c>
      <c r="AG27" s="2007"/>
      <c r="AH27" s="2007"/>
      <c r="AI27" s="2007"/>
      <c r="AJ27" s="2008"/>
      <c r="AK27" s="2006">
        <f t="shared" si="1"/>
        <v>0</v>
      </c>
      <c r="AL27" s="2007"/>
      <c r="AM27" s="2007"/>
      <c r="AN27" s="2007"/>
      <c r="AO27" s="2007"/>
    </row>
    <row r="28" spans="1:47" ht="15.6" customHeight="1" x14ac:dyDescent="0.25">
      <c r="A28" s="1996"/>
      <c r="B28" s="1996"/>
      <c r="C28" s="1997"/>
      <c r="D28" s="2000" t="str">
        <f>IFERROR(INDEX(MR!$B$4:$B$2003,MATCH($A28,MR!$A$4:$A$2003,0)),"")</f>
        <v/>
      </c>
      <c r="E28" s="2001"/>
      <c r="F28" s="2001"/>
      <c r="G28" s="2001"/>
      <c r="H28" s="2001"/>
      <c r="I28" s="2001"/>
      <c r="J28" s="2001"/>
      <c r="K28" s="2001"/>
      <c r="L28" s="2001"/>
      <c r="M28" s="2001"/>
      <c r="N28" s="2001"/>
      <c r="O28" s="2001"/>
      <c r="P28" s="2001"/>
      <c r="Q28" s="2001"/>
      <c r="R28" s="2002"/>
      <c r="S28" s="2003"/>
      <c r="T28" s="2004"/>
      <c r="U28" s="2004"/>
      <c r="V28" s="2005"/>
      <c r="W28" s="2003"/>
      <c r="X28" s="2004"/>
      <c r="Y28" s="2004"/>
      <c r="Z28" s="2005"/>
      <c r="AA28" s="1016" t="str">
        <f>IFERROR(INDEX(MR!$E$4:$E$2003,MATCH($A28,MR!$A$4:$A$2003,0)),"")</f>
        <v/>
      </c>
      <c r="AB28" s="2009" t="str">
        <f>IFERROR(INDEX(MR!$F$4:$F$2003,MATCH($A28,MR!$A$4:$A$2003,0)),"")</f>
        <v/>
      </c>
      <c r="AC28" s="2010"/>
      <c r="AD28" s="2010"/>
      <c r="AE28" s="2011"/>
      <c r="AF28" s="2006">
        <f t="shared" si="0"/>
        <v>0</v>
      </c>
      <c r="AG28" s="2007"/>
      <c r="AH28" s="2007"/>
      <c r="AI28" s="2007"/>
      <c r="AJ28" s="2008"/>
      <c r="AK28" s="2006">
        <f t="shared" si="1"/>
        <v>0</v>
      </c>
      <c r="AL28" s="2007"/>
      <c r="AM28" s="2007"/>
      <c r="AN28" s="2007"/>
      <c r="AO28" s="2007"/>
    </row>
    <row r="29" spans="1:47" ht="15.6" customHeight="1" x14ac:dyDescent="0.25">
      <c r="A29" s="1996"/>
      <c r="B29" s="1996"/>
      <c r="C29" s="1997"/>
      <c r="D29" s="2000" t="str">
        <f>IFERROR(INDEX(MR!$B$4:$B$2003,MATCH($A29,MR!$A$4:$A$2003,0)),"")</f>
        <v/>
      </c>
      <c r="E29" s="2001"/>
      <c r="F29" s="2001"/>
      <c r="G29" s="2001"/>
      <c r="H29" s="2001"/>
      <c r="I29" s="2001"/>
      <c r="J29" s="2001"/>
      <c r="K29" s="2001"/>
      <c r="L29" s="2001"/>
      <c r="M29" s="2001"/>
      <c r="N29" s="2001"/>
      <c r="O29" s="2001"/>
      <c r="P29" s="2001"/>
      <c r="Q29" s="2001"/>
      <c r="R29" s="2002"/>
      <c r="S29" s="2003"/>
      <c r="T29" s="2004"/>
      <c r="U29" s="2004"/>
      <c r="V29" s="2005"/>
      <c r="W29" s="2003"/>
      <c r="X29" s="2004"/>
      <c r="Y29" s="2004"/>
      <c r="Z29" s="2005"/>
      <c r="AA29" s="1016" t="str">
        <f>IFERROR(INDEX(MR!$E$4:$E$2003,MATCH($A29,MR!$A$4:$A$2003,0)),"")</f>
        <v/>
      </c>
      <c r="AB29" s="2009" t="str">
        <f>IFERROR(INDEX(MR!$F$4:$F$2003,MATCH($A29,MR!$A$4:$A$2003,0)),"")</f>
        <v/>
      </c>
      <c r="AC29" s="2010"/>
      <c r="AD29" s="2010"/>
      <c r="AE29" s="2011"/>
      <c r="AF29" s="2006">
        <f t="shared" si="0"/>
        <v>0</v>
      </c>
      <c r="AG29" s="2007"/>
      <c r="AH29" s="2007"/>
      <c r="AI29" s="2007"/>
      <c r="AJ29" s="2008"/>
      <c r="AK29" s="2006">
        <f t="shared" si="1"/>
        <v>0</v>
      </c>
      <c r="AL29" s="2007"/>
      <c r="AM29" s="2007"/>
      <c r="AN29" s="2007"/>
      <c r="AO29" s="2007"/>
      <c r="AQ29" s="269" t="s">
        <v>616</v>
      </c>
      <c r="AR29" s="917"/>
      <c r="AS29" s="917"/>
      <c r="AT29" s="917"/>
      <c r="AU29" s="917"/>
    </row>
    <row r="30" spans="1:47" ht="15.6" customHeight="1" x14ac:dyDescent="0.25">
      <c r="A30" s="1996"/>
      <c r="B30" s="1996"/>
      <c r="C30" s="1997"/>
      <c r="D30" s="2000" t="str">
        <f>IFERROR(INDEX(MR!$B$4:$B$2003,MATCH($A30,MR!$A$4:$A$2003,0)),"")</f>
        <v/>
      </c>
      <c r="E30" s="2001"/>
      <c r="F30" s="2001"/>
      <c r="G30" s="2001"/>
      <c r="H30" s="2001"/>
      <c r="I30" s="2001"/>
      <c r="J30" s="2001"/>
      <c r="K30" s="2001"/>
      <c r="L30" s="2001"/>
      <c r="M30" s="2001"/>
      <c r="N30" s="2001"/>
      <c r="O30" s="2001"/>
      <c r="P30" s="2001"/>
      <c r="Q30" s="2001"/>
      <c r="R30" s="2002"/>
      <c r="S30" s="2003"/>
      <c r="T30" s="2004"/>
      <c r="U30" s="2004"/>
      <c r="V30" s="2005"/>
      <c r="W30" s="2003"/>
      <c r="X30" s="2004"/>
      <c r="Y30" s="2004"/>
      <c r="Z30" s="2005"/>
      <c r="AA30" s="1016" t="str">
        <f>IFERROR(INDEX(MR!$E$4:$E$2003,MATCH($A30,MR!$A$4:$A$2003,0)),"")</f>
        <v/>
      </c>
      <c r="AB30" s="2009" t="str">
        <f>IFERROR(INDEX(MR!$F$4:$F$2003,MATCH($A30,MR!$A$4:$A$2003,0)),"")</f>
        <v/>
      </c>
      <c r="AC30" s="2010"/>
      <c r="AD30" s="2010"/>
      <c r="AE30" s="2011"/>
      <c r="AF30" s="2006">
        <f t="shared" si="0"/>
        <v>0</v>
      </c>
      <c r="AG30" s="2007"/>
      <c r="AH30" s="2007"/>
      <c r="AI30" s="2007"/>
      <c r="AJ30" s="2008"/>
      <c r="AK30" s="2006">
        <f t="shared" si="1"/>
        <v>0</v>
      </c>
      <c r="AL30" s="2007"/>
      <c r="AM30" s="2007"/>
      <c r="AN30" s="2007"/>
      <c r="AO30" s="2007"/>
      <c r="AP30" s="1369" t="s">
        <v>112</v>
      </c>
      <c r="AQ30" s="1708" t="s">
        <v>619</v>
      </c>
      <c r="AR30" s="1708"/>
      <c r="AS30" s="1708"/>
      <c r="AT30" s="1708"/>
      <c r="AU30" s="1708"/>
    </row>
    <row r="31" spans="1:47" ht="15.6" customHeight="1" x14ac:dyDescent="0.25">
      <c r="A31" s="1996"/>
      <c r="B31" s="1996"/>
      <c r="C31" s="1997"/>
      <c r="D31" s="2000" t="str">
        <f>IFERROR(INDEX(MR!$B$4:$B$2003,MATCH($A31,MR!$A$4:$A$2003,0)),"")</f>
        <v/>
      </c>
      <c r="E31" s="2001"/>
      <c r="F31" s="2001"/>
      <c r="G31" s="2001"/>
      <c r="H31" s="2001"/>
      <c r="I31" s="2001"/>
      <c r="J31" s="2001"/>
      <c r="K31" s="2001"/>
      <c r="L31" s="2001"/>
      <c r="M31" s="2001"/>
      <c r="N31" s="2001"/>
      <c r="O31" s="2001"/>
      <c r="P31" s="2001"/>
      <c r="Q31" s="2001"/>
      <c r="R31" s="2002"/>
      <c r="S31" s="2003"/>
      <c r="T31" s="2004"/>
      <c r="U31" s="2004"/>
      <c r="V31" s="2005"/>
      <c r="W31" s="2003"/>
      <c r="X31" s="2004"/>
      <c r="Y31" s="2004"/>
      <c r="Z31" s="2005"/>
      <c r="AA31" s="1016" t="str">
        <f>IFERROR(INDEX(MR!$E$4:$E$2003,MATCH($A31,MR!$A$4:$A$2003,0)),"")</f>
        <v/>
      </c>
      <c r="AB31" s="2009" t="str">
        <f>IFERROR(INDEX(MR!$F$4:$F$2003,MATCH($A31,MR!$A$4:$A$2003,0)),"")</f>
        <v/>
      </c>
      <c r="AC31" s="2010"/>
      <c r="AD31" s="2010"/>
      <c r="AE31" s="2011"/>
      <c r="AF31" s="2006">
        <f t="shared" si="0"/>
        <v>0</v>
      </c>
      <c r="AG31" s="2007"/>
      <c r="AH31" s="2007"/>
      <c r="AI31" s="2007"/>
      <c r="AJ31" s="2008"/>
      <c r="AK31" s="2006">
        <f t="shared" si="1"/>
        <v>0</v>
      </c>
      <c r="AL31" s="2007"/>
      <c r="AM31" s="2007"/>
      <c r="AN31" s="2007"/>
      <c r="AO31" s="2007"/>
      <c r="AP31" s="1370"/>
      <c r="AQ31" s="1708"/>
      <c r="AR31" s="1708"/>
      <c r="AS31" s="1708"/>
      <c r="AT31" s="1708"/>
      <c r="AU31" s="1708"/>
    </row>
    <row r="32" spans="1:47" ht="15.6" customHeight="1" x14ac:dyDescent="0.25">
      <c r="A32" s="1996"/>
      <c r="B32" s="1996"/>
      <c r="C32" s="1997"/>
      <c r="D32" s="2000" t="str">
        <f>IFERROR(INDEX(MR!$B$4:$B$2003,MATCH($A32,MR!$A$4:$A$2003,0)),"")</f>
        <v/>
      </c>
      <c r="E32" s="2001"/>
      <c r="F32" s="2001"/>
      <c r="G32" s="2001"/>
      <c r="H32" s="2001"/>
      <c r="I32" s="2001"/>
      <c r="J32" s="2001"/>
      <c r="K32" s="2001"/>
      <c r="L32" s="2001"/>
      <c r="M32" s="2001"/>
      <c r="N32" s="2001"/>
      <c r="O32" s="2001"/>
      <c r="P32" s="2001"/>
      <c r="Q32" s="2001"/>
      <c r="R32" s="2002"/>
      <c r="S32" s="2003"/>
      <c r="T32" s="2004"/>
      <c r="U32" s="2004"/>
      <c r="V32" s="2005"/>
      <c r="W32" s="2003"/>
      <c r="X32" s="2004"/>
      <c r="Y32" s="2004"/>
      <c r="Z32" s="2005"/>
      <c r="AA32" s="1016" t="str">
        <f>IFERROR(INDEX(MR!$E$4:$E$2003,MATCH($A32,MR!$A$4:$A$2003,0)),"")</f>
        <v/>
      </c>
      <c r="AB32" s="2009" t="str">
        <f>IFERROR(INDEX(MR!$F$4:$F$2003,MATCH($A32,MR!$A$4:$A$2003,0)),"")</f>
        <v/>
      </c>
      <c r="AC32" s="2010"/>
      <c r="AD32" s="2010"/>
      <c r="AE32" s="2011"/>
      <c r="AF32" s="2006">
        <f t="shared" si="0"/>
        <v>0</v>
      </c>
      <c r="AG32" s="2007"/>
      <c r="AH32" s="2007"/>
      <c r="AI32" s="2007"/>
      <c r="AJ32" s="2008"/>
      <c r="AK32" s="2006">
        <f t="shared" si="1"/>
        <v>0</v>
      </c>
      <c r="AL32" s="2007"/>
      <c r="AM32" s="2007"/>
      <c r="AN32" s="2007"/>
      <c r="AO32" s="2007"/>
      <c r="AP32" s="1369" t="s">
        <v>112</v>
      </c>
      <c r="AQ32" s="1708" t="s">
        <v>617</v>
      </c>
      <c r="AR32" s="1708"/>
      <c r="AS32" s="1708"/>
      <c r="AT32" s="1708"/>
      <c r="AU32" s="1708"/>
    </row>
    <row r="33" spans="1:81" ht="15.6" customHeight="1" x14ac:dyDescent="0.25">
      <c r="A33" s="1996"/>
      <c r="B33" s="1996"/>
      <c r="C33" s="1997"/>
      <c r="D33" s="2000" t="str">
        <f>IFERROR(INDEX(MR!$B$4:$B$2003,MATCH($A33,MR!$A$4:$A$2003,0)),"")</f>
        <v/>
      </c>
      <c r="E33" s="2001"/>
      <c r="F33" s="2001"/>
      <c r="G33" s="2001"/>
      <c r="H33" s="2001"/>
      <c r="I33" s="2001"/>
      <c r="J33" s="2001"/>
      <c r="K33" s="2001"/>
      <c r="L33" s="2001"/>
      <c r="M33" s="2001"/>
      <c r="N33" s="2001"/>
      <c r="O33" s="2001"/>
      <c r="P33" s="2001"/>
      <c r="Q33" s="2001"/>
      <c r="R33" s="2002"/>
      <c r="S33" s="2003"/>
      <c r="T33" s="2004"/>
      <c r="U33" s="2004"/>
      <c r="V33" s="2005"/>
      <c r="W33" s="2003"/>
      <c r="X33" s="2004"/>
      <c r="Y33" s="2004"/>
      <c r="Z33" s="2005"/>
      <c r="AA33" s="1016" t="str">
        <f>IFERROR(INDEX(MR!$E$4:$E$2003,MATCH($A33,MR!$A$4:$A$2003,0)),"")</f>
        <v/>
      </c>
      <c r="AB33" s="2009" t="str">
        <f>IFERROR(INDEX(MR!$F$4:$F$2003,MATCH($A33,MR!$A$4:$A$2003,0)),"")</f>
        <v/>
      </c>
      <c r="AC33" s="2010"/>
      <c r="AD33" s="2010"/>
      <c r="AE33" s="2011"/>
      <c r="AF33" s="2006">
        <f t="shared" si="0"/>
        <v>0</v>
      </c>
      <c r="AG33" s="2007"/>
      <c r="AH33" s="2007"/>
      <c r="AI33" s="2007"/>
      <c r="AJ33" s="2008"/>
      <c r="AK33" s="2006">
        <f t="shared" si="1"/>
        <v>0</v>
      </c>
      <c r="AL33" s="2007"/>
      <c r="AM33" s="2007"/>
      <c r="AN33" s="2007"/>
      <c r="AO33" s="2007"/>
      <c r="AP33" s="1369" t="s">
        <v>112</v>
      </c>
      <c r="AQ33" s="1709" t="s">
        <v>618</v>
      </c>
      <c r="AR33" s="1709"/>
      <c r="AS33" s="1709"/>
      <c r="AT33" s="1709"/>
      <c r="AU33" s="1709"/>
    </row>
    <row r="34" spans="1:81" ht="15.6" customHeight="1" x14ac:dyDescent="0.25">
      <c r="A34" s="1996"/>
      <c r="B34" s="1996"/>
      <c r="C34" s="1997"/>
      <c r="D34" s="2000" t="str">
        <f>IFERROR(INDEX(MR!$B$4:$B$2003,MATCH($A34,MR!$A$4:$A$2003,0)),"")</f>
        <v/>
      </c>
      <c r="E34" s="2001"/>
      <c r="F34" s="2001"/>
      <c r="G34" s="2001"/>
      <c r="H34" s="2001"/>
      <c r="I34" s="2001"/>
      <c r="J34" s="2001"/>
      <c r="K34" s="2001"/>
      <c r="L34" s="2001"/>
      <c r="M34" s="2001"/>
      <c r="N34" s="2001"/>
      <c r="O34" s="2001"/>
      <c r="P34" s="2001"/>
      <c r="Q34" s="2001"/>
      <c r="R34" s="2002"/>
      <c r="S34" s="2003"/>
      <c r="T34" s="2004"/>
      <c r="U34" s="2004"/>
      <c r="V34" s="2005"/>
      <c r="W34" s="2003"/>
      <c r="X34" s="2004"/>
      <c r="Y34" s="2004"/>
      <c r="Z34" s="2005"/>
      <c r="AA34" s="1016" t="str">
        <f>IFERROR(INDEX(MR!$E$4:$E$2003,MATCH($A34,MR!$A$4:$A$2003,0)),"")</f>
        <v/>
      </c>
      <c r="AB34" s="2009" t="str">
        <f>IFERROR(INDEX(MR!$F$4:$F$2003,MATCH($A34,MR!$A$4:$A$2003,0)),"")</f>
        <v/>
      </c>
      <c r="AC34" s="2010"/>
      <c r="AD34" s="2010"/>
      <c r="AE34" s="2011"/>
      <c r="AF34" s="2006">
        <f t="shared" si="0"/>
        <v>0</v>
      </c>
      <c r="AG34" s="2007"/>
      <c r="AH34" s="2007"/>
      <c r="AI34" s="2007"/>
      <c r="AJ34" s="2008"/>
      <c r="AK34" s="2006">
        <f t="shared" si="1"/>
        <v>0</v>
      </c>
      <c r="AL34" s="2007"/>
      <c r="AM34" s="2007"/>
      <c r="AN34" s="2007"/>
      <c r="AO34" s="2007"/>
      <c r="AP34" s="1369" t="s">
        <v>112</v>
      </c>
      <c r="AQ34" s="1553" t="s">
        <v>615</v>
      </c>
      <c r="AR34" s="1553"/>
      <c r="AS34" s="1553"/>
      <c r="AT34" s="1553"/>
      <c r="AU34" s="1553"/>
    </row>
    <row r="35" spans="1:81" ht="15.6" customHeight="1" x14ac:dyDescent="0.25">
      <c r="A35" s="1996"/>
      <c r="B35" s="1996"/>
      <c r="C35" s="1997"/>
      <c r="D35" s="2000" t="str">
        <f>IFERROR(INDEX(MR!$B$4:$B$2003,MATCH($A35,MR!$A$4:$A$2003,0)),"")</f>
        <v/>
      </c>
      <c r="E35" s="2001"/>
      <c r="F35" s="2001"/>
      <c r="G35" s="2001"/>
      <c r="H35" s="2001"/>
      <c r="I35" s="2001"/>
      <c r="J35" s="2001"/>
      <c r="K35" s="2001"/>
      <c r="L35" s="2001"/>
      <c r="M35" s="2001"/>
      <c r="N35" s="2001"/>
      <c r="O35" s="2001"/>
      <c r="P35" s="2001"/>
      <c r="Q35" s="2001"/>
      <c r="R35" s="2002"/>
      <c r="S35" s="2003"/>
      <c r="T35" s="2004"/>
      <c r="U35" s="2004"/>
      <c r="V35" s="2005"/>
      <c r="W35" s="2003"/>
      <c r="X35" s="2004"/>
      <c r="Y35" s="2004"/>
      <c r="Z35" s="2005"/>
      <c r="AA35" s="1016" t="str">
        <f>IFERROR(INDEX(MR!$E$4:$E$2003,MATCH($A35,MR!$A$4:$A$2003,0)),"")</f>
        <v/>
      </c>
      <c r="AB35" s="2009" t="str">
        <f>IFERROR(INDEX(MR!$F$4:$F$2003,MATCH($A35,MR!$A$4:$A$2003,0)),"")</f>
        <v/>
      </c>
      <c r="AC35" s="2010"/>
      <c r="AD35" s="2010"/>
      <c r="AE35" s="2011"/>
      <c r="AF35" s="2006">
        <f t="shared" si="0"/>
        <v>0</v>
      </c>
      <c r="AG35" s="2007"/>
      <c r="AH35" s="2007"/>
      <c r="AI35" s="2007"/>
      <c r="AJ35" s="2008"/>
      <c r="AK35" s="2006">
        <f t="shared" si="1"/>
        <v>0</v>
      </c>
      <c r="AL35" s="2007"/>
      <c r="AM35" s="2007"/>
      <c r="AN35" s="2007"/>
      <c r="AO35" s="2007"/>
      <c r="AP35" s="1370"/>
      <c r="AQ35" s="1553"/>
      <c r="AR35" s="1553"/>
      <c r="AS35" s="1553"/>
      <c r="AT35" s="1553"/>
      <c r="AU35" s="1553"/>
    </row>
    <row r="36" spans="1:81" ht="15.6" customHeight="1" x14ac:dyDescent="0.25">
      <c r="A36" s="1996"/>
      <c r="B36" s="1996"/>
      <c r="C36" s="1997"/>
      <c r="D36" s="2000" t="str">
        <f>IFERROR(INDEX(MR!$B$4:$B$2003,MATCH($A36,MR!$A$4:$A$2003,0)),"")</f>
        <v/>
      </c>
      <c r="E36" s="2001"/>
      <c r="F36" s="2001"/>
      <c r="G36" s="2001"/>
      <c r="H36" s="2001"/>
      <c r="I36" s="2001"/>
      <c r="J36" s="2001"/>
      <c r="K36" s="2001"/>
      <c r="L36" s="2001"/>
      <c r="M36" s="2001"/>
      <c r="N36" s="2001"/>
      <c r="O36" s="2001"/>
      <c r="P36" s="2001"/>
      <c r="Q36" s="2001"/>
      <c r="R36" s="2002"/>
      <c r="S36" s="2003"/>
      <c r="T36" s="2004"/>
      <c r="U36" s="2004"/>
      <c r="V36" s="2005"/>
      <c r="W36" s="2003"/>
      <c r="X36" s="2004"/>
      <c r="Y36" s="2004"/>
      <c r="Z36" s="2005"/>
      <c r="AA36" s="1016" t="str">
        <f>IFERROR(INDEX(MR!$E$4:$E$2003,MATCH($A36,MR!$A$4:$A$2003,0)),"")</f>
        <v/>
      </c>
      <c r="AB36" s="2009" t="str">
        <f>IFERROR(INDEX(MR!$F$4:$F$2003,MATCH($A36,MR!$A$4:$A$2003,0)),"")</f>
        <v/>
      </c>
      <c r="AC36" s="2010"/>
      <c r="AD36" s="2010"/>
      <c r="AE36" s="2011"/>
      <c r="AF36" s="2006">
        <f t="shared" si="0"/>
        <v>0</v>
      </c>
      <c r="AG36" s="2007"/>
      <c r="AH36" s="2007"/>
      <c r="AI36" s="2007"/>
      <c r="AJ36" s="2008"/>
      <c r="AK36" s="2006">
        <f t="shared" si="1"/>
        <v>0</v>
      </c>
      <c r="AL36" s="2007"/>
      <c r="AM36" s="2007"/>
      <c r="AN36" s="2007"/>
      <c r="AO36" s="2007"/>
      <c r="AP36" s="1370"/>
      <c r="AQ36" s="1553"/>
      <c r="AR36" s="1553"/>
      <c r="AS36" s="1553"/>
      <c r="AT36" s="1553"/>
      <c r="AU36" s="1553"/>
    </row>
    <row r="37" spans="1:81" ht="15.6" customHeight="1" x14ac:dyDescent="0.25">
      <c r="A37" s="1996"/>
      <c r="B37" s="1996"/>
      <c r="C37" s="1997"/>
      <c r="D37" s="2000" t="str">
        <f>IFERROR(INDEX(MR!$B$4:$B$2003,MATCH($A37,MR!$A$4:$A$2003,0)),"")</f>
        <v/>
      </c>
      <c r="E37" s="2001"/>
      <c r="F37" s="2001"/>
      <c r="G37" s="2001"/>
      <c r="H37" s="2001"/>
      <c r="I37" s="2001"/>
      <c r="J37" s="2001"/>
      <c r="K37" s="2001"/>
      <c r="L37" s="2001"/>
      <c r="M37" s="2001"/>
      <c r="N37" s="2001"/>
      <c r="O37" s="2001"/>
      <c r="P37" s="2001"/>
      <c r="Q37" s="2001"/>
      <c r="R37" s="2002"/>
      <c r="S37" s="2003"/>
      <c r="T37" s="2004"/>
      <c r="U37" s="2004"/>
      <c r="V37" s="2005"/>
      <c r="W37" s="2003"/>
      <c r="X37" s="2004"/>
      <c r="Y37" s="2004"/>
      <c r="Z37" s="2005"/>
      <c r="AA37" s="1016" t="str">
        <f>IFERROR(INDEX(MR!$E$4:$E$2003,MATCH($A37,MR!$A$4:$A$2003,0)),"")</f>
        <v/>
      </c>
      <c r="AB37" s="2009" t="str">
        <f>IFERROR(INDEX(MR!$F$4:$F$2003,MATCH($A37,MR!$A$4:$A$2003,0)),"")</f>
        <v/>
      </c>
      <c r="AC37" s="2010"/>
      <c r="AD37" s="2010"/>
      <c r="AE37" s="2011"/>
      <c r="AF37" s="2058">
        <f t="shared" si="0"/>
        <v>0</v>
      </c>
      <c r="AG37" s="2059"/>
      <c r="AH37" s="2059"/>
      <c r="AI37" s="2059"/>
      <c r="AJ37" s="2060"/>
      <c r="AK37" s="2058">
        <f t="shared" si="1"/>
        <v>0</v>
      </c>
      <c r="AL37" s="2059"/>
      <c r="AM37" s="2059"/>
      <c r="AN37" s="2059"/>
      <c r="AO37" s="2059"/>
      <c r="AQ37" s="1234"/>
      <c r="AR37" s="1234"/>
      <c r="AS37" s="1234"/>
      <c r="AT37" s="1234"/>
      <c r="AU37" s="1234"/>
    </row>
    <row r="38" spans="1:81" ht="15.6" customHeight="1" x14ac:dyDescent="0.25">
      <c r="A38" s="1996"/>
      <c r="B38" s="1996"/>
      <c r="C38" s="1997"/>
      <c r="D38" s="2000" t="str">
        <f>IFERROR(INDEX(MR!$B$4:$B$2003,MATCH($A38,MR!$A$4:$A$2003,0)),"")</f>
        <v/>
      </c>
      <c r="E38" s="2001"/>
      <c r="F38" s="2001"/>
      <c r="G38" s="2001"/>
      <c r="H38" s="2001"/>
      <c r="I38" s="2001"/>
      <c r="J38" s="2001"/>
      <c r="K38" s="2001"/>
      <c r="L38" s="2001"/>
      <c r="M38" s="2001"/>
      <c r="N38" s="2001"/>
      <c r="O38" s="2001"/>
      <c r="P38" s="2001"/>
      <c r="Q38" s="2001"/>
      <c r="R38" s="2002"/>
      <c r="S38" s="2003"/>
      <c r="T38" s="2004"/>
      <c r="U38" s="2004"/>
      <c r="V38" s="2005"/>
      <c r="W38" s="2003"/>
      <c r="X38" s="2004"/>
      <c r="Y38" s="2004"/>
      <c r="Z38" s="2005"/>
      <c r="AA38" s="1016" t="str">
        <f>IFERROR(INDEX(MR!$E$4:$E$2003,MATCH($A38,MR!$A$4:$A$2003,0)),"")</f>
        <v/>
      </c>
      <c r="AB38" s="2009" t="str">
        <f>IFERROR(INDEX(MR!$F$4:$F$2003,MATCH($A38,MR!$A$4:$A$2003,0)),"")</f>
        <v/>
      </c>
      <c r="AC38" s="2010"/>
      <c r="AD38" s="2010"/>
      <c r="AE38" s="2011"/>
      <c r="AF38" s="2055">
        <f t="shared" si="0"/>
        <v>0</v>
      </c>
      <c r="AG38" s="2056"/>
      <c r="AH38" s="2056"/>
      <c r="AI38" s="2056"/>
      <c r="AJ38" s="2057"/>
      <c r="AK38" s="2055">
        <f t="shared" si="1"/>
        <v>0</v>
      </c>
      <c r="AL38" s="2056"/>
      <c r="AM38" s="2056"/>
      <c r="AN38" s="2056"/>
      <c r="AO38" s="2056"/>
      <c r="AQ38" s="1117"/>
      <c r="AR38" s="1116"/>
      <c r="AS38" s="1116"/>
      <c r="AT38" s="1116"/>
      <c r="AU38" s="1116"/>
    </row>
    <row r="39" spans="1:81" x14ac:dyDescent="0.25">
      <c r="Y39" s="1000"/>
      <c r="Z39" s="1000"/>
      <c r="AA39" s="1000"/>
      <c r="AB39" s="1000"/>
      <c r="AC39" s="1000"/>
      <c r="AD39" s="1000"/>
      <c r="AE39" s="996" t="s">
        <v>78</v>
      </c>
      <c r="AF39" s="2061">
        <f>SUBTOTAL(9,AF19:AJ38)</f>
        <v>0</v>
      </c>
      <c r="AG39" s="2062"/>
      <c r="AH39" s="2062"/>
      <c r="AI39" s="2062"/>
      <c r="AJ39" s="2063"/>
      <c r="AK39" s="2061">
        <f>SUBTOTAL(9,AK19:AO38)</f>
        <v>0</v>
      </c>
      <c r="AL39" s="2062"/>
      <c r="AM39" s="2062"/>
      <c r="AN39" s="2062"/>
      <c r="AO39" s="2062"/>
      <c r="AQ39" s="1116"/>
      <c r="AR39" s="1116"/>
      <c r="AS39" s="1116"/>
      <c r="AT39" s="1116"/>
      <c r="AU39" s="1116"/>
    </row>
    <row r="40" spans="1:81" x14ac:dyDescent="0.25">
      <c r="Y40" s="1000"/>
      <c r="Z40" s="1000"/>
      <c r="AA40" s="1000"/>
      <c r="AB40" s="1000"/>
      <c r="AC40" s="1000"/>
      <c r="AD40" s="1000"/>
      <c r="AE40" s="996" t="s">
        <v>46</v>
      </c>
      <c r="AF40" s="980"/>
      <c r="AG40" s="981"/>
      <c r="AH40" s="981"/>
      <c r="AI40" s="981"/>
      <c r="AJ40" s="982"/>
      <c r="AK40" s="980"/>
      <c r="AL40" s="981"/>
      <c r="AM40" s="981"/>
      <c r="AN40" s="981"/>
      <c r="AO40" s="981"/>
    </row>
    <row r="41" spans="1:81" x14ac:dyDescent="0.25">
      <c r="Y41" s="1000"/>
      <c r="Z41" s="1000"/>
      <c r="AA41" s="1000"/>
      <c r="AB41" s="1000"/>
      <c r="AC41" s="1000"/>
      <c r="AD41" s="1000"/>
      <c r="AE41" s="1000"/>
      <c r="AF41" s="2065">
        <f>AF39+AK39</f>
        <v>0</v>
      </c>
      <c r="AG41" s="2066"/>
      <c r="AH41" s="2066"/>
      <c r="AI41" s="2066"/>
      <c r="AJ41" s="2066"/>
      <c r="AK41" s="2066"/>
      <c r="AL41" s="2066"/>
      <c r="AM41" s="2066"/>
      <c r="AN41" s="2066"/>
      <c r="AO41" s="2066"/>
    </row>
    <row r="42" spans="1:81" x14ac:dyDescent="0.25">
      <c r="Y42" s="1000"/>
      <c r="Z42" s="1000"/>
      <c r="AA42" s="1000"/>
      <c r="AB42" s="1000"/>
      <c r="AC42" s="1000"/>
      <c r="AD42" s="1000"/>
      <c r="AE42" s="996" t="s">
        <v>445</v>
      </c>
      <c r="AF42" s="2067"/>
      <c r="AG42" s="2068"/>
      <c r="AH42" s="2068"/>
      <c r="AI42" s="2068"/>
      <c r="AJ42" s="2068"/>
      <c r="AK42" s="2068"/>
      <c r="AL42" s="2068"/>
      <c r="AM42" s="2068"/>
      <c r="AN42" s="2068"/>
      <c r="AO42" s="2068"/>
    </row>
    <row r="43" spans="1:81" x14ac:dyDescent="0.25">
      <c r="Y43" s="1000"/>
      <c r="Z43" s="1000"/>
      <c r="AA43" s="1000"/>
      <c r="AB43" s="1000"/>
      <c r="AC43" s="992"/>
      <c r="AD43" s="1000"/>
      <c r="AE43" s="997" t="s">
        <v>46</v>
      </c>
      <c r="AF43" s="1000"/>
      <c r="AG43" s="1000"/>
      <c r="AH43" s="1000"/>
      <c r="AI43" s="1000"/>
      <c r="AJ43" s="1000"/>
      <c r="AK43" s="1000"/>
      <c r="AL43" s="1000"/>
      <c r="AM43" s="1000"/>
      <c r="AN43" s="1000"/>
      <c r="AO43" s="1000"/>
    </row>
    <row r="44" spans="1:81" x14ac:dyDescent="0.25">
      <c r="A44" s="992" t="s">
        <v>287</v>
      </c>
      <c r="B44" s="992"/>
      <c r="C44" s="992"/>
      <c r="D44" s="992"/>
      <c r="E44" s="992"/>
      <c r="F44" s="992"/>
      <c r="G44" s="992"/>
      <c r="I44" s="741"/>
      <c r="J44" s="741"/>
      <c r="L44" s="2069"/>
      <c r="M44" s="2069"/>
      <c r="N44" s="2069"/>
      <c r="P44" s="801" t="s">
        <v>481</v>
      </c>
      <c r="Q44" s="742"/>
      <c r="R44" s="742"/>
      <c r="S44" s="742"/>
      <c r="T44" s="742"/>
      <c r="U44" s="742"/>
      <c r="V44" s="716"/>
      <c r="X44" s="999" t="s">
        <v>177</v>
      </c>
      <c r="Y44" s="992"/>
      <c r="Z44" s="1000"/>
      <c r="AA44" s="992" t="s">
        <v>42</v>
      </c>
      <c r="AB44" s="1000"/>
      <c r="AC44" s="509"/>
      <c r="AD44" s="509"/>
      <c r="AE44" s="509"/>
      <c r="AF44" s="509"/>
      <c r="AG44" s="509"/>
      <c r="AH44" s="509"/>
      <c r="AI44" s="509"/>
      <c r="AJ44" s="509"/>
      <c r="AK44" s="509"/>
      <c r="AL44" s="509"/>
      <c r="AM44" s="509"/>
      <c r="AN44" s="509"/>
      <c r="AO44" s="509"/>
    </row>
    <row r="45" spans="1:81" ht="8.1" customHeight="1" x14ac:dyDescent="0.25">
      <c r="A45" s="509"/>
      <c r="B45" s="509"/>
      <c r="C45" s="509"/>
      <c r="D45" s="509"/>
      <c r="E45" s="509"/>
      <c r="F45" s="509"/>
      <c r="G45" s="509"/>
      <c r="H45" s="509"/>
      <c r="I45" s="509"/>
      <c r="J45" s="509"/>
      <c r="K45" s="509"/>
      <c r="L45" s="509"/>
      <c r="M45" s="509"/>
      <c r="N45" s="509"/>
      <c r="O45" s="509"/>
      <c r="P45" s="509"/>
      <c r="Q45" s="509"/>
      <c r="R45" s="509"/>
      <c r="S45" s="509"/>
      <c r="T45" s="509"/>
      <c r="U45" s="509"/>
      <c r="V45" s="509"/>
      <c r="W45" s="509"/>
      <c r="X45" s="509"/>
      <c r="Y45" s="509"/>
      <c r="Z45" s="509"/>
      <c r="AA45" s="509"/>
      <c r="AB45" s="509"/>
      <c r="AC45" s="509"/>
      <c r="AD45" s="509"/>
      <c r="AE45" s="509"/>
      <c r="AF45" s="509"/>
      <c r="AG45" s="509"/>
      <c r="AH45" s="509"/>
      <c r="AI45" s="509"/>
      <c r="AJ45" s="509"/>
      <c r="AK45" s="509"/>
      <c r="AL45" s="509"/>
      <c r="AM45" s="509"/>
      <c r="AN45" s="509"/>
      <c r="AO45" s="509"/>
    </row>
    <row r="46" spans="1:81" ht="12.75" customHeight="1" x14ac:dyDescent="0.25">
      <c r="A46" s="940" t="s">
        <v>91</v>
      </c>
      <c r="B46" s="738"/>
      <c r="C46" s="941" t="s">
        <v>203</v>
      </c>
      <c r="D46" s="941"/>
      <c r="E46" s="941"/>
      <c r="F46" s="941"/>
      <c r="G46" s="738" t="s">
        <v>635</v>
      </c>
      <c r="H46" s="942"/>
      <c r="I46" s="1585"/>
      <c r="J46" s="1585"/>
      <c r="K46" s="1585"/>
      <c r="L46" s="1585"/>
      <c r="M46" s="1585"/>
      <c r="N46" s="1585"/>
      <c r="O46" s="1585"/>
      <c r="P46" s="1585"/>
      <c r="Q46" s="1585"/>
      <c r="R46" s="1585"/>
      <c r="S46" s="1585"/>
      <c r="T46" s="1585"/>
      <c r="U46" s="1585"/>
      <c r="V46" s="942"/>
      <c r="W46" s="947" t="s">
        <v>494</v>
      </c>
      <c r="X46" s="942"/>
      <c r="Y46" s="942"/>
      <c r="Z46" s="942"/>
      <c r="AA46" s="942"/>
      <c r="AB46" s="942"/>
      <c r="AC46" s="942"/>
      <c r="AD46" s="942"/>
      <c r="AE46" s="942"/>
      <c r="AF46" s="942"/>
      <c r="AG46" s="944"/>
      <c r="AH46" s="944"/>
      <c r="AI46" s="948"/>
      <c r="AJ46" s="940"/>
      <c r="AK46" s="738"/>
      <c r="AL46" s="738"/>
      <c r="AM46" s="738"/>
      <c r="AN46" s="738"/>
      <c r="AO46" s="738"/>
      <c r="AP46" s="1000"/>
      <c r="AQ46" s="796"/>
      <c r="AR46" s="796"/>
      <c r="AS46" s="796"/>
      <c r="AT46" s="796"/>
      <c r="AU46" s="796"/>
      <c r="AV46" s="796"/>
      <c r="AW46" s="796"/>
      <c r="AX46" s="796"/>
      <c r="AY46" s="796"/>
      <c r="AZ46" s="796"/>
      <c r="BA46" s="796"/>
      <c r="BB46" s="1000"/>
      <c r="BC46" s="1000"/>
    </row>
    <row r="47" spans="1:81" ht="8.1" customHeight="1" x14ac:dyDescent="0.25">
      <c r="A47" s="994"/>
      <c r="V47" s="19"/>
      <c r="Y47" s="994"/>
      <c r="Z47" s="994"/>
      <c r="AH47" s="994"/>
      <c r="AI47" s="994"/>
      <c r="AJ47" s="994"/>
      <c r="AK47" s="994"/>
      <c r="AL47" s="994"/>
      <c r="AM47" s="994"/>
      <c r="AN47" s="994"/>
      <c r="AO47" s="994"/>
      <c r="AP47" s="984"/>
      <c r="AQ47" s="163"/>
      <c r="AR47" s="163"/>
      <c r="AS47" s="163"/>
      <c r="AT47" s="213"/>
      <c r="AU47" s="213"/>
      <c r="AV47" s="994"/>
      <c r="AW47" s="994"/>
      <c r="AX47" s="994"/>
      <c r="AY47" s="994"/>
      <c r="AZ47" s="994"/>
    </row>
    <row r="48" spans="1:81" s="994" customFormat="1" ht="12.75" customHeight="1" x14ac:dyDescent="0.25">
      <c r="A48" s="1766" t="s">
        <v>255</v>
      </c>
      <c r="B48" s="1766"/>
      <c r="C48" s="1766"/>
      <c r="D48" s="1766"/>
      <c r="E48" s="1766"/>
      <c r="F48" s="1766"/>
      <c r="G48" s="1615"/>
      <c r="H48" s="1613" t="s">
        <v>63</v>
      </c>
      <c r="I48" s="1766"/>
      <c r="J48" s="1766"/>
      <c r="K48" s="1766"/>
      <c r="L48" s="1766"/>
      <c r="M48" s="1766"/>
      <c r="N48" s="1615"/>
      <c r="O48" s="1613" t="s">
        <v>648</v>
      </c>
      <c r="P48" s="1766"/>
      <c r="Q48" s="1766"/>
      <c r="R48" s="1766"/>
      <c r="S48" s="1766"/>
      <c r="T48" s="1766"/>
      <c r="U48" s="1766"/>
      <c r="V48" s="1766"/>
      <c r="W48" s="1766"/>
      <c r="X48" s="1766"/>
      <c r="Y48" s="1766"/>
      <c r="Z48" s="1766"/>
      <c r="AA48" s="1615"/>
      <c r="AB48" s="1613" t="s">
        <v>436</v>
      </c>
      <c r="AC48" s="1766"/>
      <c r="AD48" s="1766"/>
      <c r="AE48" s="1766"/>
      <c r="AF48" s="1766"/>
      <c r="AG48" s="1766"/>
      <c r="AH48" s="1615"/>
      <c r="AI48" s="1767" t="s">
        <v>258</v>
      </c>
      <c r="AJ48" s="1768"/>
      <c r="AK48" s="1768"/>
      <c r="AL48" s="1768"/>
      <c r="AM48" s="1768"/>
      <c r="AN48" s="1768"/>
      <c r="AO48" s="1768"/>
      <c r="AQ48" s="256"/>
      <c r="AR48" s="256"/>
      <c r="AS48" s="1001"/>
      <c r="AT48" s="175"/>
      <c r="AU48" s="175"/>
      <c r="AV48" s="917"/>
      <c r="AW48" s="917"/>
      <c r="AX48" s="917"/>
      <c r="AY48" s="917"/>
      <c r="AZ48" s="917"/>
      <c r="BA48" s="917"/>
      <c r="BB48" s="917"/>
      <c r="BC48" s="917"/>
      <c r="BD48" s="917"/>
      <c r="BE48" s="917"/>
      <c r="BF48" s="917"/>
      <c r="BG48" s="917"/>
      <c r="BH48" s="917"/>
      <c r="BI48" s="917"/>
      <c r="BJ48" s="917"/>
      <c r="BK48" s="917"/>
      <c r="BL48" s="917"/>
      <c r="BM48" s="917"/>
      <c r="BN48" s="917"/>
      <c r="BO48" s="917"/>
      <c r="BP48" s="917"/>
      <c r="BQ48" s="917"/>
      <c r="BR48" s="917"/>
      <c r="BS48" s="917"/>
      <c r="BT48" s="917"/>
      <c r="BU48" s="917"/>
      <c r="BV48" s="917"/>
      <c r="BW48" s="917"/>
      <c r="BX48" s="917"/>
      <c r="BY48" s="917"/>
      <c r="BZ48" s="917"/>
      <c r="CA48" s="917"/>
      <c r="CB48" s="917"/>
      <c r="CC48" s="917"/>
    </row>
    <row r="49" spans="1:168" s="994" customFormat="1" ht="12.75" customHeight="1" x14ac:dyDescent="0.25">
      <c r="A49" s="917"/>
      <c r="B49" s="917"/>
      <c r="C49" s="917"/>
      <c r="D49" s="917"/>
      <c r="E49" s="917"/>
      <c r="F49" s="917"/>
      <c r="G49" s="995"/>
      <c r="H49" s="1595" t="s">
        <v>34</v>
      </c>
      <c r="I49" s="1596"/>
      <c r="J49" s="1596"/>
      <c r="K49" s="1596"/>
      <c r="L49" s="1596"/>
      <c r="M49" s="1596"/>
      <c r="N49" s="1597"/>
      <c r="O49" s="1595" t="s">
        <v>35</v>
      </c>
      <c r="P49" s="1596"/>
      <c r="Q49" s="1596"/>
      <c r="R49" s="1596"/>
      <c r="S49" s="1596"/>
      <c r="T49" s="1596"/>
      <c r="U49" s="1596"/>
      <c r="V49" s="1596"/>
      <c r="W49" s="1596"/>
      <c r="X49" s="1596"/>
      <c r="Y49" s="1596"/>
      <c r="Z49" s="1596"/>
      <c r="AA49" s="1597"/>
      <c r="AB49" s="1617" t="s">
        <v>356</v>
      </c>
      <c r="AC49" s="1617"/>
      <c r="AD49" s="1617"/>
      <c r="AE49" s="1617"/>
      <c r="AF49" s="1617"/>
      <c r="AG49" s="1617"/>
      <c r="AH49" s="1618"/>
      <c r="AI49" s="1616" t="s">
        <v>357</v>
      </c>
      <c r="AJ49" s="1617"/>
      <c r="AK49" s="1617"/>
      <c r="AL49" s="1617"/>
      <c r="AM49" s="1617"/>
      <c r="AN49" s="1617"/>
      <c r="AO49" s="1617"/>
      <c r="AQ49" s="256"/>
      <c r="AR49" s="256"/>
      <c r="AS49" s="1001"/>
      <c r="AT49" s="175"/>
      <c r="AU49" s="175"/>
      <c r="AV49" s="917"/>
      <c r="AW49" s="917"/>
      <c r="AX49" s="917"/>
      <c r="AY49" s="917"/>
      <c r="AZ49" s="917"/>
      <c r="BA49" s="917"/>
      <c r="BB49" s="917"/>
      <c r="BC49" s="917"/>
      <c r="BD49" s="917"/>
      <c r="BE49" s="917"/>
      <c r="BF49" s="917"/>
      <c r="BG49" s="917"/>
      <c r="BH49" s="917"/>
      <c r="BI49" s="917"/>
      <c r="BJ49" s="917"/>
      <c r="BK49" s="917"/>
      <c r="BL49" s="917"/>
      <c r="BM49" s="917"/>
      <c r="BN49" s="917"/>
      <c r="BO49" s="917"/>
      <c r="BP49" s="917"/>
      <c r="BQ49" s="917"/>
      <c r="BR49" s="917"/>
      <c r="BS49" s="917"/>
      <c r="BT49" s="917"/>
      <c r="BU49" s="917"/>
      <c r="BV49" s="917"/>
      <c r="BW49" s="917"/>
      <c r="BX49" s="917"/>
      <c r="BY49" s="917"/>
      <c r="BZ49" s="917"/>
      <c r="CA49" s="917"/>
      <c r="CB49" s="917"/>
      <c r="CC49" s="917"/>
    </row>
    <row r="50" spans="1:168" s="994" customFormat="1" x14ac:dyDescent="0.25">
      <c r="A50" s="917"/>
      <c r="B50" s="917"/>
      <c r="C50" s="917"/>
      <c r="D50" s="917"/>
      <c r="E50" s="917"/>
      <c r="F50" s="917"/>
      <c r="G50" s="995"/>
      <c r="H50" s="1595"/>
      <c r="I50" s="1596"/>
      <c r="J50" s="1596"/>
      <c r="K50" s="1596"/>
      <c r="L50" s="1596"/>
      <c r="M50" s="1596"/>
      <c r="N50" s="1597"/>
      <c r="O50" s="1595"/>
      <c r="P50" s="1596"/>
      <c r="Q50" s="1596"/>
      <c r="R50" s="1596"/>
      <c r="S50" s="1596"/>
      <c r="T50" s="1596"/>
      <c r="U50" s="1596"/>
      <c r="V50" s="1596"/>
      <c r="W50" s="1596"/>
      <c r="X50" s="1596"/>
      <c r="Y50" s="1596"/>
      <c r="Z50" s="1596"/>
      <c r="AA50" s="1597"/>
      <c r="AH50" s="995"/>
      <c r="AQ50" s="256"/>
      <c r="AR50" s="256"/>
      <c r="AS50" s="1001"/>
      <c r="AT50" s="175"/>
      <c r="AU50" s="175"/>
      <c r="AV50" s="917"/>
      <c r="AW50" s="917"/>
      <c r="AX50" s="917"/>
      <c r="AY50" s="917"/>
      <c r="AZ50" s="917"/>
      <c r="BA50" s="917"/>
      <c r="BB50" s="917"/>
      <c r="BC50" s="917"/>
      <c r="BD50" s="917"/>
      <c r="BE50" s="917"/>
      <c r="BF50" s="917"/>
      <c r="BG50" s="917"/>
      <c r="BH50" s="917"/>
      <c r="BI50" s="917"/>
      <c r="BJ50" s="917"/>
      <c r="BK50" s="917"/>
      <c r="BL50" s="917"/>
      <c r="BM50" s="917"/>
      <c r="BN50" s="917"/>
      <c r="BO50" s="917"/>
      <c r="BP50" s="917"/>
      <c r="BQ50" s="917"/>
      <c r="BR50" s="917"/>
      <c r="BS50" s="917"/>
      <c r="BT50" s="917"/>
      <c r="BU50" s="917"/>
      <c r="BV50" s="917"/>
      <c r="BW50" s="917"/>
      <c r="BX50" s="917"/>
      <c r="BY50" s="917"/>
      <c r="BZ50" s="917"/>
      <c r="CA50" s="917"/>
      <c r="CB50" s="917"/>
      <c r="CC50" s="917"/>
    </row>
    <row r="51" spans="1:168" s="994" customFormat="1" x14ac:dyDescent="0.25">
      <c r="A51" s="917"/>
      <c r="B51" s="917"/>
      <c r="C51" s="917"/>
      <c r="D51" s="917"/>
      <c r="E51" s="917"/>
      <c r="F51" s="917"/>
      <c r="G51" s="995"/>
      <c r="H51" s="917"/>
      <c r="I51" s="917"/>
      <c r="J51" s="917"/>
      <c r="K51" s="917"/>
      <c r="L51" s="917"/>
      <c r="N51" s="995"/>
      <c r="O51" s="993"/>
      <c r="AA51" s="995"/>
      <c r="AH51" s="995"/>
      <c r="AQ51" s="256"/>
      <c r="AR51" s="256"/>
      <c r="AS51" s="1001"/>
      <c r="AT51" s="175"/>
      <c r="AU51" s="175"/>
      <c r="AV51" s="917"/>
      <c r="AW51" s="917"/>
      <c r="AX51" s="917"/>
      <c r="AY51" s="917"/>
      <c r="AZ51" s="917"/>
      <c r="BA51" s="917"/>
      <c r="BB51" s="917"/>
      <c r="BC51" s="917"/>
      <c r="BD51" s="917"/>
      <c r="BE51" s="917"/>
      <c r="BF51" s="917"/>
      <c r="BG51" s="917"/>
      <c r="BH51" s="917"/>
      <c r="BI51" s="917"/>
      <c r="BJ51" s="917"/>
      <c r="BK51" s="917"/>
      <c r="BL51" s="917"/>
      <c r="BM51" s="917"/>
      <c r="BN51" s="917"/>
      <c r="BO51" s="917"/>
      <c r="BP51" s="917"/>
      <c r="BQ51" s="917"/>
      <c r="BR51" s="917"/>
      <c r="BS51" s="917"/>
      <c r="BT51" s="917"/>
      <c r="BU51" s="917"/>
      <c r="BV51" s="917"/>
      <c r="BW51" s="917"/>
      <c r="BX51" s="917"/>
      <c r="BY51" s="917"/>
      <c r="BZ51" s="917"/>
      <c r="CA51" s="917"/>
      <c r="CB51" s="917"/>
      <c r="CC51" s="917"/>
    </row>
    <row r="52" spans="1:168" s="994" customFormat="1" x14ac:dyDescent="0.25">
      <c r="A52" s="917"/>
      <c r="B52" s="917"/>
      <c r="C52" s="917"/>
      <c r="D52" s="917"/>
      <c r="E52" s="917"/>
      <c r="F52" s="917"/>
      <c r="G52" s="995"/>
      <c r="H52" s="917"/>
      <c r="I52" s="917"/>
      <c r="J52" s="917"/>
      <c r="K52" s="917"/>
      <c r="L52" s="917"/>
      <c r="N52" s="995"/>
      <c r="O52" s="993"/>
      <c r="AA52" s="995"/>
      <c r="AH52" s="995"/>
      <c r="AQ52" s="256"/>
      <c r="AR52" s="256"/>
      <c r="AS52" s="1001"/>
      <c r="AT52" s="175"/>
      <c r="AU52" s="175"/>
      <c r="AV52" s="917"/>
      <c r="AW52" s="917"/>
      <c r="AX52" s="917"/>
      <c r="AY52" s="917"/>
      <c r="AZ52" s="917"/>
      <c r="BA52" s="917"/>
      <c r="BB52" s="917"/>
      <c r="BC52" s="917"/>
      <c r="BD52" s="917"/>
      <c r="BE52" s="917"/>
      <c r="BF52" s="917"/>
      <c r="BG52" s="917"/>
      <c r="BH52" s="917"/>
      <c r="BI52" s="917"/>
      <c r="BJ52" s="917"/>
      <c r="BK52" s="917"/>
      <c r="BL52" s="917"/>
      <c r="BM52" s="917"/>
      <c r="BN52" s="917"/>
      <c r="BO52" s="917"/>
      <c r="BP52" s="917"/>
      <c r="BQ52" s="917"/>
      <c r="BR52" s="917"/>
      <c r="BS52" s="917"/>
      <c r="BT52" s="917"/>
      <c r="BU52" s="917"/>
      <c r="BV52" s="917"/>
      <c r="BW52" s="917"/>
      <c r="BX52" s="917"/>
      <c r="BY52" s="917"/>
      <c r="BZ52" s="917"/>
      <c r="CA52" s="917"/>
      <c r="CB52" s="917"/>
      <c r="CC52" s="917"/>
    </row>
    <row r="53" spans="1:168" s="909" customFormat="1" x14ac:dyDescent="0.25">
      <c r="G53" s="417"/>
      <c r="N53" s="417"/>
      <c r="O53" s="18"/>
      <c r="AA53" s="417"/>
      <c r="AH53" s="417"/>
      <c r="AP53" s="1003"/>
      <c r="AQ53" s="163"/>
      <c r="AR53" s="163"/>
      <c r="AS53" s="63"/>
      <c r="AT53" s="213"/>
      <c r="AU53" s="213"/>
      <c r="AV53" s="1003"/>
      <c r="AW53" s="1003"/>
      <c r="AX53" s="1003"/>
      <c r="AY53" s="1003"/>
      <c r="AZ53" s="1003"/>
      <c r="BA53" s="1003"/>
      <c r="BB53" s="1003"/>
      <c r="BC53" s="1003"/>
      <c r="BD53" s="1003"/>
      <c r="BE53" s="1003"/>
      <c r="BF53" s="1003"/>
      <c r="BG53" s="1003"/>
      <c r="BH53" s="1003"/>
      <c r="BI53" s="1003"/>
      <c r="BJ53" s="1003"/>
      <c r="BK53" s="1003"/>
      <c r="BL53" s="1003"/>
      <c r="BM53" s="1003"/>
      <c r="BN53" s="1003"/>
      <c r="BO53" s="1003"/>
      <c r="BP53" s="1003"/>
      <c r="BQ53" s="1003"/>
      <c r="BR53" s="1003"/>
      <c r="BS53" s="1003"/>
      <c r="BT53" s="1003"/>
      <c r="BU53" s="1003"/>
      <c r="BV53" s="1003"/>
      <c r="BW53" s="1003"/>
      <c r="BX53" s="1003"/>
      <c r="BY53" s="1003"/>
      <c r="BZ53" s="1003"/>
      <c r="CA53" s="1003"/>
      <c r="CB53" s="1003"/>
      <c r="CC53" s="1003"/>
      <c r="CD53" s="1003"/>
      <c r="CE53" s="1003"/>
      <c r="CF53" s="1003"/>
      <c r="CG53" s="1003"/>
      <c r="CH53" s="1003"/>
      <c r="CI53" s="1003"/>
      <c r="CJ53" s="1003"/>
      <c r="CK53" s="1003"/>
      <c r="CL53" s="1003"/>
      <c r="CM53" s="1003"/>
      <c r="CN53" s="1003"/>
      <c r="CO53" s="1003"/>
      <c r="CP53" s="1003"/>
      <c r="CQ53" s="1003"/>
      <c r="CR53" s="1003"/>
      <c r="CS53" s="1003"/>
      <c r="CT53" s="1003"/>
      <c r="CU53" s="1003"/>
      <c r="CV53" s="1003"/>
      <c r="CW53" s="1003"/>
      <c r="CX53" s="1003"/>
      <c r="CY53" s="1003"/>
      <c r="CZ53" s="1003"/>
      <c r="DA53" s="1003"/>
      <c r="DB53" s="1003"/>
      <c r="DC53" s="1003"/>
      <c r="DD53" s="1003"/>
      <c r="DE53" s="1003"/>
      <c r="DF53" s="1003"/>
      <c r="DG53" s="1003"/>
      <c r="DH53" s="1003"/>
      <c r="DI53" s="1003"/>
      <c r="DJ53" s="1003"/>
      <c r="DK53" s="1003"/>
      <c r="DL53" s="1003"/>
      <c r="DM53" s="1003"/>
      <c r="DN53" s="1003"/>
      <c r="DO53" s="1003"/>
      <c r="DP53" s="1003"/>
      <c r="DQ53" s="1003"/>
      <c r="DR53" s="1003"/>
      <c r="DS53" s="1003"/>
      <c r="DT53" s="1003"/>
      <c r="DU53" s="1003"/>
      <c r="DV53" s="1003"/>
      <c r="DW53" s="1003"/>
      <c r="DX53" s="1003"/>
      <c r="DY53" s="1003"/>
      <c r="DZ53" s="1003"/>
      <c r="EA53" s="1003"/>
      <c r="EB53" s="1003"/>
      <c r="EC53" s="1003"/>
      <c r="ED53" s="1003"/>
      <c r="EE53" s="1003"/>
      <c r="EF53" s="1003"/>
      <c r="EG53" s="1003"/>
      <c r="EH53" s="1003"/>
      <c r="EI53" s="1003"/>
      <c r="EJ53" s="1003"/>
      <c r="EK53" s="1003"/>
      <c r="EL53" s="1003"/>
      <c r="EM53" s="1003"/>
      <c r="EN53" s="1003"/>
      <c r="EO53" s="1003"/>
      <c r="EP53" s="1003"/>
      <c r="EQ53" s="1003"/>
      <c r="ER53" s="1003"/>
      <c r="ES53" s="1003"/>
      <c r="ET53" s="1003"/>
      <c r="EU53" s="1003"/>
      <c r="EV53" s="1003"/>
      <c r="EW53" s="1003"/>
      <c r="EX53" s="1003"/>
      <c r="EY53" s="1003"/>
      <c r="EZ53" s="1003"/>
      <c r="FA53" s="1003"/>
      <c r="FB53" s="1003"/>
      <c r="FC53" s="1003"/>
      <c r="FD53" s="1003"/>
      <c r="FE53" s="1003"/>
      <c r="FF53" s="1003"/>
      <c r="FG53" s="1003"/>
      <c r="FH53" s="1003"/>
      <c r="FI53" s="1003"/>
      <c r="FJ53" s="1003"/>
      <c r="FK53" s="1003"/>
      <c r="FL53" s="1003"/>
    </row>
    <row r="54" spans="1:168" s="994" customFormat="1" x14ac:dyDescent="0.25">
      <c r="A54" s="356" t="s">
        <v>42</v>
      </c>
      <c r="B54" s="2064" t="s">
        <v>43</v>
      </c>
      <c r="C54" s="2064"/>
      <c r="D54" s="2064"/>
      <c r="E54" s="2064"/>
      <c r="F54" s="2064"/>
      <c r="G54" s="2064"/>
      <c r="H54" s="2064"/>
      <c r="I54" s="2064"/>
      <c r="J54" s="2064"/>
      <c r="K54" s="2064"/>
      <c r="L54" s="2064"/>
      <c r="M54" s="2064"/>
      <c r="N54" s="2064"/>
      <c r="O54" s="2064"/>
      <c r="P54" s="2064"/>
      <c r="Q54" s="2064"/>
      <c r="R54" s="2064"/>
      <c r="S54" s="2064"/>
      <c r="T54" s="2064"/>
      <c r="U54" s="2064"/>
      <c r="V54" s="2064"/>
      <c r="W54" s="2064"/>
      <c r="X54" s="2064"/>
      <c r="Y54" s="2064"/>
      <c r="Z54" s="2064"/>
      <c r="AA54" s="2064"/>
      <c r="AB54" s="2064"/>
      <c r="AC54" s="2064"/>
      <c r="AD54" s="2064"/>
      <c r="AE54" s="2064"/>
      <c r="AF54" s="2064"/>
      <c r="AG54" s="2064"/>
      <c r="AH54" s="2064"/>
      <c r="AI54" s="2064"/>
      <c r="AJ54" s="2064"/>
      <c r="AK54" s="2064"/>
      <c r="AL54" s="2064"/>
      <c r="AM54" s="2064"/>
      <c r="AN54" s="2064"/>
      <c r="AO54" s="2064"/>
      <c r="AP54" s="1003"/>
      <c r="AQ54" s="939"/>
      <c r="AR54" s="163"/>
      <c r="AS54" s="163"/>
      <c r="AT54" s="213"/>
      <c r="AU54" s="213"/>
      <c r="AV54" s="1003"/>
      <c r="AW54" s="1003"/>
      <c r="AX54" s="1003"/>
      <c r="AY54" s="1003"/>
      <c r="AZ54" s="1003"/>
      <c r="BA54" s="1003"/>
      <c r="BB54" s="1003"/>
      <c r="BC54" s="1003"/>
      <c r="BD54" s="1003"/>
      <c r="BE54" s="1003"/>
      <c r="BF54" s="1003"/>
      <c r="BG54" s="1003"/>
      <c r="BH54" s="1003"/>
      <c r="BI54" s="1003"/>
      <c r="BJ54" s="1003"/>
      <c r="BK54" s="1003"/>
      <c r="BL54" s="1003"/>
      <c r="BM54" s="1003"/>
      <c r="BN54" s="1003"/>
      <c r="BO54" s="1003"/>
      <c r="BP54" s="1003"/>
      <c r="BQ54" s="1003"/>
      <c r="BR54" s="1003"/>
      <c r="BS54" s="1003"/>
      <c r="BT54" s="1003"/>
      <c r="BU54" s="1003"/>
      <c r="BV54" s="1003"/>
      <c r="BW54" s="1003"/>
      <c r="BX54" s="1003"/>
      <c r="BY54" s="1003"/>
      <c r="BZ54" s="1003"/>
      <c r="CA54" s="1003"/>
      <c r="CB54" s="1003"/>
      <c r="CC54" s="1003"/>
      <c r="CD54" s="1003"/>
      <c r="CE54" s="1003"/>
      <c r="CF54" s="1003"/>
      <c r="CG54" s="1003"/>
      <c r="CH54" s="1003"/>
      <c r="CI54" s="1003"/>
      <c r="CJ54" s="1003"/>
      <c r="CK54" s="1003"/>
      <c r="CL54" s="1003"/>
      <c r="CM54" s="1003"/>
      <c r="CN54" s="1003"/>
      <c r="CO54" s="1003"/>
      <c r="CP54" s="1003"/>
      <c r="CQ54" s="1003"/>
      <c r="CR54" s="1003"/>
      <c r="CS54" s="1003"/>
      <c r="CT54" s="1003"/>
      <c r="CU54" s="1003"/>
      <c r="CV54" s="1003"/>
      <c r="CW54" s="1003"/>
      <c r="CX54" s="1003"/>
      <c r="CY54" s="1003"/>
      <c r="CZ54" s="1003"/>
      <c r="DA54" s="1003"/>
      <c r="DB54" s="1003"/>
      <c r="DC54" s="1003"/>
      <c r="DD54" s="1003"/>
      <c r="DE54" s="1003"/>
      <c r="DF54" s="1003"/>
      <c r="DG54" s="1003"/>
      <c r="DH54" s="1003"/>
      <c r="DI54" s="1003"/>
      <c r="DJ54" s="1003"/>
      <c r="DK54" s="1003"/>
      <c r="DL54" s="1003"/>
      <c r="DM54" s="1003"/>
      <c r="DN54" s="1003"/>
      <c r="DO54" s="1003"/>
      <c r="DP54" s="1003"/>
      <c r="DQ54" s="1003"/>
      <c r="DR54" s="1003"/>
      <c r="DS54" s="1003"/>
      <c r="DT54" s="1003"/>
      <c r="DU54" s="1003"/>
      <c r="DV54" s="1003"/>
      <c r="DW54" s="1003"/>
      <c r="DX54" s="1003"/>
      <c r="DY54" s="1003"/>
      <c r="DZ54" s="1003"/>
      <c r="EA54" s="1003"/>
      <c r="EB54" s="1003"/>
      <c r="EC54" s="1003"/>
      <c r="ED54" s="1003"/>
      <c r="EE54" s="1003"/>
      <c r="EF54" s="1003"/>
      <c r="EG54" s="1003"/>
      <c r="EH54" s="1003"/>
      <c r="EI54" s="1003"/>
      <c r="EJ54" s="1003"/>
      <c r="EK54" s="1003"/>
      <c r="EL54" s="1003"/>
      <c r="EM54" s="1003"/>
      <c r="EN54" s="1003"/>
      <c r="EO54" s="1003"/>
      <c r="EP54" s="1003"/>
      <c r="EQ54" s="1003"/>
      <c r="ER54" s="1003"/>
      <c r="ES54" s="1003"/>
      <c r="ET54" s="1003"/>
      <c r="EU54" s="1003"/>
      <c r="EV54" s="1003"/>
      <c r="EW54" s="1003"/>
      <c r="EX54" s="1003"/>
      <c r="EY54" s="1003"/>
      <c r="EZ54" s="1003"/>
      <c r="FA54" s="1003"/>
      <c r="FB54" s="1003"/>
      <c r="FC54" s="1003"/>
      <c r="FD54" s="1003"/>
      <c r="FE54" s="1003"/>
      <c r="FF54" s="1003"/>
      <c r="FG54" s="1003"/>
      <c r="FH54" s="1003"/>
      <c r="FI54" s="1003"/>
      <c r="FJ54" s="1003"/>
      <c r="FK54" s="1003"/>
      <c r="FL54" s="1003"/>
    </row>
    <row r="55" spans="1:168" s="994" customFormat="1" x14ac:dyDescent="0.25">
      <c r="A55" s="356" t="s">
        <v>44</v>
      </c>
      <c r="B55" s="2054" t="s">
        <v>161</v>
      </c>
      <c r="C55" s="2054"/>
      <c r="D55" s="2054"/>
      <c r="E55" s="2054"/>
      <c r="F55" s="2054"/>
      <c r="G55" s="2054"/>
      <c r="H55" s="2054"/>
      <c r="I55" s="2054"/>
      <c r="J55" s="2054"/>
      <c r="K55" s="2054"/>
      <c r="L55" s="2054"/>
      <c r="M55" s="2054"/>
      <c r="N55" s="2054"/>
      <c r="O55" s="2054"/>
      <c r="P55" s="2054"/>
      <c r="Q55" s="2054"/>
      <c r="R55" s="2054"/>
      <c r="S55" s="2054"/>
      <c r="T55" s="2054"/>
      <c r="U55" s="2054"/>
      <c r="V55" s="2054"/>
      <c r="W55" s="2054"/>
      <c r="X55" s="2054"/>
      <c r="Y55" s="2054"/>
      <c r="Z55" s="2054"/>
      <c r="AA55" s="2054"/>
      <c r="AB55" s="2054"/>
      <c r="AC55" s="2054"/>
      <c r="AD55" s="2054"/>
      <c r="AE55" s="2054"/>
      <c r="AF55" s="2054"/>
      <c r="AG55" s="2054"/>
      <c r="AH55" s="2054"/>
      <c r="AI55" s="2054"/>
      <c r="AJ55" s="2054"/>
      <c r="AK55" s="2054"/>
      <c r="AL55" s="2054"/>
      <c r="AM55" s="2054"/>
      <c r="AN55" s="2054"/>
      <c r="AO55" s="2054"/>
      <c r="AQ55" s="74"/>
      <c r="AR55" s="163"/>
      <c r="AS55" s="163"/>
      <c r="AT55" s="213"/>
      <c r="AU55" s="213"/>
    </row>
    <row r="56" spans="1:168" s="994" customFormat="1" x14ac:dyDescent="0.25">
      <c r="A56" s="356" t="s">
        <v>150</v>
      </c>
      <c r="B56" s="2054" t="s">
        <v>467</v>
      </c>
      <c r="C56" s="2054"/>
      <c r="D56" s="2054"/>
      <c r="E56" s="2054"/>
      <c r="F56" s="2054"/>
      <c r="G56" s="2054"/>
      <c r="H56" s="2054"/>
      <c r="I56" s="2054"/>
      <c r="J56" s="2054"/>
      <c r="K56" s="2054"/>
      <c r="L56" s="2054"/>
      <c r="M56" s="2054"/>
      <c r="N56" s="2054"/>
      <c r="O56" s="2054"/>
      <c r="P56" s="2054"/>
      <c r="Q56" s="2054"/>
      <c r="R56" s="2054"/>
      <c r="S56" s="2054"/>
      <c r="T56" s="2054"/>
      <c r="U56" s="2054"/>
      <c r="V56" s="2054"/>
      <c r="W56" s="2054"/>
      <c r="X56" s="2054"/>
      <c r="Y56" s="2054"/>
      <c r="Z56" s="2054"/>
      <c r="AA56" s="2054"/>
      <c r="AB56" s="2054"/>
      <c r="AC56" s="2054"/>
      <c r="AD56" s="2054"/>
      <c r="AE56" s="2054"/>
      <c r="AF56" s="2054"/>
      <c r="AG56" s="2054"/>
      <c r="AH56" s="2054"/>
      <c r="AI56" s="2054"/>
      <c r="AJ56" s="2054"/>
      <c r="AK56" s="2054"/>
      <c r="AL56" s="2054"/>
      <c r="AM56" s="2054"/>
      <c r="AN56" s="2054"/>
      <c r="AO56" s="2054"/>
      <c r="AQ56" s="74"/>
      <c r="AR56" s="163"/>
      <c r="AS56" s="163"/>
      <c r="AT56" s="213"/>
      <c r="AU56" s="213"/>
    </row>
    <row r="57" spans="1:168" s="994" customFormat="1" x14ac:dyDescent="0.25">
      <c r="A57" s="501" t="s">
        <v>46</v>
      </c>
      <c r="B57" s="2054" t="s">
        <v>290</v>
      </c>
      <c r="C57" s="2054"/>
      <c r="D57" s="2054"/>
      <c r="E57" s="2054"/>
      <c r="F57" s="2054"/>
      <c r="G57" s="2054"/>
      <c r="H57" s="2054"/>
      <c r="I57" s="2054"/>
      <c r="J57" s="2054"/>
      <c r="K57" s="2054"/>
      <c r="L57" s="2054"/>
      <c r="M57" s="2054"/>
      <c r="N57" s="2054"/>
      <c r="O57" s="2054"/>
      <c r="P57" s="2054"/>
      <c r="Q57" s="2054"/>
      <c r="R57" s="2054"/>
      <c r="S57" s="2054"/>
      <c r="T57" s="2054"/>
      <c r="U57" s="2054"/>
      <c r="V57" s="2054"/>
      <c r="W57" s="2054"/>
      <c r="X57" s="2054"/>
      <c r="Y57" s="2054"/>
      <c r="Z57" s="2054"/>
      <c r="AA57" s="2054"/>
      <c r="AB57" s="2054"/>
      <c r="AC57" s="2054"/>
      <c r="AD57" s="2054"/>
      <c r="AE57" s="2054"/>
      <c r="AF57" s="2054"/>
      <c r="AG57" s="2054"/>
      <c r="AH57" s="2054"/>
      <c r="AI57" s="2054"/>
      <c r="AJ57" s="2054"/>
      <c r="AK57" s="2054"/>
      <c r="AL57" s="2054"/>
      <c r="AM57" s="2054"/>
      <c r="AN57" s="2054"/>
      <c r="AO57" s="2054"/>
      <c r="AQ57" s="74"/>
      <c r="AR57" s="163"/>
      <c r="AS57" s="163"/>
      <c r="AT57" s="213"/>
      <c r="AU57" s="213"/>
    </row>
    <row r="58" spans="1:168" x14ac:dyDescent="0.25">
      <c r="A58" s="501" t="s">
        <v>160</v>
      </c>
      <c r="B58" s="2054" t="s">
        <v>446</v>
      </c>
      <c r="C58" s="2054"/>
      <c r="D58" s="2054"/>
      <c r="E58" s="2054"/>
      <c r="F58" s="2054"/>
      <c r="G58" s="2054"/>
      <c r="H58" s="2054"/>
      <c r="I58" s="2054"/>
      <c r="J58" s="2054"/>
      <c r="K58" s="2054"/>
      <c r="L58" s="2054"/>
      <c r="M58" s="2054"/>
      <c r="N58" s="2054"/>
      <c r="O58" s="2054"/>
      <c r="P58" s="2054"/>
      <c r="Q58" s="2054"/>
      <c r="R58" s="2054"/>
      <c r="S58" s="2054"/>
      <c r="T58" s="2054"/>
      <c r="U58" s="2054"/>
      <c r="V58" s="2054"/>
      <c r="W58" s="2054"/>
      <c r="X58" s="2054"/>
      <c r="Y58" s="2054"/>
      <c r="Z58" s="2054"/>
      <c r="AA58" s="2054"/>
      <c r="AB58" s="2054"/>
      <c r="AC58" s="2054"/>
      <c r="AD58" s="2054"/>
      <c r="AE58" s="2054"/>
      <c r="AF58" s="2054"/>
      <c r="AG58" s="2054"/>
      <c r="AH58" s="2054"/>
      <c r="AI58" s="2054"/>
      <c r="AJ58" s="2054"/>
      <c r="AK58" s="2054"/>
      <c r="AL58" s="2054"/>
      <c r="AM58" s="2054"/>
      <c r="AN58" s="2054"/>
      <c r="AO58" s="2054"/>
      <c r="AQ58" s="74"/>
    </row>
    <row r="59" spans="1:168" x14ac:dyDescent="0.25">
      <c r="A59" s="501" t="s">
        <v>48</v>
      </c>
      <c r="B59" s="2054" t="s">
        <v>257</v>
      </c>
      <c r="C59" s="2054"/>
      <c r="D59" s="2054"/>
      <c r="E59" s="2054"/>
      <c r="F59" s="2054"/>
      <c r="G59" s="2054"/>
      <c r="H59" s="2054"/>
      <c r="I59" s="2054"/>
      <c r="J59" s="2054"/>
      <c r="K59" s="2054"/>
      <c r="L59" s="2054"/>
      <c r="M59" s="2054"/>
      <c r="N59" s="2054"/>
      <c r="O59" s="2054"/>
      <c r="P59" s="2054"/>
      <c r="Q59" s="2054"/>
      <c r="R59" s="2054"/>
      <c r="S59" s="2054"/>
      <c r="T59" s="2054"/>
      <c r="U59" s="2054"/>
      <c r="V59" s="2054"/>
      <c r="W59" s="2054"/>
      <c r="X59" s="2054"/>
      <c r="Y59" s="2054"/>
      <c r="Z59" s="2054"/>
      <c r="AA59" s="2054"/>
      <c r="AB59" s="2054"/>
      <c r="AC59" s="2054"/>
      <c r="AD59" s="2054"/>
      <c r="AE59" s="2054"/>
      <c r="AF59" s="2054"/>
      <c r="AG59" s="2054"/>
      <c r="AH59" s="2054"/>
      <c r="AI59" s="2054"/>
      <c r="AJ59" s="2054"/>
      <c r="AK59" s="2054"/>
      <c r="AL59" s="2054"/>
      <c r="AM59" s="2054"/>
      <c r="AN59" s="2054"/>
      <c r="AO59" s="2054"/>
      <c r="AQ59" s="74"/>
    </row>
    <row r="60" spans="1:168" ht="32.25" customHeight="1" x14ac:dyDescent="0.25">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row>
    <row r="61" spans="1:168" ht="14.25" customHeight="1" x14ac:dyDescent="0.25">
      <c r="A61" s="482"/>
      <c r="B61" s="493"/>
      <c r="C61" s="493"/>
      <c r="D61" s="493"/>
      <c r="E61" s="493"/>
      <c r="F61" s="493"/>
      <c r="G61" s="493"/>
      <c r="H61" s="493"/>
      <c r="I61" s="493"/>
      <c r="J61" s="493"/>
      <c r="K61" s="493"/>
      <c r="L61" s="493"/>
      <c r="M61" s="493"/>
      <c r="N61" s="493"/>
      <c r="O61" s="493"/>
      <c r="P61" s="493"/>
      <c r="Q61" s="493"/>
      <c r="R61" s="493"/>
      <c r="S61" s="493"/>
      <c r="T61" s="493"/>
      <c r="U61" s="481"/>
      <c r="V61" s="481"/>
      <c r="W61" s="493"/>
      <c r="X61" s="493"/>
      <c r="Y61" s="493"/>
      <c r="Z61" s="493"/>
      <c r="AA61" s="493"/>
      <c r="AB61" s="493"/>
      <c r="AC61" s="493"/>
      <c r="AD61" s="493"/>
      <c r="AE61" s="493"/>
      <c r="AF61" s="493"/>
      <c r="AG61" s="493"/>
      <c r="AH61" s="493"/>
      <c r="AI61" s="493"/>
      <c r="AJ61" s="493"/>
      <c r="AK61" s="493"/>
      <c r="AL61" s="493"/>
      <c r="AM61" s="493"/>
      <c r="AN61" s="493"/>
      <c r="AO61" s="493"/>
      <c r="AQ61" s="261"/>
      <c r="AR61" s="262"/>
    </row>
    <row r="62" spans="1:168" ht="14.25" customHeight="1" x14ac:dyDescent="0.25">
      <c r="A62" s="482"/>
      <c r="B62" s="493"/>
      <c r="C62" s="493"/>
      <c r="D62" s="493"/>
      <c r="E62" s="493"/>
      <c r="F62" s="493"/>
      <c r="G62" s="493"/>
      <c r="H62" s="493"/>
      <c r="I62" s="493"/>
      <c r="J62" s="493"/>
      <c r="K62" s="493"/>
      <c r="L62" s="493"/>
      <c r="M62" s="493"/>
      <c r="N62" s="493"/>
      <c r="O62" s="493"/>
      <c r="P62" s="493"/>
      <c r="Q62" s="493"/>
      <c r="R62" s="493"/>
      <c r="S62" s="493"/>
      <c r="T62" s="493"/>
      <c r="U62" s="481"/>
      <c r="V62" s="481"/>
      <c r="W62" s="493"/>
      <c r="X62" s="493"/>
      <c r="Y62" s="493"/>
      <c r="Z62" s="493"/>
      <c r="AA62" s="493"/>
      <c r="AB62" s="493"/>
      <c r="AC62" s="493"/>
      <c r="AD62" s="493"/>
      <c r="AE62" s="493"/>
      <c r="AF62" s="493"/>
      <c r="AG62" s="493"/>
      <c r="AH62" s="493"/>
      <c r="AI62" s="493"/>
      <c r="AJ62" s="493"/>
      <c r="AK62" s="493"/>
      <c r="AL62" s="493"/>
      <c r="AM62" s="493"/>
      <c r="AN62" s="493"/>
      <c r="AO62" s="493"/>
      <c r="AQ62" s="261"/>
      <c r="AR62" s="262"/>
    </row>
    <row r="63" spans="1:168" ht="14.25" customHeight="1" x14ac:dyDescent="0.25">
      <c r="A63" s="482"/>
      <c r="B63" s="493"/>
      <c r="C63" s="493"/>
      <c r="D63" s="493"/>
      <c r="E63" s="493"/>
      <c r="F63" s="493"/>
      <c r="G63" s="493"/>
      <c r="H63" s="493"/>
      <c r="I63" s="493"/>
      <c r="J63" s="493"/>
      <c r="K63" s="493"/>
      <c r="L63" s="493"/>
      <c r="M63" s="493"/>
      <c r="N63" s="493"/>
      <c r="O63" s="493"/>
      <c r="P63" s="493"/>
      <c r="Q63" s="493"/>
      <c r="R63" s="493"/>
      <c r="S63" s="493"/>
      <c r="T63" s="493"/>
      <c r="U63" s="481"/>
      <c r="V63" s="481"/>
      <c r="W63" s="493"/>
      <c r="X63" s="493"/>
      <c r="Y63" s="493"/>
      <c r="Z63" s="493"/>
      <c r="AA63" s="493"/>
      <c r="AB63" s="493"/>
      <c r="AC63" s="493"/>
      <c r="AD63" s="493"/>
      <c r="AE63" s="493"/>
      <c r="AF63" s="493"/>
      <c r="AG63" s="493"/>
      <c r="AH63" s="493"/>
      <c r="AI63" s="493"/>
      <c r="AJ63" s="493"/>
      <c r="AK63" s="493"/>
      <c r="AL63" s="493"/>
      <c r="AM63" s="493"/>
      <c r="AN63" s="493"/>
      <c r="AO63" s="493"/>
      <c r="AQ63" s="261"/>
      <c r="AR63" s="262"/>
    </row>
    <row r="64" spans="1:168" ht="14.25" customHeight="1" x14ac:dyDescent="0.25">
      <c r="A64" s="482"/>
      <c r="B64" s="493"/>
      <c r="C64" s="493"/>
      <c r="D64" s="493"/>
      <c r="E64" s="493"/>
      <c r="F64" s="493"/>
      <c r="G64" s="493"/>
      <c r="H64" s="493"/>
      <c r="I64" s="493"/>
      <c r="J64" s="493"/>
      <c r="K64" s="493"/>
      <c r="L64" s="493"/>
      <c r="M64" s="493"/>
      <c r="N64" s="493"/>
      <c r="O64" s="493"/>
      <c r="P64" s="493"/>
      <c r="Q64" s="493"/>
      <c r="R64" s="493"/>
      <c r="S64" s="493"/>
      <c r="T64" s="493"/>
      <c r="U64" s="481"/>
      <c r="V64" s="481"/>
      <c r="W64" s="493"/>
      <c r="X64" s="493"/>
      <c r="Y64" s="493"/>
      <c r="Z64" s="493"/>
      <c r="AA64" s="493"/>
      <c r="AB64" s="493"/>
      <c r="AC64" s="493"/>
      <c r="AD64" s="493"/>
      <c r="AE64" s="493"/>
      <c r="AF64" s="493"/>
      <c r="AG64" s="493"/>
      <c r="AH64" s="493"/>
      <c r="AI64" s="493"/>
      <c r="AJ64" s="493"/>
      <c r="AK64" s="493"/>
      <c r="AL64" s="493"/>
      <c r="AM64" s="493"/>
      <c r="AN64" s="493"/>
      <c r="AO64" s="493"/>
      <c r="AQ64" s="261"/>
      <c r="AR64" s="262"/>
    </row>
    <row r="65" spans="1:44" ht="14.25" customHeight="1" x14ac:dyDescent="0.25">
      <c r="A65" s="482"/>
      <c r="B65" s="493"/>
      <c r="C65" s="493"/>
      <c r="D65" s="493"/>
      <c r="E65" s="493"/>
      <c r="F65" s="493"/>
      <c r="G65" s="493"/>
      <c r="H65" s="493"/>
      <c r="I65" s="493"/>
      <c r="J65" s="493"/>
      <c r="K65" s="493"/>
      <c r="L65" s="493"/>
      <c r="M65" s="493"/>
      <c r="N65" s="493"/>
      <c r="O65" s="493"/>
      <c r="P65" s="493"/>
      <c r="Q65" s="493"/>
      <c r="R65" s="493"/>
      <c r="S65" s="493"/>
      <c r="T65" s="493"/>
      <c r="U65" s="481"/>
      <c r="V65" s="481"/>
      <c r="W65" s="493"/>
      <c r="X65" s="493"/>
      <c r="Y65" s="493"/>
      <c r="Z65" s="493"/>
      <c r="AA65" s="493"/>
      <c r="AB65" s="493"/>
      <c r="AC65" s="493"/>
      <c r="AD65" s="493"/>
      <c r="AE65" s="493"/>
      <c r="AF65" s="493"/>
      <c r="AG65" s="493"/>
      <c r="AH65" s="493"/>
      <c r="AI65" s="493"/>
      <c r="AJ65" s="493"/>
      <c r="AK65" s="493"/>
      <c r="AL65" s="493"/>
      <c r="AM65" s="493"/>
      <c r="AN65" s="493"/>
      <c r="AO65" s="493"/>
      <c r="AQ65" s="261"/>
      <c r="AR65" s="262"/>
    </row>
    <row r="66" spans="1:44" ht="14.25" customHeight="1" x14ac:dyDescent="0.25">
      <c r="A66" s="482"/>
      <c r="B66" s="493"/>
      <c r="C66" s="493"/>
      <c r="D66" s="493"/>
      <c r="E66" s="493"/>
      <c r="F66" s="493"/>
      <c r="G66" s="493"/>
      <c r="H66" s="493"/>
      <c r="I66" s="493"/>
      <c r="J66" s="493"/>
      <c r="K66" s="493"/>
      <c r="L66" s="493"/>
      <c r="M66" s="493"/>
      <c r="N66" s="493"/>
      <c r="O66" s="493"/>
      <c r="P66" s="493"/>
      <c r="Q66" s="493"/>
      <c r="R66" s="493"/>
      <c r="S66" s="493"/>
      <c r="T66" s="493"/>
      <c r="U66" s="481"/>
      <c r="V66" s="479"/>
      <c r="W66" s="493"/>
      <c r="X66" s="493"/>
      <c r="Y66" s="493"/>
      <c r="Z66" s="493"/>
      <c r="AA66" s="493"/>
      <c r="AB66" s="493"/>
      <c r="AC66" s="493"/>
      <c r="AD66" s="493"/>
      <c r="AE66" s="493"/>
      <c r="AF66" s="493"/>
      <c r="AG66" s="493"/>
      <c r="AH66" s="493"/>
      <c r="AI66" s="493"/>
      <c r="AJ66" s="493"/>
      <c r="AK66" s="493"/>
      <c r="AL66" s="493"/>
      <c r="AM66" s="493"/>
      <c r="AN66" s="493"/>
      <c r="AO66" s="493"/>
      <c r="AQ66" s="263"/>
      <c r="AR66" s="262"/>
    </row>
    <row r="67" spans="1:44" ht="14.25" customHeight="1" x14ac:dyDescent="0.25">
      <c r="A67" s="482"/>
      <c r="B67" s="493"/>
      <c r="C67" s="493"/>
      <c r="D67" s="493"/>
      <c r="E67" s="493"/>
      <c r="F67" s="493"/>
      <c r="G67" s="493"/>
      <c r="H67" s="493"/>
      <c r="I67" s="493"/>
      <c r="J67" s="493"/>
      <c r="K67" s="493"/>
      <c r="L67" s="493"/>
      <c r="M67" s="493"/>
      <c r="N67" s="493"/>
      <c r="O67" s="493"/>
      <c r="P67" s="493"/>
      <c r="Q67" s="493"/>
      <c r="R67" s="493"/>
      <c r="S67" s="493"/>
      <c r="T67" s="493"/>
      <c r="U67" s="481"/>
      <c r="V67" s="481"/>
      <c r="W67" s="483"/>
      <c r="X67" s="483"/>
      <c r="Y67" s="483"/>
      <c r="Z67" s="483"/>
      <c r="AA67" s="483"/>
      <c r="AB67" s="483"/>
      <c r="AC67" s="483"/>
      <c r="AD67" s="483"/>
      <c r="AE67" s="483"/>
      <c r="AF67" s="483"/>
      <c r="AG67" s="483"/>
      <c r="AH67" s="483"/>
      <c r="AI67" s="483"/>
      <c r="AJ67" s="483"/>
      <c r="AK67" s="483"/>
      <c r="AL67" s="483"/>
      <c r="AM67" s="483"/>
      <c r="AN67" s="483"/>
      <c r="AO67" s="483"/>
      <c r="AQ67" s="261"/>
      <c r="AR67" s="262"/>
    </row>
    <row r="68" spans="1:44" ht="14.25" customHeight="1" x14ac:dyDescent="0.25">
      <c r="A68" s="480"/>
      <c r="B68" s="494"/>
      <c r="C68" s="494"/>
      <c r="D68" s="494"/>
      <c r="E68" s="494"/>
      <c r="F68" s="494"/>
      <c r="G68" s="494"/>
      <c r="H68" s="494"/>
      <c r="I68" s="494"/>
      <c r="J68" s="494"/>
      <c r="K68" s="494"/>
      <c r="L68" s="494"/>
      <c r="M68" s="494"/>
      <c r="N68" s="494"/>
      <c r="O68" s="494"/>
      <c r="P68" s="494"/>
      <c r="Q68" s="494"/>
      <c r="R68" s="494"/>
      <c r="S68" s="494"/>
      <c r="T68" s="494"/>
      <c r="U68" s="481"/>
      <c r="V68" s="480"/>
      <c r="W68" s="494"/>
      <c r="X68" s="494"/>
      <c r="Y68" s="494"/>
      <c r="Z68" s="494"/>
      <c r="AA68" s="494"/>
      <c r="AB68" s="494"/>
      <c r="AC68" s="494"/>
      <c r="AD68" s="494"/>
      <c r="AE68" s="494"/>
      <c r="AF68" s="494"/>
      <c r="AG68" s="494"/>
      <c r="AH68" s="494"/>
      <c r="AI68" s="494"/>
      <c r="AJ68" s="494"/>
      <c r="AK68" s="494"/>
      <c r="AL68" s="494"/>
      <c r="AM68" s="494"/>
      <c r="AN68" s="494"/>
      <c r="AO68" s="494"/>
      <c r="AQ68" s="263"/>
      <c r="AR68" s="262"/>
    </row>
    <row r="69" spans="1:44" ht="14.25" customHeight="1" x14ac:dyDescent="0.25">
      <c r="A69" s="481"/>
      <c r="B69" s="481"/>
      <c r="C69" s="481"/>
      <c r="D69" s="481"/>
      <c r="E69" s="481"/>
      <c r="F69" s="481"/>
      <c r="G69" s="481"/>
      <c r="H69" s="481"/>
      <c r="I69" s="481"/>
      <c r="J69" s="481"/>
      <c r="K69" s="481"/>
      <c r="L69" s="481"/>
      <c r="M69" s="481"/>
      <c r="N69" s="481"/>
      <c r="O69" s="481"/>
      <c r="P69" s="481"/>
      <c r="Q69" s="481"/>
      <c r="R69" s="481"/>
      <c r="S69" s="481"/>
      <c r="T69" s="481"/>
      <c r="U69" s="481"/>
      <c r="V69" s="481"/>
      <c r="W69" s="481"/>
      <c r="X69" s="481"/>
      <c r="Y69" s="482"/>
      <c r="Z69" s="484"/>
      <c r="AA69" s="481"/>
      <c r="AB69" s="481"/>
      <c r="AC69" s="481"/>
      <c r="AD69" s="481"/>
      <c r="AE69" s="481"/>
      <c r="AF69" s="481"/>
      <c r="AG69" s="481"/>
      <c r="AH69" s="481"/>
      <c r="AI69" s="481"/>
      <c r="AJ69" s="481"/>
      <c r="AK69" s="481"/>
      <c r="AL69" s="481"/>
      <c r="AM69" s="481"/>
      <c r="AN69" s="481"/>
      <c r="AO69" s="481"/>
      <c r="AQ69" s="263"/>
      <c r="AR69" s="262"/>
    </row>
    <row r="70" spans="1:44" ht="14.25" customHeight="1" x14ac:dyDescent="0.25">
      <c r="A70" s="482"/>
      <c r="B70" s="495"/>
      <c r="C70" s="495"/>
      <c r="D70" s="495"/>
      <c r="E70" s="495"/>
      <c r="F70" s="495"/>
      <c r="G70" s="495"/>
      <c r="H70" s="495"/>
      <c r="I70" s="495"/>
      <c r="J70" s="495"/>
      <c r="K70" s="495"/>
      <c r="L70" s="495"/>
      <c r="M70" s="495"/>
      <c r="N70" s="495"/>
      <c r="O70" s="495"/>
      <c r="P70" s="495"/>
      <c r="Q70" s="495"/>
      <c r="R70" s="495"/>
      <c r="S70" s="495"/>
      <c r="T70" s="495"/>
      <c r="U70" s="481"/>
      <c r="V70" s="479"/>
      <c r="W70" s="493"/>
      <c r="X70" s="493"/>
      <c r="Y70" s="493"/>
      <c r="Z70" s="493"/>
      <c r="AA70" s="493"/>
      <c r="AB70" s="493"/>
      <c r="AC70" s="493"/>
      <c r="AD70" s="493"/>
      <c r="AE70" s="493"/>
      <c r="AF70" s="493"/>
      <c r="AG70" s="493"/>
      <c r="AH70" s="493"/>
      <c r="AI70" s="493"/>
      <c r="AJ70" s="493"/>
      <c r="AK70" s="493"/>
      <c r="AL70" s="493"/>
      <c r="AM70" s="493"/>
      <c r="AN70" s="493"/>
      <c r="AO70" s="493"/>
      <c r="AQ70" s="261"/>
      <c r="AR70" s="262"/>
    </row>
    <row r="71" spans="1:44" ht="14.25" customHeight="1" x14ac:dyDescent="0.25">
      <c r="A71" s="482"/>
      <c r="B71" s="495"/>
      <c r="C71" s="495"/>
      <c r="D71" s="495"/>
      <c r="E71" s="495"/>
      <c r="F71" s="495"/>
      <c r="G71" s="495"/>
      <c r="H71" s="495"/>
      <c r="I71" s="495"/>
      <c r="J71" s="495"/>
      <c r="K71" s="495"/>
      <c r="L71" s="495"/>
      <c r="M71" s="495"/>
      <c r="N71" s="495"/>
      <c r="O71" s="495"/>
      <c r="P71" s="495"/>
      <c r="Q71" s="495"/>
      <c r="R71" s="495"/>
      <c r="S71" s="495"/>
      <c r="T71" s="495"/>
      <c r="U71" s="481"/>
      <c r="V71" s="481"/>
      <c r="W71" s="493"/>
      <c r="X71" s="493"/>
      <c r="Y71" s="493"/>
      <c r="Z71" s="493"/>
      <c r="AA71" s="493"/>
      <c r="AB71" s="493"/>
      <c r="AC71" s="493"/>
      <c r="AD71" s="493"/>
      <c r="AE71" s="493"/>
      <c r="AF71" s="493"/>
      <c r="AG71" s="493"/>
      <c r="AH71" s="493"/>
      <c r="AI71" s="493"/>
      <c r="AJ71" s="493"/>
      <c r="AK71" s="493"/>
      <c r="AL71" s="493"/>
      <c r="AM71" s="493"/>
      <c r="AN71" s="493"/>
      <c r="AO71" s="493"/>
      <c r="AQ71" s="261"/>
      <c r="AR71" s="262"/>
    </row>
    <row r="72" spans="1:44" ht="14.25" customHeight="1" x14ac:dyDescent="0.25">
      <c r="A72" s="482"/>
      <c r="B72" s="495"/>
      <c r="C72" s="495"/>
      <c r="D72" s="495"/>
      <c r="E72" s="495"/>
      <c r="F72" s="495"/>
      <c r="G72" s="495"/>
      <c r="H72" s="495"/>
      <c r="I72" s="495"/>
      <c r="J72" s="495"/>
      <c r="K72" s="495"/>
      <c r="L72" s="495"/>
      <c r="M72" s="495"/>
      <c r="N72" s="495"/>
      <c r="O72" s="495"/>
      <c r="P72" s="495"/>
      <c r="Q72" s="495"/>
      <c r="R72" s="495"/>
      <c r="S72" s="495"/>
      <c r="T72" s="495"/>
      <c r="U72" s="481"/>
      <c r="V72" s="481"/>
      <c r="W72" s="493"/>
      <c r="X72" s="493"/>
      <c r="Y72" s="493"/>
      <c r="Z72" s="493"/>
      <c r="AA72" s="493"/>
      <c r="AB72" s="493"/>
      <c r="AC72" s="493"/>
      <c r="AD72" s="493"/>
      <c r="AE72" s="493"/>
      <c r="AF72" s="493"/>
      <c r="AG72" s="493"/>
      <c r="AH72" s="493"/>
      <c r="AI72" s="493"/>
      <c r="AJ72" s="493"/>
      <c r="AK72" s="493"/>
      <c r="AL72" s="493"/>
      <c r="AM72" s="493"/>
      <c r="AN72" s="493"/>
      <c r="AO72" s="493"/>
      <c r="AQ72" s="261"/>
      <c r="AR72" s="262"/>
    </row>
    <row r="73" spans="1:44" ht="14.25" customHeight="1" x14ac:dyDescent="0.25">
      <c r="A73" s="482"/>
      <c r="B73" s="495"/>
      <c r="C73" s="495"/>
      <c r="D73" s="495"/>
      <c r="E73" s="495"/>
      <c r="F73" s="495"/>
      <c r="G73" s="495"/>
      <c r="H73" s="495"/>
      <c r="I73" s="495"/>
      <c r="J73" s="495"/>
      <c r="K73" s="495"/>
      <c r="L73" s="495"/>
      <c r="M73" s="495"/>
      <c r="N73" s="495"/>
      <c r="O73" s="495"/>
      <c r="P73" s="495"/>
      <c r="Q73" s="495"/>
      <c r="R73" s="495"/>
      <c r="S73" s="495"/>
      <c r="T73" s="495"/>
      <c r="U73" s="479"/>
      <c r="V73" s="481"/>
      <c r="W73" s="496"/>
      <c r="X73" s="496"/>
      <c r="Y73" s="496"/>
      <c r="Z73" s="496"/>
      <c r="AA73" s="496"/>
      <c r="AB73" s="496"/>
      <c r="AC73" s="496"/>
      <c r="AD73" s="496"/>
      <c r="AE73" s="496"/>
      <c r="AF73" s="496"/>
      <c r="AG73" s="496"/>
      <c r="AH73" s="496"/>
      <c r="AI73" s="496"/>
      <c r="AJ73" s="496"/>
      <c r="AK73" s="496"/>
      <c r="AL73" s="496"/>
      <c r="AM73" s="496"/>
      <c r="AN73" s="496"/>
      <c r="AO73" s="496"/>
      <c r="AQ73" s="261"/>
      <c r="AR73" s="262"/>
    </row>
    <row r="74" spans="1:44" ht="14.25" customHeight="1" x14ac:dyDescent="0.3">
      <c r="A74" s="482"/>
      <c r="B74" s="495"/>
      <c r="C74" s="495"/>
      <c r="D74" s="495"/>
      <c r="E74" s="495"/>
      <c r="F74" s="495"/>
      <c r="G74" s="495"/>
      <c r="H74" s="495"/>
      <c r="I74" s="495"/>
      <c r="J74" s="495"/>
      <c r="K74" s="495"/>
      <c r="L74" s="495"/>
      <c r="M74" s="495"/>
      <c r="N74" s="495"/>
      <c r="O74" s="495"/>
      <c r="P74" s="495"/>
      <c r="Q74" s="495"/>
      <c r="R74" s="495"/>
      <c r="S74" s="495"/>
      <c r="T74" s="495"/>
      <c r="U74" s="481"/>
      <c r="V74" s="481"/>
      <c r="W74" s="496"/>
      <c r="X74" s="496"/>
      <c r="Y74" s="496"/>
      <c r="Z74" s="496"/>
      <c r="AA74" s="496"/>
      <c r="AB74" s="496"/>
      <c r="AC74" s="496"/>
      <c r="AD74" s="496"/>
      <c r="AE74" s="496"/>
      <c r="AF74" s="496"/>
      <c r="AG74" s="496"/>
      <c r="AH74" s="496"/>
      <c r="AI74" s="496"/>
      <c r="AJ74" s="496"/>
      <c r="AK74" s="496"/>
      <c r="AL74" s="496"/>
      <c r="AM74" s="496"/>
      <c r="AN74" s="496"/>
      <c r="AO74" s="496"/>
      <c r="AQ74" s="261"/>
      <c r="AR74" s="264"/>
    </row>
    <row r="75" spans="1:44" ht="14.25" customHeight="1" x14ac:dyDescent="0.3">
      <c r="A75" s="482"/>
      <c r="B75" s="485"/>
      <c r="C75" s="485"/>
      <c r="D75" s="485"/>
      <c r="E75" s="485"/>
      <c r="F75" s="485"/>
      <c r="G75" s="485"/>
      <c r="H75" s="485"/>
      <c r="I75" s="485"/>
      <c r="J75" s="485"/>
      <c r="K75" s="485"/>
      <c r="L75" s="485"/>
      <c r="M75" s="485"/>
      <c r="N75" s="485"/>
      <c r="O75" s="485"/>
      <c r="P75" s="485"/>
      <c r="Q75" s="485"/>
      <c r="R75" s="485"/>
      <c r="S75" s="485"/>
      <c r="T75" s="485"/>
      <c r="U75" s="481"/>
      <c r="V75" s="481"/>
      <c r="W75" s="493"/>
      <c r="X75" s="493"/>
      <c r="Y75" s="493"/>
      <c r="Z75" s="493"/>
      <c r="AA75" s="493"/>
      <c r="AB75" s="493"/>
      <c r="AC75" s="493"/>
      <c r="AD75" s="493"/>
      <c r="AE75" s="493"/>
      <c r="AF75" s="493"/>
      <c r="AG75" s="493"/>
      <c r="AH75" s="493"/>
      <c r="AI75" s="493"/>
      <c r="AJ75" s="493"/>
      <c r="AK75" s="493"/>
      <c r="AL75" s="493"/>
      <c r="AM75" s="493"/>
      <c r="AN75" s="493"/>
      <c r="AO75" s="493"/>
      <c r="AQ75" s="261"/>
      <c r="AR75" s="264"/>
    </row>
    <row r="76" spans="1:44" ht="14.25" customHeight="1" x14ac:dyDescent="0.3">
      <c r="A76" s="480"/>
      <c r="B76" s="494"/>
      <c r="C76" s="494"/>
      <c r="D76" s="494"/>
      <c r="E76" s="494"/>
      <c r="F76" s="494"/>
      <c r="G76" s="494"/>
      <c r="H76" s="494"/>
      <c r="I76" s="494"/>
      <c r="J76" s="494"/>
      <c r="K76" s="494"/>
      <c r="L76" s="494"/>
      <c r="M76" s="494"/>
      <c r="N76" s="494"/>
      <c r="O76" s="494"/>
      <c r="P76" s="494"/>
      <c r="Q76" s="494"/>
      <c r="R76" s="494"/>
      <c r="S76" s="494"/>
      <c r="T76" s="494"/>
      <c r="U76" s="481"/>
      <c r="V76" s="481"/>
      <c r="W76" s="493"/>
      <c r="X76" s="493"/>
      <c r="Y76" s="493"/>
      <c r="Z76" s="493"/>
      <c r="AA76" s="493"/>
      <c r="AB76" s="493"/>
      <c r="AC76" s="493"/>
      <c r="AD76" s="493"/>
      <c r="AE76" s="493"/>
      <c r="AF76" s="493"/>
      <c r="AG76" s="493"/>
      <c r="AH76" s="493"/>
      <c r="AI76" s="493"/>
      <c r="AJ76" s="493"/>
      <c r="AK76" s="493"/>
      <c r="AL76" s="493"/>
      <c r="AM76" s="493"/>
      <c r="AN76" s="493"/>
      <c r="AO76" s="493"/>
      <c r="AQ76" s="261"/>
      <c r="AR76" s="264"/>
    </row>
    <row r="77" spans="1:44" ht="14.25" customHeight="1" x14ac:dyDescent="0.25">
      <c r="A77" s="481"/>
      <c r="B77" s="481"/>
      <c r="C77" s="481"/>
      <c r="D77" s="481"/>
      <c r="E77" s="481"/>
      <c r="F77" s="481"/>
      <c r="G77" s="481"/>
      <c r="H77" s="481"/>
      <c r="I77" s="481"/>
      <c r="J77" s="481"/>
      <c r="K77" s="481"/>
      <c r="L77" s="481"/>
      <c r="M77" s="481"/>
      <c r="N77" s="481"/>
      <c r="O77" s="481"/>
      <c r="P77" s="481"/>
      <c r="Q77" s="481"/>
      <c r="R77" s="481"/>
      <c r="S77" s="481"/>
      <c r="T77" s="481"/>
      <c r="U77" s="481"/>
      <c r="V77" s="481"/>
      <c r="W77" s="493"/>
      <c r="X77" s="493"/>
      <c r="Y77" s="493"/>
      <c r="Z77" s="493"/>
      <c r="AA77" s="493"/>
      <c r="AB77" s="493"/>
      <c r="AC77" s="493"/>
      <c r="AD77" s="493"/>
      <c r="AE77" s="493"/>
      <c r="AF77" s="493"/>
      <c r="AG77" s="493"/>
      <c r="AH77" s="493"/>
      <c r="AI77" s="493"/>
      <c r="AJ77" s="493"/>
      <c r="AK77" s="493"/>
      <c r="AL77" s="493"/>
      <c r="AM77" s="493"/>
      <c r="AN77" s="493"/>
      <c r="AO77" s="493"/>
      <c r="AQ77" s="261"/>
      <c r="AR77" s="262"/>
    </row>
    <row r="78" spans="1:44" ht="14.25" customHeight="1" x14ac:dyDescent="0.3">
      <c r="A78" s="480"/>
      <c r="B78" s="495"/>
      <c r="C78" s="495"/>
      <c r="D78" s="495"/>
      <c r="E78" s="495"/>
      <c r="F78" s="495"/>
      <c r="G78" s="495"/>
      <c r="H78" s="495"/>
      <c r="I78" s="495"/>
      <c r="J78" s="495"/>
      <c r="K78" s="495"/>
      <c r="L78" s="495"/>
      <c r="M78" s="495"/>
      <c r="N78" s="495"/>
      <c r="O78" s="495"/>
      <c r="P78" s="495"/>
      <c r="Q78" s="495"/>
      <c r="R78" s="495"/>
      <c r="S78" s="495"/>
      <c r="T78" s="495"/>
      <c r="U78" s="479"/>
      <c r="V78" s="479"/>
      <c r="W78" s="493"/>
      <c r="X78" s="497"/>
      <c r="Y78" s="497"/>
      <c r="Z78" s="497"/>
      <c r="AA78" s="497"/>
      <c r="AB78" s="497"/>
      <c r="AC78" s="497"/>
      <c r="AD78" s="497"/>
      <c r="AE78" s="497"/>
      <c r="AF78" s="497"/>
      <c r="AG78" s="497"/>
      <c r="AH78" s="497"/>
      <c r="AI78" s="497"/>
      <c r="AJ78" s="497"/>
      <c r="AK78" s="497"/>
      <c r="AL78" s="497"/>
      <c r="AM78" s="497"/>
      <c r="AN78" s="497"/>
      <c r="AO78" s="497"/>
      <c r="AQ78" s="265"/>
      <c r="AR78" s="264"/>
    </row>
    <row r="79" spans="1:44" ht="14.25" customHeight="1" x14ac:dyDescent="0.25">
      <c r="A79" s="482"/>
      <c r="B79" s="495"/>
      <c r="C79" s="495"/>
      <c r="D79" s="495"/>
      <c r="E79" s="495"/>
      <c r="F79" s="495"/>
      <c r="G79" s="495"/>
      <c r="H79" s="495"/>
      <c r="I79" s="495"/>
      <c r="J79" s="495"/>
      <c r="K79" s="495"/>
      <c r="L79" s="495"/>
      <c r="M79" s="495"/>
      <c r="N79" s="495"/>
      <c r="O79" s="495"/>
      <c r="P79" s="495"/>
      <c r="Q79" s="495"/>
      <c r="R79" s="495"/>
      <c r="S79" s="495"/>
      <c r="T79" s="495"/>
      <c r="U79" s="481"/>
      <c r="V79" s="481"/>
      <c r="W79" s="497"/>
      <c r="X79" s="497"/>
      <c r="Y79" s="497"/>
      <c r="Z79" s="497"/>
      <c r="AA79" s="497"/>
      <c r="AB79" s="497"/>
      <c r="AC79" s="497"/>
      <c r="AD79" s="497"/>
      <c r="AE79" s="497"/>
      <c r="AF79" s="497"/>
      <c r="AG79" s="497"/>
      <c r="AH79" s="497"/>
      <c r="AI79" s="497"/>
      <c r="AJ79" s="497"/>
      <c r="AK79" s="497"/>
      <c r="AL79" s="497"/>
      <c r="AM79" s="497"/>
      <c r="AN79" s="497"/>
      <c r="AO79" s="497"/>
      <c r="AQ79" s="263"/>
      <c r="AR79" s="262"/>
    </row>
    <row r="80" spans="1:44" ht="14.25" customHeight="1" x14ac:dyDescent="0.25">
      <c r="A80" s="482"/>
      <c r="B80" s="495"/>
      <c r="C80" s="495"/>
      <c r="D80" s="495"/>
      <c r="E80" s="495"/>
      <c r="F80" s="495"/>
      <c r="G80" s="495"/>
      <c r="H80" s="495"/>
      <c r="I80" s="495"/>
      <c r="J80" s="495"/>
      <c r="K80" s="495"/>
      <c r="L80" s="495"/>
      <c r="M80" s="495"/>
      <c r="N80" s="495"/>
      <c r="O80" s="495"/>
      <c r="P80" s="495"/>
      <c r="Q80" s="495"/>
      <c r="R80" s="495"/>
      <c r="S80" s="495"/>
      <c r="T80" s="495"/>
      <c r="U80" s="481"/>
      <c r="V80" s="481"/>
      <c r="W80" s="493"/>
      <c r="X80" s="493"/>
      <c r="Y80" s="493"/>
      <c r="Z80" s="493"/>
      <c r="AA80" s="493"/>
      <c r="AB80" s="493"/>
      <c r="AC80" s="493"/>
      <c r="AD80" s="493"/>
      <c r="AE80" s="493"/>
      <c r="AF80" s="493"/>
      <c r="AG80" s="493"/>
      <c r="AH80" s="493"/>
      <c r="AI80" s="493"/>
      <c r="AJ80" s="493"/>
      <c r="AK80" s="493"/>
      <c r="AL80" s="493"/>
      <c r="AM80" s="493"/>
      <c r="AN80" s="493"/>
      <c r="AO80" s="493"/>
      <c r="AQ80" s="261"/>
      <c r="AR80" s="262"/>
    </row>
    <row r="81" spans="1:44" ht="7.5" customHeight="1" x14ac:dyDescent="0.25">
      <c r="A81" s="482"/>
      <c r="B81" s="495"/>
      <c r="C81" s="495"/>
      <c r="D81" s="495"/>
      <c r="E81" s="495"/>
      <c r="F81" s="495"/>
      <c r="G81" s="495"/>
      <c r="H81" s="495"/>
      <c r="I81" s="495"/>
      <c r="J81" s="495"/>
      <c r="K81" s="495"/>
      <c r="L81" s="495"/>
      <c r="M81" s="495"/>
      <c r="N81" s="495"/>
      <c r="O81" s="495"/>
      <c r="P81" s="495"/>
      <c r="Q81" s="495"/>
      <c r="R81" s="495"/>
      <c r="S81" s="495"/>
      <c r="T81" s="495"/>
      <c r="U81" s="481"/>
      <c r="V81" s="481"/>
      <c r="W81" s="493"/>
      <c r="X81" s="493"/>
      <c r="Y81" s="493"/>
      <c r="Z81" s="493"/>
      <c r="AA81" s="493"/>
      <c r="AB81" s="493"/>
      <c r="AC81" s="493"/>
      <c r="AD81" s="493"/>
      <c r="AE81" s="493"/>
      <c r="AF81" s="493"/>
      <c r="AG81" s="493"/>
      <c r="AH81" s="493"/>
      <c r="AI81" s="493"/>
      <c r="AJ81" s="493"/>
      <c r="AK81" s="493"/>
      <c r="AL81" s="493"/>
      <c r="AM81" s="493"/>
      <c r="AN81" s="493"/>
      <c r="AO81" s="493"/>
      <c r="AQ81" s="261"/>
      <c r="AR81" s="262"/>
    </row>
    <row r="82" spans="1:44" ht="14.25" customHeight="1" x14ac:dyDescent="0.25">
      <c r="A82" s="482"/>
      <c r="B82" s="495"/>
      <c r="C82" s="495"/>
      <c r="D82" s="495"/>
      <c r="E82" s="495"/>
      <c r="F82" s="495"/>
      <c r="G82" s="495"/>
      <c r="H82" s="495"/>
      <c r="I82" s="495"/>
      <c r="J82" s="495"/>
      <c r="K82" s="495"/>
      <c r="L82" s="495"/>
      <c r="M82" s="495"/>
      <c r="N82" s="495"/>
      <c r="O82" s="495"/>
      <c r="P82" s="495"/>
      <c r="Q82" s="495"/>
      <c r="R82" s="495"/>
      <c r="S82" s="495"/>
      <c r="T82" s="495"/>
      <c r="U82" s="481"/>
      <c r="V82" s="481"/>
      <c r="W82" s="493"/>
      <c r="X82" s="493"/>
      <c r="Y82" s="493"/>
      <c r="Z82" s="493"/>
      <c r="AA82" s="493"/>
      <c r="AB82" s="493"/>
      <c r="AC82" s="493"/>
      <c r="AD82" s="493"/>
      <c r="AE82" s="493"/>
      <c r="AF82" s="493"/>
      <c r="AG82" s="493"/>
      <c r="AH82" s="493"/>
      <c r="AI82" s="493"/>
      <c r="AJ82" s="493"/>
      <c r="AK82" s="493"/>
      <c r="AL82" s="493"/>
      <c r="AM82" s="493"/>
      <c r="AN82" s="493"/>
      <c r="AO82" s="493"/>
      <c r="AR82" s="262"/>
    </row>
    <row r="83" spans="1:44" ht="14.25" customHeight="1" x14ac:dyDescent="0.25">
      <c r="A83" s="482"/>
      <c r="B83" s="495"/>
      <c r="C83" s="495"/>
      <c r="D83" s="495"/>
      <c r="E83" s="495"/>
      <c r="F83" s="495"/>
      <c r="G83" s="495"/>
      <c r="H83" s="495"/>
      <c r="I83" s="495"/>
      <c r="J83" s="495"/>
      <c r="K83" s="495"/>
      <c r="L83" s="495"/>
      <c r="M83" s="495"/>
      <c r="N83" s="495"/>
      <c r="O83" s="495"/>
      <c r="P83" s="495"/>
      <c r="Q83" s="495"/>
      <c r="R83" s="495"/>
      <c r="S83" s="495"/>
      <c r="T83" s="495"/>
      <c r="U83" s="481"/>
      <c r="V83" s="481"/>
      <c r="W83" s="493"/>
      <c r="X83" s="493"/>
      <c r="Y83" s="493"/>
      <c r="Z83" s="493"/>
      <c r="AA83" s="493"/>
      <c r="AB83" s="493"/>
      <c r="AC83" s="493"/>
      <c r="AD83" s="493"/>
      <c r="AE83" s="493"/>
      <c r="AF83" s="493"/>
      <c r="AG83" s="493"/>
      <c r="AH83" s="493"/>
      <c r="AI83" s="493"/>
      <c r="AJ83" s="493"/>
      <c r="AK83" s="493"/>
      <c r="AL83" s="493"/>
      <c r="AM83" s="493"/>
      <c r="AN83" s="493"/>
      <c r="AO83" s="493"/>
      <c r="AR83" s="262"/>
    </row>
    <row r="84" spans="1:44" ht="6.75" customHeight="1" x14ac:dyDescent="0.25">
      <c r="A84" s="482"/>
      <c r="B84" s="495"/>
      <c r="C84" s="495"/>
      <c r="D84" s="495"/>
      <c r="E84" s="495"/>
      <c r="F84" s="495"/>
      <c r="G84" s="495"/>
      <c r="H84" s="495"/>
      <c r="I84" s="495"/>
      <c r="J84" s="495"/>
      <c r="K84" s="495"/>
      <c r="L84" s="495"/>
      <c r="M84" s="495"/>
      <c r="N84" s="495"/>
      <c r="O84" s="495"/>
      <c r="P84" s="495"/>
      <c r="Q84" s="495"/>
      <c r="R84" s="495"/>
      <c r="S84" s="495"/>
      <c r="T84" s="495"/>
      <c r="U84" s="481"/>
      <c r="V84" s="481"/>
      <c r="W84" s="486"/>
      <c r="X84" s="486"/>
      <c r="Y84" s="486"/>
      <c r="Z84" s="486"/>
      <c r="AA84" s="486"/>
      <c r="AB84" s="486"/>
      <c r="AC84" s="486"/>
      <c r="AD84" s="486"/>
      <c r="AE84" s="486"/>
      <c r="AF84" s="486"/>
      <c r="AG84" s="486"/>
      <c r="AH84" s="486"/>
      <c r="AI84" s="486"/>
      <c r="AJ84" s="486"/>
      <c r="AK84" s="486"/>
      <c r="AL84" s="486"/>
      <c r="AM84" s="486"/>
      <c r="AN84" s="486"/>
      <c r="AO84" s="486"/>
    </row>
    <row r="85" spans="1:44" ht="14.25" customHeight="1" x14ac:dyDescent="0.25">
      <c r="A85" s="480"/>
      <c r="B85" s="494"/>
      <c r="C85" s="494"/>
      <c r="D85" s="494"/>
      <c r="E85" s="494"/>
      <c r="F85" s="494"/>
      <c r="G85" s="494"/>
      <c r="H85" s="494"/>
      <c r="I85" s="494"/>
      <c r="J85" s="494"/>
      <c r="K85" s="494"/>
      <c r="L85" s="494"/>
      <c r="M85" s="494"/>
      <c r="N85" s="494"/>
      <c r="O85" s="494"/>
      <c r="P85" s="494"/>
      <c r="Q85" s="494"/>
      <c r="R85" s="494"/>
      <c r="S85" s="494"/>
      <c r="T85" s="494"/>
      <c r="U85" s="481"/>
      <c r="V85" s="480"/>
      <c r="W85" s="494"/>
      <c r="X85" s="494"/>
      <c r="Y85" s="494"/>
      <c r="Z85" s="494"/>
      <c r="AA85" s="494"/>
      <c r="AB85" s="494"/>
      <c r="AC85" s="494"/>
      <c r="AD85" s="494"/>
      <c r="AE85" s="494"/>
      <c r="AF85" s="494"/>
      <c r="AG85" s="494"/>
      <c r="AH85" s="494"/>
      <c r="AI85" s="494"/>
      <c r="AJ85" s="494"/>
      <c r="AK85" s="494"/>
      <c r="AL85" s="494"/>
      <c r="AM85" s="494"/>
      <c r="AN85" s="494"/>
      <c r="AO85" s="494"/>
    </row>
    <row r="86" spans="1:44" ht="7.5" customHeight="1" x14ac:dyDescent="0.25">
      <c r="A86" s="482"/>
      <c r="B86" s="487"/>
      <c r="C86" s="481"/>
      <c r="D86" s="481"/>
      <c r="E86" s="481"/>
      <c r="F86" s="481"/>
      <c r="G86" s="481"/>
      <c r="H86" s="481"/>
      <c r="I86" s="481"/>
      <c r="J86" s="481"/>
      <c r="K86" s="481"/>
      <c r="L86" s="481"/>
      <c r="M86" s="481"/>
      <c r="N86" s="481"/>
      <c r="O86" s="481"/>
      <c r="P86" s="481"/>
      <c r="Q86" s="481"/>
      <c r="R86" s="481"/>
      <c r="S86" s="481"/>
      <c r="T86" s="481"/>
      <c r="U86" s="479"/>
      <c r="V86" s="480"/>
      <c r="W86" s="487"/>
      <c r="X86" s="481"/>
      <c r="Y86" s="482"/>
      <c r="Z86" s="488"/>
      <c r="AA86" s="481"/>
      <c r="AB86" s="481"/>
      <c r="AC86" s="481"/>
      <c r="AD86" s="481"/>
      <c r="AE86" s="481"/>
      <c r="AF86" s="481"/>
      <c r="AG86" s="481"/>
      <c r="AH86" s="481"/>
      <c r="AI86" s="481"/>
      <c r="AJ86" s="481"/>
      <c r="AK86" s="481"/>
      <c r="AL86" s="481"/>
      <c r="AM86" s="481"/>
      <c r="AN86" s="481"/>
      <c r="AO86" s="481"/>
    </row>
    <row r="87" spans="1:44" ht="18" customHeight="1" x14ac:dyDescent="0.25">
      <c r="A87" s="481"/>
      <c r="B87" s="493"/>
      <c r="C87" s="493"/>
      <c r="D87" s="493"/>
      <c r="E87" s="493"/>
      <c r="F87" s="493"/>
      <c r="G87" s="493"/>
      <c r="H87" s="493"/>
      <c r="I87" s="493"/>
      <c r="J87" s="493"/>
      <c r="K87" s="493"/>
      <c r="L87" s="493"/>
      <c r="M87" s="493"/>
      <c r="N87" s="493"/>
      <c r="O87" s="493"/>
      <c r="P87" s="493"/>
      <c r="Q87" s="493"/>
      <c r="R87" s="493"/>
      <c r="S87" s="493"/>
      <c r="T87" s="493"/>
      <c r="U87" s="481"/>
      <c r="V87" s="481"/>
      <c r="W87" s="498"/>
      <c r="X87" s="498"/>
      <c r="Y87" s="498"/>
      <c r="Z87" s="498"/>
      <c r="AA87" s="498"/>
      <c r="AB87" s="498"/>
      <c r="AC87" s="498"/>
      <c r="AD87" s="498"/>
      <c r="AE87" s="498"/>
      <c r="AF87" s="498"/>
      <c r="AG87" s="498"/>
      <c r="AH87" s="498"/>
      <c r="AI87" s="498"/>
      <c r="AJ87" s="498"/>
      <c r="AK87" s="498"/>
      <c r="AL87" s="498"/>
      <c r="AM87" s="498"/>
      <c r="AN87" s="498"/>
      <c r="AO87" s="498"/>
    </row>
    <row r="88" spans="1:44" ht="18.75" customHeight="1" x14ac:dyDescent="0.25">
      <c r="A88" s="481"/>
      <c r="B88" s="493"/>
      <c r="C88" s="493"/>
      <c r="D88" s="493"/>
      <c r="E88" s="493"/>
      <c r="F88" s="493"/>
      <c r="G88" s="493"/>
      <c r="H88" s="493"/>
      <c r="I88" s="493"/>
      <c r="J88" s="493"/>
      <c r="K88" s="493"/>
      <c r="L88" s="493"/>
      <c r="M88" s="493"/>
      <c r="N88" s="493"/>
      <c r="O88" s="493"/>
      <c r="P88" s="493"/>
      <c r="Q88" s="493"/>
      <c r="R88" s="493"/>
      <c r="S88" s="493"/>
      <c r="T88" s="493"/>
      <c r="U88" s="481"/>
      <c r="V88" s="481"/>
      <c r="W88" s="498"/>
      <c r="X88" s="498"/>
      <c r="Y88" s="498"/>
      <c r="Z88" s="498"/>
      <c r="AA88" s="498"/>
      <c r="AB88" s="498"/>
      <c r="AC88" s="498"/>
      <c r="AD88" s="498"/>
      <c r="AE88" s="498"/>
      <c r="AF88" s="498"/>
      <c r="AG88" s="498"/>
      <c r="AH88" s="498"/>
      <c r="AI88" s="498"/>
      <c r="AJ88" s="498"/>
      <c r="AK88" s="498"/>
      <c r="AL88" s="498"/>
      <c r="AM88" s="498"/>
      <c r="AN88" s="498"/>
      <c r="AO88" s="498"/>
    </row>
    <row r="89" spans="1:44" ht="17.399999999999999" customHeight="1" x14ac:dyDescent="0.25">
      <c r="A89" s="481"/>
      <c r="B89" s="486"/>
      <c r="C89" s="486"/>
      <c r="D89" s="486"/>
      <c r="E89" s="486"/>
      <c r="F89" s="486"/>
      <c r="G89" s="486"/>
      <c r="H89" s="486"/>
      <c r="I89" s="486"/>
      <c r="J89" s="486"/>
      <c r="K89" s="486"/>
      <c r="L89" s="486"/>
      <c r="M89" s="486"/>
      <c r="N89" s="486"/>
      <c r="O89" s="486"/>
      <c r="P89" s="486"/>
      <c r="Q89" s="486"/>
      <c r="R89" s="486"/>
      <c r="S89" s="486"/>
      <c r="T89" s="486"/>
      <c r="U89" s="481"/>
      <c r="V89" s="481"/>
      <c r="W89" s="498"/>
      <c r="X89" s="498"/>
      <c r="Y89" s="498"/>
      <c r="Z89" s="498"/>
      <c r="AA89" s="498"/>
      <c r="AB89" s="498"/>
      <c r="AC89" s="498"/>
      <c r="AD89" s="498"/>
      <c r="AE89" s="498"/>
      <c r="AF89" s="498"/>
      <c r="AG89" s="498"/>
      <c r="AH89" s="498"/>
      <c r="AI89" s="498"/>
      <c r="AJ89" s="498"/>
      <c r="AK89" s="498"/>
      <c r="AL89" s="498"/>
      <c r="AM89" s="498"/>
      <c r="AN89" s="498"/>
      <c r="AO89" s="498"/>
    </row>
    <row r="90" spans="1:44" ht="14.25" customHeight="1" x14ac:dyDescent="0.25">
      <c r="A90" s="480"/>
      <c r="B90" s="494"/>
      <c r="C90" s="494"/>
      <c r="D90" s="494"/>
      <c r="E90" s="494"/>
      <c r="F90" s="494"/>
      <c r="G90" s="494"/>
      <c r="H90" s="494"/>
      <c r="I90" s="494"/>
      <c r="J90" s="494"/>
      <c r="K90" s="494"/>
      <c r="L90" s="494"/>
      <c r="M90" s="494"/>
      <c r="N90" s="494"/>
      <c r="O90" s="494"/>
      <c r="P90" s="494"/>
      <c r="Q90" s="494"/>
      <c r="R90" s="494"/>
      <c r="S90" s="494"/>
      <c r="T90" s="494"/>
      <c r="U90" s="481"/>
      <c r="V90" s="481"/>
      <c r="W90" s="994"/>
      <c r="X90" s="994"/>
      <c r="Y90" s="994"/>
      <c r="Z90" s="994"/>
      <c r="AA90" s="994"/>
      <c r="AB90" s="994"/>
      <c r="AC90" s="994"/>
      <c r="AD90" s="994"/>
      <c r="AE90" s="994"/>
      <c r="AF90" s="994"/>
      <c r="AG90" s="994"/>
      <c r="AH90" s="994"/>
      <c r="AI90" s="994"/>
      <c r="AJ90" s="994"/>
      <c r="AK90" s="994"/>
      <c r="AL90" s="994"/>
      <c r="AM90" s="994"/>
      <c r="AN90" s="994"/>
      <c r="AO90" s="994"/>
    </row>
    <row r="91" spans="1:44" ht="14.25" customHeight="1" x14ac:dyDescent="0.25">
      <c r="A91" s="482"/>
      <c r="B91" s="481"/>
      <c r="C91" s="481"/>
      <c r="D91" s="481"/>
      <c r="E91" s="481"/>
      <c r="F91" s="481"/>
      <c r="G91" s="481"/>
      <c r="H91" s="481"/>
      <c r="I91" s="481"/>
      <c r="J91" s="481"/>
      <c r="K91" s="481"/>
      <c r="L91" s="481"/>
      <c r="M91" s="481"/>
      <c r="N91" s="481"/>
      <c r="O91" s="481"/>
      <c r="P91" s="481"/>
      <c r="Q91" s="481"/>
      <c r="R91" s="481"/>
      <c r="S91" s="481"/>
      <c r="T91" s="481"/>
      <c r="U91" s="481"/>
      <c r="V91" s="489"/>
      <c r="W91" s="499"/>
      <c r="X91" s="499"/>
      <c r="Y91" s="499"/>
      <c r="Z91" s="499"/>
      <c r="AA91" s="499"/>
      <c r="AB91" s="499"/>
      <c r="AC91" s="499"/>
      <c r="AD91" s="499"/>
      <c r="AE91" s="499"/>
      <c r="AF91" s="499"/>
      <c r="AG91" s="499"/>
      <c r="AH91" s="499"/>
      <c r="AI91" s="499"/>
      <c r="AJ91" s="499"/>
      <c r="AK91" s="499"/>
      <c r="AL91" s="499"/>
      <c r="AM91" s="499"/>
      <c r="AN91" s="499"/>
      <c r="AO91" s="499"/>
    </row>
    <row r="92" spans="1:44" ht="14.25" customHeight="1" x14ac:dyDescent="0.25">
      <c r="A92" s="482"/>
      <c r="B92" s="493"/>
      <c r="C92" s="493"/>
      <c r="D92" s="493"/>
      <c r="E92" s="493"/>
      <c r="F92" s="493"/>
      <c r="G92" s="493"/>
      <c r="H92" s="493"/>
      <c r="I92" s="493"/>
      <c r="J92" s="493"/>
      <c r="K92" s="493"/>
      <c r="L92" s="493"/>
      <c r="M92" s="493"/>
      <c r="N92" s="493"/>
      <c r="O92" s="493"/>
      <c r="P92" s="493"/>
      <c r="Q92" s="493"/>
      <c r="R92" s="493"/>
      <c r="S92" s="493"/>
      <c r="T92" s="493"/>
      <c r="U92" s="481"/>
      <c r="V92" s="481"/>
      <c r="W92" s="481"/>
      <c r="X92" s="481"/>
      <c r="Y92" s="482"/>
      <c r="Z92" s="490"/>
      <c r="AA92" s="481"/>
      <c r="AB92" s="481"/>
      <c r="AC92" s="481"/>
      <c r="AD92" s="481"/>
      <c r="AE92" s="481"/>
      <c r="AF92" s="481"/>
      <c r="AG92" s="481"/>
      <c r="AH92" s="481"/>
      <c r="AI92" s="481"/>
      <c r="AJ92" s="481"/>
      <c r="AK92" s="481"/>
      <c r="AL92" s="481"/>
      <c r="AM92" s="481"/>
      <c r="AN92" s="481"/>
      <c r="AO92" s="481"/>
    </row>
    <row r="93" spans="1:44" ht="14.25" customHeight="1" x14ac:dyDescent="0.25">
      <c r="A93" s="482"/>
      <c r="B93" s="493"/>
      <c r="C93" s="493"/>
      <c r="D93" s="493"/>
      <c r="E93" s="493"/>
      <c r="F93" s="493"/>
      <c r="G93" s="493"/>
      <c r="H93" s="493"/>
      <c r="I93" s="493"/>
      <c r="J93" s="493"/>
      <c r="K93" s="493"/>
      <c r="L93" s="493"/>
      <c r="M93" s="493"/>
      <c r="N93" s="493"/>
      <c r="O93" s="493"/>
      <c r="P93" s="493"/>
      <c r="Q93" s="493"/>
      <c r="R93" s="493"/>
      <c r="S93" s="493"/>
      <c r="T93" s="493"/>
      <c r="U93" s="481"/>
      <c r="V93" s="481"/>
      <c r="W93" s="493"/>
      <c r="X93" s="493"/>
      <c r="Y93" s="493"/>
      <c r="Z93" s="493"/>
      <c r="AA93" s="493"/>
      <c r="AB93" s="493"/>
      <c r="AC93" s="493"/>
      <c r="AD93" s="493"/>
      <c r="AE93" s="493"/>
      <c r="AF93" s="493"/>
      <c r="AG93" s="493"/>
      <c r="AH93" s="493"/>
      <c r="AI93" s="493"/>
      <c r="AJ93" s="493"/>
      <c r="AK93" s="493"/>
      <c r="AL93" s="493"/>
      <c r="AM93" s="493"/>
      <c r="AN93" s="493"/>
      <c r="AO93" s="493"/>
    </row>
    <row r="94" spans="1:44" ht="14.25" customHeight="1" x14ac:dyDescent="0.25">
      <c r="A94" s="482"/>
      <c r="B94" s="493"/>
      <c r="C94" s="493"/>
      <c r="D94" s="493"/>
      <c r="E94" s="493"/>
      <c r="F94" s="493"/>
      <c r="G94" s="493"/>
      <c r="H94" s="493"/>
      <c r="I94" s="493"/>
      <c r="J94" s="493"/>
      <c r="K94" s="493"/>
      <c r="L94" s="493"/>
      <c r="M94" s="493"/>
      <c r="N94" s="493"/>
      <c r="O94" s="493"/>
      <c r="P94" s="493"/>
      <c r="Q94" s="493"/>
      <c r="R94" s="493"/>
      <c r="S94" s="493"/>
      <c r="T94" s="493"/>
      <c r="U94" s="481"/>
      <c r="V94" s="481"/>
      <c r="W94" s="493"/>
      <c r="X94" s="493"/>
      <c r="Y94" s="493"/>
      <c r="Z94" s="493"/>
      <c r="AA94" s="493"/>
      <c r="AB94" s="493"/>
      <c r="AC94" s="493"/>
      <c r="AD94" s="493"/>
      <c r="AE94" s="493"/>
      <c r="AF94" s="493"/>
      <c r="AG94" s="493"/>
      <c r="AH94" s="493"/>
      <c r="AI94" s="493"/>
      <c r="AJ94" s="493"/>
      <c r="AK94" s="493"/>
      <c r="AL94" s="493"/>
      <c r="AM94" s="493"/>
      <c r="AN94" s="493"/>
      <c r="AO94" s="493"/>
    </row>
    <row r="95" spans="1:44" ht="14.25" customHeight="1" x14ac:dyDescent="0.25">
      <c r="A95" s="482"/>
      <c r="B95" s="493"/>
      <c r="C95" s="493"/>
      <c r="D95" s="493"/>
      <c r="E95" s="493"/>
      <c r="F95" s="493"/>
      <c r="G95" s="493"/>
      <c r="H95" s="493"/>
      <c r="I95" s="493"/>
      <c r="J95" s="493"/>
      <c r="K95" s="493"/>
      <c r="L95" s="493"/>
      <c r="M95" s="493"/>
      <c r="N95" s="493"/>
      <c r="O95" s="493"/>
      <c r="P95" s="493"/>
      <c r="Q95" s="493"/>
      <c r="R95" s="493"/>
      <c r="S95" s="493"/>
      <c r="T95" s="493"/>
      <c r="U95" s="481"/>
      <c r="V95" s="481"/>
      <c r="W95" s="493"/>
      <c r="X95" s="493"/>
      <c r="Y95" s="493"/>
      <c r="Z95" s="493"/>
      <c r="AA95" s="493"/>
      <c r="AB95" s="493"/>
      <c r="AC95" s="493"/>
      <c r="AD95" s="493"/>
      <c r="AE95" s="493"/>
      <c r="AF95" s="493"/>
      <c r="AG95" s="493"/>
      <c r="AH95" s="493"/>
      <c r="AI95" s="493"/>
      <c r="AJ95" s="493"/>
      <c r="AK95" s="493"/>
      <c r="AL95" s="493"/>
      <c r="AM95" s="493"/>
      <c r="AN95" s="493"/>
      <c r="AO95" s="493"/>
    </row>
    <row r="96" spans="1:44" ht="14.25" customHeight="1" x14ac:dyDescent="0.25">
      <c r="A96" s="482"/>
      <c r="B96" s="493"/>
      <c r="C96" s="493"/>
      <c r="D96" s="493"/>
      <c r="E96" s="493"/>
      <c r="F96" s="493"/>
      <c r="G96" s="493"/>
      <c r="H96" s="493"/>
      <c r="I96" s="493"/>
      <c r="J96" s="493"/>
      <c r="K96" s="493"/>
      <c r="L96" s="493"/>
      <c r="M96" s="493"/>
      <c r="N96" s="493"/>
      <c r="O96" s="493"/>
      <c r="P96" s="493"/>
      <c r="Q96" s="493"/>
      <c r="R96" s="493"/>
      <c r="S96" s="493"/>
      <c r="T96" s="493"/>
      <c r="U96" s="481"/>
      <c r="V96" s="481"/>
      <c r="W96" s="493"/>
      <c r="X96" s="493"/>
      <c r="Y96" s="493"/>
      <c r="Z96" s="493"/>
      <c r="AA96" s="493"/>
      <c r="AB96" s="493"/>
      <c r="AC96" s="493"/>
      <c r="AD96" s="493"/>
      <c r="AE96" s="493"/>
      <c r="AF96" s="493"/>
      <c r="AG96" s="493"/>
      <c r="AH96" s="493"/>
      <c r="AI96" s="493"/>
      <c r="AJ96" s="493"/>
      <c r="AK96" s="493"/>
      <c r="AL96" s="493"/>
      <c r="AM96" s="493"/>
      <c r="AN96" s="493"/>
      <c r="AO96" s="493"/>
    </row>
    <row r="97" spans="1:41" ht="14.25" customHeight="1" x14ac:dyDescent="0.25">
      <c r="A97" s="482"/>
      <c r="B97" s="493"/>
      <c r="C97" s="493"/>
      <c r="D97" s="493"/>
      <c r="E97" s="493"/>
      <c r="F97" s="493"/>
      <c r="G97" s="493"/>
      <c r="H97" s="493"/>
      <c r="I97" s="493"/>
      <c r="J97" s="493"/>
      <c r="K97" s="493"/>
      <c r="L97" s="493"/>
      <c r="M97" s="493"/>
      <c r="N97" s="493"/>
      <c r="O97" s="493"/>
      <c r="P97" s="493"/>
      <c r="Q97" s="493"/>
      <c r="R97" s="493"/>
      <c r="S97" s="493"/>
      <c r="T97" s="493"/>
      <c r="U97" s="481"/>
      <c r="V97" s="481"/>
      <c r="W97" s="493"/>
      <c r="X97" s="493"/>
      <c r="Y97" s="493"/>
      <c r="Z97" s="493"/>
      <c r="AA97" s="493"/>
      <c r="AB97" s="493"/>
      <c r="AC97" s="493"/>
      <c r="AD97" s="493"/>
      <c r="AE97" s="493"/>
      <c r="AF97" s="493"/>
      <c r="AG97" s="493"/>
      <c r="AH97" s="493"/>
      <c r="AI97" s="493"/>
      <c r="AJ97" s="493"/>
      <c r="AK97" s="493"/>
      <c r="AL97" s="493"/>
      <c r="AM97" s="493"/>
      <c r="AN97" s="493"/>
      <c r="AO97" s="493"/>
    </row>
    <row r="98" spans="1:41" ht="14.25" customHeight="1" x14ac:dyDescent="0.25">
      <c r="A98" s="482"/>
      <c r="B98" s="493"/>
      <c r="C98" s="493"/>
      <c r="D98" s="493"/>
      <c r="E98" s="493"/>
      <c r="F98" s="493"/>
      <c r="G98" s="493"/>
      <c r="H98" s="493"/>
      <c r="I98" s="493"/>
      <c r="J98" s="493"/>
      <c r="K98" s="493"/>
      <c r="L98" s="493"/>
      <c r="M98" s="493"/>
      <c r="N98" s="493"/>
      <c r="O98" s="493"/>
      <c r="P98" s="493"/>
      <c r="Q98" s="493"/>
      <c r="R98" s="493"/>
      <c r="S98" s="493"/>
      <c r="T98" s="493"/>
      <c r="U98" s="481"/>
      <c r="V98" s="479"/>
      <c r="W98" s="483"/>
      <c r="X98" s="483"/>
      <c r="Y98" s="483"/>
      <c r="Z98" s="483"/>
      <c r="AA98" s="483"/>
      <c r="AB98" s="483"/>
      <c r="AC98" s="483"/>
      <c r="AD98" s="483"/>
      <c r="AE98" s="483"/>
      <c r="AF98" s="483"/>
      <c r="AG98" s="483"/>
      <c r="AH98" s="483"/>
      <c r="AI98" s="483"/>
      <c r="AJ98" s="483"/>
      <c r="AK98" s="483"/>
      <c r="AL98" s="483"/>
      <c r="AM98" s="483"/>
      <c r="AN98" s="483"/>
      <c r="AO98" s="483"/>
    </row>
    <row r="99" spans="1:41" ht="14.25" customHeight="1" x14ac:dyDescent="0.25">
      <c r="A99" s="482"/>
      <c r="B99" s="493"/>
      <c r="C99" s="493"/>
      <c r="D99" s="493"/>
      <c r="E99" s="493"/>
      <c r="F99" s="493"/>
      <c r="G99" s="493"/>
      <c r="H99" s="493"/>
      <c r="I99" s="493"/>
      <c r="J99" s="493"/>
      <c r="K99" s="493"/>
      <c r="L99" s="493"/>
      <c r="M99" s="493"/>
      <c r="N99" s="493"/>
      <c r="O99" s="493"/>
      <c r="P99" s="493"/>
      <c r="Q99" s="493"/>
      <c r="R99" s="493"/>
      <c r="S99" s="493"/>
      <c r="T99" s="493"/>
      <c r="U99" s="481"/>
      <c r="V99" s="491"/>
      <c r="W99" s="500"/>
      <c r="X99" s="500"/>
      <c r="Y99" s="500"/>
      <c r="Z99" s="500"/>
      <c r="AA99" s="500"/>
      <c r="AB99" s="500"/>
      <c r="AC99" s="500"/>
      <c r="AD99" s="500"/>
      <c r="AE99" s="500"/>
      <c r="AF99" s="500"/>
      <c r="AG99" s="500"/>
      <c r="AH99" s="500"/>
      <c r="AI99" s="500"/>
      <c r="AJ99" s="500"/>
      <c r="AK99" s="500"/>
      <c r="AL99" s="500"/>
      <c r="AM99" s="500"/>
      <c r="AN99" s="500"/>
      <c r="AO99" s="500"/>
    </row>
    <row r="100" spans="1:41" ht="14.25" customHeight="1" x14ac:dyDescent="0.25">
      <c r="A100" s="492"/>
      <c r="B100" s="493"/>
      <c r="C100" s="493"/>
      <c r="D100" s="493"/>
      <c r="E100" s="493"/>
      <c r="F100" s="493"/>
      <c r="G100" s="493"/>
      <c r="H100" s="493"/>
      <c r="I100" s="493"/>
      <c r="J100" s="493"/>
      <c r="K100" s="493"/>
      <c r="L100" s="493"/>
      <c r="M100" s="493"/>
      <c r="N100" s="493"/>
      <c r="O100" s="493"/>
      <c r="P100" s="493"/>
      <c r="Q100" s="493"/>
      <c r="R100" s="493"/>
      <c r="S100" s="493"/>
      <c r="T100" s="493"/>
      <c r="U100" s="481"/>
      <c r="V100" s="481"/>
      <c r="W100" s="481"/>
      <c r="X100" s="481"/>
      <c r="Y100" s="482"/>
      <c r="Z100" s="490"/>
      <c r="AA100" s="481"/>
      <c r="AB100" s="481"/>
      <c r="AC100" s="481"/>
      <c r="AD100" s="481"/>
      <c r="AE100" s="481"/>
      <c r="AF100" s="481"/>
      <c r="AG100" s="481"/>
      <c r="AH100" s="481"/>
      <c r="AI100" s="481"/>
      <c r="AJ100" s="481"/>
      <c r="AK100" s="481"/>
      <c r="AL100" s="481"/>
      <c r="AM100" s="481"/>
      <c r="AN100" s="481"/>
      <c r="AO100" s="481"/>
    </row>
    <row r="101" spans="1:41" ht="14.25" customHeight="1" x14ac:dyDescent="0.25">
      <c r="A101" s="482"/>
      <c r="B101" s="493"/>
      <c r="C101" s="493"/>
      <c r="D101" s="493"/>
      <c r="E101" s="493"/>
      <c r="F101" s="493"/>
      <c r="G101" s="493"/>
      <c r="H101" s="493"/>
      <c r="I101" s="493"/>
      <c r="J101" s="493"/>
      <c r="K101" s="493"/>
      <c r="L101" s="493"/>
      <c r="M101" s="493"/>
      <c r="N101" s="493"/>
      <c r="O101" s="493"/>
      <c r="P101" s="493"/>
      <c r="Q101" s="493"/>
      <c r="R101" s="493"/>
      <c r="S101" s="493"/>
      <c r="T101" s="493"/>
      <c r="U101" s="481"/>
      <c r="V101" s="482"/>
      <c r="W101" s="495"/>
      <c r="X101" s="495"/>
      <c r="Y101" s="495"/>
      <c r="Z101" s="495"/>
      <c r="AA101" s="495"/>
      <c r="AB101" s="495"/>
      <c r="AC101" s="495"/>
      <c r="AD101" s="495"/>
      <c r="AE101" s="495"/>
      <c r="AF101" s="495"/>
      <c r="AG101" s="495"/>
      <c r="AH101" s="495"/>
      <c r="AI101" s="495"/>
      <c r="AJ101" s="495"/>
      <c r="AK101" s="495"/>
      <c r="AL101" s="495"/>
      <c r="AM101" s="495"/>
      <c r="AN101" s="495"/>
      <c r="AO101" s="495"/>
    </row>
    <row r="102" spans="1:41" ht="14.25" customHeight="1" x14ac:dyDescent="0.25">
      <c r="A102" s="482"/>
      <c r="B102" s="493"/>
      <c r="C102" s="493"/>
      <c r="D102" s="493"/>
      <c r="E102" s="493"/>
      <c r="F102" s="493"/>
      <c r="G102" s="493"/>
      <c r="H102" s="493"/>
      <c r="I102" s="493"/>
      <c r="J102" s="493"/>
      <c r="K102" s="493"/>
      <c r="L102" s="493"/>
      <c r="M102" s="493"/>
      <c r="N102" s="493"/>
      <c r="O102" s="493"/>
      <c r="P102" s="493"/>
      <c r="Q102" s="493"/>
      <c r="R102" s="493"/>
      <c r="S102" s="493"/>
      <c r="T102" s="493"/>
      <c r="U102" s="481"/>
      <c r="V102" s="479"/>
      <c r="W102" s="495"/>
      <c r="X102" s="495"/>
      <c r="Y102" s="495"/>
      <c r="Z102" s="495"/>
      <c r="AA102" s="495"/>
      <c r="AB102" s="495"/>
      <c r="AC102" s="495"/>
      <c r="AD102" s="495"/>
      <c r="AE102" s="495"/>
      <c r="AF102" s="495"/>
      <c r="AG102" s="495"/>
      <c r="AH102" s="495"/>
      <c r="AI102" s="495"/>
      <c r="AJ102" s="495"/>
      <c r="AK102" s="495"/>
      <c r="AL102" s="495"/>
      <c r="AM102" s="495"/>
      <c r="AN102" s="495"/>
      <c r="AO102" s="495"/>
    </row>
    <row r="103" spans="1:41" ht="14.25" customHeight="1" x14ac:dyDescent="0.25">
      <c r="A103" s="480"/>
      <c r="B103" s="494"/>
      <c r="C103" s="494"/>
      <c r="D103" s="494"/>
      <c r="E103" s="494"/>
      <c r="F103" s="494"/>
      <c r="G103" s="494"/>
      <c r="H103" s="494"/>
      <c r="I103" s="494"/>
      <c r="J103" s="494"/>
      <c r="K103" s="494"/>
      <c r="L103" s="494"/>
      <c r="M103" s="494"/>
      <c r="N103" s="494"/>
      <c r="O103" s="494"/>
      <c r="P103" s="494"/>
      <c r="Q103" s="494"/>
      <c r="R103" s="494"/>
      <c r="S103" s="494"/>
      <c r="T103" s="494"/>
      <c r="U103" s="481"/>
      <c r="V103" s="481"/>
      <c r="W103" s="495"/>
      <c r="X103" s="495"/>
      <c r="Y103" s="495"/>
      <c r="Z103" s="495"/>
      <c r="AA103" s="495"/>
      <c r="AB103" s="495"/>
      <c r="AC103" s="495"/>
      <c r="AD103" s="495"/>
      <c r="AE103" s="495"/>
      <c r="AF103" s="495"/>
      <c r="AG103" s="495"/>
      <c r="AH103" s="495"/>
      <c r="AI103" s="495"/>
      <c r="AJ103" s="495"/>
      <c r="AK103" s="495"/>
      <c r="AL103" s="495"/>
      <c r="AM103" s="495"/>
      <c r="AN103" s="495"/>
      <c r="AO103" s="495"/>
    </row>
    <row r="104" spans="1:41" ht="14.25" customHeight="1" x14ac:dyDescent="0.25">
      <c r="A104" s="482"/>
      <c r="B104" s="483"/>
      <c r="C104" s="483"/>
      <c r="D104" s="483"/>
      <c r="E104" s="483"/>
      <c r="F104" s="483"/>
      <c r="G104" s="483"/>
      <c r="H104" s="483"/>
      <c r="I104" s="483"/>
      <c r="J104" s="483"/>
      <c r="K104" s="483"/>
      <c r="L104" s="483"/>
      <c r="M104" s="483"/>
      <c r="N104" s="483"/>
      <c r="O104" s="483"/>
      <c r="P104" s="483"/>
      <c r="Q104" s="483"/>
      <c r="R104" s="483"/>
      <c r="S104" s="483"/>
      <c r="T104" s="483"/>
      <c r="U104" s="481"/>
      <c r="V104" s="481"/>
      <c r="W104" s="495"/>
      <c r="X104" s="495"/>
      <c r="Y104" s="495"/>
      <c r="Z104" s="495"/>
      <c r="AA104" s="495"/>
      <c r="AB104" s="495"/>
      <c r="AC104" s="495"/>
      <c r="AD104" s="495"/>
      <c r="AE104" s="495"/>
      <c r="AF104" s="495"/>
      <c r="AG104" s="495"/>
      <c r="AH104" s="495"/>
      <c r="AI104" s="495"/>
      <c r="AJ104" s="495"/>
      <c r="AK104" s="495"/>
      <c r="AL104" s="495"/>
      <c r="AM104" s="495"/>
      <c r="AN104" s="495"/>
      <c r="AO104" s="495"/>
    </row>
    <row r="105" spans="1:41" ht="14.25" customHeight="1" x14ac:dyDescent="0.25">
      <c r="A105" s="994"/>
      <c r="B105" s="493"/>
      <c r="C105" s="493"/>
      <c r="D105" s="493"/>
      <c r="E105" s="493"/>
      <c r="F105" s="493"/>
      <c r="G105" s="493"/>
      <c r="H105" s="493"/>
      <c r="I105" s="493"/>
      <c r="J105" s="493"/>
      <c r="K105" s="493"/>
      <c r="L105" s="493"/>
      <c r="M105" s="493"/>
      <c r="N105" s="493"/>
      <c r="O105" s="493"/>
      <c r="P105" s="493"/>
      <c r="Q105" s="493"/>
      <c r="R105" s="493"/>
      <c r="S105" s="493"/>
      <c r="T105" s="493"/>
      <c r="U105" s="481"/>
      <c r="V105" s="481"/>
      <c r="W105" s="495"/>
      <c r="X105" s="495"/>
      <c r="Y105" s="495"/>
      <c r="Z105" s="495"/>
      <c r="AA105" s="495"/>
      <c r="AB105" s="495"/>
      <c r="AC105" s="495"/>
      <c r="AD105" s="495"/>
      <c r="AE105" s="495"/>
      <c r="AF105" s="495"/>
      <c r="AG105" s="495"/>
      <c r="AH105" s="495"/>
      <c r="AI105" s="495"/>
      <c r="AJ105" s="495"/>
      <c r="AK105" s="495"/>
      <c r="AL105" s="495"/>
      <c r="AM105" s="495"/>
      <c r="AN105" s="495"/>
      <c r="AO105" s="495"/>
    </row>
    <row r="106" spans="1:41" ht="14.25" customHeight="1" x14ac:dyDescent="0.25">
      <c r="A106" s="484"/>
      <c r="B106" s="493"/>
      <c r="C106" s="493"/>
      <c r="D106" s="493"/>
      <c r="E106" s="493"/>
      <c r="F106" s="493"/>
      <c r="G106" s="493"/>
      <c r="H106" s="493"/>
      <c r="I106" s="493"/>
      <c r="J106" s="493"/>
      <c r="K106" s="493"/>
      <c r="L106" s="493"/>
      <c r="M106" s="493"/>
      <c r="N106" s="493"/>
      <c r="O106" s="493"/>
      <c r="P106" s="493"/>
      <c r="Q106" s="493"/>
      <c r="R106" s="493"/>
      <c r="S106" s="493"/>
      <c r="T106" s="493"/>
      <c r="U106" s="481"/>
      <c r="V106" s="480"/>
      <c r="W106" s="494"/>
      <c r="X106" s="494"/>
      <c r="Y106" s="494"/>
      <c r="Z106" s="494"/>
      <c r="AA106" s="494"/>
      <c r="AB106" s="494"/>
      <c r="AC106" s="494"/>
      <c r="AD106" s="494"/>
      <c r="AE106" s="494"/>
      <c r="AF106" s="494"/>
      <c r="AG106" s="494"/>
      <c r="AH106" s="494"/>
      <c r="AI106" s="494"/>
      <c r="AJ106" s="494"/>
      <c r="AK106" s="494"/>
      <c r="AL106" s="494"/>
      <c r="AM106" s="494"/>
      <c r="AN106" s="494"/>
      <c r="AO106" s="494"/>
    </row>
    <row r="107" spans="1:41" ht="14.25" customHeight="1" x14ac:dyDescent="0.25">
      <c r="A107" s="482"/>
      <c r="B107" s="493"/>
      <c r="C107" s="493"/>
      <c r="D107" s="493"/>
      <c r="E107" s="493"/>
      <c r="F107" s="493"/>
      <c r="G107" s="493"/>
      <c r="H107" s="493"/>
      <c r="I107" s="493"/>
      <c r="J107" s="493"/>
      <c r="K107" s="493"/>
      <c r="L107" s="493"/>
      <c r="M107" s="493"/>
      <c r="N107" s="493"/>
      <c r="O107" s="493"/>
      <c r="P107" s="493"/>
      <c r="Q107" s="493"/>
      <c r="R107" s="493"/>
      <c r="S107" s="493"/>
      <c r="T107" s="493"/>
      <c r="U107" s="481"/>
      <c r="V107" s="480"/>
      <c r="W107" s="487"/>
      <c r="X107" s="481"/>
      <c r="Y107" s="481"/>
      <c r="Z107" s="481"/>
      <c r="AA107" s="481"/>
      <c r="AB107" s="481"/>
      <c r="AC107" s="481"/>
      <c r="AD107" s="481"/>
      <c r="AE107" s="481"/>
      <c r="AF107" s="481"/>
      <c r="AG107" s="481"/>
      <c r="AH107" s="481"/>
      <c r="AI107" s="481"/>
      <c r="AJ107" s="481"/>
      <c r="AK107" s="481"/>
      <c r="AL107" s="481"/>
      <c r="AM107" s="481"/>
      <c r="AN107" s="481"/>
      <c r="AO107" s="481"/>
    </row>
    <row r="108" spans="1:41" ht="14.25" customHeight="1" x14ac:dyDescent="0.25">
      <c r="A108" s="484"/>
      <c r="B108" s="493"/>
      <c r="C108" s="493"/>
      <c r="D108" s="493"/>
      <c r="E108" s="493"/>
      <c r="F108" s="493"/>
      <c r="G108" s="493"/>
      <c r="H108" s="493"/>
      <c r="I108" s="493"/>
      <c r="J108" s="493"/>
      <c r="K108" s="493"/>
      <c r="L108" s="493"/>
      <c r="M108" s="493"/>
      <c r="N108" s="493"/>
      <c r="O108" s="493"/>
      <c r="P108" s="493"/>
      <c r="Q108" s="493"/>
      <c r="R108" s="493"/>
      <c r="S108" s="493"/>
      <c r="T108" s="493"/>
      <c r="U108" s="479"/>
      <c r="V108" s="479"/>
      <c r="W108" s="493"/>
      <c r="X108" s="493"/>
      <c r="Y108" s="493"/>
      <c r="Z108" s="493"/>
      <c r="AA108" s="493"/>
      <c r="AB108" s="493"/>
      <c r="AC108" s="493"/>
      <c r="AD108" s="493"/>
      <c r="AE108" s="493"/>
      <c r="AF108" s="493"/>
      <c r="AG108" s="493"/>
      <c r="AH108" s="493"/>
      <c r="AI108" s="493"/>
      <c r="AJ108" s="493"/>
      <c r="AK108" s="493"/>
      <c r="AL108" s="493"/>
      <c r="AM108" s="493"/>
      <c r="AN108" s="493"/>
      <c r="AO108" s="493"/>
    </row>
    <row r="109" spans="1:41" ht="14.25" customHeight="1" x14ac:dyDescent="0.25">
      <c r="A109" s="484"/>
      <c r="B109" s="493"/>
      <c r="C109" s="493"/>
      <c r="D109" s="493"/>
      <c r="E109" s="493"/>
      <c r="F109" s="493"/>
      <c r="G109" s="493"/>
      <c r="H109" s="493"/>
      <c r="I109" s="493"/>
      <c r="J109" s="493"/>
      <c r="K109" s="493"/>
      <c r="L109" s="493"/>
      <c r="M109" s="493"/>
      <c r="N109" s="493"/>
      <c r="O109" s="493"/>
      <c r="P109" s="493"/>
      <c r="Q109" s="493"/>
      <c r="R109" s="493"/>
      <c r="S109" s="493"/>
      <c r="T109" s="493"/>
      <c r="U109" s="481"/>
      <c r="V109" s="481"/>
      <c r="W109" s="493"/>
      <c r="X109" s="493"/>
      <c r="Y109" s="493"/>
      <c r="Z109" s="493"/>
      <c r="AA109" s="493"/>
      <c r="AB109" s="493"/>
      <c r="AC109" s="493"/>
      <c r="AD109" s="493"/>
      <c r="AE109" s="493"/>
      <c r="AF109" s="493"/>
      <c r="AG109" s="493"/>
      <c r="AH109" s="493"/>
      <c r="AI109" s="493"/>
      <c r="AJ109" s="493"/>
      <c r="AK109" s="493"/>
      <c r="AL109" s="493"/>
      <c r="AM109" s="493"/>
      <c r="AN109" s="493"/>
      <c r="AO109" s="493"/>
    </row>
    <row r="110" spans="1:41" ht="14.25" customHeight="1" x14ac:dyDescent="0.25">
      <c r="A110" s="482"/>
      <c r="B110" s="493"/>
      <c r="C110" s="493"/>
      <c r="D110" s="493"/>
      <c r="E110" s="493"/>
      <c r="F110" s="493"/>
      <c r="G110" s="493"/>
      <c r="H110" s="493"/>
      <c r="I110" s="493"/>
      <c r="J110" s="493"/>
      <c r="K110" s="493"/>
      <c r="L110" s="493"/>
      <c r="M110" s="493"/>
      <c r="N110" s="493"/>
      <c r="O110" s="493"/>
      <c r="P110" s="493"/>
      <c r="Q110" s="493"/>
      <c r="R110" s="493"/>
      <c r="S110" s="493"/>
      <c r="T110" s="493"/>
      <c r="U110" s="481"/>
      <c r="V110" s="481"/>
      <c r="W110" s="493"/>
      <c r="X110" s="493"/>
      <c r="Y110" s="493"/>
      <c r="Z110" s="493"/>
      <c r="AA110" s="493"/>
      <c r="AB110" s="493"/>
      <c r="AC110" s="493"/>
      <c r="AD110" s="493"/>
      <c r="AE110" s="493"/>
      <c r="AF110" s="493"/>
      <c r="AG110" s="493"/>
      <c r="AH110" s="493"/>
      <c r="AI110" s="493"/>
      <c r="AJ110" s="493"/>
      <c r="AK110" s="493"/>
      <c r="AL110" s="493"/>
      <c r="AM110" s="493"/>
      <c r="AN110" s="493"/>
      <c r="AO110" s="493"/>
    </row>
    <row r="111" spans="1:41" ht="14.25" customHeight="1" x14ac:dyDescent="0.25">
      <c r="A111" s="482"/>
      <c r="B111" s="493"/>
      <c r="C111" s="493"/>
      <c r="D111" s="493"/>
      <c r="E111" s="493"/>
      <c r="F111" s="493"/>
      <c r="G111" s="493"/>
      <c r="H111" s="493"/>
      <c r="I111" s="493"/>
      <c r="J111" s="493"/>
      <c r="K111" s="493"/>
      <c r="L111" s="493"/>
      <c r="M111" s="493"/>
      <c r="N111" s="493"/>
      <c r="O111" s="493"/>
      <c r="P111" s="493"/>
      <c r="Q111" s="493"/>
      <c r="R111" s="493"/>
      <c r="S111" s="493"/>
      <c r="T111" s="493"/>
      <c r="U111" s="481"/>
      <c r="V111" s="481"/>
      <c r="W111" s="493"/>
      <c r="X111" s="493"/>
      <c r="Y111" s="493"/>
      <c r="Z111" s="493"/>
      <c r="AA111" s="493"/>
      <c r="AB111" s="493"/>
      <c r="AC111" s="493"/>
      <c r="AD111" s="493"/>
      <c r="AE111" s="493"/>
      <c r="AF111" s="493"/>
      <c r="AG111" s="493"/>
      <c r="AH111" s="493"/>
      <c r="AI111" s="493"/>
      <c r="AJ111" s="493"/>
      <c r="AK111" s="493"/>
      <c r="AL111" s="493"/>
      <c r="AM111" s="493"/>
      <c r="AN111" s="493"/>
      <c r="AO111" s="493"/>
    </row>
    <row r="112" spans="1:41" ht="14.25" customHeight="1" x14ac:dyDescent="0.25">
      <c r="A112" s="994"/>
      <c r="B112" s="493"/>
      <c r="C112" s="493"/>
      <c r="D112" s="493"/>
      <c r="E112" s="493"/>
      <c r="F112" s="493"/>
      <c r="G112" s="493"/>
      <c r="H112" s="493"/>
      <c r="I112" s="493"/>
      <c r="J112" s="493"/>
      <c r="K112" s="493"/>
      <c r="L112" s="493"/>
      <c r="M112" s="493"/>
      <c r="N112" s="493"/>
      <c r="O112" s="493"/>
      <c r="P112" s="493"/>
      <c r="Q112" s="493"/>
      <c r="R112" s="493"/>
      <c r="S112" s="493"/>
      <c r="T112" s="493"/>
      <c r="U112" s="481"/>
      <c r="V112" s="481"/>
      <c r="W112" s="493"/>
      <c r="X112" s="493"/>
      <c r="Y112" s="493"/>
      <c r="Z112" s="493"/>
      <c r="AA112" s="493"/>
      <c r="AB112" s="493"/>
      <c r="AC112" s="493"/>
      <c r="AD112" s="493"/>
      <c r="AE112" s="493"/>
      <c r="AF112" s="493"/>
      <c r="AG112" s="493"/>
      <c r="AH112" s="493"/>
      <c r="AI112" s="493"/>
      <c r="AJ112" s="493"/>
      <c r="AK112" s="493"/>
      <c r="AL112" s="493"/>
      <c r="AM112" s="493"/>
      <c r="AN112" s="493"/>
      <c r="AO112" s="493"/>
    </row>
    <row r="113" spans="1:41" ht="14.25" customHeight="1" x14ac:dyDescent="0.25">
      <c r="A113" s="994"/>
      <c r="B113" s="493"/>
      <c r="C113" s="493"/>
      <c r="D113" s="493"/>
      <c r="E113" s="493"/>
      <c r="F113" s="493"/>
      <c r="G113" s="493"/>
      <c r="H113" s="493"/>
      <c r="I113" s="493"/>
      <c r="J113" s="493"/>
      <c r="K113" s="493"/>
      <c r="L113" s="493"/>
      <c r="M113" s="493"/>
      <c r="N113" s="493"/>
      <c r="O113" s="493"/>
      <c r="P113" s="493"/>
      <c r="Q113" s="493"/>
      <c r="R113" s="493"/>
      <c r="S113" s="493"/>
      <c r="T113" s="493"/>
      <c r="U113" s="479"/>
      <c r="V113" s="481"/>
      <c r="W113" s="486"/>
      <c r="X113" s="486"/>
      <c r="Y113" s="486"/>
      <c r="Z113" s="486"/>
      <c r="AA113" s="486"/>
      <c r="AB113" s="486"/>
      <c r="AC113" s="486"/>
      <c r="AD113" s="486"/>
      <c r="AE113" s="486"/>
      <c r="AF113" s="486"/>
      <c r="AG113" s="486"/>
      <c r="AH113" s="486"/>
      <c r="AI113" s="486"/>
      <c r="AJ113" s="486"/>
      <c r="AK113" s="486"/>
      <c r="AL113" s="486"/>
      <c r="AM113" s="486"/>
      <c r="AN113" s="486"/>
      <c r="AO113" s="486"/>
    </row>
    <row r="114" spans="1:41" ht="14.25" customHeight="1" x14ac:dyDescent="0.25">
      <c r="A114" s="994"/>
      <c r="B114" s="493"/>
      <c r="C114" s="493"/>
      <c r="D114" s="493"/>
      <c r="E114" s="493"/>
      <c r="F114" s="493"/>
      <c r="G114" s="493"/>
      <c r="H114" s="493"/>
      <c r="I114" s="493"/>
      <c r="J114" s="493"/>
      <c r="K114" s="493"/>
      <c r="L114" s="493"/>
      <c r="M114" s="493"/>
      <c r="N114" s="493"/>
      <c r="O114" s="493"/>
      <c r="P114" s="493"/>
      <c r="Q114" s="493"/>
      <c r="R114" s="493"/>
      <c r="S114" s="493"/>
      <c r="T114" s="493"/>
      <c r="U114" s="481"/>
      <c r="V114" s="994"/>
      <c r="W114" s="994"/>
      <c r="X114" s="994"/>
      <c r="Y114" s="994"/>
      <c r="Z114" s="994"/>
      <c r="AA114" s="994"/>
      <c r="AB114" s="994"/>
      <c r="AC114" s="994"/>
      <c r="AD114" s="994"/>
      <c r="AE114" s="994"/>
      <c r="AF114" s="994"/>
      <c r="AG114" s="994"/>
      <c r="AH114" s="994"/>
      <c r="AI114" s="994"/>
      <c r="AJ114" s="994"/>
      <c r="AK114" s="994"/>
      <c r="AL114" s="994"/>
      <c r="AM114" s="994"/>
      <c r="AN114" s="994"/>
      <c r="AO114" s="994"/>
    </row>
    <row r="115" spans="1:41" ht="14.25" customHeight="1" x14ac:dyDescent="0.25">
      <c r="U115" s="113"/>
    </row>
    <row r="116" spans="1:41" ht="14.25" customHeight="1" x14ac:dyDescent="0.25">
      <c r="U116" s="113"/>
    </row>
    <row r="117" spans="1:41" ht="14.25" customHeight="1" x14ac:dyDescent="0.25">
      <c r="U117" s="113"/>
    </row>
    <row r="118" spans="1:41" ht="14.25" customHeight="1" x14ac:dyDescent="0.25">
      <c r="U118" s="113"/>
    </row>
    <row r="119" spans="1:41" ht="14.25" customHeight="1" x14ac:dyDescent="0.25">
      <c r="U119" s="113"/>
    </row>
    <row r="120" spans="1:41" ht="14.25" customHeight="1" x14ac:dyDescent="0.25">
      <c r="U120" s="114"/>
    </row>
    <row r="121" spans="1:41" ht="14.25" customHeight="1" x14ac:dyDescent="0.25">
      <c r="U121" s="113"/>
    </row>
    <row r="122" spans="1:41" ht="14.25" customHeight="1" x14ac:dyDescent="0.25">
      <c r="U122" s="113"/>
    </row>
    <row r="123" spans="1:41" ht="14.25" customHeight="1" x14ac:dyDescent="0.25">
      <c r="U123" s="113"/>
    </row>
    <row r="124" spans="1:41" ht="14.25" customHeight="1" x14ac:dyDescent="0.25">
      <c r="U124" s="113"/>
    </row>
    <row r="125" spans="1:41" ht="14.25" customHeight="1" x14ac:dyDescent="0.25">
      <c r="U125" s="113"/>
    </row>
    <row r="126" spans="1:41" ht="14.25" customHeight="1" x14ac:dyDescent="0.25">
      <c r="U126" s="113"/>
    </row>
  </sheetData>
  <sheetProtection password="EC30" sheet="1" objects="1" scenarios="1" insertRows="0"/>
  <mergeCells count="202">
    <mergeCell ref="D16:R18"/>
    <mergeCell ref="S16:Z17"/>
    <mergeCell ref="AA16:AA18"/>
    <mergeCell ref="AB16:AE18"/>
    <mergeCell ref="AF16:AO17"/>
    <mergeCell ref="S18:V18"/>
    <mergeCell ref="W18:Z18"/>
    <mergeCell ref="A10:G10"/>
    <mergeCell ref="H10:T10"/>
    <mergeCell ref="U10:Y10"/>
    <mergeCell ref="AA10:AF10"/>
    <mergeCell ref="AG10:AI10"/>
    <mergeCell ref="A11:G11"/>
    <mergeCell ref="AA11:AI11"/>
    <mergeCell ref="A13:AO13"/>
    <mergeCell ref="A14:AO15"/>
    <mergeCell ref="A16:C18"/>
    <mergeCell ref="AF18:AJ18"/>
    <mergeCell ref="AK18:AO18"/>
    <mergeCell ref="A1:AO1"/>
    <mergeCell ref="A2:AO2"/>
    <mergeCell ref="A4:G4"/>
    <mergeCell ref="H4:J4"/>
    <mergeCell ref="L4:P4"/>
    <mergeCell ref="W4:AA4"/>
    <mergeCell ref="AH4:AO4"/>
    <mergeCell ref="B8:G8"/>
    <mergeCell ref="M8:AG8"/>
    <mergeCell ref="AH8:AO8"/>
    <mergeCell ref="A7:G7"/>
    <mergeCell ref="M7:AG7"/>
    <mergeCell ref="AH7:AO7"/>
    <mergeCell ref="D5:G5"/>
    <mergeCell ref="AH5:AO5"/>
    <mergeCell ref="A6:G6"/>
    <mergeCell ref="AH6:AO6"/>
    <mergeCell ref="R4:V4"/>
    <mergeCell ref="I5:AF6"/>
    <mergeCell ref="AK19:AO19"/>
    <mergeCell ref="D20:R20"/>
    <mergeCell ref="S20:V20"/>
    <mergeCell ref="W20:Z20"/>
    <mergeCell ref="AF20:AJ20"/>
    <mergeCell ref="AK20:AO20"/>
    <mergeCell ref="A20:C20"/>
    <mergeCell ref="D19:R19"/>
    <mergeCell ref="S19:V19"/>
    <mergeCell ref="W19:Z19"/>
    <mergeCell ref="AF19:AJ19"/>
    <mergeCell ref="A19:C19"/>
    <mergeCell ref="AK21:AO21"/>
    <mergeCell ref="A22:C22"/>
    <mergeCell ref="D22:R22"/>
    <mergeCell ref="S22:V22"/>
    <mergeCell ref="W22:Z22"/>
    <mergeCell ref="AF22:AJ22"/>
    <mergeCell ref="AK22:AO22"/>
    <mergeCell ref="A21:C21"/>
    <mergeCell ref="D21:R21"/>
    <mergeCell ref="S21:V21"/>
    <mergeCell ref="W21:Z21"/>
    <mergeCell ref="AF21:AJ21"/>
    <mergeCell ref="A24:C24"/>
    <mergeCell ref="D24:R24"/>
    <mergeCell ref="S24:V24"/>
    <mergeCell ref="W24:Z24"/>
    <mergeCell ref="AF24:AJ24"/>
    <mergeCell ref="AK24:AO24"/>
    <mergeCell ref="A23:C23"/>
    <mergeCell ref="D23:R23"/>
    <mergeCell ref="S23:V23"/>
    <mergeCell ref="W23:Z23"/>
    <mergeCell ref="AF23:AJ23"/>
    <mergeCell ref="A26:C26"/>
    <mergeCell ref="D26:R26"/>
    <mergeCell ref="S26:V26"/>
    <mergeCell ref="W26:Z26"/>
    <mergeCell ref="AF26:AJ26"/>
    <mergeCell ref="AK26:AO26"/>
    <mergeCell ref="A25:C25"/>
    <mergeCell ref="D25:R25"/>
    <mergeCell ref="S25:V25"/>
    <mergeCell ref="W25:Z25"/>
    <mergeCell ref="AF25:AJ25"/>
    <mergeCell ref="A28:C28"/>
    <mergeCell ref="D28:R28"/>
    <mergeCell ref="S28:V28"/>
    <mergeCell ref="W28:Z28"/>
    <mergeCell ref="AF28:AJ28"/>
    <mergeCell ref="AK28:AO28"/>
    <mergeCell ref="A27:C27"/>
    <mergeCell ref="D27:R27"/>
    <mergeCell ref="S27:V27"/>
    <mergeCell ref="W27:Z27"/>
    <mergeCell ref="AF27:AJ27"/>
    <mergeCell ref="A30:C30"/>
    <mergeCell ref="D30:R30"/>
    <mergeCell ref="S30:V30"/>
    <mergeCell ref="W30:Z30"/>
    <mergeCell ref="AF30:AJ30"/>
    <mergeCell ref="AK30:AO30"/>
    <mergeCell ref="A29:C29"/>
    <mergeCell ref="D29:R29"/>
    <mergeCell ref="S29:V29"/>
    <mergeCell ref="W29:Z29"/>
    <mergeCell ref="AF29:AJ29"/>
    <mergeCell ref="AK29:AO29"/>
    <mergeCell ref="A32:C32"/>
    <mergeCell ref="D32:R32"/>
    <mergeCell ref="S32:V32"/>
    <mergeCell ref="W32:Z32"/>
    <mergeCell ref="AF32:AJ32"/>
    <mergeCell ref="AK32:AO32"/>
    <mergeCell ref="A31:C31"/>
    <mergeCell ref="D31:R31"/>
    <mergeCell ref="S31:V31"/>
    <mergeCell ref="W31:Z31"/>
    <mergeCell ref="AF31:AJ31"/>
    <mergeCell ref="AK31:AO31"/>
    <mergeCell ref="A34:C34"/>
    <mergeCell ref="D34:R34"/>
    <mergeCell ref="S34:V34"/>
    <mergeCell ref="W34:Z34"/>
    <mergeCell ref="AF34:AJ34"/>
    <mergeCell ref="AK34:AO34"/>
    <mergeCell ref="A33:C33"/>
    <mergeCell ref="D33:R33"/>
    <mergeCell ref="S33:V33"/>
    <mergeCell ref="W33:Z33"/>
    <mergeCell ref="AF33:AJ33"/>
    <mergeCell ref="AK33:AO33"/>
    <mergeCell ref="D36:R36"/>
    <mergeCell ref="S36:V36"/>
    <mergeCell ref="W36:Z36"/>
    <mergeCell ref="AF36:AJ36"/>
    <mergeCell ref="AK36:AO36"/>
    <mergeCell ref="A35:C35"/>
    <mergeCell ref="D35:R35"/>
    <mergeCell ref="S35:V35"/>
    <mergeCell ref="W35:Z35"/>
    <mergeCell ref="AF35:AJ35"/>
    <mergeCell ref="AB36:AE36"/>
    <mergeCell ref="AK35:AO35"/>
    <mergeCell ref="A36:C36"/>
    <mergeCell ref="B58:AO58"/>
    <mergeCell ref="B59:AO59"/>
    <mergeCell ref="H49:N50"/>
    <mergeCell ref="O49:AA50"/>
    <mergeCell ref="AB49:AH49"/>
    <mergeCell ref="AI49:AO49"/>
    <mergeCell ref="B54:AO54"/>
    <mergeCell ref="B55:AO55"/>
    <mergeCell ref="AF39:AJ39"/>
    <mergeCell ref="AK39:AO39"/>
    <mergeCell ref="AF41:AO42"/>
    <mergeCell ref="I46:U46"/>
    <mergeCell ref="A48:G48"/>
    <mergeCell ref="H48:N48"/>
    <mergeCell ref="O48:AA48"/>
    <mergeCell ref="AB48:AH48"/>
    <mergeCell ref="AI48:AO48"/>
    <mergeCell ref="L44:N44"/>
    <mergeCell ref="B56:AO56"/>
    <mergeCell ref="B57:AO57"/>
    <mergeCell ref="AK37:AO37"/>
    <mergeCell ref="A38:C38"/>
    <mergeCell ref="D38:R38"/>
    <mergeCell ref="S38:V38"/>
    <mergeCell ref="W38:Z38"/>
    <mergeCell ref="AF38:AJ38"/>
    <mergeCell ref="AK38:AO38"/>
    <mergeCell ref="A37:C37"/>
    <mergeCell ref="D37:R37"/>
    <mergeCell ref="S37:V37"/>
    <mergeCell ref="W37:Z37"/>
    <mergeCell ref="AF37:AJ37"/>
    <mergeCell ref="AB37:AE37"/>
    <mergeCell ref="AB38:AE38"/>
    <mergeCell ref="AQ34:AU36"/>
    <mergeCell ref="AQ30:AU31"/>
    <mergeCell ref="AQ32:AU32"/>
    <mergeCell ref="AQ33:AU33"/>
    <mergeCell ref="AB19:AE19"/>
    <mergeCell ref="AB20:AE20"/>
    <mergeCell ref="AB21:AE21"/>
    <mergeCell ref="AB22:AE22"/>
    <mergeCell ref="AB23:AE23"/>
    <mergeCell ref="AB24:AE24"/>
    <mergeCell ref="AB25:AE25"/>
    <mergeCell ref="AB26:AE26"/>
    <mergeCell ref="AB27:AE27"/>
    <mergeCell ref="AB28:AE28"/>
    <mergeCell ref="AB29:AE29"/>
    <mergeCell ref="AB30:AE30"/>
    <mergeCell ref="AB31:AE31"/>
    <mergeCell ref="AB32:AE32"/>
    <mergeCell ref="AB33:AE33"/>
    <mergeCell ref="AB34:AE34"/>
    <mergeCell ref="AB35:AE35"/>
    <mergeCell ref="AK27:AO27"/>
    <mergeCell ref="AK25:AO25"/>
    <mergeCell ref="AK23:AO23"/>
  </mergeCells>
  <conditionalFormatting sqref="W4 L4 R4">
    <cfRule type="expression" dxfId="365" priority="3" stopIfTrue="1">
      <formula>L4&lt;&gt;TypeChantier</formula>
    </cfRule>
  </conditionalFormatting>
  <conditionalFormatting sqref="AF20:AO38">
    <cfRule type="cellIs" dxfId="364" priority="2" stopIfTrue="1" operator="equal">
      <formula>0</formula>
    </cfRule>
  </conditionalFormatting>
  <conditionalFormatting sqref="X44">
    <cfRule type="expression" dxfId="363" priority="5" stopIfTrue="1">
      <formula>#REF!&lt;&gt;0</formula>
    </cfRule>
  </conditionalFormatting>
  <conditionalFormatting sqref="B58:AO58">
    <cfRule type="expression" dxfId="362" priority="6">
      <formula>$L$44&lt;0</formula>
    </cfRule>
  </conditionalFormatting>
  <conditionalFormatting sqref="AF19:AO19">
    <cfRule type="cellIs" dxfId="361" priority="1" stopIfTrue="1" operator="equal">
      <formula>0</formula>
    </cfRule>
  </conditionalFormatting>
  <dataValidations count="1">
    <dataValidation type="list" allowBlank="1" showInputMessage="1" showErrorMessage="1" sqref="AR1" xr:uid="{00000000-0002-0000-0F00-000000000000}">
      <formula1>"FR,NL"</formula1>
    </dataValidation>
  </dataValidations>
  <pageMargins left="0.19685039370078741" right="0.19685039370078741" top="0.19685039370078741" bottom="0.19685039370078741" header="0" footer="0"/>
  <pageSetup paperSize="9" scale="97" fitToHeight="0" orientation="portrait" r:id="rId1"/>
  <headerFooter alignWithMargins="0"/>
  <rowBreaks count="1" manualBreakCount="1">
    <brk id="59" max="40" man="1"/>
  </rowBreaks>
  <drawing r:id="rId2"/>
  <legacyDrawing r:id="rId3"/>
  <oleObjects>
    <mc:AlternateContent xmlns:mc="http://schemas.openxmlformats.org/markup-compatibility/2006">
      <mc:Choice Requires="x14">
        <oleObject progId="Document" shapeId="32779" r:id="rId4">
          <objectPr defaultSize="0" autoPict="0" r:id="rId5">
            <anchor moveWithCells="1">
              <from>
                <xdr:col>0</xdr:col>
                <xdr:colOff>99060</xdr:colOff>
                <xdr:row>60</xdr:row>
                <xdr:rowOff>7620</xdr:rowOff>
              </from>
              <to>
                <xdr:col>39</xdr:col>
                <xdr:colOff>30480</xdr:colOff>
                <xdr:row>108</xdr:row>
                <xdr:rowOff>83820</xdr:rowOff>
              </to>
            </anchor>
          </objectPr>
        </oleObject>
      </mc:Choice>
      <mc:Fallback>
        <oleObject progId="Document" shapeId="32779" r:id="rId4"/>
      </mc:Fallback>
    </mc:AlternateContent>
  </oleObjects>
  <extLst>
    <ext xmlns:x14="http://schemas.microsoft.com/office/spreadsheetml/2009/9/main" uri="{CCE6A557-97BC-4b89-ADB6-D9C93CAAB3DF}">
      <x14:dataValidations xmlns:xm="http://schemas.microsoft.com/office/excel/2006/main" count="1">
        <x14:dataValidation type="list" allowBlank="1" xr:uid="{00000000-0002-0000-0F00-000001000000}">
          <x14:formula1>
            <xm:f>MR!$A:$A</xm:f>
          </x14:formula1>
          <xm:sqref>A20:C38</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pageSetUpPr fitToPage="1"/>
  </sheetPr>
  <dimension ref="A1:CD126"/>
  <sheetViews>
    <sheetView zoomScaleNormal="100" zoomScaleSheetLayoutView="70" workbookViewId="0">
      <selection activeCell="AG10" sqref="AG10:AI10"/>
    </sheetView>
  </sheetViews>
  <sheetFormatPr baseColWidth="10" defaultColWidth="11.44140625" defaultRowHeight="13.2" x14ac:dyDescent="0.25"/>
  <cols>
    <col min="1" max="3" width="2.88671875" style="917" customWidth="1"/>
    <col min="4" max="26" width="2.44140625" style="917" customWidth="1"/>
    <col min="27" max="27" width="5.5546875" style="917" customWidth="1"/>
    <col min="28" max="31" width="2.5546875" style="917" customWidth="1"/>
    <col min="32" max="41" width="2.44140625" style="917" customWidth="1"/>
    <col min="42" max="42" width="7.5546875" style="917" customWidth="1"/>
    <col min="43" max="45" width="11.44140625" style="256" customWidth="1"/>
    <col min="46" max="46" width="11.44140625" style="175" customWidth="1"/>
    <col min="47" max="47" width="15.44140625" style="175" customWidth="1"/>
    <col min="48" max="16384" width="11.44140625" style="917"/>
  </cols>
  <sheetData>
    <row r="1" spans="1:51" s="89" customFormat="1" ht="17.399999999999999" x14ac:dyDescent="0.3">
      <c r="A1" s="1769" t="s">
        <v>186</v>
      </c>
      <c r="B1" s="1769"/>
      <c r="C1" s="1769"/>
      <c r="D1" s="1769"/>
      <c r="E1" s="1769"/>
      <c r="F1" s="1769"/>
      <c r="G1" s="1769"/>
      <c r="H1" s="1769"/>
      <c r="I1" s="1769"/>
      <c r="J1" s="1769"/>
      <c r="K1" s="1769"/>
      <c r="L1" s="1769"/>
      <c r="M1" s="1769"/>
      <c r="N1" s="1769"/>
      <c r="O1" s="1769"/>
      <c r="P1" s="1769"/>
      <c r="Q1" s="1769"/>
      <c r="R1" s="1769"/>
      <c r="S1" s="1769"/>
      <c r="T1" s="1769"/>
      <c r="U1" s="1769"/>
      <c r="V1" s="1769"/>
      <c r="W1" s="1769"/>
      <c r="X1" s="1769"/>
      <c r="Y1" s="1769"/>
      <c r="Z1" s="1769"/>
      <c r="AA1" s="1769"/>
      <c r="AB1" s="1769"/>
      <c r="AC1" s="1769"/>
      <c r="AD1" s="1769"/>
      <c r="AE1" s="1769"/>
      <c r="AF1" s="1769"/>
      <c r="AG1" s="1769"/>
      <c r="AH1" s="1769"/>
      <c r="AI1" s="1769"/>
      <c r="AJ1" s="1769"/>
      <c r="AK1" s="1769"/>
      <c r="AL1" s="1769"/>
      <c r="AM1" s="1769"/>
      <c r="AN1" s="1769"/>
      <c r="AO1" s="1769"/>
      <c r="AR1" s="256"/>
      <c r="AT1" s="239"/>
      <c r="AU1" s="239"/>
    </row>
    <row r="2" spans="1:51" s="92" customFormat="1" ht="17.399999999999999" x14ac:dyDescent="0.3">
      <c r="A2" s="1770" t="s">
        <v>442</v>
      </c>
      <c r="B2" s="1770"/>
      <c r="C2" s="1770"/>
      <c r="D2" s="1770"/>
      <c r="E2" s="1770"/>
      <c r="F2" s="1770"/>
      <c r="G2" s="1770"/>
      <c r="H2" s="1770"/>
      <c r="I2" s="1770"/>
      <c r="J2" s="1770"/>
      <c r="K2" s="1770"/>
      <c r="L2" s="1770"/>
      <c r="M2" s="1770"/>
      <c r="N2" s="1770"/>
      <c r="O2" s="1770"/>
      <c r="P2" s="1770"/>
      <c r="Q2" s="1770"/>
      <c r="R2" s="1770"/>
      <c r="S2" s="1770"/>
      <c r="T2" s="1770"/>
      <c r="U2" s="1770"/>
      <c r="V2" s="1770"/>
      <c r="W2" s="1770"/>
      <c r="X2" s="1770"/>
      <c r="Y2" s="1770"/>
      <c r="Z2" s="1770"/>
      <c r="AA2" s="1770"/>
      <c r="AB2" s="1770"/>
      <c r="AC2" s="1770"/>
      <c r="AD2" s="1770"/>
      <c r="AE2" s="1770"/>
      <c r="AF2" s="1770"/>
      <c r="AG2" s="1770"/>
      <c r="AH2" s="1770"/>
      <c r="AI2" s="1770"/>
      <c r="AJ2" s="1770"/>
      <c r="AK2" s="1770"/>
      <c r="AL2" s="1770"/>
      <c r="AM2" s="1770"/>
      <c r="AN2" s="1770"/>
      <c r="AO2" s="1770"/>
      <c r="AR2" s="257"/>
      <c r="AT2" s="240"/>
      <c r="AU2" s="240"/>
    </row>
    <row r="3" spans="1:51" x14ac:dyDescent="0.25">
      <c r="A3" s="917" t="str">
        <f>données!A5</f>
        <v>version 2021 (1)</v>
      </c>
      <c r="AR3" s="258"/>
    </row>
    <row r="4" spans="1:51" x14ac:dyDescent="0.25">
      <c r="A4" s="1620" t="s">
        <v>100</v>
      </c>
      <c r="B4" s="1620"/>
      <c r="C4" s="1620"/>
      <c r="D4" s="1620"/>
      <c r="E4" s="1620"/>
      <c r="F4" s="1620"/>
      <c r="G4" s="1780"/>
      <c r="H4" s="1519" t="s">
        <v>97</v>
      </c>
      <c r="I4" s="1520"/>
      <c r="J4" s="1520"/>
      <c r="K4" s="269"/>
      <c r="L4" s="1647" t="s">
        <v>488</v>
      </c>
      <c r="M4" s="1647"/>
      <c r="N4" s="1647"/>
      <c r="O4" s="1647"/>
      <c r="P4" s="1647"/>
      <c r="Q4" s="269"/>
      <c r="R4" s="1647" t="s">
        <v>484</v>
      </c>
      <c r="S4" s="1647"/>
      <c r="T4" s="1647"/>
      <c r="U4" s="1647"/>
      <c r="V4" s="1647"/>
      <c r="W4" s="1647" t="s">
        <v>489</v>
      </c>
      <c r="X4" s="1647"/>
      <c r="Y4" s="1647"/>
      <c r="Z4" s="1647"/>
      <c r="AA4" s="1647"/>
      <c r="AB4" s="1133" t="s">
        <v>42</v>
      </c>
      <c r="AC4" s="1276"/>
      <c r="AD4" s="1276"/>
      <c r="AE4" s="1276"/>
      <c r="AF4" s="1276"/>
      <c r="AG4" s="1134"/>
      <c r="AH4" s="1621" t="s">
        <v>101</v>
      </c>
      <c r="AI4" s="1622"/>
      <c r="AJ4" s="1622"/>
      <c r="AK4" s="1622"/>
      <c r="AL4" s="1622"/>
      <c r="AM4" s="1622"/>
      <c r="AN4" s="1622"/>
      <c r="AO4" s="1622"/>
      <c r="AP4" s="20"/>
      <c r="AQ4" s="259"/>
      <c r="AR4" s="258"/>
    </row>
    <row r="5" spans="1:51" ht="12.75" customHeight="1" x14ac:dyDescent="0.25">
      <c r="A5" s="1123" t="s">
        <v>137</v>
      </c>
      <c r="B5" s="1123"/>
      <c r="C5" s="1123"/>
      <c r="D5" s="1744">
        <f>données!D7</f>
        <v>0</v>
      </c>
      <c r="E5" s="1744"/>
      <c r="F5" s="1744"/>
      <c r="G5" s="1779"/>
      <c r="H5" s="269" t="s">
        <v>141</v>
      </c>
      <c r="I5" s="1701">
        <f>données!$J$7</f>
        <v>0</v>
      </c>
      <c r="J5" s="1701"/>
      <c r="K5" s="1701"/>
      <c r="L5" s="1701"/>
      <c r="M5" s="1701"/>
      <c r="N5" s="1701"/>
      <c r="O5" s="1701"/>
      <c r="P5" s="1701"/>
      <c r="Q5" s="1701"/>
      <c r="R5" s="1701"/>
      <c r="S5" s="1701"/>
      <c r="T5" s="1701"/>
      <c r="U5" s="1701"/>
      <c r="V5" s="1701"/>
      <c r="W5" s="1701"/>
      <c r="X5" s="1701"/>
      <c r="Y5" s="1701"/>
      <c r="Z5" s="1701"/>
      <c r="AA5" s="1701"/>
      <c r="AB5" s="1701"/>
      <c r="AC5" s="1701"/>
      <c r="AD5" s="1701"/>
      <c r="AE5" s="1701"/>
      <c r="AF5" s="1701"/>
      <c r="AG5" s="1382"/>
      <c r="AH5" s="1743">
        <f>données!$AI$7</f>
        <v>0</v>
      </c>
      <c r="AI5" s="1744"/>
      <c r="AJ5" s="1744"/>
      <c r="AK5" s="1744"/>
      <c r="AL5" s="1744"/>
      <c r="AM5" s="1744"/>
      <c r="AN5" s="1744"/>
      <c r="AO5" s="1744"/>
      <c r="AP5" s="994"/>
      <c r="AQ5" s="163"/>
      <c r="AR5" s="258"/>
    </row>
    <row r="6" spans="1:51" ht="12.75" customHeight="1" x14ac:dyDescent="0.25">
      <c r="A6" s="1724">
        <f>données!A8</f>
        <v>0</v>
      </c>
      <c r="B6" s="1724"/>
      <c r="C6" s="1724"/>
      <c r="D6" s="1724"/>
      <c r="E6" s="1724"/>
      <c r="F6" s="1724"/>
      <c r="G6" s="1725"/>
      <c r="H6" s="269" t="s">
        <v>138</v>
      </c>
      <c r="I6" s="1703"/>
      <c r="J6" s="1703"/>
      <c r="K6" s="1703"/>
      <c r="L6" s="1703"/>
      <c r="M6" s="1703"/>
      <c r="N6" s="1703"/>
      <c r="O6" s="1703"/>
      <c r="P6" s="1703"/>
      <c r="Q6" s="1703"/>
      <c r="R6" s="1703"/>
      <c r="S6" s="1703"/>
      <c r="T6" s="1703"/>
      <c r="U6" s="1703"/>
      <c r="V6" s="1703"/>
      <c r="W6" s="1703"/>
      <c r="X6" s="1703"/>
      <c r="Y6" s="1703"/>
      <c r="Z6" s="1703"/>
      <c r="AA6" s="1703"/>
      <c r="AB6" s="1703"/>
      <c r="AC6" s="1703"/>
      <c r="AD6" s="1703"/>
      <c r="AE6" s="1703"/>
      <c r="AF6" s="1703"/>
      <c r="AG6" s="764" t="s">
        <v>44</v>
      </c>
      <c r="AH6" s="1755">
        <f>données!$AI$8</f>
        <v>0</v>
      </c>
      <c r="AI6" s="1756"/>
      <c r="AJ6" s="1756"/>
      <c r="AK6" s="1756"/>
      <c r="AL6" s="1756"/>
      <c r="AM6" s="1756"/>
      <c r="AN6" s="1756"/>
      <c r="AO6" s="1756"/>
      <c r="AP6" s="994"/>
      <c r="AQ6" s="163"/>
      <c r="AR6" s="258"/>
    </row>
    <row r="7" spans="1:51" ht="12.15" customHeight="1" x14ac:dyDescent="0.25">
      <c r="A7" s="1724">
        <f>données!A9</f>
        <v>0</v>
      </c>
      <c r="B7" s="1724"/>
      <c r="C7" s="1724"/>
      <c r="D7" s="1724"/>
      <c r="E7" s="1724"/>
      <c r="F7" s="1724"/>
      <c r="G7" s="1725"/>
      <c r="H7" s="269" t="s">
        <v>140</v>
      </c>
      <c r="I7" s="269"/>
      <c r="J7" s="269"/>
      <c r="K7" s="269"/>
      <c r="L7" s="269"/>
      <c r="M7" s="1695">
        <f>données!$M$9</f>
        <v>0</v>
      </c>
      <c r="N7" s="1695"/>
      <c r="O7" s="1695"/>
      <c r="P7" s="1695"/>
      <c r="Q7" s="1695"/>
      <c r="R7" s="1695"/>
      <c r="S7" s="1695"/>
      <c r="T7" s="1695"/>
      <c r="U7" s="1695"/>
      <c r="V7" s="1695"/>
      <c r="W7" s="1695"/>
      <c r="X7" s="1695"/>
      <c r="Y7" s="1695"/>
      <c r="Z7" s="1695"/>
      <c r="AA7" s="1695"/>
      <c r="AB7" s="1695"/>
      <c r="AC7" s="1695"/>
      <c r="AD7" s="1695"/>
      <c r="AE7" s="1695"/>
      <c r="AF7" s="1695"/>
      <c r="AG7" s="1995"/>
      <c r="AH7" s="1755">
        <f>données!$AI$9</f>
        <v>0</v>
      </c>
      <c r="AI7" s="1756"/>
      <c r="AJ7" s="1756"/>
      <c r="AK7" s="1756"/>
      <c r="AL7" s="1756"/>
      <c r="AM7" s="1756"/>
      <c r="AN7" s="1756"/>
      <c r="AO7" s="1756"/>
      <c r="AP7" s="994"/>
      <c r="AQ7" s="163"/>
      <c r="AR7" s="258"/>
    </row>
    <row r="8" spans="1:51" x14ac:dyDescent="0.25">
      <c r="A8" s="1123" t="s">
        <v>138</v>
      </c>
      <c r="B8" s="1726">
        <f>données!B10</f>
        <v>0</v>
      </c>
      <c r="C8" s="1726"/>
      <c r="D8" s="1726"/>
      <c r="E8" s="1726"/>
      <c r="F8" s="1726"/>
      <c r="G8" s="1727"/>
      <c r="H8" s="269" t="s">
        <v>139</v>
      </c>
      <c r="I8" s="269"/>
      <c r="J8" s="269"/>
      <c r="K8" s="269"/>
      <c r="L8" s="1276"/>
      <c r="M8" s="1728">
        <f>données!$M$10</f>
        <v>0</v>
      </c>
      <c r="N8" s="1728"/>
      <c r="O8" s="1728"/>
      <c r="P8" s="1728"/>
      <c r="Q8" s="1728"/>
      <c r="R8" s="1728"/>
      <c r="S8" s="1728"/>
      <c r="T8" s="1728"/>
      <c r="U8" s="1728"/>
      <c r="V8" s="1728"/>
      <c r="W8" s="1728"/>
      <c r="X8" s="1728"/>
      <c r="Y8" s="1728"/>
      <c r="Z8" s="1728"/>
      <c r="AA8" s="1728"/>
      <c r="AB8" s="1728"/>
      <c r="AC8" s="1728"/>
      <c r="AD8" s="1728"/>
      <c r="AE8" s="1728"/>
      <c r="AF8" s="1728"/>
      <c r="AG8" s="1729"/>
      <c r="AH8" s="1755" t="str">
        <f>IF(données!$AI$10=0,"",données!$AI$10)</f>
        <v/>
      </c>
      <c r="AI8" s="1756"/>
      <c r="AJ8" s="1756"/>
      <c r="AK8" s="1756"/>
      <c r="AL8" s="1756"/>
      <c r="AM8" s="1756"/>
      <c r="AN8" s="1756"/>
      <c r="AO8" s="1756"/>
      <c r="AP8" s="994"/>
      <c r="AQ8" s="163"/>
      <c r="AR8" s="260"/>
      <c r="AS8" s="163"/>
      <c r="AT8" s="213"/>
      <c r="AU8" s="213"/>
      <c r="AV8" s="994"/>
      <c r="AW8" s="994"/>
      <c r="AX8" s="994"/>
      <c r="AY8" s="994"/>
    </row>
    <row r="9" spans="1:51" x14ac:dyDescent="0.25">
      <c r="A9" s="909"/>
      <c r="B9" s="909"/>
      <c r="C9" s="909"/>
      <c r="D9" s="909"/>
      <c r="E9" s="909"/>
      <c r="F9" s="909"/>
      <c r="G9" s="417"/>
      <c r="H9" s="18"/>
      <c r="I9" s="909"/>
      <c r="J9" s="909"/>
      <c r="K9" s="909"/>
      <c r="L9" s="909"/>
      <c r="M9" s="909"/>
      <c r="N9" s="909"/>
      <c r="O9" s="909"/>
      <c r="P9" s="909"/>
      <c r="Q9" s="909"/>
      <c r="R9" s="909"/>
      <c r="S9" s="909"/>
      <c r="T9" s="909"/>
      <c r="U9" s="909"/>
      <c r="V9" s="909"/>
      <c r="W9" s="909"/>
      <c r="X9" s="909"/>
      <c r="Y9" s="909"/>
      <c r="Z9" s="909"/>
      <c r="AA9" s="909"/>
      <c r="AB9" s="909"/>
      <c r="AC9" s="909"/>
      <c r="AD9" s="909"/>
      <c r="AE9" s="909"/>
      <c r="AF9" s="909"/>
      <c r="AG9" s="909"/>
      <c r="AH9" s="176"/>
      <c r="AI9" s="909"/>
      <c r="AJ9" s="909"/>
      <c r="AK9" s="909"/>
      <c r="AL9" s="909"/>
      <c r="AM9" s="909"/>
      <c r="AN9" s="909"/>
      <c r="AO9" s="909"/>
    </row>
    <row r="10" spans="1:51" ht="21" x14ac:dyDescent="0.4">
      <c r="A10" s="1771" t="str">
        <f>'dv1'!A10:E10</f>
        <v>Ed. 2017</v>
      </c>
      <c r="B10" s="1771"/>
      <c r="C10" s="1771"/>
      <c r="D10" s="1771"/>
      <c r="E10" s="1771"/>
      <c r="F10" s="1771"/>
      <c r="G10" s="1636"/>
      <c r="H10" s="2027" t="s">
        <v>18</v>
      </c>
      <c r="I10" s="2028"/>
      <c r="J10" s="2028"/>
      <c r="K10" s="2028"/>
      <c r="L10" s="2028"/>
      <c r="M10" s="2028"/>
      <c r="N10" s="2028"/>
      <c r="O10" s="2028"/>
      <c r="P10" s="2028"/>
      <c r="Q10" s="2028"/>
      <c r="R10" s="2028"/>
      <c r="S10" s="2028"/>
      <c r="T10" s="2028"/>
      <c r="U10" s="1757">
        <v>6</v>
      </c>
      <c r="V10" s="1757"/>
      <c r="W10" s="1757"/>
      <c r="X10" s="1757"/>
      <c r="Y10" s="1757"/>
      <c r="Z10" s="97"/>
      <c r="AA10" s="2029" t="s">
        <v>126</v>
      </c>
      <c r="AB10" s="2030"/>
      <c r="AC10" s="2030"/>
      <c r="AD10" s="2030"/>
      <c r="AE10" s="2030"/>
      <c r="AF10" s="2030"/>
      <c r="AG10" s="1757"/>
      <c r="AH10" s="1757"/>
      <c r="AI10" s="1758"/>
      <c r="AJ10" s="101" t="s">
        <v>156</v>
      </c>
      <c r="AK10" s="98"/>
      <c r="AL10" s="98"/>
      <c r="AM10" s="98"/>
      <c r="AN10" s="98"/>
      <c r="AO10" s="98"/>
    </row>
    <row r="11" spans="1:51" ht="12.75" customHeight="1" x14ac:dyDescent="0.25">
      <c r="A11" s="1648" t="str">
        <f>'dv1'!A11:F11</f>
        <v>(SLRB/MT 2017)</v>
      </c>
      <c r="B11" s="1648"/>
      <c r="C11" s="1648"/>
      <c r="D11" s="1648"/>
      <c r="E11" s="1648"/>
      <c r="F11" s="1648"/>
      <c r="G11" s="1649"/>
      <c r="H11" s="61"/>
      <c r="I11" s="8"/>
      <c r="J11" s="8"/>
      <c r="K11" s="8"/>
      <c r="L11" s="8"/>
      <c r="M11" s="8"/>
      <c r="N11" s="8"/>
      <c r="O11" s="8"/>
      <c r="P11" s="8"/>
      <c r="Q11" s="8"/>
      <c r="R11" s="8"/>
      <c r="S11" s="8"/>
      <c r="T11" s="8"/>
      <c r="U11" s="8"/>
      <c r="V11" s="8"/>
      <c r="W11" s="8"/>
      <c r="X11" s="8"/>
      <c r="Y11" s="8"/>
      <c r="Z11" s="8"/>
      <c r="AA11" s="2048" t="s">
        <v>127</v>
      </c>
      <c r="AB11" s="2049"/>
      <c r="AC11" s="2049"/>
      <c r="AD11" s="2049"/>
      <c r="AE11" s="2049"/>
      <c r="AF11" s="2049"/>
      <c r="AG11" s="2049"/>
      <c r="AH11" s="2049"/>
      <c r="AI11" s="2050"/>
      <c r="AJ11" s="909"/>
      <c r="AK11" s="909"/>
      <c r="AL11" s="909"/>
      <c r="AM11" s="909"/>
      <c r="AN11" s="909"/>
      <c r="AO11" s="909"/>
    </row>
    <row r="12" spans="1:51" ht="12" customHeight="1" x14ac:dyDescent="0.25"/>
    <row r="13" spans="1:51" x14ac:dyDescent="0.25">
      <c r="A13" s="2051" t="s">
        <v>654</v>
      </c>
      <c r="B13" s="2051"/>
      <c r="C13" s="2051"/>
      <c r="D13" s="2051"/>
      <c r="E13" s="2051"/>
      <c r="F13" s="2051"/>
      <c r="G13" s="2051"/>
      <c r="H13" s="2051"/>
      <c r="I13" s="2051"/>
      <c r="J13" s="2051"/>
      <c r="K13" s="2051"/>
      <c r="L13" s="2051"/>
      <c r="M13" s="2051"/>
      <c r="N13" s="2051"/>
      <c r="O13" s="2051"/>
      <c r="P13" s="2051"/>
      <c r="Q13" s="2051"/>
      <c r="R13" s="2051"/>
      <c r="S13" s="2051"/>
      <c r="T13" s="2051"/>
      <c r="U13" s="2051"/>
      <c r="V13" s="2051"/>
      <c r="W13" s="2051"/>
      <c r="X13" s="2051"/>
      <c r="Y13" s="2051"/>
      <c r="Z13" s="2051"/>
      <c r="AA13" s="2051"/>
      <c r="AB13" s="2051"/>
      <c r="AC13" s="2051"/>
      <c r="AD13" s="2051"/>
      <c r="AE13" s="2051"/>
      <c r="AF13" s="2051"/>
      <c r="AG13" s="2051"/>
      <c r="AH13" s="2051"/>
      <c r="AI13" s="2051"/>
      <c r="AJ13" s="2051"/>
      <c r="AK13" s="2051"/>
      <c r="AL13" s="2051"/>
      <c r="AM13" s="2051"/>
      <c r="AN13" s="2051"/>
      <c r="AO13" s="2051"/>
    </row>
    <row r="14" spans="1:51" x14ac:dyDescent="0.25">
      <c r="A14" s="2052" t="s">
        <v>443</v>
      </c>
      <c r="B14" s="2052"/>
      <c r="C14" s="2052"/>
      <c r="D14" s="2052"/>
      <c r="E14" s="2052"/>
      <c r="F14" s="2052"/>
      <c r="G14" s="2052"/>
      <c r="H14" s="2052"/>
      <c r="I14" s="2052"/>
      <c r="J14" s="2052"/>
      <c r="K14" s="2052"/>
      <c r="L14" s="2052"/>
      <c r="M14" s="2052"/>
      <c r="N14" s="2052"/>
      <c r="O14" s="2052"/>
      <c r="P14" s="2052"/>
      <c r="Q14" s="2052"/>
      <c r="R14" s="2052"/>
      <c r="S14" s="2052"/>
      <c r="T14" s="2052"/>
      <c r="U14" s="2052"/>
      <c r="V14" s="2052"/>
      <c r="W14" s="2052"/>
      <c r="X14" s="2052"/>
      <c r="Y14" s="2052"/>
      <c r="Z14" s="2052"/>
      <c r="AA14" s="2052"/>
      <c r="AB14" s="2052"/>
      <c r="AC14" s="2052"/>
      <c r="AD14" s="2052"/>
      <c r="AE14" s="2052"/>
      <c r="AF14" s="2052"/>
      <c r="AG14" s="2052"/>
      <c r="AH14" s="2052"/>
      <c r="AI14" s="2052"/>
      <c r="AJ14" s="2052"/>
      <c r="AK14" s="2052"/>
      <c r="AL14" s="2052"/>
      <c r="AM14" s="2052"/>
      <c r="AN14" s="2052"/>
      <c r="AO14" s="2052"/>
    </row>
    <row r="15" spans="1:51" ht="13.8" thickBot="1" x14ac:dyDescent="0.3">
      <c r="A15" s="2053"/>
      <c r="B15" s="2053"/>
      <c r="C15" s="2053"/>
      <c r="D15" s="2053"/>
      <c r="E15" s="2053"/>
      <c r="F15" s="2053"/>
      <c r="G15" s="2053"/>
      <c r="H15" s="2053"/>
      <c r="I15" s="2053"/>
      <c r="J15" s="2053"/>
      <c r="K15" s="2053"/>
      <c r="L15" s="2053"/>
      <c r="M15" s="2053"/>
      <c r="N15" s="2053"/>
      <c r="O15" s="2053"/>
      <c r="P15" s="2053"/>
      <c r="Q15" s="2053"/>
      <c r="R15" s="2053"/>
      <c r="S15" s="2053"/>
      <c r="T15" s="2053"/>
      <c r="U15" s="2053"/>
      <c r="V15" s="2053"/>
      <c r="W15" s="2053"/>
      <c r="X15" s="2053"/>
      <c r="Y15" s="2053"/>
      <c r="Z15" s="2053"/>
      <c r="AA15" s="2053"/>
      <c r="AB15" s="2053"/>
      <c r="AC15" s="2053"/>
      <c r="AD15" s="2053"/>
      <c r="AE15" s="2053"/>
      <c r="AF15" s="2053"/>
      <c r="AG15" s="2053"/>
      <c r="AH15" s="2053"/>
      <c r="AI15" s="2053"/>
      <c r="AJ15" s="2053"/>
      <c r="AK15" s="2053"/>
      <c r="AL15" s="2053"/>
      <c r="AM15" s="2053"/>
      <c r="AN15" s="2053"/>
      <c r="AO15" s="2053"/>
    </row>
    <row r="16" spans="1:51" ht="10.5" customHeight="1" x14ac:dyDescent="0.25">
      <c r="A16" s="1746" t="s">
        <v>89</v>
      </c>
      <c r="B16" s="1746"/>
      <c r="C16" s="1747"/>
      <c r="D16" s="1737" t="s">
        <v>444</v>
      </c>
      <c r="E16" s="1738"/>
      <c r="F16" s="1738"/>
      <c r="G16" s="1738"/>
      <c r="H16" s="1738"/>
      <c r="I16" s="1738"/>
      <c r="J16" s="1738"/>
      <c r="K16" s="1738"/>
      <c r="L16" s="1738"/>
      <c r="M16" s="1738"/>
      <c r="N16" s="1738"/>
      <c r="O16" s="1738"/>
      <c r="P16" s="1738"/>
      <c r="Q16" s="1738"/>
      <c r="R16" s="1739"/>
      <c r="S16" s="1745" t="s">
        <v>87</v>
      </c>
      <c r="T16" s="1746"/>
      <c r="U16" s="1746"/>
      <c r="V16" s="1746"/>
      <c r="W16" s="1746"/>
      <c r="X16" s="1746"/>
      <c r="Y16" s="1746"/>
      <c r="Z16" s="1747"/>
      <c r="AA16" s="1831" t="s">
        <v>75</v>
      </c>
      <c r="AB16" s="1822" t="s">
        <v>74</v>
      </c>
      <c r="AC16" s="1823"/>
      <c r="AD16" s="1823"/>
      <c r="AE16" s="1824"/>
      <c r="AF16" s="1737" t="s">
        <v>285</v>
      </c>
      <c r="AG16" s="1738"/>
      <c r="AH16" s="1738"/>
      <c r="AI16" s="1738"/>
      <c r="AJ16" s="1738"/>
      <c r="AK16" s="1738"/>
      <c r="AL16" s="1738"/>
      <c r="AM16" s="1738"/>
      <c r="AN16" s="1738"/>
      <c r="AO16" s="1738"/>
      <c r="AP16" s="992"/>
      <c r="AS16" s="1001"/>
    </row>
    <row r="17" spans="1:47" ht="26.4" customHeight="1" x14ac:dyDescent="0.25">
      <c r="A17" s="1774"/>
      <c r="B17" s="1774"/>
      <c r="C17" s="1775"/>
      <c r="D17" s="1589"/>
      <c r="E17" s="1590"/>
      <c r="F17" s="1590"/>
      <c r="G17" s="1590"/>
      <c r="H17" s="1590"/>
      <c r="I17" s="1590"/>
      <c r="J17" s="1590"/>
      <c r="K17" s="1590"/>
      <c r="L17" s="1590"/>
      <c r="M17" s="1590"/>
      <c r="N17" s="1590"/>
      <c r="O17" s="1590"/>
      <c r="P17" s="1590"/>
      <c r="Q17" s="1590"/>
      <c r="R17" s="1591"/>
      <c r="S17" s="1748"/>
      <c r="T17" s="1749"/>
      <c r="U17" s="1749"/>
      <c r="V17" s="1749"/>
      <c r="W17" s="1749"/>
      <c r="X17" s="1749"/>
      <c r="Y17" s="1749"/>
      <c r="Z17" s="1750"/>
      <c r="AA17" s="1832"/>
      <c r="AB17" s="1825"/>
      <c r="AC17" s="1826"/>
      <c r="AD17" s="1826"/>
      <c r="AE17" s="1827"/>
      <c r="AF17" s="1592"/>
      <c r="AG17" s="1593"/>
      <c r="AH17" s="1593"/>
      <c r="AI17" s="1593"/>
      <c r="AJ17" s="1593"/>
      <c r="AK17" s="1593"/>
      <c r="AL17" s="1593"/>
      <c r="AM17" s="1593"/>
      <c r="AN17" s="1593"/>
      <c r="AO17" s="1593"/>
      <c r="AP17" s="994"/>
      <c r="AS17" s="1001"/>
    </row>
    <row r="18" spans="1:47" ht="21.75" customHeight="1" x14ac:dyDescent="0.25">
      <c r="A18" s="1749"/>
      <c r="B18" s="1749"/>
      <c r="C18" s="1750"/>
      <c r="D18" s="1592"/>
      <c r="E18" s="1593"/>
      <c r="F18" s="1593"/>
      <c r="G18" s="1593"/>
      <c r="H18" s="1593"/>
      <c r="I18" s="1593"/>
      <c r="J18" s="1593"/>
      <c r="K18" s="1593"/>
      <c r="L18" s="1593"/>
      <c r="M18" s="1593"/>
      <c r="N18" s="1593"/>
      <c r="O18" s="1593"/>
      <c r="P18" s="1593"/>
      <c r="Q18" s="1593"/>
      <c r="R18" s="1594"/>
      <c r="S18" s="2040" t="s">
        <v>76</v>
      </c>
      <c r="T18" s="2041"/>
      <c r="U18" s="2041"/>
      <c r="V18" s="2042"/>
      <c r="W18" s="2040" t="s">
        <v>77</v>
      </c>
      <c r="X18" s="2041"/>
      <c r="Y18" s="2041"/>
      <c r="Z18" s="2042"/>
      <c r="AA18" s="1833"/>
      <c r="AB18" s="1828"/>
      <c r="AC18" s="1829"/>
      <c r="AD18" s="1829"/>
      <c r="AE18" s="1830"/>
      <c r="AF18" s="1998" t="s">
        <v>62</v>
      </c>
      <c r="AG18" s="1999"/>
      <c r="AH18" s="1999"/>
      <c r="AI18" s="1999"/>
      <c r="AJ18" s="2017"/>
      <c r="AK18" s="1998" t="s">
        <v>112</v>
      </c>
      <c r="AL18" s="1999"/>
      <c r="AM18" s="1999"/>
      <c r="AN18" s="1999"/>
      <c r="AO18" s="1999"/>
      <c r="AP18" s="992"/>
      <c r="AS18" s="1001"/>
    </row>
    <row r="19" spans="1:47" ht="15.6" customHeight="1" x14ac:dyDescent="0.25">
      <c r="A19" s="2015"/>
      <c r="B19" s="2015"/>
      <c r="C19" s="2016"/>
      <c r="D19" s="2037"/>
      <c r="E19" s="2038"/>
      <c r="F19" s="2038"/>
      <c r="G19" s="2038"/>
      <c r="H19" s="2038"/>
      <c r="I19" s="2038"/>
      <c r="J19" s="2038"/>
      <c r="K19" s="2038"/>
      <c r="L19" s="2038"/>
      <c r="M19" s="2038"/>
      <c r="N19" s="2038"/>
      <c r="O19" s="2038"/>
      <c r="P19" s="2038"/>
      <c r="Q19" s="2038"/>
      <c r="R19" s="2039"/>
      <c r="S19" s="2034" t="s">
        <v>45</v>
      </c>
      <c r="T19" s="2035"/>
      <c r="U19" s="2035"/>
      <c r="V19" s="2036"/>
      <c r="W19" s="2034" t="s">
        <v>45</v>
      </c>
      <c r="X19" s="2035"/>
      <c r="Y19" s="2035"/>
      <c r="Z19" s="2036"/>
      <c r="AA19" s="1282" t="s">
        <v>45</v>
      </c>
      <c r="AB19" s="2021" t="s">
        <v>45</v>
      </c>
      <c r="AC19" s="2022"/>
      <c r="AD19" s="2022"/>
      <c r="AE19" s="2023"/>
      <c r="AF19" s="2031"/>
      <c r="AG19" s="2032"/>
      <c r="AH19" s="2032"/>
      <c r="AI19" s="2032"/>
      <c r="AJ19" s="2033"/>
      <c r="AK19" s="2031"/>
      <c r="AL19" s="2032"/>
      <c r="AM19" s="2032"/>
      <c r="AN19" s="2032"/>
      <c r="AO19" s="2032"/>
    </row>
    <row r="20" spans="1:47" ht="15.6" customHeight="1" x14ac:dyDescent="0.25">
      <c r="A20" s="2043"/>
      <c r="B20" s="2043"/>
      <c r="C20" s="2044"/>
      <c r="D20" s="2045" t="str">
        <f>IFERROR(INDEX(MR!$B$4:$B$2003,MATCH($A20,MR!$A$4:$A$2003,0)),"")</f>
        <v/>
      </c>
      <c r="E20" s="2046"/>
      <c r="F20" s="2046"/>
      <c r="G20" s="2046"/>
      <c r="H20" s="2046"/>
      <c r="I20" s="2046"/>
      <c r="J20" s="2046"/>
      <c r="K20" s="2046"/>
      <c r="L20" s="2046"/>
      <c r="M20" s="2046"/>
      <c r="N20" s="2046"/>
      <c r="O20" s="2046"/>
      <c r="P20" s="2046"/>
      <c r="Q20" s="2046"/>
      <c r="R20" s="2047"/>
      <c r="S20" s="2018"/>
      <c r="T20" s="2019"/>
      <c r="U20" s="2019"/>
      <c r="V20" s="2020"/>
      <c r="W20" s="2018"/>
      <c r="X20" s="2019"/>
      <c r="Y20" s="2019"/>
      <c r="Z20" s="2020"/>
      <c r="AA20" s="1015" t="str">
        <f>IFERROR(INDEX(MR!$E$4:$E$2003,MATCH(#REF!,MR!$A$4:$A$2003,0)),"")</f>
        <v/>
      </c>
      <c r="AB20" s="2024" t="str">
        <f>IFERROR(INDEX(MR!$F$4:$F$2003,MATCH(#REF!,MR!$A$4:$A$2003,0)),"")</f>
        <v/>
      </c>
      <c r="AC20" s="2025"/>
      <c r="AD20" s="2025"/>
      <c r="AE20" s="2026"/>
      <c r="AF20" s="2012">
        <f t="shared" ref="AF20:AF38" si="0">IFERROR(ROUND(S20*AB20,2),0)</f>
        <v>0</v>
      </c>
      <c r="AG20" s="2013"/>
      <c r="AH20" s="2013"/>
      <c r="AI20" s="2013"/>
      <c r="AJ20" s="2014"/>
      <c r="AK20" s="2012">
        <f t="shared" ref="AK20:AK38" si="1">IFERROR(-ROUND(W20*AB20,2),0)</f>
        <v>0</v>
      </c>
      <c r="AL20" s="2013"/>
      <c r="AM20" s="2013"/>
      <c r="AN20" s="2013"/>
      <c r="AO20" s="2013"/>
    </row>
    <row r="21" spans="1:47" ht="15.6" customHeight="1" x14ac:dyDescent="0.25">
      <c r="A21" s="1996"/>
      <c r="B21" s="1996"/>
      <c r="C21" s="1997"/>
      <c r="D21" s="2000" t="str">
        <f>IFERROR(INDEX(MR!$B$4:$B$2003,MATCH($A21,MR!$A$4:$A$2003,0)),"")</f>
        <v/>
      </c>
      <c r="E21" s="2001"/>
      <c r="F21" s="2001"/>
      <c r="G21" s="2001"/>
      <c r="H21" s="2001"/>
      <c r="I21" s="2001"/>
      <c r="J21" s="2001"/>
      <c r="K21" s="2001"/>
      <c r="L21" s="2001"/>
      <c r="M21" s="2001"/>
      <c r="N21" s="2001"/>
      <c r="O21" s="2001"/>
      <c r="P21" s="2001"/>
      <c r="Q21" s="2001"/>
      <c r="R21" s="2002"/>
      <c r="S21" s="2003"/>
      <c r="T21" s="2004"/>
      <c r="U21" s="2004"/>
      <c r="V21" s="2005"/>
      <c r="W21" s="2003"/>
      <c r="X21" s="2004"/>
      <c r="Y21" s="2004"/>
      <c r="Z21" s="2005"/>
      <c r="AA21" s="1016" t="str">
        <f>IFERROR(INDEX(MR!$E$4:$E$2003,MATCH($A21,MR!$A$4:$A$2003,0)),"")</f>
        <v/>
      </c>
      <c r="AB21" s="2009" t="str">
        <f>IFERROR(INDEX(MR!$F$4:$F$2003,MATCH($A21,MR!$A$4:$A$2003,0)),"")</f>
        <v/>
      </c>
      <c r="AC21" s="2010"/>
      <c r="AD21" s="2010"/>
      <c r="AE21" s="2011"/>
      <c r="AF21" s="2006">
        <f t="shared" si="0"/>
        <v>0</v>
      </c>
      <c r="AG21" s="2007"/>
      <c r="AH21" s="2007"/>
      <c r="AI21" s="2007"/>
      <c r="AJ21" s="2008"/>
      <c r="AK21" s="2006">
        <f t="shared" si="1"/>
        <v>0</v>
      </c>
      <c r="AL21" s="2007"/>
      <c r="AM21" s="2007"/>
      <c r="AN21" s="2007"/>
      <c r="AO21" s="2007"/>
    </row>
    <row r="22" spans="1:47" ht="15.6" customHeight="1" x14ac:dyDescent="0.25">
      <c r="A22" s="1996"/>
      <c r="B22" s="1996"/>
      <c r="C22" s="1997"/>
      <c r="D22" s="2000" t="str">
        <f>IFERROR(INDEX(MR!$B$4:$B$2003,MATCH($A22,MR!$A$4:$A$2003,0)),"")</f>
        <v/>
      </c>
      <c r="E22" s="2001"/>
      <c r="F22" s="2001"/>
      <c r="G22" s="2001"/>
      <c r="H22" s="2001"/>
      <c r="I22" s="2001"/>
      <c r="J22" s="2001"/>
      <c r="K22" s="2001"/>
      <c r="L22" s="2001"/>
      <c r="M22" s="2001"/>
      <c r="N22" s="2001"/>
      <c r="O22" s="2001"/>
      <c r="P22" s="2001"/>
      <c r="Q22" s="2001"/>
      <c r="R22" s="2002"/>
      <c r="S22" s="2003"/>
      <c r="T22" s="2004"/>
      <c r="U22" s="2004"/>
      <c r="V22" s="2005"/>
      <c r="W22" s="2003"/>
      <c r="X22" s="2004"/>
      <c r="Y22" s="2004"/>
      <c r="Z22" s="2005"/>
      <c r="AA22" s="1016" t="str">
        <f>IFERROR(INDEX(MR!$E$4:$E$2003,MATCH($A22,MR!$A$4:$A$2003,0)),"")</f>
        <v/>
      </c>
      <c r="AB22" s="2009" t="str">
        <f>IFERROR(INDEX(MR!$F$4:$F$2003,MATCH($A22,MR!$A$4:$A$2003,0)),"")</f>
        <v/>
      </c>
      <c r="AC22" s="2010"/>
      <c r="AD22" s="2010"/>
      <c r="AE22" s="2011"/>
      <c r="AF22" s="2006">
        <f t="shared" si="0"/>
        <v>0</v>
      </c>
      <c r="AG22" s="2007"/>
      <c r="AH22" s="2007"/>
      <c r="AI22" s="2007"/>
      <c r="AJ22" s="2008"/>
      <c r="AK22" s="2006">
        <f t="shared" si="1"/>
        <v>0</v>
      </c>
      <c r="AL22" s="2007"/>
      <c r="AM22" s="2007"/>
      <c r="AN22" s="2007"/>
      <c r="AO22" s="2007"/>
    </row>
    <row r="23" spans="1:47" ht="15.6" customHeight="1" x14ac:dyDescent="0.25">
      <c r="A23" s="1996"/>
      <c r="B23" s="1996"/>
      <c r="C23" s="1997"/>
      <c r="D23" s="2000" t="str">
        <f>IFERROR(INDEX(MR!$B$4:$B$2003,MATCH($A23,MR!$A$4:$A$2003,0)),"")</f>
        <v/>
      </c>
      <c r="E23" s="2001"/>
      <c r="F23" s="2001"/>
      <c r="G23" s="2001"/>
      <c r="H23" s="2001"/>
      <c r="I23" s="2001"/>
      <c r="J23" s="2001"/>
      <c r="K23" s="2001"/>
      <c r="L23" s="2001"/>
      <c r="M23" s="2001"/>
      <c r="N23" s="2001"/>
      <c r="O23" s="2001"/>
      <c r="P23" s="2001"/>
      <c r="Q23" s="2001"/>
      <c r="R23" s="2002"/>
      <c r="S23" s="2003"/>
      <c r="T23" s="2004"/>
      <c r="U23" s="2004"/>
      <c r="V23" s="2005"/>
      <c r="W23" s="2003"/>
      <c r="X23" s="2004"/>
      <c r="Y23" s="2004"/>
      <c r="Z23" s="2005"/>
      <c r="AA23" s="1016" t="str">
        <f>IFERROR(INDEX(MR!$E$4:$E$2003,MATCH($A23,MR!$A$4:$A$2003,0)),"")</f>
        <v/>
      </c>
      <c r="AB23" s="2009" t="str">
        <f>IFERROR(INDEX(MR!$F$4:$F$2003,MATCH($A23,MR!$A$4:$A$2003,0)),"")</f>
        <v/>
      </c>
      <c r="AC23" s="2010"/>
      <c r="AD23" s="2010"/>
      <c r="AE23" s="2011"/>
      <c r="AF23" s="2006">
        <f t="shared" si="0"/>
        <v>0</v>
      </c>
      <c r="AG23" s="2007"/>
      <c r="AH23" s="2007"/>
      <c r="AI23" s="2007"/>
      <c r="AJ23" s="2008"/>
      <c r="AK23" s="2006">
        <f t="shared" si="1"/>
        <v>0</v>
      </c>
      <c r="AL23" s="2007"/>
      <c r="AM23" s="2007"/>
      <c r="AN23" s="2007"/>
      <c r="AO23" s="2007"/>
    </row>
    <row r="24" spans="1:47" ht="15.6" customHeight="1" x14ac:dyDescent="0.25">
      <c r="A24" s="1996"/>
      <c r="B24" s="1996"/>
      <c r="C24" s="1997"/>
      <c r="D24" s="2000" t="str">
        <f>IFERROR(INDEX(MR!$B$4:$B$2003,MATCH($A24,MR!$A$4:$A$2003,0)),"")</f>
        <v/>
      </c>
      <c r="E24" s="2001"/>
      <c r="F24" s="2001"/>
      <c r="G24" s="2001"/>
      <c r="H24" s="2001"/>
      <c r="I24" s="2001"/>
      <c r="J24" s="2001"/>
      <c r="K24" s="2001"/>
      <c r="L24" s="2001"/>
      <c r="M24" s="2001"/>
      <c r="N24" s="2001"/>
      <c r="O24" s="2001"/>
      <c r="P24" s="2001"/>
      <c r="Q24" s="2001"/>
      <c r="R24" s="2002"/>
      <c r="S24" s="2003"/>
      <c r="T24" s="2004"/>
      <c r="U24" s="2004"/>
      <c r="V24" s="2005"/>
      <c r="W24" s="2003"/>
      <c r="X24" s="2004"/>
      <c r="Y24" s="2004"/>
      <c r="Z24" s="2005"/>
      <c r="AA24" s="1016" t="str">
        <f>IFERROR(INDEX(MR!$E$4:$E$2003,MATCH($A24,MR!$A$4:$A$2003,0)),"")</f>
        <v/>
      </c>
      <c r="AB24" s="2009" t="str">
        <f>IFERROR(INDEX(MR!$F$4:$F$2003,MATCH($A24,MR!$A$4:$A$2003,0)),"")</f>
        <v/>
      </c>
      <c r="AC24" s="2010"/>
      <c r="AD24" s="2010"/>
      <c r="AE24" s="2011"/>
      <c r="AF24" s="2006">
        <f t="shared" si="0"/>
        <v>0</v>
      </c>
      <c r="AG24" s="2007"/>
      <c r="AH24" s="2007"/>
      <c r="AI24" s="2007"/>
      <c r="AJ24" s="2008"/>
      <c r="AK24" s="2006">
        <f t="shared" si="1"/>
        <v>0</v>
      </c>
      <c r="AL24" s="2007"/>
      <c r="AM24" s="2007"/>
      <c r="AN24" s="2007"/>
      <c r="AO24" s="2007"/>
    </row>
    <row r="25" spans="1:47" ht="15.6" customHeight="1" x14ac:dyDescent="0.25">
      <c r="A25" s="1996"/>
      <c r="B25" s="1996"/>
      <c r="C25" s="1997"/>
      <c r="D25" s="2000" t="str">
        <f>IFERROR(INDEX(MR!$B$4:$B$2003,MATCH($A25,MR!$A$4:$A$2003,0)),"")</f>
        <v/>
      </c>
      <c r="E25" s="2001"/>
      <c r="F25" s="2001"/>
      <c r="G25" s="2001"/>
      <c r="H25" s="2001"/>
      <c r="I25" s="2001"/>
      <c r="J25" s="2001"/>
      <c r="K25" s="2001"/>
      <c r="L25" s="2001"/>
      <c r="M25" s="2001"/>
      <c r="N25" s="2001"/>
      <c r="O25" s="2001"/>
      <c r="P25" s="2001"/>
      <c r="Q25" s="2001"/>
      <c r="R25" s="2002"/>
      <c r="S25" s="2003"/>
      <c r="T25" s="2004"/>
      <c r="U25" s="2004"/>
      <c r="V25" s="2005"/>
      <c r="W25" s="2003"/>
      <c r="X25" s="2004"/>
      <c r="Y25" s="2004"/>
      <c r="Z25" s="2005"/>
      <c r="AA25" s="1016" t="str">
        <f>IFERROR(INDEX(MR!$E$4:$E$2003,MATCH($A25,MR!$A$4:$A$2003,0)),"")</f>
        <v/>
      </c>
      <c r="AB25" s="2009" t="str">
        <f>IFERROR(INDEX(MR!$F$4:$F$2003,MATCH($A25,MR!$A$4:$A$2003,0)),"")</f>
        <v/>
      </c>
      <c r="AC25" s="2010"/>
      <c r="AD25" s="2010"/>
      <c r="AE25" s="2011"/>
      <c r="AF25" s="2006">
        <f t="shared" si="0"/>
        <v>0</v>
      </c>
      <c r="AG25" s="2007"/>
      <c r="AH25" s="2007"/>
      <c r="AI25" s="2007"/>
      <c r="AJ25" s="2008"/>
      <c r="AK25" s="2006">
        <f t="shared" si="1"/>
        <v>0</v>
      </c>
      <c r="AL25" s="2007"/>
      <c r="AM25" s="2007"/>
      <c r="AN25" s="2007"/>
      <c r="AO25" s="2007"/>
    </row>
    <row r="26" spans="1:47" ht="15.6" customHeight="1" x14ac:dyDescent="0.25">
      <c r="A26" s="1996"/>
      <c r="B26" s="1996"/>
      <c r="C26" s="1997"/>
      <c r="D26" s="2000" t="str">
        <f>IFERROR(INDEX(MR!$B$4:$B$2003,MATCH($A26,MR!$A$4:$A$2003,0)),"")</f>
        <v/>
      </c>
      <c r="E26" s="2001"/>
      <c r="F26" s="2001"/>
      <c r="G26" s="2001"/>
      <c r="H26" s="2001"/>
      <c r="I26" s="2001"/>
      <c r="J26" s="2001"/>
      <c r="K26" s="2001"/>
      <c r="L26" s="2001"/>
      <c r="M26" s="2001"/>
      <c r="N26" s="2001"/>
      <c r="O26" s="2001"/>
      <c r="P26" s="2001"/>
      <c r="Q26" s="2001"/>
      <c r="R26" s="2002"/>
      <c r="S26" s="2003"/>
      <c r="T26" s="2004"/>
      <c r="U26" s="2004"/>
      <c r="V26" s="2005"/>
      <c r="W26" s="2003"/>
      <c r="X26" s="2004"/>
      <c r="Y26" s="2004"/>
      <c r="Z26" s="2005"/>
      <c r="AA26" s="1016" t="str">
        <f>IFERROR(INDEX(MR!$E$4:$E$2003,MATCH($A26,MR!$A$4:$A$2003,0)),"")</f>
        <v/>
      </c>
      <c r="AB26" s="2009" t="str">
        <f>IFERROR(INDEX(MR!$F$4:$F$2003,MATCH($A26,MR!$A$4:$A$2003,0)),"")</f>
        <v/>
      </c>
      <c r="AC26" s="2010"/>
      <c r="AD26" s="2010"/>
      <c r="AE26" s="2011"/>
      <c r="AF26" s="2006">
        <f t="shared" si="0"/>
        <v>0</v>
      </c>
      <c r="AG26" s="2007"/>
      <c r="AH26" s="2007"/>
      <c r="AI26" s="2007"/>
      <c r="AJ26" s="2008"/>
      <c r="AK26" s="2006">
        <f t="shared" si="1"/>
        <v>0</v>
      </c>
      <c r="AL26" s="2007"/>
      <c r="AM26" s="2007"/>
      <c r="AN26" s="2007"/>
      <c r="AO26" s="2007"/>
    </row>
    <row r="27" spans="1:47" ht="15.6" customHeight="1" x14ac:dyDescent="0.25">
      <c r="A27" s="1996"/>
      <c r="B27" s="1996"/>
      <c r="C27" s="1997"/>
      <c r="D27" s="2000" t="str">
        <f>IFERROR(INDEX(MR!$B$4:$B$2003,MATCH($A27,MR!$A$4:$A$2003,0)),"")</f>
        <v/>
      </c>
      <c r="E27" s="2001"/>
      <c r="F27" s="2001"/>
      <c r="G27" s="2001"/>
      <c r="H27" s="2001"/>
      <c r="I27" s="2001"/>
      <c r="J27" s="2001"/>
      <c r="K27" s="2001"/>
      <c r="L27" s="2001"/>
      <c r="M27" s="2001"/>
      <c r="N27" s="2001"/>
      <c r="O27" s="2001"/>
      <c r="P27" s="2001"/>
      <c r="Q27" s="2001"/>
      <c r="R27" s="2002"/>
      <c r="S27" s="2003"/>
      <c r="T27" s="2004"/>
      <c r="U27" s="2004"/>
      <c r="V27" s="2005"/>
      <c r="W27" s="2003"/>
      <c r="X27" s="2004"/>
      <c r="Y27" s="2004"/>
      <c r="Z27" s="2005"/>
      <c r="AA27" s="1016" t="str">
        <f>IFERROR(INDEX(MR!$E$4:$E$2003,MATCH($A27,MR!$A$4:$A$2003,0)),"")</f>
        <v/>
      </c>
      <c r="AB27" s="2009" t="str">
        <f>IFERROR(INDEX(MR!$F$4:$F$2003,MATCH($A27,MR!$A$4:$A$2003,0)),"")</f>
        <v/>
      </c>
      <c r="AC27" s="2010"/>
      <c r="AD27" s="2010"/>
      <c r="AE27" s="2011"/>
      <c r="AF27" s="2006">
        <f t="shared" si="0"/>
        <v>0</v>
      </c>
      <c r="AG27" s="2007"/>
      <c r="AH27" s="2007"/>
      <c r="AI27" s="2007"/>
      <c r="AJ27" s="2008"/>
      <c r="AK27" s="2006">
        <f t="shared" si="1"/>
        <v>0</v>
      </c>
      <c r="AL27" s="2007"/>
      <c r="AM27" s="2007"/>
      <c r="AN27" s="2007"/>
      <c r="AO27" s="2007"/>
    </row>
    <row r="28" spans="1:47" ht="15.6" customHeight="1" x14ac:dyDescent="0.25">
      <c r="A28" s="1996"/>
      <c r="B28" s="1996"/>
      <c r="C28" s="1997"/>
      <c r="D28" s="2000" t="str">
        <f>IFERROR(INDEX(MR!$B$4:$B$2003,MATCH($A28,MR!$A$4:$A$2003,0)),"")</f>
        <v/>
      </c>
      <c r="E28" s="2001"/>
      <c r="F28" s="2001"/>
      <c r="G28" s="2001"/>
      <c r="H28" s="2001"/>
      <c r="I28" s="2001"/>
      <c r="J28" s="2001"/>
      <c r="K28" s="2001"/>
      <c r="L28" s="2001"/>
      <c r="M28" s="2001"/>
      <c r="N28" s="2001"/>
      <c r="O28" s="2001"/>
      <c r="P28" s="2001"/>
      <c r="Q28" s="2001"/>
      <c r="R28" s="2002"/>
      <c r="S28" s="2003"/>
      <c r="T28" s="2004"/>
      <c r="U28" s="2004"/>
      <c r="V28" s="2005"/>
      <c r="W28" s="2003"/>
      <c r="X28" s="2004"/>
      <c r="Y28" s="2004"/>
      <c r="Z28" s="2005"/>
      <c r="AA28" s="1016" t="str">
        <f>IFERROR(INDEX(MR!$E$4:$E$2003,MATCH($A28,MR!$A$4:$A$2003,0)),"")</f>
        <v/>
      </c>
      <c r="AB28" s="2009" t="str">
        <f>IFERROR(INDEX(MR!$F$4:$F$2003,MATCH($A28,MR!$A$4:$A$2003,0)),"")</f>
        <v/>
      </c>
      <c r="AC28" s="2010"/>
      <c r="AD28" s="2010"/>
      <c r="AE28" s="2011"/>
      <c r="AF28" s="2006">
        <f t="shared" si="0"/>
        <v>0</v>
      </c>
      <c r="AG28" s="2007"/>
      <c r="AH28" s="2007"/>
      <c r="AI28" s="2007"/>
      <c r="AJ28" s="2008"/>
      <c r="AK28" s="2006">
        <f t="shared" si="1"/>
        <v>0</v>
      </c>
      <c r="AL28" s="2007"/>
      <c r="AM28" s="2007"/>
      <c r="AN28" s="2007"/>
      <c r="AO28" s="2007"/>
    </row>
    <row r="29" spans="1:47" ht="15.6" customHeight="1" x14ac:dyDescent="0.25">
      <c r="A29" s="1996"/>
      <c r="B29" s="1996"/>
      <c r="C29" s="1997"/>
      <c r="D29" s="2000" t="str">
        <f>IFERROR(INDEX(MR!$B$4:$B$2003,MATCH($A29,MR!$A$4:$A$2003,0)),"")</f>
        <v/>
      </c>
      <c r="E29" s="2001"/>
      <c r="F29" s="2001"/>
      <c r="G29" s="2001"/>
      <c r="H29" s="2001"/>
      <c r="I29" s="2001"/>
      <c r="J29" s="2001"/>
      <c r="K29" s="2001"/>
      <c r="L29" s="2001"/>
      <c r="M29" s="2001"/>
      <c r="N29" s="2001"/>
      <c r="O29" s="2001"/>
      <c r="P29" s="2001"/>
      <c r="Q29" s="2001"/>
      <c r="R29" s="2002"/>
      <c r="S29" s="2003"/>
      <c r="T29" s="2004"/>
      <c r="U29" s="2004"/>
      <c r="V29" s="2005"/>
      <c r="W29" s="2003"/>
      <c r="X29" s="2004"/>
      <c r="Y29" s="2004"/>
      <c r="Z29" s="2005"/>
      <c r="AA29" s="1016" t="str">
        <f>IFERROR(INDEX(MR!$E$4:$E$2003,MATCH($A29,MR!$A$4:$A$2003,0)),"")</f>
        <v/>
      </c>
      <c r="AB29" s="2009" t="str">
        <f>IFERROR(INDEX(MR!$F$4:$F$2003,MATCH($A29,MR!$A$4:$A$2003,0)),"")</f>
        <v/>
      </c>
      <c r="AC29" s="2010"/>
      <c r="AD29" s="2010"/>
      <c r="AE29" s="2011"/>
      <c r="AF29" s="2006">
        <f t="shared" si="0"/>
        <v>0</v>
      </c>
      <c r="AG29" s="2007"/>
      <c r="AH29" s="2007"/>
      <c r="AI29" s="2007"/>
      <c r="AJ29" s="2008"/>
      <c r="AK29" s="2006">
        <f t="shared" si="1"/>
        <v>0</v>
      </c>
      <c r="AL29" s="2007"/>
      <c r="AM29" s="2007"/>
      <c r="AN29" s="2007"/>
      <c r="AO29" s="2007"/>
      <c r="AQ29" s="269" t="s">
        <v>616</v>
      </c>
      <c r="AR29" s="917"/>
      <c r="AS29" s="917"/>
      <c r="AT29" s="917"/>
      <c r="AU29" s="917"/>
    </row>
    <row r="30" spans="1:47" ht="15.6" customHeight="1" x14ac:dyDescent="0.25">
      <c r="A30" s="1996"/>
      <c r="B30" s="1996"/>
      <c r="C30" s="1997"/>
      <c r="D30" s="2000" t="str">
        <f>IFERROR(INDEX(MR!$B$4:$B$2003,MATCH($A30,MR!$A$4:$A$2003,0)),"")</f>
        <v/>
      </c>
      <c r="E30" s="2001"/>
      <c r="F30" s="2001"/>
      <c r="G30" s="2001"/>
      <c r="H30" s="2001"/>
      <c r="I30" s="2001"/>
      <c r="J30" s="2001"/>
      <c r="K30" s="2001"/>
      <c r="L30" s="2001"/>
      <c r="M30" s="2001"/>
      <c r="N30" s="2001"/>
      <c r="O30" s="2001"/>
      <c r="P30" s="2001"/>
      <c r="Q30" s="2001"/>
      <c r="R30" s="2002"/>
      <c r="S30" s="2003"/>
      <c r="T30" s="2004"/>
      <c r="U30" s="2004"/>
      <c r="V30" s="2005"/>
      <c r="W30" s="2003"/>
      <c r="X30" s="2004"/>
      <c r="Y30" s="2004"/>
      <c r="Z30" s="2005"/>
      <c r="AA30" s="1016" t="str">
        <f>IFERROR(INDEX(MR!$E$4:$E$2003,MATCH($A30,MR!$A$4:$A$2003,0)),"")</f>
        <v/>
      </c>
      <c r="AB30" s="2009" t="str">
        <f>IFERROR(INDEX(MR!$F$4:$F$2003,MATCH($A30,MR!$A$4:$A$2003,0)),"")</f>
        <v/>
      </c>
      <c r="AC30" s="2010"/>
      <c r="AD30" s="2010"/>
      <c r="AE30" s="2011"/>
      <c r="AF30" s="2006">
        <f t="shared" si="0"/>
        <v>0</v>
      </c>
      <c r="AG30" s="2007"/>
      <c r="AH30" s="2007"/>
      <c r="AI30" s="2007"/>
      <c r="AJ30" s="2008"/>
      <c r="AK30" s="2006">
        <f t="shared" si="1"/>
        <v>0</v>
      </c>
      <c r="AL30" s="2007"/>
      <c r="AM30" s="2007"/>
      <c r="AN30" s="2007"/>
      <c r="AO30" s="2007"/>
      <c r="AP30" s="1369" t="s">
        <v>112</v>
      </c>
      <c r="AQ30" s="1708" t="s">
        <v>619</v>
      </c>
      <c r="AR30" s="1708"/>
      <c r="AS30" s="1708"/>
      <c r="AT30" s="1708"/>
      <c r="AU30" s="1708"/>
    </row>
    <row r="31" spans="1:47" ht="15.6" customHeight="1" x14ac:dyDescent="0.25">
      <c r="A31" s="1996"/>
      <c r="B31" s="1996"/>
      <c r="C31" s="1997"/>
      <c r="D31" s="2000" t="str">
        <f>IFERROR(INDEX(MR!$B$4:$B$2003,MATCH($A31,MR!$A$4:$A$2003,0)),"")</f>
        <v/>
      </c>
      <c r="E31" s="2001"/>
      <c r="F31" s="2001"/>
      <c r="G31" s="2001"/>
      <c r="H31" s="2001"/>
      <c r="I31" s="2001"/>
      <c r="J31" s="2001"/>
      <c r="K31" s="2001"/>
      <c r="L31" s="2001"/>
      <c r="M31" s="2001"/>
      <c r="N31" s="2001"/>
      <c r="O31" s="2001"/>
      <c r="P31" s="2001"/>
      <c r="Q31" s="2001"/>
      <c r="R31" s="2002"/>
      <c r="S31" s="2003"/>
      <c r="T31" s="2004"/>
      <c r="U31" s="2004"/>
      <c r="V31" s="2005"/>
      <c r="W31" s="2003"/>
      <c r="X31" s="2004"/>
      <c r="Y31" s="2004"/>
      <c r="Z31" s="2005"/>
      <c r="AA31" s="1016" t="str">
        <f>IFERROR(INDEX(MR!$E$4:$E$2003,MATCH($A31,MR!$A$4:$A$2003,0)),"")</f>
        <v/>
      </c>
      <c r="AB31" s="2009" t="str">
        <f>IFERROR(INDEX(MR!$F$4:$F$2003,MATCH($A31,MR!$A$4:$A$2003,0)),"")</f>
        <v/>
      </c>
      <c r="AC31" s="2010"/>
      <c r="AD31" s="2010"/>
      <c r="AE31" s="2011"/>
      <c r="AF31" s="2006">
        <f t="shared" si="0"/>
        <v>0</v>
      </c>
      <c r="AG31" s="2007"/>
      <c r="AH31" s="2007"/>
      <c r="AI31" s="2007"/>
      <c r="AJ31" s="2008"/>
      <c r="AK31" s="2006">
        <f t="shared" si="1"/>
        <v>0</v>
      </c>
      <c r="AL31" s="2007"/>
      <c r="AM31" s="2007"/>
      <c r="AN31" s="2007"/>
      <c r="AO31" s="2007"/>
      <c r="AP31" s="1370"/>
      <c r="AQ31" s="1708"/>
      <c r="AR31" s="1708"/>
      <c r="AS31" s="1708"/>
      <c r="AT31" s="1708"/>
      <c r="AU31" s="1708"/>
    </row>
    <row r="32" spans="1:47" ht="15.6" customHeight="1" x14ac:dyDescent="0.25">
      <c r="A32" s="1996"/>
      <c r="B32" s="1996"/>
      <c r="C32" s="1997"/>
      <c r="D32" s="2000" t="str">
        <f>IFERROR(INDEX(MR!$B$4:$B$2003,MATCH($A32,MR!$A$4:$A$2003,0)),"")</f>
        <v/>
      </c>
      <c r="E32" s="2001"/>
      <c r="F32" s="2001"/>
      <c r="G32" s="2001"/>
      <c r="H32" s="2001"/>
      <c r="I32" s="2001"/>
      <c r="J32" s="2001"/>
      <c r="K32" s="2001"/>
      <c r="L32" s="2001"/>
      <c r="M32" s="2001"/>
      <c r="N32" s="2001"/>
      <c r="O32" s="2001"/>
      <c r="P32" s="2001"/>
      <c r="Q32" s="2001"/>
      <c r="R32" s="2002"/>
      <c r="S32" s="2003"/>
      <c r="T32" s="2004"/>
      <c r="U32" s="2004"/>
      <c r="V32" s="2005"/>
      <c r="W32" s="2003"/>
      <c r="X32" s="2004"/>
      <c r="Y32" s="2004"/>
      <c r="Z32" s="2005"/>
      <c r="AA32" s="1016" t="str">
        <f>IFERROR(INDEX(MR!$E$4:$E$2003,MATCH($A32,MR!$A$4:$A$2003,0)),"")</f>
        <v/>
      </c>
      <c r="AB32" s="2009" t="str">
        <f>IFERROR(INDEX(MR!$F$4:$F$2003,MATCH($A32,MR!$A$4:$A$2003,0)),"")</f>
        <v/>
      </c>
      <c r="AC32" s="2010"/>
      <c r="AD32" s="2010"/>
      <c r="AE32" s="2011"/>
      <c r="AF32" s="2006">
        <f t="shared" si="0"/>
        <v>0</v>
      </c>
      <c r="AG32" s="2007"/>
      <c r="AH32" s="2007"/>
      <c r="AI32" s="2007"/>
      <c r="AJ32" s="2008"/>
      <c r="AK32" s="2006">
        <f t="shared" si="1"/>
        <v>0</v>
      </c>
      <c r="AL32" s="2007"/>
      <c r="AM32" s="2007"/>
      <c r="AN32" s="2007"/>
      <c r="AO32" s="2007"/>
      <c r="AP32" s="1369" t="s">
        <v>112</v>
      </c>
      <c r="AQ32" s="1708" t="s">
        <v>617</v>
      </c>
      <c r="AR32" s="1708"/>
      <c r="AS32" s="1708"/>
      <c r="AT32" s="1708"/>
      <c r="AU32" s="1708"/>
    </row>
    <row r="33" spans="1:81" ht="15.6" customHeight="1" x14ac:dyDescent="0.25">
      <c r="A33" s="1996"/>
      <c r="B33" s="1996"/>
      <c r="C33" s="1997"/>
      <c r="D33" s="2000" t="str">
        <f>IFERROR(INDEX(MR!$B$4:$B$2003,MATCH($A33,MR!$A$4:$A$2003,0)),"")</f>
        <v/>
      </c>
      <c r="E33" s="2001"/>
      <c r="F33" s="2001"/>
      <c r="G33" s="2001"/>
      <c r="H33" s="2001"/>
      <c r="I33" s="2001"/>
      <c r="J33" s="2001"/>
      <c r="K33" s="2001"/>
      <c r="L33" s="2001"/>
      <c r="M33" s="2001"/>
      <c r="N33" s="2001"/>
      <c r="O33" s="2001"/>
      <c r="P33" s="2001"/>
      <c r="Q33" s="2001"/>
      <c r="R33" s="2002"/>
      <c r="S33" s="2003"/>
      <c r="T33" s="2004"/>
      <c r="U33" s="2004"/>
      <c r="V33" s="2005"/>
      <c r="W33" s="2003"/>
      <c r="X33" s="2004"/>
      <c r="Y33" s="2004"/>
      <c r="Z33" s="2005"/>
      <c r="AA33" s="1016" t="str">
        <f>IFERROR(INDEX(MR!$E$4:$E$2003,MATCH($A33,MR!$A$4:$A$2003,0)),"")</f>
        <v/>
      </c>
      <c r="AB33" s="2009" t="str">
        <f>IFERROR(INDEX(MR!$F$4:$F$2003,MATCH($A33,MR!$A$4:$A$2003,0)),"")</f>
        <v/>
      </c>
      <c r="AC33" s="2010"/>
      <c r="AD33" s="2010"/>
      <c r="AE33" s="2011"/>
      <c r="AF33" s="2006">
        <f t="shared" si="0"/>
        <v>0</v>
      </c>
      <c r="AG33" s="2007"/>
      <c r="AH33" s="2007"/>
      <c r="AI33" s="2007"/>
      <c r="AJ33" s="2008"/>
      <c r="AK33" s="2006">
        <f t="shared" si="1"/>
        <v>0</v>
      </c>
      <c r="AL33" s="2007"/>
      <c r="AM33" s="2007"/>
      <c r="AN33" s="2007"/>
      <c r="AO33" s="2007"/>
      <c r="AP33" s="1369" t="s">
        <v>112</v>
      </c>
      <c r="AQ33" s="1709" t="s">
        <v>618</v>
      </c>
      <c r="AR33" s="1709"/>
      <c r="AS33" s="1709"/>
      <c r="AT33" s="1709"/>
      <c r="AU33" s="1709"/>
    </row>
    <row r="34" spans="1:81" ht="15.6" customHeight="1" x14ac:dyDescent="0.25">
      <c r="A34" s="1996"/>
      <c r="B34" s="1996"/>
      <c r="C34" s="1997"/>
      <c r="D34" s="2000" t="str">
        <f>IFERROR(INDEX(MR!$B$4:$B$2003,MATCH($A34,MR!$A$4:$A$2003,0)),"")</f>
        <v/>
      </c>
      <c r="E34" s="2001"/>
      <c r="F34" s="2001"/>
      <c r="G34" s="2001"/>
      <c r="H34" s="2001"/>
      <c r="I34" s="2001"/>
      <c r="J34" s="2001"/>
      <c r="K34" s="2001"/>
      <c r="L34" s="2001"/>
      <c r="M34" s="2001"/>
      <c r="N34" s="2001"/>
      <c r="O34" s="2001"/>
      <c r="P34" s="2001"/>
      <c r="Q34" s="2001"/>
      <c r="R34" s="2002"/>
      <c r="S34" s="2003"/>
      <c r="T34" s="2004"/>
      <c r="U34" s="2004"/>
      <c r="V34" s="2005"/>
      <c r="W34" s="2003"/>
      <c r="X34" s="2004"/>
      <c r="Y34" s="2004"/>
      <c r="Z34" s="2005"/>
      <c r="AA34" s="1016" t="str">
        <f>IFERROR(INDEX(MR!$E$4:$E$2003,MATCH($A34,MR!$A$4:$A$2003,0)),"")</f>
        <v/>
      </c>
      <c r="AB34" s="2009" t="str">
        <f>IFERROR(INDEX(MR!$F$4:$F$2003,MATCH($A34,MR!$A$4:$A$2003,0)),"")</f>
        <v/>
      </c>
      <c r="AC34" s="2010"/>
      <c r="AD34" s="2010"/>
      <c r="AE34" s="2011"/>
      <c r="AF34" s="2006">
        <f t="shared" si="0"/>
        <v>0</v>
      </c>
      <c r="AG34" s="2007"/>
      <c r="AH34" s="2007"/>
      <c r="AI34" s="2007"/>
      <c r="AJ34" s="2008"/>
      <c r="AK34" s="2006">
        <f t="shared" si="1"/>
        <v>0</v>
      </c>
      <c r="AL34" s="2007"/>
      <c r="AM34" s="2007"/>
      <c r="AN34" s="2007"/>
      <c r="AO34" s="2007"/>
      <c r="AP34" s="1369" t="s">
        <v>112</v>
      </c>
      <c r="AQ34" s="1553" t="s">
        <v>615</v>
      </c>
      <c r="AR34" s="1553"/>
      <c r="AS34" s="1553"/>
      <c r="AT34" s="1553"/>
      <c r="AU34" s="1553"/>
    </row>
    <row r="35" spans="1:81" ht="15.6" customHeight="1" x14ac:dyDescent="0.25">
      <c r="A35" s="1996"/>
      <c r="B35" s="1996"/>
      <c r="C35" s="1997"/>
      <c r="D35" s="2000" t="str">
        <f>IFERROR(INDEX(MR!$B$4:$B$2003,MATCH($A35,MR!$A$4:$A$2003,0)),"")</f>
        <v/>
      </c>
      <c r="E35" s="2001"/>
      <c r="F35" s="2001"/>
      <c r="G35" s="2001"/>
      <c r="H35" s="2001"/>
      <c r="I35" s="2001"/>
      <c r="J35" s="2001"/>
      <c r="K35" s="2001"/>
      <c r="L35" s="2001"/>
      <c r="M35" s="2001"/>
      <c r="N35" s="2001"/>
      <c r="O35" s="2001"/>
      <c r="P35" s="2001"/>
      <c r="Q35" s="2001"/>
      <c r="R35" s="2002"/>
      <c r="S35" s="2003"/>
      <c r="T35" s="2004"/>
      <c r="U35" s="2004"/>
      <c r="V35" s="2005"/>
      <c r="W35" s="2003"/>
      <c r="X35" s="2004"/>
      <c r="Y35" s="2004"/>
      <c r="Z35" s="2005"/>
      <c r="AA35" s="1016" t="str">
        <f>IFERROR(INDEX(MR!$E$4:$E$2003,MATCH($A35,MR!$A$4:$A$2003,0)),"")</f>
        <v/>
      </c>
      <c r="AB35" s="2009" t="str">
        <f>IFERROR(INDEX(MR!$F$4:$F$2003,MATCH($A35,MR!$A$4:$A$2003,0)),"")</f>
        <v/>
      </c>
      <c r="AC35" s="2010"/>
      <c r="AD35" s="2010"/>
      <c r="AE35" s="2011"/>
      <c r="AF35" s="2006">
        <f t="shared" si="0"/>
        <v>0</v>
      </c>
      <c r="AG35" s="2007"/>
      <c r="AH35" s="2007"/>
      <c r="AI35" s="2007"/>
      <c r="AJ35" s="2008"/>
      <c r="AK35" s="2006">
        <f t="shared" si="1"/>
        <v>0</v>
      </c>
      <c r="AL35" s="2007"/>
      <c r="AM35" s="2007"/>
      <c r="AN35" s="2007"/>
      <c r="AO35" s="2007"/>
      <c r="AP35" s="1370"/>
      <c r="AQ35" s="1553"/>
      <c r="AR35" s="1553"/>
      <c r="AS35" s="1553"/>
      <c r="AT35" s="1553"/>
      <c r="AU35" s="1553"/>
    </row>
    <row r="36" spans="1:81" ht="15.6" customHeight="1" x14ac:dyDescent="0.25">
      <c r="A36" s="1996"/>
      <c r="B36" s="1996"/>
      <c r="C36" s="1997"/>
      <c r="D36" s="2000" t="str">
        <f>IFERROR(INDEX(MR!$B$4:$B$2003,MATCH($A36,MR!$A$4:$A$2003,0)),"")</f>
        <v/>
      </c>
      <c r="E36" s="2001"/>
      <c r="F36" s="2001"/>
      <c r="G36" s="2001"/>
      <c r="H36" s="2001"/>
      <c r="I36" s="2001"/>
      <c r="J36" s="2001"/>
      <c r="K36" s="2001"/>
      <c r="L36" s="2001"/>
      <c r="M36" s="2001"/>
      <c r="N36" s="2001"/>
      <c r="O36" s="2001"/>
      <c r="P36" s="2001"/>
      <c r="Q36" s="2001"/>
      <c r="R36" s="2002"/>
      <c r="S36" s="2003"/>
      <c r="T36" s="2004"/>
      <c r="U36" s="2004"/>
      <c r="V36" s="2005"/>
      <c r="W36" s="2003"/>
      <c r="X36" s="2004"/>
      <c r="Y36" s="2004"/>
      <c r="Z36" s="2005"/>
      <c r="AA36" s="1016" t="str">
        <f>IFERROR(INDEX(MR!$E$4:$E$2003,MATCH($A36,MR!$A$4:$A$2003,0)),"")</f>
        <v/>
      </c>
      <c r="AB36" s="2009" t="str">
        <f>IFERROR(INDEX(MR!$F$4:$F$2003,MATCH($A36,MR!$A$4:$A$2003,0)),"")</f>
        <v/>
      </c>
      <c r="AC36" s="2010"/>
      <c r="AD36" s="2010"/>
      <c r="AE36" s="2011"/>
      <c r="AF36" s="2006">
        <f t="shared" si="0"/>
        <v>0</v>
      </c>
      <c r="AG36" s="2007"/>
      <c r="AH36" s="2007"/>
      <c r="AI36" s="2007"/>
      <c r="AJ36" s="2008"/>
      <c r="AK36" s="2006">
        <f t="shared" si="1"/>
        <v>0</v>
      </c>
      <c r="AL36" s="2007"/>
      <c r="AM36" s="2007"/>
      <c r="AN36" s="2007"/>
      <c r="AO36" s="2007"/>
      <c r="AP36" s="1370"/>
      <c r="AQ36" s="1553"/>
      <c r="AR36" s="1553"/>
      <c r="AS36" s="1553"/>
      <c r="AT36" s="1553"/>
      <c r="AU36" s="1553"/>
    </row>
    <row r="37" spans="1:81" ht="15.6" customHeight="1" x14ac:dyDescent="0.25">
      <c r="A37" s="1996"/>
      <c r="B37" s="1996"/>
      <c r="C37" s="1997"/>
      <c r="D37" s="2000" t="str">
        <f>IFERROR(INDEX(MR!$B$4:$B$2003,MATCH($A37,MR!$A$4:$A$2003,0)),"")</f>
        <v/>
      </c>
      <c r="E37" s="2001"/>
      <c r="F37" s="2001"/>
      <c r="G37" s="2001"/>
      <c r="H37" s="2001"/>
      <c r="I37" s="2001"/>
      <c r="J37" s="2001"/>
      <c r="K37" s="2001"/>
      <c r="L37" s="2001"/>
      <c r="M37" s="2001"/>
      <c r="N37" s="2001"/>
      <c r="O37" s="2001"/>
      <c r="P37" s="2001"/>
      <c r="Q37" s="2001"/>
      <c r="R37" s="2002"/>
      <c r="S37" s="2003"/>
      <c r="T37" s="2004"/>
      <c r="U37" s="2004"/>
      <c r="V37" s="2005"/>
      <c r="W37" s="2003"/>
      <c r="X37" s="2004"/>
      <c r="Y37" s="2004"/>
      <c r="Z37" s="2005"/>
      <c r="AA37" s="1016" t="str">
        <f>IFERROR(INDEX(MR!$E$4:$E$2003,MATCH($A37,MR!$A$4:$A$2003,0)),"")</f>
        <v/>
      </c>
      <c r="AB37" s="2009" t="str">
        <f>IFERROR(INDEX(MR!$F$4:$F$2003,MATCH($A37,MR!$A$4:$A$2003,0)),"")</f>
        <v/>
      </c>
      <c r="AC37" s="2010"/>
      <c r="AD37" s="2010"/>
      <c r="AE37" s="2011"/>
      <c r="AF37" s="2058">
        <f t="shared" si="0"/>
        <v>0</v>
      </c>
      <c r="AG37" s="2059"/>
      <c r="AH37" s="2059"/>
      <c r="AI37" s="2059"/>
      <c r="AJ37" s="2060"/>
      <c r="AK37" s="2058">
        <f t="shared" si="1"/>
        <v>0</v>
      </c>
      <c r="AL37" s="2059"/>
      <c r="AM37" s="2059"/>
      <c r="AN37" s="2059"/>
      <c r="AO37" s="2059"/>
      <c r="AQ37" s="1234"/>
      <c r="AR37" s="1234"/>
      <c r="AS37" s="1234"/>
      <c r="AT37" s="1234"/>
      <c r="AU37" s="1234"/>
    </row>
    <row r="38" spans="1:81" ht="15.6" customHeight="1" x14ac:dyDescent="0.25">
      <c r="A38" s="1996"/>
      <c r="B38" s="1996"/>
      <c r="C38" s="1997"/>
      <c r="D38" s="2000" t="str">
        <f>IFERROR(INDEX(MR!$B$4:$B$2003,MATCH($A38,MR!$A$4:$A$2003,0)),"")</f>
        <v/>
      </c>
      <c r="E38" s="2001"/>
      <c r="F38" s="2001"/>
      <c r="G38" s="2001"/>
      <c r="H38" s="2001"/>
      <c r="I38" s="2001"/>
      <c r="J38" s="2001"/>
      <c r="K38" s="2001"/>
      <c r="L38" s="2001"/>
      <c r="M38" s="2001"/>
      <c r="N38" s="2001"/>
      <c r="O38" s="2001"/>
      <c r="P38" s="2001"/>
      <c r="Q38" s="2001"/>
      <c r="R38" s="2002"/>
      <c r="S38" s="2003"/>
      <c r="T38" s="2004"/>
      <c r="U38" s="2004"/>
      <c r="V38" s="2005"/>
      <c r="W38" s="2003"/>
      <c r="X38" s="2004"/>
      <c r="Y38" s="2004"/>
      <c r="Z38" s="2005"/>
      <c r="AA38" s="1016" t="str">
        <f>IFERROR(INDEX(MR!$E$4:$E$2003,MATCH($A38,MR!$A$4:$A$2003,0)),"")</f>
        <v/>
      </c>
      <c r="AB38" s="2009" t="str">
        <f>IFERROR(INDEX(MR!$F$4:$F$2003,MATCH($A38,MR!$A$4:$A$2003,0)),"")</f>
        <v/>
      </c>
      <c r="AC38" s="2010"/>
      <c r="AD38" s="2010"/>
      <c r="AE38" s="2011"/>
      <c r="AF38" s="2055">
        <f t="shared" si="0"/>
        <v>0</v>
      </c>
      <c r="AG38" s="2056"/>
      <c r="AH38" s="2056"/>
      <c r="AI38" s="2056"/>
      <c r="AJ38" s="2057"/>
      <c r="AK38" s="2055">
        <f t="shared" si="1"/>
        <v>0</v>
      </c>
      <c r="AL38" s="2056"/>
      <c r="AM38" s="2056"/>
      <c r="AN38" s="2056"/>
      <c r="AO38" s="2056"/>
      <c r="AQ38" s="1117"/>
      <c r="AR38" s="1116"/>
      <c r="AS38" s="1116"/>
      <c r="AT38" s="1116"/>
      <c r="AU38" s="1116"/>
    </row>
    <row r="39" spans="1:81" x14ac:dyDescent="0.25">
      <c r="Y39" s="1000"/>
      <c r="Z39" s="1000"/>
      <c r="AA39" s="1000"/>
      <c r="AB39" s="1000"/>
      <c r="AC39" s="1000"/>
      <c r="AD39" s="1000"/>
      <c r="AE39" s="996" t="s">
        <v>78</v>
      </c>
      <c r="AF39" s="2061">
        <f>SUBTOTAL(9,AF19:AJ38)</f>
        <v>0</v>
      </c>
      <c r="AG39" s="2062"/>
      <c r="AH39" s="2062"/>
      <c r="AI39" s="2062"/>
      <c r="AJ39" s="2063"/>
      <c r="AK39" s="2061">
        <f>SUBTOTAL(9,AK19:AO38)</f>
        <v>0</v>
      </c>
      <c r="AL39" s="2062"/>
      <c r="AM39" s="2062"/>
      <c r="AN39" s="2062"/>
      <c r="AO39" s="2062"/>
      <c r="AQ39" s="1116"/>
      <c r="AR39" s="1116"/>
      <c r="AS39" s="1116"/>
      <c r="AT39" s="1116"/>
      <c r="AU39" s="1116"/>
    </row>
    <row r="40" spans="1:81" x14ac:dyDescent="0.25">
      <c r="Y40" s="1000"/>
      <c r="Z40" s="1000"/>
      <c r="AA40" s="1000"/>
      <c r="AB40" s="1000"/>
      <c r="AC40" s="1000"/>
      <c r="AD40" s="1000"/>
      <c r="AE40" s="996" t="s">
        <v>46</v>
      </c>
      <c r="AF40" s="980"/>
      <c r="AG40" s="981"/>
      <c r="AH40" s="981"/>
      <c r="AI40" s="981"/>
      <c r="AJ40" s="982"/>
      <c r="AK40" s="980"/>
      <c r="AL40" s="981"/>
      <c r="AM40" s="981"/>
      <c r="AN40" s="981"/>
      <c r="AO40" s="981"/>
    </row>
    <row r="41" spans="1:81" x14ac:dyDescent="0.25">
      <c r="Y41" s="1000"/>
      <c r="Z41" s="1000"/>
      <c r="AA41" s="1000"/>
      <c r="AB41" s="1000"/>
      <c r="AC41" s="1000"/>
      <c r="AD41" s="1000"/>
      <c r="AE41" s="1000"/>
      <c r="AF41" s="2065">
        <f>AF39+AK39</f>
        <v>0</v>
      </c>
      <c r="AG41" s="2066"/>
      <c r="AH41" s="2066"/>
      <c r="AI41" s="2066"/>
      <c r="AJ41" s="2066"/>
      <c r="AK41" s="2066"/>
      <c r="AL41" s="2066"/>
      <c r="AM41" s="2066"/>
      <c r="AN41" s="2066"/>
      <c r="AO41" s="2066"/>
    </row>
    <row r="42" spans="1:81" x14ac:dyDescent="0.25">
      <c r="Y42" s="1000"/>
      <c r="Z42" s="1000"/>
      <c r="AA42" s="1000"/>
      <c r="AB42" s="1000"/>
      <c r="AC42" s="1000"/>
      <c r="AD42" s="1000"/>
      <c r="AE42" s="996" t="s">
        <v>445</v>
      </c>
      <c r="AF42" s="2067"/>
      <c r="AG42" s="2068"/>
      <c r="AH42" s="2068"/>
      <c r="AI42" s="2068"/>
      <c r="AJ42" s="2068"/>
      <c r="AK42" s="2068"/>
      <c r="AL42" s="2068"/>
      <c r="AM42" s="2068"/>
      <c r="AN42" s="2068"/>
      <c r="AO42" s="2068"/>
    </row>
    <row r="43" spans="1:81" x14ac:dyDescent="0.25">
      <c r="Y43" s="1000"/>
      <c r="Z43" s="1000"/>
      <c r="AA43" s="1000"/>
      <c r="AB43" s="1000"/>
      <c r="AC43" s="992"/>
      <c r="AD43" s="1000"/>
      <c r="AE43" s="997" t="s">
        <v>46</v>
      </c>
      <c r="AF43" s="1000"/>
      <c r="AG43" s="1000"/>
      <c r="AH43" s="1000"/>
      <c r="AI43" s="1000"/>
      <c r="AJ43" s="1000"/>
      <c r="AK43" s="1000"/>
      <c r="AL43" s="1000"/>
      <c r="AM43" s="1000"/>
      <c r="AN43" s="1000"/>
      <c r="AO43" s="1000"/>
    </row>
    <row r="44" spans="1:81" x14ac:dyDescent="0.25">
      <c r="A44" s="992" t="s">
        <v>287</v>
      </c>
      <c r="B44" s="992"/>
      <c r="C44" s="992"/>
      <c r="D44" s="992"/>
      <c r="E44" s="992"/>
      <c r="F44" s="992"/>
      <c r="G44" s="992"/>
      <c r="I44" s="741"/>
      <c r="J44" s="741"/>
      <c r="L44" s="2069"/>
      <c r="M44" s="2069"/>
      <c r="N44" s="2069"/>
      <c r="P44" s="801" t="s">
        <v>481</v>
      </c>
      <c r="Q44" s="742"/>
      <c r="R44" s="742"/>
      <c r="S44" s="742"/>
      <c r="T44" s="742"/>
      <c r="U44" s="742"/>
      <c r="V44" s="716"/>
      <c r="X44" s="999" t="s">
        <v>177</v>
      </c>
      <c r="Y44" s="992"/>
      <c r="Z44" s="1000"/>
      <c r="AA44" s="992" t="s">
        <v>42</v>
      </c>
      <c r="AB44" s="1000"/>
      <c r="AC44" s="509"/>
      <c r="AD44" s="509"/>
      <c r="AE44" s="509"/>
      <c r="AF44" s="509"/>
      <c r="AG44" s="509"/>
      <c r="AH44" s="509"/>
      <c r="AI44" s="509"/>
      <c r="AJ44" s="509"/>
      <c r="AK44" s="509"/>
      <c r="AL44" s="509"/>
      <c r="AM44" s="509"/>
      <c r="AN44" s="509"/>
      <c r="AO44" s="509"/>
    </row>
    <row r="45" spans="1:81" ht="8.1" customHeight="1" x14ac:dyDescent="0.25">
      <c r="A45" s="509"/>
      <c r="B45" s="509"/>
      <c r="C45" s="509"/>
      <c r="D45" s="509"/>
      <c r="E45" s="509"/>
      <c r="F45" s="509"/>
      <c r="G45" s="509"/>
      <c r="H45" s="509"/>
      <c r="I45" s="509"/>
      <c r="J45" s="509"/>
      <c r="K45" s="509"/>
      <c r="L45" s="509"/>
      <c r="M45" s="509"/>
      <c r="N45" s="509"/>
      <c r="O45" s="509"/>
      <c r="P45" s="509"/>
      <c r="Q45" s="509"/>
      <c r="R45" s="509"/>
      <c r="S45" s="509"/>
      <c r="T45" s="509"/>
      <c r="U45" s="509"/>
      <c r="V45" s="509"/>
      <c r="W45" s="509"/>
      <c r="X45" s="509"/>
      <c r="Y45" s="509"/>
      <c r="Z45" s="509"/>
      <c r="AA45" s="509"/>
      <c r="AB45" s="509"/>
      <c r="AC45" s="509"/>
      <c r="AD45" s="509"/>
      <c r="AE45" s="509"/>
      <c r="AF45" s="509"/>
      <c r="AG45" s="509"/>
      <c r="AH45" s="509"/>
      <c r="AI45" s="509"/>
      <c r="AJ45" s="509"/>
      <c r="AK45" s="509"/>
      <c r="AL45" s="509"/>
      <c r="AM45" s="509"/>
      <c r="AN45" s="509"/>
      <c r="AO45" s="509"/>
    </row>
    <row r="46" spans="1:81" ht="12.75" customHeight="1" x14ac:dyDescent="0.25">
      <c r="A46" s="940" t="s">
        <v>91</v>
      </c>
      <c r="B46" s="738"/>
      <c r="C46" s="941" t="s">
        <v>203</v>
      </c>
      <c r="D46" s="941"/>
      <c r="E46" s="941"/>
      <c r="F46" s="941"/>
      <c r="G46" s="738" t="s">
        <v>635</v>
      </c>
      <c r="H46" s="942"/>
      <c r="I46" s="1585"/>
      <c r="J46" s="1585"/>
      <c r="K46" s="1585"/>
      <c r="L46" s="1585"/>
      <c r="M46" s="1585"/>
      <c r="N46" s="1585"/>
      <c r="O46" s="1585"/>
      <c r="P46" s="1585"/>
      <c r="Q46" s="1585"/>
      <c r="R46" s="1585"/>
      <c r="S46" s="1585"/>
      <c r="T46" s="1585"/>
      <c r="U46" s="1585"/>
      <c r="V46" s="942"/>
      <c r="W46" s="947" t="s">
        <v>494</v>
      </c>
      <c r="X46" s="942"/>
      <c r="Y46" s="942"/>
      <c r="Z46" s="942"/>
      <c r="AA46" s="942"/>
      <c r="AB46" s="942"/>
      <c r="AC46" s="942"/>
      <c r="AD46" s="942"/>
      <c r="AE46" s="942"/>
      <c r="AF46" s="942"/>
      <c r="AG46" s="944"/>
      <c r="AH46" s="944"/>
      <c r="AI46" s="948"/>
      <c r="AJ46" s="940"/>
      <c r="AK46" s="738"/>
      <c r="AL46" s="738"/>
      <c r="AM46" s="738"/>
      <c r="AN46" s="738"/>
      <c r="AO46" s="738"/>
      <c r="AP46" s="1000"/>
      <c r="AQ46" s="796"/>
      <c r="AR46" s="796"/>
      <c r="AS46" s="796"/>
      <c r="AT46" s="796"/>
      <c r="AU46" s="796"/>
      <c r="AV46" s="796"/>
      <c r="AW46" s="796"/>
      <c r="AX46" s="796"/>
      <c r="AY46" s="796"/>
      <c r="AZ46" s="796"/>
      <c r="BA46" s="796"/>
      <c r="BB46" s="1000"/>
      <c r="BC46" s="1000"/>
    </row>
    <row r="47" spans="1:81" ht="8.1" customHeight="1" x14ac:dyDescent="0.25">
      <c r="A47" s="994"/>
      <c r="V47" s="19"/>
      <c r="Y47" s="994"/>
      <c r="Z47" s="994"/>
      <c r="AH47" s="994"/>
      <c r="AI47" s="994"/>
      <c r="AJ47" s="994"/>
      <c r="AK47" s="994"/>
      <c r="AL47" s="994"/>
      <c r="AM47" s="994"/>
      <c r="AN47" s="994"/>
      <c r="AO47" s="994"/>
      <c r="AP47" s="984"/>
      <c r="AQ47" s="163"/>
      <c r="AR47" s="163"/>
      <c r="AS47" s="163"/>
      <c r="AT47" s="213"/>
      <c r="AU47" s="213"/>
      <c r="AV47" s="994"/>
      <c r="AW47" s="994"/>
      <c r="AX47" s="994"/>
      <c r="AY47" s="994"/>
      <c r="AZ47" s="994"/>
    </row>
    <row r="48" spans="1:81" s="994" customFormat="1" ht="12.75" customHeight="1" x14ac:dyDescent="0.25">
      <c r="A48" s="1766" t="s">
        <v>255</v>
      </c>
      <c r="B48" s="1766"/>
      <c r="C48" s="1766"/>
      <c r="D48" s="1766"/>
      <c r="E48" s="1766"/>
      <c r="F48" s="1766"/>
      <c r="G48" s="1615"/>
      <c r="H48" s="1613" t="s">
        <v>63</v>
      </c>
      <c r="I48" s="1766"/>
      <c r="J48" s="1766"/>
      <c r="K48" s="1766"/>
      <c r="L48" s="1766"/>
      <c r="M48" s="1766"/>
      <c r="N48" s="1615"/>
      <c r="O48" s="1613" t="s">
        <v>648</v>
      </c>
      <c r="P48" s="1766"/>
      <c r="Q48" s="1766"/>
      <c r="R48" s="1766"/>
      <c r="S48" s="1766"/>
      <c r="T48" s="1766"/>
      <c r="U48" s="1766"/>
      <c r="V48" s="1766"/>
      <c r="W48" s="1766"/>
      <c r="X48" s="1766"/>
      <c r="Y48" s="1766"/>
      <c r="Z48" s="1766"/>
      <c r="AA48" s="1615"/>
      <c r="AB48" s="1613" t="s">
        <v>436</v>
      </c>
      <c r="AC48" s="1766"/>
      <c r="AD48" s="1766"/>
      <c r="AE48" s="1766"/>
      <c r="AF48" s="1766"/>
      <c r="AG48" s="1766"/>
      <c r="AH48" s="1615"/>
      <c r="AI48" s="1767" t="s">
        <v>258</v>
      </c>
      <c r="AJ48" s="1768"/>
      <c r="AK48" s="1768"/>
      <c r="AL48" s="1768"/>
      <c r="AM48" s="1768"/>
      <c r="AN48" s="1768"/>
      <c r="AO48" s="1768"/>
      <c r="AQ48" s="256"/>
      <c r="AR48" s="256"/>
      <c r="AS48" s="1001"/>
      <c r="AT48" s="175"/>
      <c r="AU48" s="175"/>
      <c r="AV48" s="917"/>
      <c r="AW48" s="917"/>
      <c r="AX48" s="917"/>
      <c r="AY48" s="917"/>
      <c r="AZ48" s="917"/>
      <c r="BA48" s="917"/>
      <c r="BB48" s="917"/>
      <c r="BC48" s="917"/>
      <c r="BD48" s="917"/>
      <c r="BE48" s="917"/>
      <c r="BF48" s="917"/>
      <c r="BG48" s="917"/>
      <c r="BH48" s="917"/>
      <c r="BI48" s="917"/>
      <c r="BJ48" s="917"/>
      <c r="BK48" s="917"/>
      <c r="BL48" s="917"/>
      <c r="BM48" s="917"/>
      <c r="BN48" s="917"/>
      <c r="BO48" s="917"/>
      <c r="BP48" s="917"/>
      <c r="BQ48" s="917"/>
      <c r="BR48" s="917"/>
      <c r="BS48" s="917"/>
      <c r="BT48" s="917"/>
      <c r="BU48" s="917"/>
      <c r="BV48" s="917"/>
      <c r="BW48" s="917"/>
      <c r="BX48" s="917"/>
      <c r="BY48" s="917"/>
      <c r="BZ48" s="917"/>
      <c r="CA48" s="917"/>
      <c r="CB48" s="917"/>
      <c r="CC48" s="917"/>
    </row>
    <row r="49" spans="1:82" s="994" customFormat="1" ht="12.75" customHeight="1" x14ac:dyDescent="0.25">
      <c r="A49" s="917"/>
      <c r="B49" s="917"/>
      <c r="C49" s="917"/>
      <c r="D49" s="917"/>
      <c r="E49" s="917"/>
      <c r="F49" s="917"/>
      <c r="G49" s="995"/>
      <c r="H49" s="1595" t="s">
        <v>34</v>
      </c>
      <c r="I49" s="1596"/>
      <c r="J49" s="1596"/>
      <c r="K49" s="1596"/>
      <c r="L49" s="1596"/>
      <c r="M49" s="1596"/>
      <c r="N49" s="1597"/>
      <c r="O49" s="1595" t="s">
        <v>35</v>
      </c>
      <c r="P49" s="1596"/>
      <c r="Q49" s="1596"/>
      <c r="R49" s="1596"/>
      <c r="S49" s="1596"/>
      <c r="T49" s="1596"/>
      <c r="U49" s="1596"/>
      <c r="V49" s="1596"/>
      <c r="W49" s="1596"/>
      <c r="X49" s="1596"/>
      <c r="Y49" s="1596"/>
      <c r="Z49" s="1596"/>
      <c r="AA49" s="1597"/>
      <c r="AB49" s="1617" t="s">
        <v>356</v>
      </c>
      <c r="AC49" s="1617"/>
      <c r="AD49" s="1617"/>
      <c r="AE49" s="1617"/>
      <c r="AF49" s="1617"/>
      <c r="AG49" s="1617"/>
      <c r="AH49" s="1618"/>
      <c r="AI49" s="1616" t="s">
        <v>357</v>
      </c>
      <c r="AJ49" s="1617"/>
      <c r="AK49" s="1617"/>
      <c r="AL49" s="1617"/>
      <c r="AM49" s="1617"/>
      <c r="AN49" s="1617"/>
      <c r="AO49" s="1617"/>
      <c r="AQ49" s="256"/>
      <c r="AR49" s="256"/>
      <c r="AS49" s="1001"/>
      <c r="AT49" s="175"/>
      <c r="AU49" s="175"/>
      <c r="AV49" s="917"/>
      <c r="AW49" s="917"/>
      <c r="AX49" s="917"/>
      <c r="AY49" s="917"/>
      <c r="AZ49" s="917"/>
      <c r="BA49" s="917"/>
      <c r="BB49" s="917"/>
      <c r="BC49" s="917"/>
      <c r="BD49" s="917"/>
      <c r="BE49" s="917"/>
      <c r="BF49" s="917"/>
      <c r="BG49" s="917"/>
      <c r="BH49" s="917"/>
      <c r="BI49" s="917"/>
      <c r="BJ49" s="917"/>
      <c r="BK49" s="917"/>
      <c r="BL49" s="917"/>
      <c r="BM49" s="917"/>
      <c r="BN49" s="917"/>
      <c r="BO49" s="917"/>
      <c r="BP49" s="917"/>
      <c r="BQ49" s="917"/>
      <c r="BR49" s="917"/>
      <c r="BS49" s="917"/>
      <c r="BT49" s="917"/>
      <c r="BU49" s="917"/>
      <c r="BV49" s="917"/>
      <c r="BW49" s="917"/>
      <c r="BX49" s="917"/>
      <c r="BY49" s="917"/>
      <c r="BZ49" s="917"/>
      <c r="CA49" s="917"/>
      <c r="CB49" s="917"/>
      <c r="CC49" s="917"/>
    </row>
    <row r="50" spans="1:82" s="994" customFormat="1" x14ac:dyDescent="0.25">
      <c r="A50" s="917"/>
      <c r="B50" s="917"/>
      <c r="C50" s="917"/>
      <c r="D50" s="917"/>
      <c r="E50" s="917"/>
      <c r="F50" s="917"/>
      <c r="G50" s="995"/>
      <c r="H50" s="1595"/>
      <c r="I50" s="1596"/>
      <c r="J50" s="1596"/>
      <c r="K50" s="1596"/>
      <c r="L50" s="1596"/>
      <c r="M50" s="1596"/>
      <c r="N50" s="1597"/>
      <c r="O50" s="1595"/>
      <c r="P50" s="1596"/>
      <c r="Q50" s="1596"/>
      <c r="R50" s="1596"/>
      <c r="S50" s="1596"/>
      <c r="T50" s="1596"/>
      <c r="U50" s="1596"/>
      <c r="V50" s="1596"/>
      <c r="W50" s="1596"/>
      <c r="X50" s="1596"/>
      <c r="Y50" s="1596"/>
      <c r="Z50" s="1596"/>
      <c r="AA50" s="1597"/>
      <c r="AH50" s="995"/>
      <c r="AQ50" s="256"/>
      <c r="AR50" s="256"/>
      <c r="AS50" s="1001"/>
      <c r="AT50" s="175"/>
      <c r="AU50" s="175"/>
      <c r="AV50" s="917"/>
      <c r="AW50" s="917"/>
      <c r="AX50" s="917"/>
      <c r="AY50" s="917"/>
      <c r="AZ50" s="917"/>
      <c r="BA50" s="917"/>
      <c r="BB50" s="917"/>
      <c r="BC50" s="917"/>
      <c r="BD50" s="917"/>
      <c r="BE50" s="917"/>
      <c r="BF50" s="917"/>
      <c r="BG50" s="917"/>
      <c r="BH50" s="917"/>
      <c r="BI50" s="917"/>
      <c r="BJ50" s="917"/>
      <c r="BK50" s="917"/>
      <c r="BL50" s="917"/>
      <c r="BM50" s="917"/>
      <c r="BN50" s="917"/>
      <c r="BO50" s="917"/>
      <c r="BP50" s="917"/>
      <c r="BQ50" s="917"/>
      <c r="BR50" s="917"/>
      <c r="BS50" s="917"/>
      <c r="BT50" s="917"/>
      <c r="BU50" s="917"/>
      <c r="BV50" s="917"/>
      <c r="BW50" s="917"/>
      <c r="BX50" s="917"/>
      <c r="BY50" s="917"/>
      <c r="BZ50" s="917"/>
      <c r="CA50" s="917"/>
      <c r="CB50" s="917"/>
      <c r="CC50" s="917"/>
    </row>
    <row r="51" spans="1:82" s="994" customFormat="1" x14ac:dyDescent="0.25">
      <c r="A51" s="917"/>
      <c r="B51" s="917"/>
      <c r="C51" s="917"/>
      <c r="D51" s="917"/>
      <c r="E51" s="917"/>
      <c r="F51" s="917"/>
      <c r="G51" s="995"/>
      <c r="H51" s="917"/>
      <c r="I51" s="917"/>
      <c r="J51" s="917"/>
      <c r="K51" s="917"/>
      <c r="L51" s="917"/>
      <c r="N51" s="995"/>
      <c r="O51" s="993"/>
      <c r="AA51" s="995"/>
      <c r="AH51" s="995"/>
      <c r="AQ51" s="256"/>
      <c r="AR51" s="256"/>
      <c r="AS51" s="1001"/>
      <c r="AT51" s="175"/>
      <c r="AU51" s="175"/>
      <c r="AV51" s="917"/>
      <c r="AW51" s="917"/>
      <c r="AX51" s="917"/>
      <c r="AY51" s="917"/>
      <c r="AZ51" s="917"/>
      <c r="BA51" s="917"/>
      <c r="BB51" s="917"/>
      <c r="BC51" s="917"/>
      <c r="BD51" s="917"/>
      <c r="BE51" s="917"/>
      <c r="BF51" s="917"/>
      <c r="BG51" s="917"/>
      <c r="BH51" s="917"/>
      <c r="BI51" s="917"/>
      <c r="BJ51" s="917"/>
      <c r="BK51" s="917"/>
      <c r="BL51" s="917"/>
      <c r="BM51" s="917"/>
      <c r="BN51" s="917"/>
      <c r="BO51" s="917"/>
      <c r="BP51" s="917"/>
      <c r="BQ51" s="917"/>
      <c r="BR51" s="917"/>
      <c r="BS51" s="917"/>
      <c r="BT51" s="917"/>
      <c r="BU51" s="917"/>
      <c r="BV51" s="917"/>
      <c r="BW51" s="917"/>
      <c r="BX51" s="917"/>
      <c r="BY51" s="917"/>
      <c r="BZ51" s="917"/>
      <c r="CA51" s="917"/>
      <c r="CB51" s="917"/>
      <c r="CC51" s="917"/>
    </row>
    <row r="52" spans="1:82" s="994" customFormat="1" x14ac:dyDescent="0.25">
      <c r="A52" s="917"/>
      <c r="B52" s="917"/>
      <c r="C52" s="917"/>
      <c r="D52" s="917"/>
      <c r="E52" s="917"/>
      <c r="F52" s="917"/>
      <c r="G52" s="995"/>
      <c r="H52" s="917"/>
      <c r="I52" s="917"/>
      <c r="J52" s="917"/>
      <c r="K52" s="917"/>
      <c r="L52" s="917"/>
      <c r="N52" s="995"/>
      <c r="O52" s="993"/>
      <c r="AA52" s="995"/>
      <c r="AH52" s="995"/>
      <c r="AQ52" s="256"/>
      <c r="AR52" s="256"/>
      <c r="AS52" s="1001"/>
      <c r="AT52" s="175"/>
      <c r="AU52" s="175"/>
      <c r="AV52" s="917"/>
      <c r="AW52" s="917"/>
      <c r="AX52" s="917"/>
      <c r="AY52" s="917"/>
      <c r="AZ52" s="917"/>
      <c r="BA52" s="917"/>
      <c r="BB52" s="917"/>
      <c r="BC52" s="917"/>
      <c r="BD52" s="917"/>
      <c r="BE52" s="917"/>
      <c r="BF52" s="917"/>
      <c r="BG52" s="917"/>
      <c r="BH52" s="917"/>
      <c r="BI52" s="917"/>
      <c r="BJ52" s="917"/>
      <c r="BK52" s="917"/>
      <c r="BL52" s="917"/>
      <c r="BM52" s="917"/>
      <c r="BN52" s="917"/>
      <c r="BO52" s="917"/>
      <c r="BP52" s="917"/>
      <c r="BQ52" s="917"/>
      <c r="BR52" s="917"/>
      <c r="BS52" s="917"/>
      <c r="BT52" s="917"/>
      <c r="BU52" s="917"/>
      <c r="BV52" s="917"/>
      <c r="BW52" s="917"/>
      <c r="BX52" s="917"/>
      <c r="BY52" s="917"/>
      <c r="BZ52" s="917"/>
      <c r="CA52" s="917"/>
      <c r="CB52" s="917"/>
      <c r="CC52" s="917"/>
    </row>
    <row r="53" spans="1:82" s="909" customFormat="1" x14ac:dyDescent="0.25">
      <c r="G53" s="417"/>
      <c r="N53" s="417"/>
      <c r="O53" s="18"/>
      <c r="AA53" s="417"/>
      <c r="AH53" s="417"/>
      <c r="AP53" s="1003"/>
      <c r="AQ53" s="163"/>
      <c r="AR53" s="163"/>
      <c r="AS53" s="63"/>
      <c r="AT53" s="213"/>
      <c r="AU53" s="213"/>
      <c r="AV53" s="1003"/>
      <c r="AW53" s="1003"/>
      <c r="AX53" s="1003"/>
      <c r="AY53" s="1003"/>
      <c r="AZ53" s="1003"/>
      <c r="BA53" s="1003"/>
      <c r="BB53" s="1003"/>
      <c r="BC53" s="1003"/>
      <c r="BD53" s="1003"/>
      <c r="BE53" s="1003"/>
      <c r="BF53" s="1003"/>
      <c r="BG53" s="1003"/>
      <c r="BH53" s="1003"/>
      <c r="BI53" s="1003"/>
      <c r="BJ53" s="1003"/>
      <c r="BK53" s="1003"/>
      <c r="BL53" s="1003"/>
      <c r="BM53" s="1003"/>
      <c r="BN53" s="1003"/>
      <c r="BO53" s="1003"/>
      <c r="BP53" s="1003"/>
      <c r="BQ53" s="1003"/>
      <c r="BR53" s="1003"/>
      <c r="BS53" s="1003"/>
      <c r="BT53" s="1003"/>
      <c r="BU53" s="1003"/>
      <c r="BV53" s="1003"/>
      <c r="BW53" s="1003"/>
      <c r="BX53" s="1003"/>
      <c r="BY53" s="1003"/>
      <c r="BZ53" s="1003"/>
      <c r="CA53" s="1003"/>
      <c r="CB53" s="1003"/>
      <c r="CC53" s="1003"/>
      <c r="CD53" s="1003"/>
    </row>
    <row r="54" spans="1:82" s="994" customFormat="1" x14ac:dyDescent="0.25">
      <c r="A54" s="356" t="s">
        <v>42</v>
      </c>
      <c r="B54" s="2064" t="s">
        <v>43</v>
      </c>
      <c r="C54" s="2064"/>
      <c r="D54" s="2064"/>
      <c r="E54" s="2064"/>
      <c r="F54" s="2064"/>
      <c r="G54" s="2064"/>
      <c r="H54" s="2064"/>
      <c r="I54" s="2064"/>
      <c r="J54" s="2064"/>
      <c r="K54" s="2064"/>
      <c r="L54" s="2064"/>
      <c r="M54" s="2064"/>
      <c r="N54" s="2064"/>
      <c r="O54" s="2064"/>
      <c r="P54" s="2064"/>
      <c r="Q54" s="2064"/>
      <c r="R54" s="2064"/>
      <c r="S54" s="2064"/>
      <c r="T54" s="2064"/>
      <c r="U54" s="2064"/>
      <c r="V54" s="2064"/>
      <c r="W54" s="2064"/>
      <c r="X54" s="2064"/>
      <c r="Y54" s="2064"/>
      <c r="Z54" s="2064"/>
      <c r="AA54" s="2064"/>
      <c r="AB54" s="2064"/>
      <c r="AC54" s="2064"/>
      <c r="AD54" s="2064"/>
      <c r="AE54" s="2064"/>
      <c r="AF54" s="2064"/>
      <c r="AG54" s="2064"/>
      <c r="AH54" s="2064"/>
      <c r="AI54" s="2064"/>
      <c r="AJ54" s="2064"/>
      <c r="AK54" s="2064"/>
      <c r="AL54" s="2064"/>
      <c r="AM54" s="2064"/>
      <c r="AN54" s="2064"/>
      <c r="AO54" s="2064"/>
      <c r="AP54" s="1003"/>
      <c r="AQ54" s="939"/>
      <c r="AR54" s="163"/>
      <c r="AS54" s="163"/>
      <c r="AT54" s="213"/>
      <c r="AU54" s="213"/>
      <c r="AV54" s="1003"/>
      <c r="AW54" s="1003"/>
      <c r="AX54" s="1003"/>
      <c r="AY54" s="1003"/>
      <c r="AZ54" s="1003"/>
      <c r="BA54" s="1003"/>
      <c r="BB54" s="1003"/>
      <c r="BC54" s="1003"/>
      <c r="BD54" s="1003"/>
      <c r="BE54" s="1003"/>
      <c r="BF54" s="1003"/>
      <c r="BG54" s="1003"/>
      <c r="BH54" s="1003"/>
      <c r="BI54" s="1003"/>
      <c r="BJ54" s="1003"/>
      <c r="BK54" s="1003"/>
      <c r="BL54" s="1003"/>
      <c r="BM54" s="1003"/>
      <c r="BN54" s="1003"/>
      <c r="BO54" s="1003"/>
      <c r="BP54" s="1003"/>
      <c r="BQ54" s="1003"/>
      <c r="BR54" s="1003"/>
      <c r="BS54" s="1003"/>
      <c r="BT54" s="1003"/>
      <c r="BU54" s="1003"/>
      <c r="BV54" s="1003"/>
      <c r="BW54" s="1003"/>
      <c r="BX54" s="1003"/>
      <c r="BY54" s="1003"/>
      <c r="BZ54" s="1003"/>
      <c r="CA54" s="1003"/>
      <c r="CB54" s="1003"/>
      <c r="CC54" s="1003"/>
      <c r="CD54" s="1003"/>
    </row>
    <row r="55" spans="1:82" s="994" customFormat="1" x14ac:dyDescent="0.25">
      <c r="A55" s="356" t="s">
        <v>44</v>
      </c>
      <c r="B55" s="2054" t="s">
        <v>161</v>
      </c>
      <c r="C55" s="2054"/>
      <c r="D55" s="2054"/>
      <c r="E55" s="2054"/>
      <c r="F55" s="2054"/>
      <c r="G55" s="2054"/>
      <c r="H55" s="2054"/>
      <c r="I55" s="2054"/>
      <c r="J55" s="2054"/>
      <c r="K55" s="2054"/>
      <c r="L55" s="2054"/>
      <c r="M55" s="2054"/>
      <c r="N55" s="2054"/>
      <c r="O55" s="2054"/>
      <c r="P55" s="2054"/>
      <c r="Q55" s="2054"/>
      <c r="R55" s="2054"/>
      <c r="S55" s="2054"/>
      <c r="T55" s="2054"/>
      <c r="U55" s="2054"/>
      <c r="V55" s="2054"/>
      <c r="W55" s="2054"/>
      <c r="X55" s="2054"/>
      <c r="Y55" s="2054"/>
      <c r="Z55" s="2054"/>
      <c r="AA55" s="2054"/>
      <c r="AB55" s="2054"/>
      <c r="AC55" s="2054"/>
      <c r="AD55" s="2054"/>
      <c r="AE55" s="2054"/>
      <c r="AF55" s="2054"/>
      <c r="AG55" s="2054"/>
      <c r="AH55" s="2054"/>
      <c r="AI55" s="2054"/>
      <c r="AJ55" s="2054"/>
      <c r="AK55" s="2054"/>
      <c r="AL55" s="2054"/>
      <c r="AM55" s="2054"/>
      <c r="AN55" s="2054"/>
      <c r="AO55" s="2054"/>
      <c r="AP55" s="1003"/>
      <c r="AQ55" s="939"/>
      <c r="AR55" s="163"/>
      <c r="AS55" s="163"/>
      <c r="AT55" s="213"/>
      <c r="AU55" s="213"/>
      <c r="AV55" s="1003"/>
      <c r="AW55" s="1003"/>
      <c r="AX55" s="1003"/>
      <c r="AY55" s="1003"/>
      <c r="AZ55" s="1003"/>
      <c r="BA55" s="1003"/>
      <c r="BB55" s="1003"/>
      <c r="BC55" s="1003"/>
      <c r="BD55" s="1003"/>
      <c r="BE55" s="1003"/>
      <c r="BF55" s="1003"/>
      <c r="BG55" s="1003"/>
      <c r="BH55" s="1003"/>
      <c r="BI55" s="1003"/>
      <c r="BJ55" s="1003"/>
      <c r="BK55" s="1003"/>
      <c r="BL55" s="1003"/>
      <c r="BM55" s="1003"/>
      <c r="BN55" s="1003"/>
      <c r="BO55" s="1003"/>
      <c r="BP55" s="1003"/>
      <c r="BQ55" s="1003"/>
      <c r="BR55" s="1003"/>
      <c r="BS55" s="1003"/>
      <c r="BT55" s="1003"/>
      <c r="BU55" s="1003"/>
      <c r="BV55" s="1003"/>
      <c r="BW55" s="1003"/>
      <c r="BX55" s="1003"/>
      <c r="BY55" s="1003"/>
      <c r="BZ55" s="1003"/>
      <c r="CA55" s="1003"/>
      <c r="CB55" s="1003"/>
      <c r="CC55" s="1003"/>
      <c r="CD55" s="1003"/>
    </row>
    <row r="56" spans="1:82" s="994" customFormat="1" x14ac:dyDescent="0.25">
      <c r="A56" s="356" t="s">
        <v>150</v>
      </c>
      <c r="B56" s="2054" t="s">
        <v>467</v>
      </c>
      <c r="C56" s="2054"/>
      <c r="D56" s="2054"/>
      <c r="E56" s="2054"/>
      <c r="F56" s="2054"/>
      <c r="G56" s="2054"/>
      <c r="H56" s="2054"/>
      <c r="I56" s="2054"/>
      <c r="J56" s="2054"/>
      <c r="K56" s="2054"/>
      <c r="L56" s="2054"/>
      <c r="M56" s="2054"/>
      <c r="N56" s="2054"/>
      <c r="O56" s="2054"/>
      <c r="P56" s="2054"/>
      <c r="Q56" s="2054"/>
      <c r="R56" s="2054"/>
      <c r="S56" s="2054"/>
      <c r="T56" s="2054"/>
      <c r="U56" s="2054"/>
      <c r="V56" s="2054"/>
      <c r="W56" s="2054"/>
      <c r="X56" s="2054"/>
      <c r="Y56" s="2054"/>
      <c r="Z56" s="2054"/>
      <c r="AA56" s="2054"/>
      <c r="AB56" s="2054"/>
      <c r="AC56" s="2054"/>
      <c r="AD56" s="2054"/>
      <c r="AE56" s="2054"/>
      <c r="AF56" s="2054"/>
      <c r="AG56" s="2054"/>
      <c r="AH56" s="2054"/>
      <c r="AI56" s="2054"/>
      <c r="AJ56" s="2054"/>
      <c r="AK56" s="2054"/>
      <c r="AL56" s="2054"/>
      <c r="AM56" s="2054"/>
      <c r="AN56" s="2054"/>
      <c r="AO56" s="2054"/>
      <c r="AQ56" s="74"/>
      <c r="AR56" s="163"/>
      <c r="AS56" s="163"/>
      <c r="AT56" s="213"/>
      <c r="AU56" s="213"/>
    </row>
    <row r="57" spans="1:82" s="994" customFormat="1" x14ac:dyDescent="0.25">
      <c r="A57" s="501" t="s">
        <v>46</v>
      </c>
      <c r="B57" s="2054" t="s">
        <v>290</v>
      </c>
      <c r="C57" s="2054"/>
      <c r="D57" s="2054"/>
      <c r="E57" s="2054"/>
      <c r="F57" s="2054"/>
      <c r="G57" s="2054"/>
      <c r="H57" s="2054"/>
      <c r="I57" s="2054"/>
      <c r="J57" s="2054"/>
      <c r="K57" s="2054"/>
      <c r="L57" s="2054"/>
      <c r="M57" s="2054"/>
      <c r="N57" s="2054"/>
      <c r="O57" s="2054"/>
      <c r="P57" s="2054"/>
      <c r="Q57" s="2054"/>
      <c r="R57" s="2054"/>
      <c r="S57" s="2054"/>
      <c r="T57" s="2054"/>
      <c r="U57" s="2054"/>
      <c r="V57" s="2054"/>
      <c r="W57" s="2054"/>
      <c r="X57" s="2054"/>
      <c r="Y57" s="2054"/>
      <c r="Z57" s="2054"/>
      <c r="AA57" s="2054"/>
      <c r="AB57" s="2054"/>
      <c r="AC57" s="2054"/>
      <c r="AD57" s="2054"/>
      <c r="AE57" s="2054"/>
      <c r="AF57" s="2054"/>
      <c r="AG57" s="2054"/>
      <c r="AH57" s="2054"/>
      <c r="AI57" s="2054"/>
      <c r="AJ57" s="2054"/>
      <c r="AK57" s="2054"/>
      <c r="AL57" s="2054"/>
      <c r="AM57" s="2054"/>
      <c r="AN57" s="2054"/>
      <c r="AO57" s="2054"/>
      <c r="AQ57" s="74"/>
      <c r="AR57" s="163"/>
      <c r="AS57" s="163"/>
      <c r="AT57" s="213"/>
      <c r="AU57" s="213"/>
    </row>
    <row r="58" spans="1:82" x14ac:dyDescent="0.25">
      <c r="A58" s="501" t="s">
        <v>160</v>
      </c>
      <c r="B58" s="2054" t="s">
        <v>446</v>
      </c>
      <c r="C58" s="2054"/>
      <c r="D58" s="2054"/>
      <c r="E58" s="2054"/>
      <c r="F58" s="2054"/>
      <c r="G58" s="2054"/>
      <c r="H58" s="2054"/>
      <c r="I58" s="2054"/>
      <c r="J58" s="2054"/>
      <c r="K58" s="2054"/>
      <c r="L58" s="2054"/>
      <c r="M58" s="2054"/>
      <c r="N58" s="2054"/>
      <c r="O58" s="2054"/>
      <c r="P58" s="2054"/>
      <c r="Q58" s="2054"/>
      <c r="R58" s="2054"/>
      <c r="S58" s="2054"/>
      <c r="T58" s="2054"/>
      <c r="U58" s="2054"/>
      <c r="V58" s="2054"/>
      <c r="W58" s="2054"/>
      <c r="X58" s="2054"/>
      <c r="Y58" s="2054"/>
      <c r="Z58" s="2054"/>
      <c r="AA58" s="2054"/>
      <c r="AB58" s="2054"/>
      <c r="AC58" s="2054"/>
      <c r="AD58" s="2054"/>
      <c r="AE58" s="2054"/>
      <c r="AF58" s="2054"/>
      <c r="AG58" s="2054"/>
      <c r="AH58" s="2054"/>
      <c r="AI58" s="2054"/>
      <c r="AJ58" s="2054"/>
      <c r="AK58" s="2054"/>
      <c r="AL58" s="2054"/>
      <c r="AM58" s="2054"/>
      <c r="AN58" s="2054"/>
      <c r="AO58" s="2054"/>
      <c r="AQ58" s="74"/>
    </row>
    <row r="59" spans="1:82" x14ac:dyDescent="0.25">
      <c r="A59" s="501" t="s">
        <v>48</v>
      </c>
      <c r="B59" s="2054" t="s">
        <v>257</v>
      </c>
      <c r="C59" s="2054"/>
      <c r="D59" s="2054"/>
      <c r="E59" s="2054"/>
      <c r="F59" s="2054"/>
      <c r="G59" s="2054"/>
      <c r="H59" s="2054"/>
      <c r="I59" s="2054"/>
      <c r="J59" s="2054"/>
      <c r="K59" s="2054"/>
      <c r="L59" s="2054"/>
      <c r="M59" s="2054"/>
      <c r="N59" s="2054"/>
      <c r="O59" s="2054"/>
      <c r="P59" s="2054"/>
      <c r="Q59" s="2054"/>
      <c r="R59" s="2054"/>
      <c r="S59" s="2054"/>
      <c r="T59" s="2054"/>
      <c r="U59" s="2054"/>
      <c r="V59" s="2054"/>
      <c r="W59" s="2054"/>
      <c r="X59" s="2054"/>
      <c r="Y59" s="2054"/>
      <c r="Z59" s="2054"/>
      <c r="AA59" s="2054"/>
      <c r="AB59" s="2054"/>
      <c r="AC59" s="2054"/>
      <c r="AD59" s="2054"/>
      <c r="AE59" s="2054"/>
      <c r="AF59" s="2054"/>
      <c r="AG59" s="2054"/>
      <c r="AH59" s="2054"/>
      <c r="AI59" s="2054"/>
      <c r="AJ59" s="2054"/>
      <c r="AK59" s="2054"/>
      <c r="AL59" s="2054"/>
      <c r="AM59" s="2054"/>
      <c r="AN59" s="2054"/>
      <c r="AO59" s="2054"/>
      <c r="AQ59" s="74"/>
    </row>
    <row r="60" spans="1:82" ht="32.25" customHeight="1" x14ac:dyDescent="0.25">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row>
    <row r="61" spans="1:82" ht="14.25" customHeight="1" x14ac:dyDescent="0.25">
      <c r="A61" s="482"/>
      <c r="B61" s="493"/>
      <c r="C61" s="493"/>
      <c r="D61" s="493"/>
      <c r="E61" s="493"/>
      <c r="F61" s="493"/>
      <c r="G61" s="493"/>
      <c r="H61" s="493"/>
      <c r="I61" s="493"/>
      <c r="J61" s="493"/>
      <c r="K61" s="493"/>
      <c r="L61" s="493"/>
      <c r="M61" s="493"/>
      <c r="N61" s="493"/>
      <c r="O61" s="493"/>
      <c r="P61" s="493"/>
      <c r="Q61" s="493"/>
      <c r="R61" s="493"/>
      <c r="S61" s="493"/>
      <c r="T61" s="493"/>
      <c r="U61" s="481"/>
      <c r="V61" s="481"/>
      <c r="W61" s="493"/>
      <c r="X61" s="493"/>
      <c r="Y61" s="493"/>
      <c r="Z61" s="493"/>
      <c r="AA61" s="493"/>
      <c r="AB61" s="493"/>
      <c r="AC61" s="493"/>
      <c r="AD61" s="493"/>
      <c r="AE61" s="493"/>
      <c r="AF61" s="493"/>
      <c r="AG61" s="493"/>
      <c r="AH61" s="493"/>
      <c r="AI61" s="493"/>
      <c r="AJ61" s="493"/>
      <c r="AK61" s="493"/>
      <c r="AL61" s="493"/>
      <c r="AM61" s="493"/>
      <c r="AN61" s="493"/>
      <c r="AO61" s="493"/>
      <c r="AQ61" s="261"/>
      <c r="AR61" s="262"/>
    </row>
    <row r="62" spans="1:82" ht="14.25" customHeight="1" x14ac:dyDescent="0.25">
      <c r="A62" s="482"/>
      <c r="B62" s="493"/>
      <c r="C62" s="493"/>
      <c r="D62" s="493"/>
      <c r="E62" s="493"/>
      <c r="F62" s="493"/>
      <c r="G62" s="493"/>
      <c r="H62" s="493"/>
      <c r="I62" s="493"/>
      <c r="J62" s="493"/>
      <c r="K62" s="493"/>
      <c r="L62" s="493"/>
      <c r="M62" s="493"/>
      <c r="N62" s="493"/>
      <c r="O62" s="493"/>
      <c r="P62" s="493"/>
      <c r="Q62" s="493"/>
      <c r="R62" s="493"/>
      <c r="S62" s="493"/>
      <c r="T62" s="493"/>
      <c r="U62" s="481"/>
      <c r="V62" s="481"/>
      <c r="W62" s="493"/>
      <c r="X62" s="493"/>
      <c r="Y62" s="493"/>
      <c r="Z62" s="493"/>
      <c r="AA62" s="493"/>
      <c r="AB62" s="493"/>
      <c r="AC62" s="493"/>
      <c r="AD62" s="493"/>
      <c r="AE62" s="493"/>
      <c r="AF62" s="493"/>
      <c r="AG62" s="493"/>
      <c r="AH62" s="493"/>
      <c r="AI62" s="493"/>
      <c r="AJ62" s="493"/>
      <c r="AK62" s="493"/>
      <c r="AL62" s="493"/>
      <c r="AM62" s="493"/>
      <c r="AN62" s="493"/>
      <c r="AO62" s="493"/>
      <c r="AQ62" s="261"/>
      <c r="AR62" s="262"/>
    </row>
    <row r="63" spans="1:82" ht="14.25" customHeight="1" x14ac:dyDescent="0.25">
      <c r="A63" s="482"/>
      <c r="B63" s="493"/>
      <c r="C63" s="493"/>
      <c r="D63" s="493"/>
      <c r="E63" s="493"/>
      <c r="F63" s="493"/>
      <c r="G63" s="493"/>
      <c r="H63" s="493"/>
      <c r="I63" s="493"/>
      <c r="J63" s="493"/>
      <c r="K63" s="493"/>
      <c r="L63" s="493"/>
      <c r="M63" s="493"/>
      <c r="N63" s="493"/>
      <c r="O63" s="493"/>
      <c r="P63" s="493"/>
      <c r="Q63" s="493"/>
      <c r="R63" s="493"/>
      <c r="S63" s="493"/>
      <c r="T63" s="493"/>
      <c r="U63" s="481"/>
      <c r="V63" s="481"/>
      <c r="W63" s="493"/>
      <c r="X63" s="493"/>
      <c r="Y63" s="493"/>
      <c r="Z63" s="493"/>
      <c r="AA63" s="493"/>
      <c r="AB63" s="493"/>
      <c r="AC63" s="493"/>
      <c r="AD63" s="493"/>
      <c r="AE63" s="493"/>
      <c r="AF63" s="493"/>
      <c r="AG63" s="493"/>
      <c r="AH63" s="493"/>
      <c r="AI63" s="493"/>
      <c r="AJ63" s="493"/>
      <c r="AK63" s="493"/>
      <c r="AL63" s="493"/>
      <c r="AM63" s="493"/>
      <c r="AN63" s="493"/>
      <c r="AO63" s="493"/>
      <c r="AQ63" s="261"/>
      <c r="AR63" s="262"/>
    </row>
    <row r="64" spans="1:82" ht="14.25" customHeight="1" x14ac:dyDescent="0.25">
      <c r="A64" s="482"/>
      <c r="B64" s="493"/>
      <c r="C64" s="493"/>
      <c r="D64" s="493"/>
      <c r="E64" s="493"/>
      <c r="F64" s="493"/>
      <c r="G64" s="493"/>
      <c r="H64" s="493"/>
      <c r="I64" s="493"/>
      <c r="J64" s="493"/>
      <c r="K64" s="493"/>
      <c r="L64" s="493"/>
      <c r="M64" s="493"/>
      <c r="N64" s="493"/>
      <c r="O64" s="493"/>
      <c r="P64" s="493"/>
      <c r="Q64" s="493"/>
      <c r="R64" s="493"/>
      <c r="S64" s="493"/>
      <c r="T64" s="493"/>
      <c r="U64" s="481"/>
      <c r="V64" s="481"/>
      <c r="W64" s="493"/>
      <c r="X64" s="493"/>
      <c r="Y64" s="493"/>
      <c r="Z64" s="493"/>
      <c r="AA64" s="493"/>
      <c r="AB64" s="493"/>
      <c r="AC64" s="493"/>
      <c r="AD64" s="493"/>
      <c r="AE64" s="493"/>
      <c r="AF64" s="493"/>
      <c r="AG64" s="493"/>
      <c r="AH64" s="493"/>
      <c r="AI64" s="493"/>
      <c r="AJ64" s="493"/>
      <c r="AK64" s="493"/>
      <c r="AL64" s="493"/>
      <c r="AM64" s="493"/>
      <c r="AN64" s="493"/>
      <c r="AO64" s="493"/>
      <c r="AQ64" s="261"/>
      <c r="AR64" s="262"/>
    </row>
    <row r="65" spans="1:44" ht="14.25" customHeight="1" x14ac:dyDescent="0.25">
      <c r="A65" s="482"/>
      <c r="B65" s="493"/>
      <c r="C65" s="493"/>
      <c r="D65" s="493"/>
      <c r="E65" s="493"/>
      <c r="F65" s="493"/>
      <c r="G65" s="493"/>
      <c r="H65" s="493"/>
      <c r="I65" s="493"/>
      <c r="J65" s="493"/>
      <c r="K65" s="493"/>
      <c r="L65" s="493"/>
      <c r="M65" s="493"/>
      <c r="N65" s="493"/>
      <c r="O65" s="493"/>
      <c r="P65" s="493"/>
      <c r="Q65" s="493"/>
      <c r="R65" s="493"/>
      <c r="S65" s="493"/>
      <c r="T65" s="493"/>
      <c r="U65" s="481"/>
      <c r="V65" s="481"/>
      <c r="W65" s="493"/>
      <c r="X65" s="493"/>
      <c r="Y65" s="493"/>
      <c r="Z65" s="493"/>
      <c r="AA65" s="493"/>
      <c r="AB65" s="493"/>
      <c r="AC65" s="493"/>
      <c r="AD65" s="493"/>
      <c r="AE65" s="493"/>
      <c r="AF65" s="493"/>
      <c r="AG65" s="493"/>
      <c r="AH65" s="493"/>
      <c r="AI65" s="493"/>
      <c r="AJ65" s="493"/>
      <c r="AK65" s="493"/>
      <c r="AL65" s="493"/>
      <c r="AM65" s="493"/>
      <c r="AN65" s="493"/>
      <c r="AO65" s="493"/>
      <c r="AQ65" s="261"/>
      <c r="AR65" s="262"/>
    </row>
    <row r="66" spans="1:44" ht="14.25" customHeight="1" x14ac:dyDescent="0.25">
      <c r="A66" s="482"/>
      <c r="B66" s="493"/>
      <c r="C66" s="493"/>
      <c r="D66" s="493"/>
      <c r="E66" s="493"/>
      <c r="F66" s="493"/>
      <c r="G66" s="493"/>
      <c r="H66" s="493"/>
      <c r="I66" s="493"/>
      <c r="J66" s="493"/>
      <c r="K66" s="493"/>
      <c r="L66" s="493"/>
      <c r="M66" s="493"/>
      <c r="N66" s="493"/>
      <c r="O66" s="493"/>
      <c r="P66" s="493"/>
      <c r="Q66" s="493"/>
      <c r="R66" s="493"/>
      <c r="S66" s="493"/>
      <c r="T66" s="493"/>
      <c r="U66" s="481"/>
      <c r="V66" s="479"/>
      <c r="W66" s="493"/>
      <c r="X66" s="493"/>
      <c r="Y66" s="493"/>
      <c r="Z66" s="493"/>
      <c r="AA66" s="493"/>
      <c r="AB66" s="493"/>
      <c r="AC66" s="493"/>
      <c r="AD66" s="493"/>
      <c r="AE66" s="493"/>
      <c r="AF66" s="493"/>
      <c r="AG66" s="493"/>
      <c r="AH66" s="493"/>
      <c r="AI66" s="493"/>
      <c r="AJ66" s="493"/>
      <c r="AK66" s="493"/>
      <c r="AL66" s="493"/>
      <c r="AM66" s="493"/>
      <c r="AN66" s="493"/>
      <c r="AO66" s="493"/>
      <c r="AQ66" s="263"/>
      <c r="AR66" s="262"/>
    </row>
    <row r="67" spans="1:44" ht="14.25" customHeight="1" x14ac:dyDescent="0.25">
      <c r="A67" s="482"/>
      <c r="B67" s="493"/>
      <c r="C67" s="493"/>
      <c r="D67" s="493"/>
      <c r="E67" s="493"/>
      <c r="F67" s="493"/>
      <c r="G67" s="493"/>
      <c r="H67" s="493"/>
      <c r="I67" s="493"/>
      <c r="J67" s="493"/>
      <c r="K67" s="493"/>
      <c r="L67" s="493"/>
      <c r="M67" s="493"/>
      <c r="N67" s="493"/>
      <c r="O67" s="493"/>
      <c r="P67" s="493"/>
      <c r="Q67" s="493"/>
      <c r="R67" s="493"/>
      <c r="S67" s="493"/>
      <c r="T67" s="493"/>
      <c r="U67" s="481"/>
      <c r="V67" s="481"/>
      <c r="W67" s="483"/>
      <c r="X67" s="483"/>
      <c r="Y67" s="483"/>
      <c r="Z67" s="483"/>
      <c r="AA67" s="483"/>
      <c r="AB67" s="483"/>
      <c r="AC67" s="483"/>
      <c r="AD67" s="483"/>
      <c r="AE67" s="483"/>
      <c r="AF67" s="483"/>
      <c r="AG67" s="483"/>
      <c r="AH67" s="483"/>
      <c r="AI67" s="483"/>
      <c r="AJ67" s="483"/>
      <c r="AK67" s="483"/>
      <c r="AL67" s="483"/>
      <c r="AM67" s="483"/>
      <c r="AN67" s="483"/>
      <c r="AO67" s="483"/>
      <c r="AQ67" s="261"/>
      <c r="AR67" s="262"/>
    </row>
    <row r="68" spans="1:44" ht="14.25" customHeight="1" x14ac:dyDescent="0.25">
      <c r="A68" s="480"/>
      <c r="B68" s="494"/>
      <c r="C68" s="494"/>
      <c r="D68" s="494"/>
      <c r="E68" s="494"/>
      <c r="F68" s="494"/>
      <c r="G68" s="494"/>
      <c r="H68" s="494"/>
      <c r="I68" s="494"/>
      <c r="J68" s="494"/>
      <c r="K68" s="494"/>
      <c r="L68" s="494"/>
      <c r="M68" s="494"/>
      <c r="N68" s="494"/>
      <c r="O68" s="494"/>
      <c r="P68" s="494"/>
      <c r="Q68" s="494"/>
      <c r="R68" s="494"/>
      <c r="S68" s="494"/>
      <c r="T68" s="494"/>
      <c r="U68" s="481"/>
      <c r="V68" s="480"/>
      <c r="W68" s="494"/>
      <c r="X68" s="494"/>
      <c r="Y68" s="494"/>
      <c r="Z68" s="494"/>
      <c r="AA68" s="494"/>
      <c r="AB68" s="494"/>
      <c r="AC68" s="494"/>
      <c r="AD68" s="494"/>
      <c r="AE68" s="494"/>
      <c r="AF68" s="494"/>
      <c r="AG68" s="494"/>
      <c r="AH68" s="494"/>
      <c r="AI68" s="494"/>
      <c r="AJ68" s="494"/>
      <c r="AK68" s="494"/>
      <c r="AL68" s="494"/>
      <c r="AM68" s="494"/>
      <c r="AN68" s="494"/>
      <c r="AO68" s="494"/>
      <c r="AQ68" s="263"/>
      <c r="AR68" s="262"/>
    </row>
    <row r="69" spans="1:44" ht="14.25" customHeight="1" x14ac:dyDescent="0.25">
      <c r="A69" s="481"/>
      <c r="B69" s="481"/>
      <c r="C69" s="481"/>
      <c r="D69" s="481"/>
      <c r="E69" s="481"/>
      <c r="F69" s="481"/>
      <c r="G69" s="481"/>
      <c r="H69" s="481"/>
      <c r="I69" s="481"/>
      <c r="J69" s="481"/>
      <c r="K69" s="481"/>
      <c r="L69" s="481"/>
      <c r="M69" s="481"/>
      <c r="N69" s="481"/>
      <c r="O69" s="481"/>
      <c r="P69" s="481"/>
      <c r="Q69" s="481"/>
      <c r="R69" s="481"/>
      <c r="S69" s="481"/>
      <c r="T69" s="481"/>
      <c r="U69" s="481"/>
      <c r="V69" s="481"/>
      <c r="W69" s="481"/>
      <c r="X69" s="481"/>
      <c r="Y69" s="482"/>
      <c r="Z69" s="484"/>
      <c r="AA69" s="481"/>
      <c r="AB69" s="481"/>
      <c r="AC69" s="481"/>
      <c r="AD69" s="481"/>
      <c r="AE69" s="481"/>
      <c r="AF69" s="481"/>
      <c r="AG69" s="481"/>
      <c r="AH69" s="481"/>
      <c r="AI69" s="481"/>
      <c r="AJ69" s="481"/>
      <c r="AK69" s="481"/>
      <c r="AL69" s="481"/>
      <c r="AM69" s="481"/>
      <c r="AN69" s="481"/>
      <c r="AO69" s="481"/>
      <c r="AQ69" s="263"/>
      <c r="AR69" s="262"/>
    </row>
    <row r="70" spans="1:44" ht="14.25" customHeight="1" x14ac:dyDescent="0.25">
      <c r="A70" s="482"/>
      <c r="B70" s="495"/>
      <c r="C70" s="495"/>
      <c r="D70" s="495"/>
      <c r="E70" s="495"/>
      <c r="F70" s="495"/>
      <c r="G70" s="495"/>
      <c r="H70" s="495"/>
      <c r="I70" s="495"/>
      <c r="J70" s="495"/>
      <c r="K70" s="495"/>
      <c r="L70" s="495"/>
      <c r="M70" s="495"/>
      <c r="N70" s="495"/>
      <c r="O70" s="495"/>
      <c r="P70" s="495"/>
      <c r="Q70" s="495"/>
      <c r="R70" s="495"/>
      <c r="S70" s="495"/>
      <c r="T70" s="495"/>
      <c r="U70" s="481"/>
      <c r="V70" s="479"/>
      <c r="W70" s="493"/>
      <c r="X70" s="493"/>
      <c r="Y70" s="493"/>
      <c r="Z70" s="493"/>
      <c r="AA70" s="493"/>
      <c r="AB70" s="493"/>
      <c r="AC70" s="493"/>
      <c r="AD70" s="493"/>
      <c r="AE70" s="493"/>
      <c r="AF70" s="493"/>
      <c r="AG70" s="493"/>
      <c r="AH70" s="493"/>
      <c r="AI70" s="493"/>
      <c r="AJ70" s="493"/>
      <c r="AK70" s="493"/>
      <c r="AL70" s="493"/>
      <c r="AM70" s="493"/>
      <c r="AN70" s="493"/>
      <c r="AO70" s="493"/>
      <c r="AQ70" s="261"/>
      <c r="AR70" s="262"/>
    </row>
    <row r="71" spans="1:44" ht="14.25" customHeight="1" x14ac:dyDescent="0.25">
      <c r="A71" s="482"/>
      <c r="B71" s="495"/>
      <c r="C71" s="495"/>
      <c r="D71" s="495"/>
      <c r="E71" s="495"/>
      <c r="F71" s="495"/>
      <c r="G71" s="495"/>
      <c r="H71" s="495"/>
      <c r="I71" s="495"/>
      <c r="J71" s="495"/>
      <c r="K71" s="495"/>
      <c r="L71" s="495"/>
      <c r="M71" s="495"/>
      <c r="N71" s="495"/>
      <c r="O71" s="495"/>
      <c r="P71" s="495"/>
      <c r="Q71" s="495"/>
      <c r="R71" s="495"/>
      <c r="S71" s="495"/>
      <c r="T71" s="495"/>
      <c r="U71" s="481"/>
      <c r="V71" s="481"/>
      <c r="W71" s="493"/>
      <c r="X71" s="493"/>
      <c r="Y71" s="493"/>
      <c r="Z71" s="493"/>
      <c r="AA71" s="493"/>
      <c r="AB71" s="493"/>
      <c r="AC71" s="493"/>
      <c r="AD71" s="493"/>
      <c r="AE71" s="493"/>
      <c r="AF71" s="493"/>
      <c r="AG71" s="493"/>
      <c r="AH71" s="493"/>
      <c r="AI71" s="493"/>
      <c r="AJ71" s="493"/>
      <c r="AK71" s="493"/>
      <c r="AL71" s="493"/>
      <c r="AM71" s="493"/>
      <c r="AN71" s="493"/>
      <c r="AO71" s="493"/>
      <c r="AQ71" s="261"/>
      <c r="AR71" s="262"/>
    </row>
    <row r="72" spans="1:44" ht="14.25" customHeight="1" x14ac:dyDescent="0.25">
      <c r="A72" s="482"/>
      <c r="B72" s="495"/>
      <c r="C72" s="495"/>
      <c r="D72" s="495"/>
      <c r="E72" s="495"/>
      <c r="F72" s="495"/>
      <c r="G72" s="495"/>
      <c r="H72" s="495"/>
      <c r="I72" s="495"/>
      <c r="J72" s="495"/>
      <c r="K72" s="495"/>
      <c r="L72" s="495"/>
      <c r="M72" s="495"/>
      <c r="N72" s="495"/>
      <c r="O72" s="495"/>
      <c r="P72" s="495"/>
      <c r="Q72" s="495"/>
      <c r="R72" s="495"/>
      <c r="S72" s="495"/>
      <c r="T72" s="495"/>
      <c r="U72" s="481"/>
      <c r="V72" s="481"/>
      <c r="W72" s="493"/>
      <c r="X72" s="493"/>
      <c r="Y72" s="493"/>
      <c r="Z72" s="493"/>
      <c r="AA72" s="493"/>
      <c r="AB72" s="493"/>
      <c r="AC72" s="493"/>
      <c r="AD72" s="493"/>
      <c r="AE72" s="493"/>
      <c r="AF72" s="493"/>
      <c r="AG72" s="493"/>
      <c r="AH72" s="493"/>
      <c r="AI72" s="493"/>
      <c r="AJ72" s="493"/>
      <c r="AK72" s="493"/>
      <c r="AL72" s="493"/>
      <c r="AM72" s="493"/>
      <c r="AN72" s="493"/>
      <c r="AO72" s="493"/>
      <c r="AQ72" s="261"/>
      <c r="AR72" s="262"/>
    </row>
    <row r="73" spans="1:44" ht="14.25" customHeight="1" x14ac:dyDescent="0.25">
      <c r="A73" s="482"/>
      <c r="B73" s="495"/>
      <c r="C73" s="495"/>
      <c r="D73" s="495"/>
      <c r="E73" s="495"/>
      <c r="F73" s="495"/>
      <c r="G73" s="495"/>
      <c r="H73" s="495"/>
      <c r="I73" s="495"/>
      <c r="J73" s="495"/>
      <c r="K73" s="495"/>
      <c r="L73" s="495"/>
      <c r="M73" s="495"/>
      <c r="N73" s="495"/>
      <c r="O73" s="495"/>
      <c r="P73" s="495"/>
      <c r="Q73" s="495"/>
      <c r="R73" s="495"/>
      <c r="S73" s="495"/>
      <c r="T73" s="495"/>
      <c r="U73" s="479"/>
      <c r="V73" s="481"/>
      <c r="W73" s="496"/>
      <c r="X73" s="496"/>
      <c r="Y73" s="496"/>
      <c r="Z73" s="496"/>
      <c r="AA73" s="496"/>
      <c r="AB73" s="496"/>
      <c r="AC73" s="496"/>
      <c r="AD73" s="496"/>
      <c r="AE73" s="496"/>
      <c r="AF73" s="496"/>
      <c r="AG73" s="496"/>
      <c r="AH73" s="496"/>
      <c r="AI73" s="496"/>
      <c r="AJ73" s="496"/>
      <c r="AK73" s="496"/>
      <c r="AL73" s="496"/>
      <c r="AM73" s="496"/>
      <c r="AN73" s="496"/>
      <c r="AO73" s="496"/>
      <c r="AQ73" s="261"/>
      <c r="AR73" s="262"/>
    </row>
    <row r="74" spans="1:44" ht="14.25" customHeight="1" x14ac:dyDescent="0.3">
      <c r="A74" s="482"/>
      <c r="B74" s="495"/>
      <c r="C74" s="495"/>
      <c r="D74" s="495"/>
      <c r="E74" s="495"/>
      <c r="F74" s="495"/>
      <c r="G74" s="495"/>
      <c r="H74" s="495"/>
      <c r="I74" s="495"/>
      <c r="J74" s="495"/>
      <c r="K74" s="495"/>
      <c r="L74" s="495"/>
      <c r="M74" s="495"/>
      <c r="N74" s="495"/>
      <c r="O74" s="495"/>
      <c r="P74" s="495"/>
      <c r="Q74" s="495"/>
      <c r="R74" s="495"/>
      <c r="S74" s="495"/>
      <c r="T74" s="495"/>
      <c r="U74" s="481"/>
      <c r="V74" s="481"/>
      <c r="W74" s="496"/>
      <c r="X74" s="496"/>
      <c r="Y74" s="496"/>
      <c r="Z74" s="496"/>
      <c r="AA74" s="496"/>
      <c r="AB74" s="496"/>
      <c r="AC74" s="496"/>
      <c r="AD74" s="496"/>
      <c r="AE74" s="496"/>
      <c r="AF74" s="496"/>
      <c r="AG74" s="496"/>
      <c r="AH74" s="496"/>
      <c r="AI74" s="496"/>
      <c r="AJ74" s="496"/>
      <c r="AK74" s="496"/>
      <c r="AL74" s="496"/>
      <c r="AM74" s="496"/>
      <c r="AN74" s="496"/>
      <c r="AO74" s="496"/>
      <c r="AQ74" s="261"/>
      <c r="AR74" s="264"/>
    </row>
    <row r="75" spans="1:44" ht="14.25" customHeight="1" x14ac:dyDescent="0.3">
      <c r="A75" s="482"/>
      <c r="B75" s="485"/>
      <c r="C75" s="485"/>
      <c r="D75" s="485"/>
      <c r="E75" s="485"/>
      <c r="F75" s="485"/>
      <c r="G75" s="485"/>
      <c r="H75" s="485"/>
      <c r="I75" s="485"/>
      <c r="J75" s="485"/>
      <c r="K75" s="485"/>
      <c r="L75" s="485"/>
      <c r="M75" s="485"/>
      <c r="N75" s="485"/>
      <c r="O75" s="485"/>
      <c r="P75" s="485"/>
      <c r="Q75" s="485"/>
      <c r="R75" s="485"/>
      <c r="S75" s="485"/>
      <c r="T75" s="485"/>
      <c r="U75" s="481"/>
      <c r="V75" s="481"/>
      <c r="W75" s="493"/>
      <c r="X75" s="493"/>
      <c r="Y75" s="493"/>
      <c r="Z75" s="493"/>
      <c r="AA75" s="493"/>
      <c r="AB75" s="493"/>
      <c r="AC75" s="493"/>
      <c r="AD75" s="493"/>
      <c r="AE75" s="493"/>
      <c r="AF75" s="493"/>
      <c r="AG75" s="493"/>
      <c r="AH75" s="493"/>
      <c r="AI75" s="493"/>
      <c r="AJ75" s="493"/>
      <c r="AK75" s="493"/>
      <c r="AL75" s="493"/>
      <c r="AM75" s="493"/>
      <c r="AN75" s="493"/>
      <c r="AO75" s="493"/>
      <c r="AQ75" s="261"/>
      <c r="AR75" s="264"/>
    </row>
    <row r="76" spans="1:44" ht="14.25" customHeight="1" x14ac:dyDescent="0.3">
      <c r="A76" s="480"/>
      <c r="B76" s="494"/>
      <c r="C76" s="494"/>
      <c r="D76" s="494"/>
      <c r="E76" s="494"/>
      <c r="F76" s="494"/>
      <c r="G76" s="494"/>
      <c r="H76" s="494"/>
      <c r="I76" s="494"/>
      <c r="J76" s="494"/>
      <c r="K76" s="494"/>
      <c r="L76" s="494"/>
      <c r="M76" s="494"/>
      <c r="N76" s="494"/>
      <c r="O76" s="494"/>
      <c r="P76" s="494"/>
      <c r="Q76" s="494"/>
      <c r="R76" s="494"/>
      <c r="S76" s="494"/>
      <c r="T76" s="494"/>
      <c r="U76" s="481"/>
      <c r="V76" s="481"/>
      <c r="W76" s="493"/>
      <c r="X76" s="493"/>
      <c r="Y76" s="493"/>
      <c r="Z76" s="493"/>
      <c r="AA76" s="493"/>
      <c r="AB76" s="493"/>
      <c r="AC76" s="493"/>
      <c r="AD76" s="493"/>
      <c r="AE76" s="493"/>
      <c r="AF76" s="493"/>
      <c r="AG76" s="493"/>
      <c r="AH76" s="493"/>
      <c r="AI76" s="493"/>
      <c r="AJ76" s="493"/>
      <c r="AK76" s="493"/>
      <c r="AL76" s="493"/>
      <c r="AM76" s="493"/>
      <c r="AN76" s="493"/>
      <c r="AO76" s="493"/>
      <c r="AQ76" s="261"/>
      <c r="AR76" s="264"/>
    </row>
    <row r="77" spans="1:44" ht="14.25" customHeight="1" x14ac:dyDescent="0.25">
      <c r="A77" s="481"/>
      <c r="B77" s="481"/>
      <c r="C77" s="481"/>
      <c r="D77" s="481"/>
      <c r="E77" s="481"/>
      <c r="F77" s="481"/>
      <c r="G77" s="481"/>
      <c r="H77" s="481"/>
      <c r="I77" s="481"/>
      <c r="J77" s="481"/>
      <c r="K77" s="481"/>
      <c r="L77" s="481"/>
      <c r="M77" s="481"/>
      <c r="N77" s="481"/>
      <c r="O77" s="481"/>
      <c r="P77" s="481"/>
      <c r="Q77" s="481"/>
      <c r="R77" s="481"/>
      <c r="S77" s="481"/>
      <c r="T77" s="481"/>
      <c r="U77" s="481"/>
      <c r="V77" s="481"/>
      <c r="W77" s="493"/>
      <c r="X77" s="493"/>
      <c r="Y77" s="493"/>
      <c r="Z77" s="493"/>
      <c r="AA77" s="493"/>
      <c r="AB77" s="493"/>
      <c r="AC77" s="493"/>
      <c r="AD77" s="493"/>
      <c r="AE77" s="493"/>
      <c r="AF77" s="493"/>
      <c r="AG77" s="493"/>
      <c r="AH77" s="493"/>
      <c r="AI77" s="493"/>
      <c r="AJ77" s="493"/>
      <c r="AK77" s="493"/>
      <c r="AL77" s="493"/>
      <c r="AM77" s="493"/>
      <c r="AN77" s="493"/>
      <c r="AO77" s="493"/>
      <c r="AQ77" s="261"/>
      <c r="AR77" s="262"/>
    </row>
    <row r="78" spans="1:44" ht="14.25" customHeight="1" x14ac:dyDescent="0.3">
      <c r="A78" s="480"/>
      <c r="B78" s="495"/>
      <c r="C78" s="495"/>
      <c r="D78" s="495"/>
      <c r="E78" s="495"/>
      <c r="F78" s="495"/>
      <c r="G78" s="495"/>
      <c r="H78" s="495"/>
      <c r="I78" s="495"/>
      <c r="J78" s="495"/>
      <c r="K78" s="495"/>
      <c r="L78" s="495"/>
      <c r="M78" s="495"/>
      <c r="N78" s="495"/>
      <c r="O78" s="495"/>
      <c r="P78" s="495"/>
      <c r="Q78" s="495"/>
      <c r="R78" s="495"/>
      <c r="S78" s="495"/>
      <c r="T78" s="495"/>
      <c r="U78" s="479"/>
      <c r="V78" s="479"/>
      <c r="W78" s="493"/>
      <c r="X78" s="497"/>
      <c r="Y78" s="497"/>
      <c r="Z78" s="497"/>
      <c r="AA78" s="497"/>
      <c r="AB78" s="497"/>
      <c r="AC78" s="497"/>
      <c r="AD78" s="497"/>
      <c r="AE78" s="497"/>
      <c r="AF78" s="497"/>
      <c r="AG78" s="497"/>
      <c r="AH78" s="497"/>
      <c r="AI78" s="497"/>
      <c r="AJ78" s="497"/>
      <c r="AK78" s="497"/>
      <c r="AL78" s="497"/>
      <c r="AM78" s="497"/>
      <c r="AN78" s="497"/>
      <c r="AO78" s="497"/>
      <c r="AQ78" s="265"/>
      <c r="AR78" s="264"/>
    </row>
    <row r="79" spans="1:44" ht="14.25" customHeight="1" x14ac:dyDescent="0.25">
      <c r="A79" s="482"/>
      <c r="B79" s="495"/>
      <c r="C79" s="495"/>
      <c r="D79" s="495"/>
      <c r="E79" s="495"/>
      <c r="F79" s="495"/>
      <c r="G79" s="495"/>
      <c r="H79" s="495"/>
      <c r="I79" s="495"/>
      <c r="J79" s="495"/>
      <c r="K79" s="495"/>
      <c r="L79" s="495"/>
      <c r="M79" s="495"/>
      <c r="N79" s="495"/>
      <c r="O79" s="495"/>
      <c r="P79" s="495"/>
      <c r="Q79" s="495"/>
      <c r="R79" s="495"/>
      <c r="S79" s="495"/>
      <c r="T79" s="495"/>
      <c r="U79" s="481"/>
      <c r="V79" s="481"/>
      <c r="W79" s="497"/>
      <c r="X79" s="497"/>
      <c r="Y79" s="497"/>
      <c r="Z79" s="497"/>
      <c r="AA79" s="497"/>
      <c r="AB79" s="497"/>
      <c r="AC79" s="497"/>
      <c r="AD79" s="497"/>
      <c r="AE79" s="497"/>
      <c r="AF79" s="497"/>
      <c r="AG79" s="497"/>
      <c r="AH79" s="497"/>
      <c r="AI79" s="497"/>
      <c r="AJ79" s="497"/>
      <c r="AK79" s="497"/>
      <c r="AL79" s="497"/>
      <c r="AM79" s="497"/>
      <c r="AN79" s="497"/>
      <c r="AO79" s="497"/>
      <c r="AQ79" s="263"/>
      <c r="AR79" s="262"/>
    </row>
    <row r="80" spans="1:44" ht="14.25" customHeight="1" x14ac:dyDescent="0.25">
      <c r="A80" s="482"/>
      <c r="B80" s="495"/>
      <c r="C80" s="495"/>
      <c r="D80" s="495"/>
      <c r="E80" s="495"/>
      <c r="F80" s="495"/>
      <c r="G80" s="495"/>
      <c r="H80" s="495"/>
      <c r="I80" s="495"/>
      <c r="J80" s="495"/>
      <c r="K80" s="495"/>
      <c r="L80" s="495"/>
      <c r="M80" s="495"/>
      <c r="N80" s="495"/>
      <c r="O80" s="495"/>
      <c r="P80" s="495"/>
      <c r="Q80" s="495"/>
      <c r="R80" s="495"/>
      <c r="S80" s="495"/>
      <c r="T80" s="495"/>
      <c r="U80" s="481"/>
      <c r="V80" s="481"/>
      <c r="W80" s="493"/>
      <c r="X80" s="493"/>
      <c r="Y80" s="493"/>
      <c r="Z80" s="493"/>
      <c r="AA80" s="493"/>
      <c r="AB80" s="493"/>
      <c r="AC80" s="493"/>
      <c r="AD80" s="493"/>
      <c r="AE80" s="493"/>
      <c r="AF80" s="493"/>
      <c r="AG80" s="493"/>
      <c r="AH80" s="493"/>
      <c r="AI80" s="493"/>
      <c r="AJ80" s="493"/>
      <c r="AK80" s="493"/>
      <c r="AL80" s="493"/>
      <c r="AM80" s="493"/>
      <c r="AN80" s="493"/>
      <c r="AO80" s="493"/>
      <c r="AQ80" s="261"/>
      <c r="AR80" s="262"/>
    </row>
    <row r="81" spans="1:44" ht="7.5" customHeight="1" x14ac:dyDescent="0.25">
      <c r="A81" s="482"/>
      <c r="B81" s="495"/>
      <c r="C81" s="495"/>
      <c r="D81" s="495"/>
      <c r="E81" s="495"/>
      <c r="F81" s="495"/>
      <c r="G81" s="495"/>
      <c r="H81" s="495"/>
      <c r="I81" s="495"/>
      <c r="J81" s="495"/>
      <c r="K81" s="495"/>
      <c r="L81" s="495"/>
      <c r="M81" s="495"/>
      <c r="N81" s="495"/>
      <c r="O81" s="495"/>
      <c r="P81" s="495"/>
      <c r="Q81" s="495"/>
      <c r="R81" s="495"/>
      <c r="S81" s="495"/>
      <c r="T81" s="495"/>
      <c r="U81" s="481"/>
      <c r="V81" s="481"/>
      <c r="W81" s="493"/>
      <c r="X81" s="493"/>
      <c r="Y81" s="493"/>
      <c r="Z81" s="493"/>
      <c r="AA81" s="493"/>
      <c r="AB81" s="493"/>
      <c r="AC81" s="493"/>
      <c r="AD81" s="493"/>
      <c r="AE81" s="493"/>
      <c r="AF81" s="493"/>
      <c r="AG81" s="493"/>
      <c r="AH81" s="493"/>
      <c r="AI81" s="493"/>
      <c r="AJ81" s="493"/>
      <c r="AK81" s="493"/>
      <c r="AL81" s="493"/>
      <c r="AM81" s="493"/>
      <c r="AN81" s="493"/>
      <c r="AO81" s="493"/>
      <c r="AQ81" s="261"/>
      <c r="AR81" s="262"/>
    </row>
    <row r="82" spans="1:44" ht="14.25" customHeight="1" x14ac:dyDescent="0.25">
      <c r="A82" s="482"/>
      <c r="B82" s="495"/>
      <c r="C82" s="495"/>
      <c r="D82" s="495"/>
      <c r="E82" s="495"/>
      <c r="F82" s="495"/>
      <c r="G82" s="495"/>
      <c r="H82" s="495"/>
      <c r="I82" s="495"/>
      <c r="J82" s="495"/>
      <c r="K82" s="495"/>
      <c r="L82" s="495"/>
      <c r="M82" s="495"/>
      <c r="N82" s="495"/>
      <c r="O82" s="495"/>
      <c r="P82" s="495"/>
      <c r="Q82" s="495"/>
      <c r="R82" s="495"/>
      <c r="S82" s="495"/>
      <c r="T82" s="495"/>
      <c r="U82" s="481"/>
      <c r="V82" s="481"/>
      <c r="W82" s="493"/>
      <c r="X82" s="493"/>
      <c r="Y82" s="493"/>
      <c r="Z82" s="493"/>
      <c r="AA82" s="493"/>
      <c r="AB82" s="493"/>
      <c r="AC82" s="493"/>
      <c r="AD82" s="493"/>
      <c r="AE82" s="493"/>
      <c r="AF82" s="493"/>
      <c r="AG82" s="493"/>
      <c r="AH82" s="493"/>
      <c r="AI82" s="493"/>
      <c r="AJ82" s="493"/>
      <c r="AK82" s="493"/>
      <c r="AL82" s="493"/>
      <c r="AM82" s="493"/>
      <c r="AN82" s="493"/>
      <c r="AO82" s="493"/>
      <c r="AR82" s="262"/>
    </row>
    <row r="83" spans="1:44" ht="14.25" customHeight="1" x14ac:dyDescent="0.25">
      <c r="A83" s="482"/>
      <c r="B83" s="495"/>
      <c r="C83" s="495"/>
      <c r="D83" s="495"/>
      <c r="E83" s="495"/>
      <c r="F83" s="495"/>
      <c r="G83" s="495"/>
      <c r="H83" s="495"/>
      <c r="I83" s="495"/>
      <c r="J83" s="495"/>
      <c r="K83" s="495"/>
      <c r="L83" s="495"/>
      <c r="M83" s="495"/>
      <c r="N83" s="495"/>
      <c r="O83" s="495"/>
      <c r="P83" s="495"/>
      <c r="Q83" s="495"/>
      <c r="R83" s="495"/>
      <c r="S83" s="495"/>
      <c r="T83" s="495"/>
      <c r="U83" s="481"/>
      <c r="V83" s="481"/>
      <c r="W83" s="493"/>
      <c r="X83" s="493"/>
      <c r="Y83" s="493"/>
      <c r="Z83" s="493"/>
      <c r="AA83" s="493"/>
      <c r="AB83" s="493"/>
      <c r="AC83" s="493"/>
      <c r="AD83" s="493"/>
      <c r="AE83" s="493"/>
      <c r="AF83" s="493"/>
      <c r="AG83" s="493"/>
      <c r="AH83" s="493"/>
      <c r="AI83" s="493"/>
      <c r="AJ83" s="493"/>
      <c r="AK83" s="493"/>
      <c r="AL83" s="493"/>
      <c r="AM83" s="493"/>
      <c r="AN83" s="493"/>
      <c r="AO83" s="493"/>
      <c r="AR83" s="262"/>
    </row>
    <row r="84" spans="1:44" ht="6.75" customHeight="1" x14ac:dyDescent="0.25">
      <c r="A84" s="482"/>
      <c r="B84" s="495"/>
      <c r="C84" s="495"/>
      <c r="D84" s="495"/>
      <c r="E84" s="495"/>
      <c r="F84" s="495"/>
      <c r="G84" s="495"/>
      <c r="H84" s="495"/>
      <c r="I84" s="495"/>
      <c r="J84" s="495"/>
      <c r="K84" s="495"/>
      <c r="L84" s="495"/>
      <c r="M84" s="495"/>
      <c r="N84" s="495"/>
      <c r="O84" s="495"/>
      <c r="P84" s="495"/>
      <c r="Q84" s="495"/>
      <c r="R84" s="495"/>
      <c r="S84" s="495"/>
      <c r="T84" s="495"/>
      <c r="U84" s="481"/>
      <c r="V84" s="481"/>
      <c r="W84" s="486"/>
      <c r="X84" s="486"/>
      <c r="Y84" s="486"/>
      <c r="Z84" s="486"/>
      <c r="AA84" s="486"/>
      <c r="AB84" s="486"/>
      <c r="AC84" s="486"/>
      <c r="AD84" s="486"/>
      <c r="AE84" s="486"/>
      <c r="AF84" s="486"/>
      <c r="AG84" s="486"/>
      <c r="AH84" s="486"/>
      <c r="AI84" s="486"/>
      <c r="AJ84" s="486"/>
      <c r="AK84" s="486"/>
      <c r="AL84" s="486"/>
      <c r="AM84" s="486"/>
      <c r="AN84" s="486"/>
      <c r="AO84" s="486"/>
    </row>
    <row r="85" spans="1:44" ht="14.25" customHeight="1" x14ac:dyDescent="0.25">
      <c r="A85" s="480"/>
      <c r="B85" s="494"/>
      <c r="C85" s="494"/>
      <c r="D85" s="494"/>
      <c r="E85" s="494"/>
      <c r="F85" s="494"/>
      <c r="G85" s="494"/>
      <c r="H85" s="494"/>
      <c r="I85" s="494"/>
      <c r="J85" s="494"/>
      <c r="K85" s="494"/>
      <c r="L85" s="494"/>
      <c r="M85" s="494"/>
      <c r="N85" s="494"/>
      <c r="O85" s="494"/>
      <c r="P85" s="494"/>
      <c r="Q85" s="494"/>
      <c r="R85" s="494"/>
      <c r="S85" s="494"/>
      <c r="T85" s="494"/>
      <c r="U85" s="481"/>
      <c r="V85" s="480"/>
      <c r="W85" s="494"/>
      <c r="X85" s="494"/>
      <c r="Y85" s="494"/>
      <c r="Z85" s="494"/>
      <c r="AA85" s="494"/>
      <c r="AB85" s="494"/>
      <c r="AC85" s="494"/>
      <c r="AD85" s="494"/>
      <c r="AE85" s="494"/>
      <c r="AF85" s="494"/>
      <c r="AG85" s="494"/>
      <c r="AH85" s="494"/>
      <c r="AI85" s="494"/>
      <c r="AJ85" s="494"/>
      <c r="AK85" s="494"/>
      <c r="AL85" s="494"/>
      <c r="AM85" s="494"/>
      <c r="AN85" s="494"/>
      <c r="AO85" s="494"/>
    </row>
    <row r="86" spans="1:44" ht="7.5" customHeight="1" x14ac:dyDescent="0.25">
      <c r="A86" s="482"/>
      <c r="B86" s="487"/>
      <c r="C86" s="481"/>
      <c r="D86" s="481"/>
      <c r="E86" s="481"/>
      <c r="F86" s="481"/>
      <c r="G86" s="481"/>
      <c r="H86" s="481"/>
      <c r="I86" s="481"/>
      <c r="J86" s="481"/>
      <c r="K86" s="481"/>
      <c r="L86" s="481"/>
      <c r="M86" s="481"/>
      <c r="N86" s="481"/>
      <c r="O86" s="481"/>
      <c r="P86" s="481"/>
      <c r="Q86" s="481"/>
      <c r="R86" s="481"/>
      <c r="S86" s="481"/>
      <c r="T86" s="481"/>
      <c r="U86" s="479"/>
      <c r="V86" s="480"/>
      <c r="W86" s="487"/>
      <c r="X86" s="481"/>
      <c r="Y86" s="482"/>
      <c r="Z86" s="488"/>
      <c r="AA86" s="481"/>
      <c r="AB86" s="481"/>
      <c r="AC86" s="481"/>
      <c r="AD86" s="481"/>
      <c r="AE86" s="481"/>
      <c r="AF86" s="481"/>
      <c r="AG86" s="481"/>
      <c r="AH86" s="481"/>
      <c r="AI86" s="481"/>
      <c r="AJ86" s="481"/>
      <c r="AK86" s="481"/>
      <c r="AL86" s="481"/>
      <c r="AM86" s="481"/>
      <c r="AN86" s="481"/>
      <c r="AO86" s="481"/>
    </row>
    <row r="87" spans="1:44" ht="18" customHeight="1" x14ac:dyDescent="0.25">
      <c r="A87" s="481"/>
      <c r="B87" s="493"/>
      <c r="C87" s="493"/>
      <c r="D87" s="493"/>
      <c r="E87" s="493"/>
      <c r="F87" s="493"/>
      <c r="G87" s="493"/>
      <c r="H87" s="493"/>
      <c r="I87" s="493"/>
      <c r="J87" s="493"/>
      <c r="K87" s="493"/>
      <c r="L87" s="493"/>
      <c r="M87" s="493"/>
      <c r="N87" s="493"/>
      <c r="O87" s="493"/>
      <c r="P87" s="493"/>
      <c r="Q87" s="493"/>
      <c r="R87" s="493"/>
      <c r="S87" s="493"/>
      <c r="T87" s="493"/>
      <c r="U87" s="481"/>
      <c r="V87" s="481"/>
      <c r="W87" s="498"/>
      <c r="X87" s="498"/>
      <c r="Y87" s="498"/>
      <c r="Z87" s="498"/>
      <c r="AA87" s="498"/>
      <c r="AB87" s="498"/>
      <c r="AC87" s="498"/>
      <c r="AD87" s="498"/>
      <c r="AE87" s="498"/>
      <c r="AF87" s="498"/>
      <c r="AG87" s="498"/>
      <c r="AH87" s="498"/>
      <c r="AI87" s="498"/>
      <c r="AJ87" s="498"/>
      <c r="AK87" s="498"/>
      <c r="AL87" s="498"/>
      <c r="AM87" s="498"/>
      <c r="AN87" s="498"/>
      <c r="AO87" s="498"/>
    </row>
    <row r="88" spans="1:44" ht="18.75" customHeight="1" x14ac:dyDescent="0.25">
      <c r="A88" s="481"/>
      <c r="B88" s="493"/>
      <c r="C88" s="493"/>
      <c r="D88" s="493"/>
      <c r="E88" s="493"/>
      <c r="F88" s="493"/>
      <c r="G88" s="493"/>
      <c r="H88" s="493"/>
      <c r="I88" s="493"/>
      <c r="J88" s="493"/>
      <c r="K88" s="493"/>
      <c r="L88" s="493"/>
      <c r="M88" s="493"/>
      <c r="N88" s="493"/>
      <c r="O88" s="493"/>
      <c r="P88" s="493"/>
      <c r="Q88" s="493"/>
      <c r="R88" s="493"/>
      <c r="S88" s="493"/>
      <c r="T88" s="493"/>
      <c r="U88" s="481"/>
      <c r="V88" s="481"/>
      <c r="W88" s="498"/>
      <c r="X88" s="498"/>
      <c r="Y88" s="498"/>
      <c r="Z88" s="498"/>
      <c r="AA88" s="498"/>
      <c r="AB88" s="498"/>
      <c r="AC88" s="498"/>
      <c r="AD88" s="498"/>
      <c r="AE88" s="498"/>
      <c r="AF88" s="498"/>
      <c r="AG88" s="498"/>
      <c r="AH88" s="498"/>
      <c r="AI88" s="498"/>
      <c r="AJ88" s="498"/>
      <c r="AK88" s="498"/>
      <c r="AL88" s="498"/>
      <c r="AM88" s="498"/>
      <c r="AN88" s="498"/>
      <c r="AO88" s="498"/>
    </row>
    <row r="89" spans="1:44" ht="17.399999999999999" customHeight="1" x14ac:dyDescent="0.25">
      <c r="A89" s="481"/>
      <c r="B89" s="486"/>
      <c r="C89" s="486"/>
      <c r="D89" s="486"/>
      <c r="E89" s="486"/>
      <c r="F89" s="486"/>
      <c r="G89" s="486"/>
      <c r="H89" s="486"/>
      <c r="I89" s="486"/>
      <c r="J89" s="486"/>
      <c r="K89" s="486"/>
      <c r="L89" s="486"/>
      <c r="M89" s="486"/>
      <c r="N89" s="486"/>
      <c r="O89" s="486"/>
      <c r="P89" s="486"/>
      <c r="Q89" s="486"/>
      <c r="R89" s="486"/>
      <c r="S89" s="486"/>
      <c r="T89" s="486"/>
      <c r="U89" s="481"/>
      <c r="V89" s="481"/>
      <c r="W89" s="498"/>
      <c r="X89" s="498"/>
      <c r="Y89" s="498"/>
      <c r="Z89" s="498"/>
      <c r="AA89" s="498"/>
      <c r="AB89" s="498"/>
      <c r="AC89" s="498"/>
      <c r="AD89" s="498"/>
      <c r="AE89" s="498"/>
      <c r="AF89" s="498"/>
      <c r="AG89" s="498"/>
      <c r="AH89" s="498"/>
      <c r="AI89" s="498"/>
      <c r="AJ89" s="498"/>
      <c r="AK89" s="498"/>
      <c r="AL89" s="498"/>
      <c r="AM89" s="498"/>
      <c r="AN89" s="498"/>
      <c r="AO89" s="498"/>
    </row>
    <row r="90" spans="1:44" ht="14.25" customHeight="1" x14ac:dyDescent="0.25">
      <c r="A90" s="480"/>
      <c r="B90" s="494"/>
      <c r="C90" s="494"/>
      <c r="D90" s="494"/>
      <c r="E90" s="494"/>
      <c r="F90" s="494"/>
      <c r="G90" s="494"/>
      <c r="H90" s="494"/>
      <c r="I90" s="494"/>
      <c r="J90" s="494"/>
      <c r="K90" s="494"/>
      <c r="L90" s="494"/>
      <c r="M90" s="494"/>
      <c r="N90" s="494"/>
      <c r="O90" s="494"/>
      <c r="P90" s="494"/>
      <c r="Q90" s="494"/>
      <c r="R90" s="494"/>
      <c r="S90" s="494"/>
      <c r="T90" s="494"/>
      <c r="U90" s="481"/>
      <c r="V90" s="481"/>
      <c r="W90" s="994"/>
      <c r="X90" s="994"/>
      <c r="Y90" s="994"/>
      <c r="Z90" s="994"/>
      <c r="AA90" s="994"/>
      <c r="AB90" s="994"/>
      <c r="AC90" s="994"/>
      <c r="AD90" s="994"/>
      <c r="AE90" s="994"/>
      <c r="AF90" s="994"/>
      <c r="AG90" s="994"/>
      <c r="AH90" s="994"/>
      <c r="AI90" s="994"/>
      <c r="AJ90" s="994"/>
      <c r="AK90" s="994"/>
      <c r="AL90" s="994"/>
      <c r="AM90" s="994"/>
      <c r="AN90" s="994"/>
      <c r="AO90" s="994"/>
    </row>
    <row r="91" spans="1:44" ht="14.25" customHeight="1" x14ac:dyDescent="0.25">
      <c r="A91" s="482"/>
      <c r="B91" s="481"/>
      <c r="C91" s="481"/>
      <c r="D91" s="481"/>
      <c r="E91" s="481"/>
      <c r="F91" s="481"/>
      <c r="G91" s="481"/>
      <c r="H91" s="481"/>
      <c r="I91" s="481"/>
      <c r="J91" s="481"/>
      <c r="K91" s="481"/>
      <c r="L91" s="481"/>
      <c r="M91" s="481"/>
      <c r="N91" s="481"/>
      <c r="O91" s="481"/>
      <c r="P91" s="481"/>
      <c r="Q91" s="481"/>
      <c r="R91" s="481"/>
      <c r="S91" s="481"/>
      <c r="T91" s="481"/>
      <c r="U91" s="481"/>
      <c r="V91" s="489"/>
      <c r="W91" s="499"/>
      <c r="X91" s="499"/>
      <c r="Y91" s="499"/>
      <c r="Z91" s="499"/>
      <c r="AA91" s="499"/>
      <c r="AB91" s="499"/>
      <c r="AC91" s="499"/>
      <c r="AD91" s="499"/>
      <c r="AE91" s="499"/>
      <c r="AF91" s="499"/>
      <c r="AG91" s="499"/>
      <c r="AH91" s="499"/>
      <c r="AI91" s="499"/>
      <c r="AJ91" s="499"/>
      <c r="AK91" s="499"/>
      <c r="AL91" s="499"/>
      <c r="AM91" s="499"/>
      <c r="AN91" s="499"/>
      <c r="AO91" s="499"/>
    </row>
    <row r="92" spans="1:44" ht="14.25" customHeight="1" x14ac:dyDescent="0.25">
      <c r="A92" s="482"/>
      <c r="B92" s="493"/>
      <c r="C92" s="493"/>
      <c r="D92" s="493"/>
      <c r="E92" s="493"/>
      <c r="F92" s="493"/>
      <c r="G92" s="493"/>
      <c r="H92" s="493"/>
      <c r="I92" s="493"/>
      <c r="J92" s="493"/>
      <c r="K92" s="493"/>
      <c r="L92" s="493"/>
      <c r="M92" s="493"/>
      <c r="N92" s="493"/>
      <c r="O92" s="493"/>
      <c r="P92" s="493"/>
      <c r="Q92" s="493"/>
      <c r="R92" s="493"/>
      <c r="S92" s="493"/>
      <c r="T92" s="493"/>
      <c r="U92" s="481"/>
      <c r="V92" s="481"/>
      <c r="W92" s="481"/>
      <c r="X92" s="481"/>
      <c r="Y92" s="482"/>
      <c r="Z92" s="490"/>
      <c r="AA92" s="481"/>
      <c r="AB92" s="481"/>
      <c r="AC92" s="481"/>
      <c r="AD92" s="481"/>
      <c r="AE92" s="481"/>
      <c r="AF92" s="481"/>
      <c r="AG92" s="481"/>
      <c r="AH92" s="481"/>
      <c r="AI92" s="481"/>
      <c r="AJ92" s="481"/>
      <c r="AK92" s="481"/>
      <c r="AL92" s="481"/>
      <c r="AM92" s="481"/>
      <c r="AN92" s="481"/>
      <c r="AO92" s="481"/>
    </row>
    <row r="93" spans="1:44" ht="14.25" customHeight="1" x14ac:dyDescent="0.25">
      <c r="A93" s="482"/>
      <c r="B93" s="493"/>
      <c r="C93" s="493"/>
      <c r="D93" s="493"/>
      <c r="E93" s="493"/>
      <c r="F93" s="493"/>
      <c r="G93" s="493"/>
      <c r="H93" s="493"/>
      <c r="I93" s="493"/>
      <c r="J93" s="493"/>
      <c r="K93" s="493"/>
      <c r="L93" s="493"/>
      <c r="M93" s="493"/>
      <c r="N93" s="493"/>
      <c r="O93" s="493"/>
      <c r="P93" s="493"/>
      <c r="Q93" s="493"/>
      <c r="R93" s="493"/>
      <c r="S93" s="493"/>
      <c r="T93" s="493"/>
      <c r="U93" s="481"/>
      <c r="V93" s="481"/>
      <c r="W93" s="493"/>
      <c r="X93" s="493"/>
      <c r="Y93" s="493"/>
      <c r="Z93" s="493"/>
      <c r="AA93" s="493"/>
      <c r="AB93" s="493"/>
      <c r="AC93" s="493"/>
      <c r="AD93" s="493"/>
      <c r="AE93" s="493"/>
      <c r="AF93" s="493"/>
      <c r="AG93" s="493"/>
      <c r="AH93" s="493"/>
      <c r="AI93" s="493"/>
      <c r="AJ93" s="493"/>
      <c r="AK93" s="493"/>
      <c r="AL93" s="493"/>
      <c r="AM93" s="493"/>
      <c r="AN93" s="493"/>
      <c r="AO93" s="493"/>
    </row>
    <row r="94" spans="1:44" ht="14.25" customHeight="1" x14ac:dyDescent="0.25">
      <c r="A94" s="482"/>
      <c r="B94" s="493"/>
      <c r="C94" s="493"/>
      <c r="D94" s="493"/>
      <c r="E94" s="493"/>
      <c r="F94" s="493"/>
      <c r="G94" s="493"/>
      <c r="H94" s="493"/>
      <c r="I94" s="493"/>
      <c r="J94" s="493"/>
      <c r="K94" s="493"/>
      <c r="L94" s="493"/>
      <c r="M94" s="493"/>
      <c r="N94" s="493"/>
      <c r="O94" s="493"/>
      <c r="P94" s="493"/>
      <c r="Q94" s="493"/>
      <c r="R94" s="493"/>
      <c r="S94" s="493"/>
      <c r="T94" s="493"/>
      <c r="U94" s="481"/>
      <c r="V94" s="481"/>
      <c r="W94" s="493"/>
      <c r="X94" s="493"/>
      <c r="Y94" s="493"/>
      <c r="Z94" s="493"/>
      <c r="AA94" s="493"/>
      <c r="AB94" s="493"/>
      <c r="AC94" s="493"/>
      <c r="AD94" s="493"/>
      <c r="AE94" s="493"/>
      <c r="AF94" s="493"/>
      <c r="AG94" s="493"/>
      <c r="AH94" s="493"/>
      <c r="AI94" s="493"/>
      <c r="AJ94" s="493"/>
      <c r="AK94" s="493"/>
      <c r="AL94" s="493"/>
      <c r="AM94" s="493"/>
      <c r="AN94" s="493"/>
      <c r="AO94" s="493"/>
    </row>
    <row r="95" spans="1:44" ht="14.25" customHeight="1" x14ac:dyDescent="0.25">
      <c r="A95" s="482"/>
      <c r="B95" s="493"/>
      <c r="C95" s="493"/>
      <c r="D95" s="493"/>
      <c r="E95" s="493"/>
      <c r="F95" s="493"/>
      <c r="G95" s="493"/>
      <c r="H95" s="493"/>
      <c r="I95" s="493"/>
      <c r="J95" s="493"/>
      <c r="K95" s="493"/>
      <c r="L95" s="493"/>
      <c r="M95" s="493"/>
      <c r="N95" s="493"/>
      <c r="O95" s="493"/>
      <c r="P95" s="493"/>
      <c r="Q95" s="493"/>
      <c r="R95" s="493"/>
      <c r="S95" s="493"/>
      <c r="T95" s="493"/>
      <c r="U95" s="481"/>
      <c r="V95" s="481"/>
      <c r="W95" s="493"/>
      <c r="X95" s="493"/>
      <c r="Y95" s="493"/>
      <c r="Z95" s="493"/>
      <c r="AA95" s="493"/>
      <c r="AB95" s="493"/>
      <c r="AC95" s="493"/>
      <c r="AD95" s="493"/>
      <c r="AE95" s="493"/>
      <c r="AF95" s="493"/>
      <c r="AG95" s="493"/>
      <c r="AH95" s="493"/>
      <c r="AI95" s="493"/>
      <c r="AJ95" s="493"/>
      <c r="AK95" s="493"/>
      <c r="AL95" s="493"/>
      <c r="AM95" s="493"/>
      <c r="AN95" s="493"/>
      <c r="AO95" s="493"/>
    </row>
    <row r="96" spans="1:44" ht="14.25" customHeight="1" x14ac:dyDescent="0.25">
      <c r="A96" s="482"/>
      <c r="B96" s="493"/>
      <c r="C96" s="493"/>
      <c r="D96" s="493"/>
      <c r="E96" s="493"/>
      <c r="F96" s="493"/>
      <c r="G96" s="493"/>
      <c r="H96" s="493"/>
      <c r="I96" s="493"/>
      <c r="J96" s="493"/>
      <c r="K96" s="493"/>
      <c r="L96" s="493"/>
      <c r="M96" s="493"/>
      <c r="N96" s="493"/>
      <c r="O96" s="493"/>
      <c r="P96" s="493"/>
      <c r="Q96" s="493"/>
      <c r="R96" s="493"/>
      <c r="S96" s="493"/>
      <c r="T96" s="493"/>
      <c r="U96" s="481"/>
      <c r="V96" s="481"/>
      <c r="W96" s="493"/>
      <c r="X96" s="493"/>
      <c r="Y96" s="493"/>
      <c r="Z96" s="493"/>
      <c r="AA96" s="493"/>
      <c r="AB96" s="493"/>
      <c r="AC96" s="493"/>
      <c r="AD96" s="493"/>
      <c r="AE96" s="493"/>
      <c r="AF96" s="493"/>
      <c r="AG96" s="493"/>
      <c r="AH96" s="493"/>
      <c r="AI96" s="493"/>
      <c r="AJ96" s="493"/>
      <c r="AK96" s="493"/>
      <c r="AL96" s="493"/>
      <c r="AM96" s="493"/>
      <c r="AN96" s="493"/>
      <c r="AO96" s="493"/>
    </row>
    <row r="97" spans="1:41" ht="14.25" customHeight="1" x14ac:dyDescent="0.25">
      <c r="A97" s="482"/>
      <c r="B97" s="493"/>
      <c r="C97" s="493"/>
      <c r="D97" s="493"/>
      <c r="E97" s="493"/>
      <c r="F97" s="493"/>
      <c r="G97" s="493"/>
      <c r="H97" s="493"/>
      <c r="I97" s="493"/>
      <c r="J97" s="493"/>
      <c r="K97" s="493"/>
      <c r="L97" s="493"/>
      <c r="M97" s="493"/>
      <c r="N97" s="493"/>
      <c r="O97" s="493"/>
      <c r="P97" s="493"/>
      <c r="Q97" s="493"/>
      <c r="R97" s="493"/>
      <c r="S97" s="493"/>
      <c r="T97" s="493"/>
      <c r="U97" s="481"/>
      <c r="V97" s="481"/>
      <c r="W97" s="493"/>
      <c r="X97" s="493"/>
      <c r="Y97" s="493"/>
      <c r="Z97" s="493"/>
      <c r="AA97" s="493"/>
      <c r="AB97" s="493"/>
      <c r="AC97" s="493"/>
      <c r="AD97" s="493"/>
      <c r="AE97" s="493"/>
      <c r="AF97" s="493"/>
      <c r="AG97" s="493"/>
      <c r="AH97" s="493"/>
      <c r="AI97" s="493"/>
      <c r="AJ97" s="493"/>
      <c r="AK97" s="493"/>
      <c r="AL97" s="493"/>
      <c r="AM97" s="493"/>
      <c r="AN97" s="493"/>
      <c r="AO97" s="493"/>
    </row>
    <row r="98" spans="1:41" ht="14.25" customHeight="1" x14ac:dyDescent="0.25">
      <c r="A98" s="482"/>
      <c r="B98" s="493"/>
      <c r="C98" s="493"/>
      <c r="D98" s="493"/>
      <c r="E98" s="493"/>
      <c r="F98" s="493"/>
      <c r="G98" s="493"/>
      <c r="H98" s="493"/>
      <c r="I98" s="493"/>
      <c r="J98" s="493"/>
      <c r="K98" s="493"/>
      <c r="L98" s="493"/>
      <c r="M98" s="493"/>
      <c r="N98" s="493"/>
      <c r="O98" s="493"/>
      <c r="P98" s="493"/>
      <c r="Q98" s="493"/>
      <c r="R98" s="493"/>
      <c r="S98" s="493"/>
      <c r="T98" s="493"/>
      <c r="U98" s="481"/>
      <c r="V98" s="479"/>
      <c r="W98" s="483"/>
      <c r="X98" s="483"/>
      <c r="Y98" s="483"/>
      <c r="Z98" s="483"/>
      <c r="AA98" s="483"/>
      <c r="AB98" s="483"/>
      <c r="AC98" s="483"/>
      <c r="AD98" s="483"/>
      <c r="AE98" s="483"/>
      <c r="AF98" s="483"/>
      <c r="AG98" s="483"/>
      <c r="AH98" s="483"/>
      <c r="AI98" s="483"/>
      <c r="AJ98" s="483"/>
      <c r="AK98" s="483"/>
      <c r="AL98" s="483"/>
      <c r="AM98" s="483"/>
      <c r="AN98" s="483"/>
      <c r="AO98" s="483"/>
    </row>
    <row r="99" spans="1:41" ht="14.25" customHeight="1" x14ac:dyDescent="0.25">
      <c r="A99" s="482"/>
      <c r="B99" s="493"/>
      <c r="C99" s="493"/>
      <c r="D99" s="493"/>
      <c r="E99" s="493"/>
      <c r="F99" s="493"/>
      <c r="G99" s="493"/>
      <c r="H99" s="493"/>
      <c r="I99" s="493"/>
      <c r="J99" s="493"/>
      <c r="K99" s="493"/>
      <c r="L99" s="493"/>
      <c r="M99" s="493"/>
      <c r="N99" s="493"/>
      <c r="O99" s="493"/>
      <c r="P99" s="493"/>
      <c r="Q99" s="493"/>
      <c r="R99" s="493"/>
      <c r="S99" s="493"/>
      <c r="T99" s="493"/>
      <c r="U99" s="481"/>
      <c r="V99" s="491"/>
      <c r="W99" s="500"/>
      <c r="X99" s="500"/>
      <c r="Y99" s="500"/>
      <c r="Z99" s="500"/>
      <c r="AA99" s="500"/>
      <c r="AB99" s="500"/>
      <c r="AC99" s="500"/>
      <c r="AD99" s="500"/>
      <c r="AE99" s="500"/>
      <c r="AF99" s="500"/>
      <c r="AG99" s="500"/>
      <c r="AH99" s="500"/>
      <c r="AI99" s="500"/>
      <c r="AJ99" s="500"/>
      <c r="AK99" s="500"/>
      <c r="AL99" s="500"/>
      <c r="AM99" s="500"/>
      <c r="AN99" s="500"/>
      <c r="AO99" s="500"/>
    </row>
    <row r="100" spans="1:41" ht="14.25" customHeight="1" x14ac:dyDescent="0.25">
      <c r="A100" s="492"/>
      <c r="B100" s="493"/>
      <c r="C100" s="493"/>
      <c r="D100" s="493"/>
      <c r="E100" s="493"/>
      <c r="F100" s="493"/>
      <c r="G100" s="493"/>
      <c r="H100" s="493"/>
      <c r="I100" s="493"/>
      <c r="J100" s="493"/>
      <c r="K100" s="493"/>
      <c r="L100" s="493"/>
      <c r="M100" s="493"/>
      <c r="N100" s="493"/>
      <c r="O100" s="493"/>
      <c r="P100" s="493"/>
      <c r="Q100" s="493"/>
      <c r="R100" s="493"/>
      <c r="S100" s="493"/>
      <c r="T100" s="493"/>
      <c r="U100" s="481"/>
      <c r="V100" s="481"/>
      <c r="W100" s="481"/>
      <c r="X100" s="481"/>
      <c r="Y100" s="482"/>
      <c r="Z100" s="490"/>
      <c r="AA100" s="481"/>
      <c r="AB100" s="481"/>
      <c r="AC100" s="481"/>
      <c r="AD100" s="481"/>
      <c r="AE100" s="481"/>
      <c r="AF100" s="481"/>
      <c r="AG100" s="481"/>
      <c r="AH100" s="481"/>
      <c r="AI100" s="481"/>
      <c r="AJ100" s="481"/>
      <c r="AK100" s="481"/>
      <c r="AL100" s="481"/>
      <c r="AM100" s="481"/>
      <c r="AN100" s="481"/>
      <c r="AO100" s="481"/>
    </row>
    <row r="101" spans="1:41" ht="14.25" customHeight="1" x14ac:dyDescent="0.25">
      <c r="A101" s="482"/>
      <c r="B101" s="493"/>
      <c r="C101" s="493"/>
      <c r="D101" s="493"/>
      <c r="E101" s="493"/>
      <c r="F101" s="493"/>
      <c r="G101" s="493"/>
      <c r="H101" s="493"/>
      <c r="I101" s="493"/>
      <c r="J101" s="493"/>
      <c r="K101" s="493"/>
      <c r="L101" s="493"/>
      <c r="M101" s="493"/>
      <c r="N101" s="493"/>
      <c r="O101" s="493"/>
      <c r="P101" s="493"/>
      <c r="Q101" s="493"/>
      <c r="R101" s="493"/>
      <c r="S101" s="493"/>
      <c r="T101" s="493"/>
      <c r="U101" s="481"/>
      <c r="V101" s="482"/>
      <c r="W101" s="495"/>
      <c r="X101" s="495"/>
      <c r="Y101" s="495"/>
      <c r="Z101" s="495"/>
      <c r="AA101" s="495"/>
      <c r="AB101" s="495"/>
      <c r="AC101" s="495"/>
      <c r="AD101" s="495"/>
      <c r="AE101" s="495"/>
      <c r="AF101" s="495"/>
      <c r="AG101" s="495"/>
      <c r="AH101" s="495"/>
      <c r="AI101" s="495"/>
      <c r="AJ101" s="495"/>
      <c r="AK101" s="495"/>
      <c r="AL101" s="495"/>
      <c r="AM101" s="495"/>
      <c r="AN101" s="495"/>
      <c r="AO101" s="495"/>
    </row>
    <row r="102" spans="1:41" ht="14.25" customHeight="1" x14ac:dyDescent="0.25">
      <c r="A102" s="482"/>
      <c r="B102" s="493"/>
      <c r="C102" s="493"/>
      <c r="D102" s="493"/>
      <c r="E102" s="493"/>
      <c r="F102" s="493"/>
      <c r="G102" s="493"/>
      <c r="H102" s="493"/>
      <c r="I102" s="493"/>
      <c r="J102" s="493"/>
      <c r="K102" s="493"/>
      <c r="L102" s="493"/>
      <c r="M102" s="493"/>
      <c r="N102" s="493"/>
      <c r="O102" s="493"/>
      <c r="P102" s="493"/>
      <c r="Q102" s="493"/>
      <c r="R102" s="493"/>
      <c r="S102" s="493"/>
      <c r="T102" s="493"/>
      <c r="U102" s="481"/>
      <c r="V102" s="479"/>
      <c r="W102" s="495"/>
      <c r="X102" s="495"/>
      <c r="Y102" s="495"/>
      <c r="Z102" s="495"/>
      <c r="AA102" s="495"/>
      <c r="AB102" s="495"/>
      <c r="AC102" s="495"/>
      <c r="AD102" s="495"/>
      <c r="AE102" s="495"/>
      <c r="AF102" s="495"/>
      <c r="AG102" s="495"/>
      <c r="AH102" s="495"/>
      <c r="AI102" s="495"/>
      <c r="AJ102" s="495"/>
      <c r="AK102" s="495"/>
      <c r="AL102" s="495"/>
      <c r="AM102" s="495"/>
      <c r="AN102" s="495"/>
      <c r="AO102" s="495"/>
    </row>
    <row r="103" spans="1:41" ht="14.25" customHeight="1" x14ac:dyDescent="0.25">
      <c r="A103" s="480"/>
      <c r="B103" s="494"/>
      <c r="C103" s="494"/>
      <c r="D103" s="494"/>
      <c r="E103" s="494"/>
      <c r="F103" s="494"/>
      <c r="G103" s="494"/>
      <c r="H103" s="494"/>
      <c r="I103" s="494"/>
      <c r="J103" s="494"/>
      <c r="K103" s="494"/>
      <c r="L103" s="494"/>
      <c r="M103" s="494"/>
      <c r="N103" s="494"/>
      <c r="O103" s="494"/>
      <c r="P103" s="494"/>
      <c r="Q103" s="494"/>
      <c r="R103" s="494"/>
      <c r="S103" s="494"/>
      <c r="T103" s="494"/>
      <c r="U103" s="481"/>
      <c r="V103" s="481"/>
      <c r="W103" s="495"/>
      <c r="X103" s="495"/>
      <c r="Y103" s="495"/>
      <c r="Z103" s="495"/>
      <c r="AA103" s="495"/>
      <c r="AB103" s="495"/>
      <c r="AC103" s="495"/>
      <c r="AD103" s="495"/>
      <c r="AE103" s="495"/>
      <c r="AF103" s="495"/>
      <c r="AG103" s="495"/>
      <c r="AH103" s="495"/>
      <c r="AI103" s="495"/>
      <c r="AJ103" s="495"/>
      <c r="AK103" s="495"/>
      <c r="AL103" s="495"/>
      <c r="AM103" s="495"/>
      <c r="AN103" s="495"/>
      <c r="AO103" s="495"/>
    </row>
    <row r="104" spans="1:41" ht="14.25" customHeight="1" x14ac:dyDescent="0.25">
      <c r="A104" s="482"/>
      <c r="B104" s="483"/>
      <c r="C104" s="483"/>
      <c r="D104" s="483"/>
      <c r="E104" s="483"/>
      <c r="F104" s="483"/>
      <c r="G104" s="483"/>
      <c r="H104" s="483"/>
      <c r="I104" s="483"/>
      <c r="J104" s="483"/>
      <c r="K104" s="483"/>
      <c r="L104" s="483"/>
      <c r="M104" s="483"/>
      <c r="N104" s="483"/>
      <c r="O104" s="483"/>
      <c r="P104" s="483"/>
      <c r="Q104" s="483"/>
      <c r="R104" s="483"/>
      <c r="S104" s="483"/>
      <c r="T104" s="483"/>
      <c r="U104" s="481"/>
      <c r="V104" s="481"/>
      <c r="W104" s="495"/>
      <c r="X104" s="495"/>
      <c r="Y104" s="495"/>
      <c r="Z104" s="495"/>
      <c r="AA104" s="495"/>
      <c r="AB104" s="495"/>
      <c r="AC104" s="495"/>
      <c r="AD104" s="495"/>
      <c r="AE104" s="495"/>
      <c r="AF104" s="495"/>
      <c r="AG104" s="495"/>
      <c r="AH104" s="495"/>
      <c r="AI104" s="495"/>
      <c r="AJ104" s="495"/>
      <c r="AK104" s="495"/>
      <c r="AL104" s="495"/>
      <c r="AM104" s="495"/>
      <c r="AN104" s="495"/>
      <c r="AO104" s="495"/>
    </row>
    <row r="105" spans="1:41" ht="14.25" customHeight="1" x14ac:dyDescent="0.25">
      <c r="A105" s="994"/>
      <c r="B105" s="493"/>
      <c r="C105" s="493"/>
      <c r="D105" s="493"/>
      <c r="E105" s="493"/>
      <c r="F105" s="493"/>
      <c r="G105" s="493"/>
      <c r="H105" s="493"/>
      <c r="I105" s="493"/>
      <c r="J105" s="493"/>
      <c r="K105" s="493"/>
      <c r="L105" s="493"/>
      <c r="M105" s="493"/>
      <c r="N105" s="493"/>
      <c r="O105" s="493"/>
      <c r="P105" s="493"/>
      <c r="Q105" s="493"/>
      <c r="R105" s="493"/>
      <c r="S105" s="493"/>
      <c r="T105" s="493"/>
      <c r="U105" s="481"/>
      <c r="V105" s="481"/>
      <c r="W105" s="495"/>
      <c r="X105" s="495"/>
      <c r="Y105" s="495"/>
      <c r="Z105" s="495"/>
      <c r="AA105" s="495"/>
      <c r="AB105" s="495"/>
      <c r="AC105" s="495"/>
      <c r="AD105" s="495"/>
      <c r="AE105" s="495"/>
      <c r="AF105" s="495"/>
      <c r="AG105" s="495"/>
      <c r="AH105" s="495"/>
      <c r="AI105" s="495"/>
      <c r="AJ105" s="495"/>
      <c r="AK105" s="495"/>
      <c r="AL105" s="495"/>
      <c r="AM105" s="495"/>
      <c r="AN105" s="495"/>
      <c r="AO105" s="495"/>
    </row>
    <row r="106" spans="1:41" ht="14.25" customHeight="1" x14ac:dyDescent="0.25">
      <c r="A106" s="484"/>
      <c r="B106" s="493"/>
      <c r="C106" s="493"/>
      <c r="D106" s="493"/>
      <c r="E106" s="493"/>
      <c r="F106" s="493"/>
      <c r="G106" s="493"/>
      <c r="H106" s="493"/>
      <c r="I106" s="493"/>
      <c r="J106" s="493"/>
      <c r="K106" s="493"/>
      <c r="L106" s="493"/>
      <c r="M106" s="493"/>
      <c r="N106" s="493"/>
      <c r="O106" s="493"/>
      <c r="P106" s="493"/>
      <c r="Q106" s="493"/>
      <c r="R106" s="493"/>
      <c r="S106" s="493"/>
      <c r="T106" s="493"/>
      <c r="U106" s="481"/>
      <c r="V106" s="480"/>
      <c r="W106" s="494"/>
      <c r="X106" s="494"/>
      <c r="Y106" s="494"/>
      <c r="Z106" s="494"/>
      <c r="AA106" s="494"/>
      <c r="AB106" s="494"/>
      <c r="AC106" s="494"/>
      <c r="AD106" s="494"/>
      <c r="AE106" s="494"/>
      <c r="AF106" s="494"/>
      <c r="AG106" s="494"/>
      <c r="AH106" s="494"/>
      <c r="AI106" s="494"/>
      <c r="AJ106" s="494"/>
      <c r="AK106" s="494"/>
      <c r="AL106" s="494"/>
      <c r="AM106" s="494"/>
      <c r="AN106" s="494"/>
      <c r="AO106" s="494"/>
    </row>
    <row r="107" spans="1:41" ht="14.25" customHeight="1" x14ac:dyDescent="0.25">
      <c r="A107" s="482"/>
      <c r="B107" s="493"/>
      <c r="C107" s="493"/>
      <c r="D107" s="493"/>
      <c r="E107" s="493"/>
      <c r="F107" s="493"/>
      <c r="G107" s="493"/>
      <c r="H107" s="493"/>
      <c r="I107" s="493"/>
      <c r="J107" s="493"/>
      <c r="K107" s="493"/>
      <c r="L107" s="493"/>
      <c r="M107" s="493"/>
      <c r="N107" s="493"/>
      <c r="O107" s="493"/>
      <c r="P107" s="493"/>
      <c r="Q107" s="493"/>
      <c r="R107" s="493"/>
      <c r="S107" s="493"/>
      <c r="T107" s="493"/>
      <c r="U107" s="481"/>
      <c r="V107" s="480"/>
      <c r="W107" s="487"/>
      <c r="X107" s="481"/>
      <c r="Y107" s="481"/>
      <c r="Z107" s="481"/>
      <c r="AA107" s="481"/>
      <c r="AB107" s="481"/>
      <c r="AC107" s="481"/>
      <c r="AD107" s="481"/>
      <c r="AE107" s="481"/>
      <c r="AF107" s="481"/>
      <c r="AG107" s="481"/>
      <c r="AH107" s="481"/>
      <c r="AI107" s="481"/>
      <c r="AJ107" s="481"/>
      <c r="AK107" s="481"/>
      <c r="AL107" s="481"/>
      <c r="AM107" s="481"/>
      <c r="AN107" s="481"/>
      <c r="AO107" s="481"/>
    </row>
    <row r="108" spans="1:41" ht="14.25" customHeight="1" x14ac:dyDescent="0.25">
      <c r="A108" s="484"/>
      <c r="B108" s="493"/>
      <c r="C108" s="493"/>
      <c r="D108" s="493"/>
      <c r="E108" s="493"/>
      <c r="F108" s="493"/>
      <c r="G108" s="493"/>
      <c r="H108" s="493"/>
      <c r="I108" s="493"/>
      <c r="J108" s="493"/>
      <c r="K108" s="493"/>
      <c r="L108" s="493"/>
      <c r="M108" s="493"/>
      <c r="N108" s="493"/>
      <c r="O108" s="493"/>
      <c r="P108" s="493"/>
      <c r="Q108" s="493"/>
      <c r="R108" s="493"/>
      <c r="S108" s="493"/>
      <c r="T108" s="493"/>
      <c r="U108" s="479"/>
      <c r="V108" s="479"/>
      <c r="W108" s="493"/>
      <c r="X108" s="493"/>
      <c r="Y108" s="493"/>
      <c r="Z108" s="493"/>
      <c r="AA108" s="493"/>
      <c r="AB108" s="493"/>
      <c r="AC108" s="493"/>
      <c r="AD108" s="493"/>
      <c r="AE108" s="493"/>
      <c r="AF108" s="493"/>
      <c r="AG108" s="493"/>
      <c r="AH108" s="493"/>
      <c r="AI108" s="493"/>
      <c r="AJ108" s="493"/>
      <c r="AK108" s="493"/>
      <c r="AL108" s="493"/>
      <c r="AM108" s="493"/>
      <c r="AN108" s="493"/>
      <c r="AO108" s="493"/>
    </row>
    <row r="109" spans="1:41" ht="14.25" customHeight="1" x14ac:dyDescent="0.25">
      <c r="A109" s="484"/>
      <c r="B109" s="493"/>
      <c r="C109" s="493"/>
      <c r="D109" s="493"/>
      <c r="E109" s="493"/>
      <c r="F109" s="493"/>
      <c r="G109" s="493"/>
      <c r="H109" s="493"/>
      <c r="I109" s="493"/>
      <c r="J109" s="493"/>
      <c r="K109" s="493"/>
      <c r="L109" s="493"/>
      <c r="M109" s="493"/>
      <c r="N109" s="493"/>
      <c r="O109" s="493"/>
      <c r="P109" s="493"/>
      <c r="Q109" s="493"/>
      <c r="R109" s="493"/>
      <c r="S109" s="493"/>
      <c r="T109" s="493"/>
      <c r="U109" s="481"/>
      <c r="V109" s="481"/>
      <c r="W109" s="493"/>
      <c r="X109" s="493"/>
      <c r="Y109" s="493"/>
      <c r="Z109" s="493"/>
      <c r="AA109" s="493"/>
      <c r="AB109" s="493"/>
      <c r="AC109" s="493"/>
      <c r="AD109" s="493"/>
      <c r="AE109" s="493"/>
      <c r="AF109" s="493"/>
      <c r="AG109" s="493"/>
      <c r="AH109" s="493"/>
      <c r="AI109" s="493"/>
      <c r="AJ109" s="493"/>
      <c r="AK109" s="493"/>
      <c r="AL109" s="493"/>
      <c r="AM109" s="493"/>
      <c r="AN109" s="493"/>
      <c r="AO109" s="493"/>
    </row>
    <row r="110" spans="1:41" ht="14.25" customHeight="1" x14ac:dyDescent="0.25">
      <c r="A110" s="482"/>
      <c r="B110" s="493"/>
      <c r="C110" s="493"/>
      <c r="D110" s="493"/>
      <c r="E110" s="493"/>
      <c r="F110" s="493"/>
      <c r="G110" s="493"/>
      <c r="H110" s="493"/>
      <c r="I110" s="493"/>
      <c r="J110" s="493"/>
      <c r="K110" s="493"/>
      <c r="L110" s="493"/>
      <c r="M110" s="493"/>
      <c r="N110" s="493"/>
      <c r="O110" s="493"/>
      <c r="P110" s="493"/>
      <c r="Q110" s="493"/>
      <c r="R110" s="493"/>
      <c r="S110" s="493"/>
      <c r="T110" s="493"/>
      <c r="U110" s="481"/>
      <c r="V110" s="481"/>
      <c r="W110" s="493"/>
      <c r="X110" s="493"/>
      <c r="Y110" s="493"/>
      <c r="Z110" s="493"/>
      <c r="AA110" s="493"/>
      <c r="AB110" s="493"/>
      <c r="AC110" s="493"/>
      <c r="AD110" s="493"/>
      <c r="AE110" s="493"/>
      <c r="AF110" s="493"/>
      <c r="AG110" s="493"/>
      <c r="AH110" s="493"/>
      <c r="AI110" s="493"/>
      <c r="AJ110" s="493"/>
      <c r="AK110" s="493"/>
      <c r="AL110" s="493"/>
      <c r="AM110" s="493"/>
      <c r="AN110" s="493"/>
      <c r="AO110" s="493"/>
    </row>
    <row r="111" spans="1:41" ht="14.25" customHeight="1" x14ac:dyDescent="0.25">
      <c r="A111" s="482"/>
      <c r="B111" s="493"/>
      <c r="C111" s="493"/>
      <c r="D111" s="493"/>
      <c r="E111" s="493"/>
      <c r="F111" s="493"/>
      <c r="G111" s="493"/>
      <c r="H111" s="493"/>
      <c r="I111" s="493"/>
      <c r="J111" s="493"/>
      <c r="K111" s="493"/>
      <c r="L111" s="493"/>
      <c r="M111" s="493"/>
      <c r="N111" s="493"/>
      <c r="O111" s="493"/>
      <c r="P111" s="493"/>
      <c r="Q111" s="493"/>
      <c r="R111" s="493"/>
      <c r="S111" s="493"/>
      <c r="T111" s="493"/>
      <c r="U111" s="481"/>
      <c r="V111" s="481"/>
      <c r="W111" s="493"/>
      <c r="X111" s="493"/>
      <c r="Y111" s="493"/>
      <c r="Z111" s="493"/>
      <c r="AA111" s="493"/>
      <c r="AB111" s="493"/>
      <c r="AC111" s="493"/>
      <c r="AD111" s="493"/>
      <c r="AE111" s="493"/>
      <c r="AF111" s="493"/>
      <c r="AG111" s="493"/>
      <c r="AH111" s="493"/>
      <c r="AI111" s="493"/>
      <c r="AJ111" s="493"/>
      <c r="AK111" s="493"/>
      <c r="AL111" s="493"/>
      <c r="AM111" s="493"/>
      <c r="AN111" s="493"/>
      <c r="AO111" s="493"/>
    </row>
    <row r="112" spans="1:41" ht="14.25" customHeight="1" x14ac:dyDescent="0.25">
      <c r="A112" s="994"/>
      <c r="B112" s="493"/>
      <c r="C112" s="493"/>
      <c r="D112" s="493"/>
      <c r="E112" s="493"/>
      <c r="F112" s="493"/>
      <c r="G112" s="493"/>
      <c r="H112" s="493"/>
      <c r="I112" s="493"/>
      <c r="J112" s="493"/>
      <c r="K112" s="493"/>
      <c r="L112" s="493"/>
      <c r="M112" s="493"/>
      <c r="N112" s="493"/>
      <c r="O112" s="493"/>
      <c r="P112" s="493"/>
      <c r="Q112" s="493"/>
      <c r="R112" s="493"/>
      <c r="S112" s="493"/>
      <c r="T112" s="493"/>
      <c r="U112" s="481"/>
      <c r="V112" s="481"/>
      <c r="W112" s="493"/>
      <c r="X112" s="493"/>
      <c r="Y112" s="493"/>
      <c r="Z112" s="493"/>
      <c r="AA112" s="493"/>
      <c r="AB112" s="493"/>
      <c r="AC112" s="493"/>
      <c r="AD112" s="493"/>
      <c r="AE112" s="493"/>
      <c r="AF112" s="493"/>
      <c r="AG112" s="493"/>
      <c r="AH112" s="493"/>
      <c r="AI112" s="493"/>
      <c r="AJ112" s="493"/>
      <c r="AK112" s="493"/>
      <c r="AL112" s="493"/>
      <c r="AM112" s="493"/>
      <c r="AN112" s="493"/>
      <c r="AO112" s="493"/>
    </row>
    <row r="113" spans="1:41" ht="14.25" customHeight="1" x14ac:dyDescent="0.25">
      <c r="A113" s="994"/>
      <c r="B113" s="493"/>
      <c r="C113" s="493"/>
      <c r="D113" s="493"/>
      <c r="E113" s="493"/>
      <c r="F113" s="493"/>
      <c r="G113" s="493"/>
      <c r="H113" s="493"/>
      <c r="I113" s="493"/>
      <c r="J113" s="493"/>
      <c r="K113" s="493"/>
      <c r="L113" s="493"/>
      <c r="M113" s="493"/>
      <c r="N113" s="493"/>
      <c r="O113" s="493"/>
      <c r="P113" s="493"/>
      <c r="Q113" s="493"/>
      <c r="R113" s="493"/>
      <c r="S113" s="493"/>
      <c r="T113" s="493"/>
      <c r="U113" s="479"/>
      <c r="V113" s="481"/>
      <c r="W113" s="486"/>
      <c r="X113" s="486"/>
      <c r="Y113" s="486"/>
      <c r="Z113" s="486"/>
      <c r="AA113" s="486"/>
      <c r="AB113" s="486"/>
      <c r="AC113" s="486"/>
      <c r="AD113" s="486"/>
      <c r="AE113" s="486"/>
      <c r="AF113" s="486"/>
      <c r="AG113" s="486"/>
      <c r="AH113" s="486"/>
      <c r="AI113" s="486"/>
      <c r="AJ113" s="486"/>
      <c r="AK113" s="486"/>
      <c r="AL113" s="486"/>
      <c r="AM113" s="486"/>
      <c r="AN113" s="486"/>
      <c r="AO113" s="486"/>
    </row>
    <row r="114" spans="1:41" ht="14.25" customHeight="1" x14ac:dyDescent="0.25">
      <c r="A114" s="994"/>
      <c r="B114" s="493"/>
      <c r="C114" s="493"/>
      <c r="D114" s="493"/>
      <c r="E114" s="493"/>
      <c r="F114" s="493"/>
      <c r="G114" s="493"/>
      <c r="H114" s="493"/>
      <c r="I114" s="493"/>
      <c r="J114" s="493"/>
      <c r="K114" s="493"/>
      <c r="L114" s="493"/>
      <c r="M114" s="493"/>
      <c r="N114" s="493"/>
      <c r="O114" s="493"/>
      <c r="P114" s="493"/>
      <c r="Q114" s="493"/>
      <c r="R114" s="493"/>
      <c r="S114" s="493"/>
      <c r="T114" s="493"/>
      <c r="U114" s="481"/>
      <c r="V114" s="994"/>
      <c r="W114" s="994"/>
      <c r="X114" s="994"/>
      <c r="Y114" s="994"/>
      <c r="Z114" s="994"/>
      <c r="AA114" s="994"/>
      <c r="AB114" s="994"/>
      <c r="AC114" s="994"/>
      <c r="AD114" s="994"/>
      <c r="AE114" s="994"/>
      <c r="AF114" s="994"/>
      <c r="AG114" s="994"/>
      <c r="AH114" s="994"/>
      <c r="AI114" s="994"/>
      <c r="AJ114" s="994"/>
      <c r="AK114" s="994"/>
      <c r="AL114" s="994"/>
      <c r="AM114" s="994"/>
      <c r="AN114" s="994"/>
      <c r="AO114" s="994"/>
    </row>
    <row r="115" spans="1:41" ht="14.25" customHeight="1" x14ac:dyDescent="0.25">
      <c r="U115" s="113"/>
    </row>
    <row r="116" spans="1:41" ht="14.25" customHeight="1" x14ac:dyDescent="0.25">
      <c r="U116" s="113"/>
    </row>
    <row r="117" spans="1:41" ht="14.25" customHeight="1" x14ac:dyDescent="0.25">
      <c r="U117" s="113"/>
    </row>
    <row r="118" spans="1:41" ht="14.25" customHeight="1" x14ac:dyDescent="0.25">
      <c r="U118" s="113"/>
    </row>
    <row r="119" spans="1:41" ht="14.25" customHeight="1" x14ac:dyDescent="0.25">
      <c r="U119" s="113"/>
    </row>
    <row r="120" spans="1:41" ht="14.25" customHeight="1" x14ac:dyDescent="0.25">
      <c r="U120" s="114"/>
    </row>
    <row r="121" spans="1:41" ht="14.25" customHeight="1" x14ac:dyDescent="0.25">
      <c r="U121" s="113"/>
    </row>
    <row r="122" spans="1:41" ht="14.25" customHeight="1" x14ac:dyDescent="0.25">
      <c r="U122" s="113"/>
    </row>
    <row r="123" spans="1:41" ht="14.25" customHeight="1" x14ac:dyDescent="0.25">
      <c r="U123" s="113"/>
    </row>
    <row r="124" spans="1:41" ht="14.25" customHeight="1" x14ac:dyDescent="0.25">
      <c r="U124" s="113"/>
    </row>
    <row r="125" spans="1:41" ht="14.25" customHeight="1" x14ac:dyDescent="0.25">
      <c r="U125" s="113"/>
    </row>
    <row r="126" spans="1:41" ht="14.25" customHeight="1" x14ac:dyDescent="0.25">
      <c r="U126" s="113"/>
    </row>
  </sheetData>
  <sheetProtection password="EC30" sheet="1" objects="1" scenarios="1" insertRows="0"/>
  <mergeCells count="202">
    <mergeCell ref="D16:R18"/>
    <mergeCell ref="S16:Z17"/>
    <mergeCell ref="AA16:AA18"/>
    <mergeCell ref="AB16:AE18"/>
    <mergeCell ref="AF16:AO17"/>
    <mergeCell ref="S18:V18"/>
    <mergeCell ref="W18:Z18"/>
    <mergeCell ref="A10:G10"/>
    <mergeCell ref="H10:T10"/>
    <mergeCell ref="U10:Y10"/>
    <mergeCell ref="AA10:AF10"/>
    <mergeCell ref="AG10:AI10"/>
    <mergeCell ref="A11:G11"/>
    <mergeCell ref="AA11:AI11"/>
    <mergeCell ref="A13:AO13"/>
    <mergeCell ref="A14:AO15"/>
    <mergeCell ref="A16:C18"/>
    <mergeCell ref="AF18:AJ18"/>
    <mergeCell ref="AK18:AO18"/>
    <mergeCell ref="A1:AO1"/>
    <mergeCell ref="A2:AO2"/>
    <mergeCell ref="A4:G4"/>
    <mergeCell ref="H4:J4"/>
    <mergeCell ref="L4:P4"/>
    <mergeCell ref="W4:AA4"/>
    <mergeCell ref="AH4:AO4"/>
    <mergeCell ref="B8:G8"/>
    <mergeCell ref="M8:AG8"/>
    <mergeCell ref="AH8:AO8"/>
    <mergeCell ref="A7:G7"/>
    <mergeCell ref="M7:AG7"/>
    <mergeCell ref="AH7:AO7"/>
    <mergeCell ref="D5:G5"/>
    <mergeCell ref="AH5:AO5"/>
    <mergeCell ref="A6:G6"/>
    <mergeCell ref="AH6:AO6"/>
    <mergeCell ref="R4:V4"/>
    <mergeCell ref="I5:AF6"/>
    <mergeCell ref="AK19:AO19"/>
    <mergeCell ref="D20:R20"/>
    <mergeCell ref="S20:V20"/>
    <mergeCell ref="W20:Z20"/>
    <mergeCell ref="AF20:AJ20"/>
    <mergeCell ref="AK20:AO20"/>
    <mergeCell ref="A20:C20"/>
    <mergeCell ref="D19:R19"/>
    <mergeCell ref="S19:V19"/>
    <mergeCell ref="W19:Z19"/>
    <mergeCell ref="AF19:AJ19"/>
    <mergeCell ref="A19:C19"/>
    <mergeCell ref="AK21:AO21"/>
    <mergeCell ref="A22:C22"/>
    <mergeCell ref="D22:R22"/>
    <mergeCell ref="S22:V22"/>
    <mergeCell ref="W22:Z22"/>
    <mergeCell ref="AF22:AJ22"/>
    <mergeCell ref="AK22:AO22"/>
    <mergeCell ref="A21:C21"/>
    <mergeCell ref="D21:R21"/>
    <mergeCell ref="S21:V21"/>
    <mergeCell ref="W21:Z21"/>
    <mergeCell ref="AF21:AJ21"/>
    <mergeCell ref="A24:C24"/>
    <mergeCell ref="D24:R24"/>
    <mergeCell ref="S24:V24"/>
    <mergeCell ref="W24:Z24"/>
    <mergeCell ref="AF24:AJ24"/>
    <mergeCell ref="AK24:AO24"/>
    <mergeCell ref="A23:C23"/>
    <mergeCell ref="D23:R23"/>
    <mergeCell ref="S23:V23"/>
    <mergeCell ref="W23:Z23"/>
    <mergeCell ref="AF23:AJ23"/>
    <mergeCell ref="A26:C26"/>
    <mergeCell ref="D26:R26"/>
    <mergeCell ref="S26:V26"/>
    <mergeCell ref="W26:Z26"/>
    <mergeCell ref="AF26:AJ26"/>
    <mergeCell ref="AK26:AO26"/>
    <mergeCell ref="A25:C25"/>
    <mergeCell ref="D25:R25"/>
    <mergeCell ref="S25:V25"/>
    <mergeCell ref="W25:Z25"/>
    <mergeCell ref="AF25:AJ25"/>
    <mergeCell ref="A28:C28"/>
    <mergeCell ref="D28:R28"/>
    <mergeCell ref="S28:V28"/>
    <mergeCell ref="W28:Z28"/>
    <mergeCell ref="AF28:AJ28"/>
    <mergeCell ref="AK28:AO28"/>
    <mergeCell ref="A27:C27"/>
    <mergeCell ref="D27:R27"/>
    <mergeCell ref="S27:V27"/>
    <mergeCell ref="W27:Z27"/>
    <mergeCell ref="AF27:AJ27"/>
    <mergeCell ref="A30:C30"/>
    <mergeCell ref="D30:R30"/>
    <mergeCell ref="S30:V30"/>
    <mergeCell ref="W30:Z30"/>
    <mergeCell ref="AF30:AJ30"/>
    <mergeCell ref="AK30:AO30"/>
    <mergeCell ref="A29:C29"/>
    <mergeCell ref="D29:R29"/>
    <mergeCell ref="S29:V29"/>
    <mergeCell ref="W29:Z29"/>
    <mergeCell ref="AF29:AJ29"/>
    <mergeCell ref="AK29:AO29"/>
    <mergeCell ref="A32:C32"/>
    <mergeCell ref="D32:R32"/>
    <mergeCell ref="S32:V32"/>
    <mergeCell ref="W32:Z32"/>
    <mergeCell ref="AF32:AJ32"/>
    <mergeCell ref="AK32:AO32"/>
    <mergeCell ref="A31:C31"/>
    <mergeCell ref="D31:R31"/>
    <mergeCell ref="S31:V31"/>
    <mergeCell ref="W31:Z31"/>
    <mergeCell ref="AF31:AJ31"/>
    <mergeCell ref="AK31:AO31"/>
    <mergeCell ref="A34:C34"/>
    <mergeCell ref="D34:R34"/>
    <mergeCell ref="S34:V34"/>
    <mergeCell ref="W34:Z34"/>
    <mergeCell ref="AF34:AJ34"/>
    <mergeCell ref="AK34:AO34"/>
    <mergeCell ref="A33:C33"/>
    <mergeCell ref="D33:R33"/>
    <mergeCell ref="S33:V33"/>
    <mergeCell ref="W33:Z33"/>
    <mergeCell ref="AF33:AJ33"/>
    <mergeCell ref="AK33:AO33"/>
    <mergeCell ref="D36:R36"/>
    <mergeCell ref="S36:V36"/>
    <mergeCell ref="W36:Z36"/>
    <mergeCell ref="AF36:AJ36"/>
    <mergeCell ref="AK36:AO36"/>
    <mergeCell ref="A35:C35"/>
    <mergeCell ref="D35:R35"/>
    <mergeCell ref="S35:V35"/>
    <mergeCell ref="W35:Z35"/>
    <mergeCell ref="AF35:AJ35"/>
    <mergeCell ref="AB36:AE36"/>
    <mergeCell ref="AK35:AO35"/>
    <mergeCell ref="A36:C36"/>
    <mergeCell ref="B58:AO58"/>
    <mergeCell ref="B59:AO59"/>
    <mergeCell ref="H49:N50"/>
    <mergeCell ref="O49:AA50"/>
    <mergeCell ref="AB49:AH49"/>
    <mergeCell ref="AI49:AO49"/>
    <mergeCell ref="B54:AO54"/>
    <mergeCell ref="B55:AO55"/>
    <mergeCell ref="AF39:AJ39"/>
    <mergeCell ref="AK39:AO39"/>
    <mergeCell ref="AF41:AO42"/>
    <mergeCell ref="I46:U46"/>
    <mergeCell ref="A48:G48"/>
    <mergeCell ref="H48:N48"/>
    <mergeCell ref="O48:AA48"/>
    <mergeCell ref="AB48:AH48"/>
    <mergeCell ref="AI48:AO48"/>
    <mergeCell ref="L44:N44"/>
    <mergeCell ref="B56:AO56"/>
    <mergeCell ref="B57:AO57"/>
    <mergeCell ref="AK37:AO37"/>
    <mergeCell ref="A38:C38"/>
    <mergeCell ref="D38:R38"/>
    <mergeCell ref="S38:V38"/>
    <mergeCell ref="W38:Z38"/>
    <mergeCell ref="AF38:AJ38"/>
    <mergeCell ref="AK38:AO38"/>
    <mergeCell ref="A37:C37"/>
    <mergeCell ref="D37:R37"/>
    <mergeCell ref="S37:V37"/>
    <mergeCell ref="W37:Z37"/>
    <mergeCell ref="AF37:AJ37"/>
    <mergeCell ref="AB37:AE37"/>
    <mergeCell ref="AB38:AE38"/>
    <mergeCell ref="AQ34:AU36"/>
    <mergeCell ref="AQ30:AU31"/>
    <mergeCell ref="AQ32:AU32"/>
    <mergeCell ref="AQ33:AU33"/>
    <mergeCell ref="AB19:AE19"/>
    <mergeCell ref="AB20:AE20"/>
    <mergeCell ref="AB21:AE21"/>
    <mergeCell ref="AB22:AE22"/>
    <mergeCell ref="AB23:AE23"/>
    <mergeCell ref="AB24:AE24"/>
    <mergeCell ref="AB25:AE25"/>
    <mergeCell ref="AB26:AE26"/>
    <mergeCell ref="AB27:AE27"/>
    <mergeCell ref="AB28:AE28"/>
    <mergeCell ref="AB29:AE29"/>
    <mergeCell ref="AB30:AE30"/>
    <mergeCell ref="AB31:AE31"/>
    <mergeCell ref="AB32:AE32"/>
    <mergeCell ref="AB33:AE33"/>
    <mergeCell ref="AB34:AE34"/>
    <mergeCell ref="AB35:AE35"/>
    <mergeCell ref="AK27:AO27"/>
    <mergeCell ref="AK25:AO25"/>
    <mergeCell ref="AK23:AO23"/>
  </mergeCells>
  <conditionalFormatting sqref="W4 L4 R4">
    <cfRule type="expression" dxfId="360" priority="3" stopIfTrue="1">
      <formula>L4&lt;&gt;TypeChantier</formula>
    </cfRule>
  </conditionalFormatting>
  <conditionalFormatting sqref="AF20:AO38">
    <cfRule type="cellIs" dxfId="359" priority="2" stopIfTrue="1" operator="equal">
      <formula>0</formula>
    </cfRule>
  </conditionalFormatting>
  <conditionalFormatting sqref="X44">
    <cfRule type="expression" dxfId="358" priority="5" stopIfTrue="1">
      <formula>#REF!&lt;&gt;0</formula>
    </cfRule>
  </conditionalFormatting>
  <conditionalFormatting sqref="B58:AO58">
    <cfRule type="expression" dxfId="357" priority="6">
      <formula>$L$44&lt;0</formula>
    </cfRule>
  </conditionalFormatting>
  <conditionalFormatting sqref="AF19:AO19">
    <cfRule type="cellIs" dxfId="356" priority="1" stopIfTrue="1" operator="equal">
      <formula>0</formula>
    </cfRule>
  </conditionalFormatting>
  <dataValidations count="1">
    <dataValidation type="list" allowBlank="1" showInputMessage="1" showErrorMessage="1" sqref="AR1" xr:uid="{00000000-0002-0000-1000-000000000000}">
      <formula1>"FR,NL"</formula1>
    </dataValidation>
  </dataValidations>
  <pageMargins left="0.19685039370078741" right="0.19685039370078741" top="0.19685039370078741" bottom="0.19685039370078741" header="0" footer="0"/>
  <pageSetup paperSize="9" scale="97" fitToHeight="0" orientation="portrait" r:id="rId1"/>
  <headerFooter alignWithMargins="0"/>
  <rowBreaks count="1" manualBreakCount="1">
    <brk id="59" max="40" man="1"/>
  </rowBreaks>
  <drawing r:id="rId2"/>
  <legacyDrawing r:id="rId3"/>
  <oleObjects>
    <mc:AlternateContent xmlns:mc="http://schemas.openxmlformats.org/markup-compatibility/2006">
      <mc:Choice Requires="x14">
        <oleObject progId="Document" shapeId="33802" r:id="rId4">
          <objectPr defaultSize="0" autoPict="0" r:id="rId5">
            <anchor moveWithCells="1">
              <from>
                <xdr:col>0</xdr:col>
                <xdr:colOff>68580</xdr:colOff>
                <xdr:row>60</xdr:row>
                <xdr:rowOff>7620</xdr:rowOff>
              </from>
              <to>
                <xdr:col>39</xdr:col>
                <xdr:colOff>0</xdr:colOff>
                <xdr:row>108</xdr:row>
                <xdr:rowOff>83820</xdr:rowOff>
              </to>
            </anchor>
          </objectPr>
        </oleObject>
      </mc:Choice>
      <mc:Fallback>
        <oleObject progId="Document" shapeId="33802" r:id="rId4"/>
      </mc:Fallback>
    </mc:AlternateContent>
  </oleObjects>
  <extLst>
    <ext xmlns:x14="http://schemas.microsoft.com/office/spreadsheetml/2009/9/main" uri="{CCE6A557-97BC-4b89-ADB6-D9C93CAAB3DF}">
      <x14:dataValidations xmlns:xm="http://schemas.microsoft.com/office/excel/2006/main" count="1">
        <x14:dataValidation type="list" allowBlank="1" xr:uid="{00000000-0002-0000-1000-000001000000}">
          <x14:formula1>
            <xm:f>MR!$A:$A</xm:f>
          </x14:formula1>
          <xm:sqref>A20:C38</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pageSetUpPr fitToPage="1"/>
  </sheetPr>
  <dimension ref="A1:CC126"/>
  <sheetViews>
    <sheetView zoomScaleNormal="100" zoomScaleSheetLayoutView="70" workbookViewId="0">
      <selection activeCell="AG10" sqref="AG10:AI10"/>
    </sheetView>
  </sheetViews>
  <sheetFormatPr baseColWidth="10" defaultColWidth="11.44140625" defaultRowHeight="13.2" x14ac:dyDescent="0.25"/>
  <cols>
    <col min="1" max="3" width="2.88671875" style="917" customWidth="1"/>
    <col min="4" max="26" width="2.44140625" style="917" customWidth="1"/>
    <col min="27" max="27" width="5.5546875" style="917" customWidth="1"/>
    <col min="28" max="31" width="2.5546875" style="917" customWidth="1"/>
    <col min="32" max="41" width="2.44140625" style="917" customWidth="1"/>
    <col min="42" max="42" width="7.44140625" style="917" customWidth="1"/>
    <col min="43" max="45" width="11.44140625" style="256" customWidth="1"/>
    <col min="46" max="46" width="11.44140625" style="175" customWidth="1"/>
    <col min="47" max="47" width="15.44140625" style="175" customWidth="1"/>
    <col min="48" max="16384" width="11.44140625" style="917"/>
  </cols>
  <sheetData>
    <row r="1" spans="1:51" s="89" customFormat="1" ht="17.399999999999999" x14ac:dyDescent="0.3">
      <c r="A1" s="1769" t="s">
        <v>186</v>
      </c>
      <c r="B1" s="1769"/>
      <c r="C1" s="1769"/>
      <c r="D1" s="1769"/>
      <c r="E1" s="1769"/>
      <c r="F1" s="1769"/>
      <c r="G1" s="1769"/>
      <c r="H1" s="1769"/>
      <c r="I1" s="1769"/>
      <c r="J1" s="1769"/>
      <c r="K1" s="1769"/>
      <c r="L1" s="1769"/>
      <c r="M1" s="1769"/>
      <c r="N1" s="1769"/>
      <c r="O1" s="1769"/>
      <c r="P1" s="1769"/>
      <c r="Q1" s="1769"/>
      <c r="R1" s="1769"/>
      <c r="S1" s="1769"/>
      <c r="T1" s="1769"/>
      <c r="U1" s="1769"/>
      <c r="V1" s="1769"/>
      <c r="W1" s="1769"/>
      <c r="X1" s="1769"/>
      <c r="Y1" s="1769"/>
      <c r="Z1" s="1769"/>
      <c r="AA1" s="1769"/>
      <c r="AB1" s="1769"/>
      <c r="AC1" s="1769"/>
      <c r="AD1" s="1769"/>
      <c r="AE1" s="1769"/>
      <c r="AF1" s="1769"/>
      <c r="AG1" s="1769"/>
      <c r="AH1" s="1769"/>
      <c r="AI1" s="1769"/>
      <c r="AJ1" s="1769"/>
      <c r="AK1" s="1769"/>
      <c r="AL1" s="1769"/>
      <c r="AM1" s="1769"/>
      <c r="AN1" s="1769"/>
      <c r="AO1" s="1769"/>
      <c r="AR1" s="256"/>
      <c r="AT1" s="239"/>
      <c r="AU1" s="239"/>
    </row>
    <row r="2" spans="1:51" s="92" customFormat="1" ht="17.399999999999999" x14ac:dyDescent="0.3">
      <c r="A2" s="1770" t="s">
        <v>442</v>
      </c>
      <c r="B2" s="1770"/>
      <c r="C2" s="1770"/>
      <c r="D2" s="1770"/>
      <c r="E2" s="1770"/>
      <c r="F2" s="1770"/>
      <c r="G2" s="1770"/>
      <c r="H2" s="1770"/>
      <c r="I2" s="1770"/>
      <c r="J2" s="1770"/>
      <c r="K2" s="1770"/>
      <c r="L2" s="1770"/>
      <c r="M2" s="1770"/>
      <c r="N2" s="1770"/>
      <c r="O2" s="1770"/>
      <c r="P2" s="1770"/>
      <c r="Q2" s="1770"/>
      <c r="R2" s="1770"/>
      <c r="S2" s="1770"/>
      <c r="T2" s="1770"/>
      <c r="U2" s="1770"/>
      <c r="V2" s="1770"/>
      <c r="W2" s="1770"/>
      <c r="X2" s="1770"/>
      <c r="Y2" s="1770"/>
      <c r="Z2" s="1770"/>
      <c r="AA2" s="1770"/>
      <c r="AB2" s="1770"/>
      <c r="AC2" s="1770"/>
      <c r="AD2" s="1770"/>
      <c r="AE2" s="1770"/>
      <c r="AF2" s="1770"/>
      <c r="AG2" s="1770"/>
      <c r="AH2" s="1770"/>
      <c r="AI2" s="1770"/>
      <c r="AJ2" s="1770"/>
      <c r="AK2" s="1770"/>
      <c r="AL2" s="1770"/>
      <c r="AM2" s="1770"/>
      <c r="AN2" s="1770"/>
      <c r="AO2" s="1770"/>
      <c r="AR2" s="257"/>
      <c r="AT2" s="240"/>
      <c r="AU2" s="240"/>
    </row>
    <row r="3" spans="1:51" x14ac:dyDescent="0.25">
      <c r="A3" s="917" t="str">
        <f>données!A5</f>
        <v>version 2021 (1)</v>
      </c>
      <c r="AR3" s="258"/>
    </row>
    <row r="4" spans="1:51" x14ac:dyDescent="0.25">
      <c r="A4" s="1620" t="s">
        <v>100</v>
      </c>
      <c r="B4" s="1620"/>
      <c r="C4" s="1620"/>
      <c r="D4" s="1620"/>
      <c r="E4" s="1620"/>
      <c r="F4" s="1620"/>
      <c r="G4" s="1780"/>
      <c r="H4" s="1519" t="s">
        <v>97</v>
      </c>
      <c r="I4" s="1520"/>
      <c r="J4" s="1520"/>
      <c r="K4" s="269"/>
      <c r="L4" s="1647" t="s">
        <v>488</v>
      </c>
      <c r="M4" s="1647"/>
      <c r="N4" s="1647"/>
      <c r="O4" s="1647"/>
      <c r="P4" s="1647"/>
      <c r="Q4" s="1647"/>
      <c r="R4" s="1647" t="s">
        <v>484</v>
      </c>
      <c r="S4" s="1647"/>
      <c r="T4" s="1647"/>
      <c r="U4" s="1647"/>
      <c r="V4" s="1647"/>
      <c r="W4" s="1647" t="s">
        <v>489</v>
      </c>
      <c r="X4" s="1647"/>
      <c r="Y4" s="1647"/>
      <c r="Z4" s="1647"/>
      <c r="AA4" s="1647"/>
      <c r="AB4" s="1133" t="s">
        <v>42</v>
      </c>
      <c r="AC4" s="1276"/>
      <c r="AD4" s="1276"/>
      <c r="AE4" s="1276"/>
      <c r="AF4" s="1276"/>
      <c r="AG4" s="1134"/>
      <c r="AH4" s="1621" t="s">
        <v>101</v>
      </c>
      <c r="AI4" s="1622"/>
      <c r="AJ4" s="1622"/>
      <c r="AK4" s="1622"/>
      <c r="AL4" s="1622"/>
      <c r="AM4" s="1622"/>
      <c r="AN4" s="1622"/>
      <c r="AO4" s="1622"/>
      <c r="AP4" s="20"/>
      <c r="AQ4" s="259"/>
      <c r="AR4" s="258"/>
    </row>
    <row r="5" spans="1:51" ht="12.75" customHeight="1" x14ac:dyDescent="0.25">
      <c r="A5" s="1123" t="s">
        <v>137</v>
      </c>
      <c r="B5" s="1123"/>
      <c r="C5" s="1123"/>
      <c r="D5" s="1744">
        <f>données!D7</f>
        <v>0</v>
      </c>
      <c r="E5" s="1744"/>
      <c r="F5" s="1744"/>
      <c r="G5" s="1779"/>
      <c r="H5" s="269" t="s">
        <v>141</v>
      </c>
      <c r="I5" s="1701">
        <f>données!$J$7</f>
        <v>0</v>
      </c>
      <c r="J5" s="1701"/>
      <c r="K5" s="1701"/>
      <c r="L5" s="1701"/>
      <c r="M5" s="1701"/>
      <c r="N5" s="1701"/>
      <c r="O5" s="1701"/>
      <c r="P5" s="1701"/>
      <c r="Q5" s="1701"/>
      <c r="R5" s="1701"/>
      <c r="S5" s="1701"/>
      <c r="T5" s="1701"/>
      <c r="U5" s="1701"/>
      <c r="V5" s="1701"/>
      <c r="W5" s="1701"/>
      <c r="X5" s="1701"/>
      <c r="Y5" s="1701"/>
      <c r="Z5" s="1701"/>
      <c r="AA5" s="1701"/>
      <c r="AB5" s="1701"/>
      <c r="AC5" s="1701"/>
      <c r="AD5" s="1701"/>
      <c r="AE5" s="1701"/>
      <c r="AF5" s="1701"/>
      <c r="AG5" s="1382"/>
      <c r="AH5" s="1743">
        <f>données!$AI$7</f>
        <v>0</v>
      </c>
      <c r="AI5" s="1744"/>
      <c r="AJ5" s="1744"/>
      <c r="AK5" s="1744"/>
      <c r="AL5" s="1744"/>
      <c r="AM5" s="1744"/>
      <c r="AN5" s="1744"/>
      <c r="AO5" s="1744"/>
      <c r="AP5" s="994"/>
      <c r="AQ5" s="163"/>
      <c r="AR5" s="258"/>
    </row>
    <row r="6" spans="1:51" ht="12.75" customHeight="1" x14ac:dyDescent="0.25">
      <c r="A6" s="1724">
        <f>données!A8</f>
        <v>0</v>
      </c>
      <c r="B6" s="1724"/>
      <c r="C6" s="1724"/>
      <c r="D6" s="1724"/>
      <c r="E6" s="1724"/>
      <c r="F6" s="1724"/>
      <c r="G6" s="1725"/>
      <c r="H6" s="269" t="s">
        <v>138</v>
      </c>
      <c r="I6" s="1703"/>
      <c r="J6" s="1703"/>
      <c r="K6" s="1703"/>
      <c r="L6" s="1703"/>
      <c r="M6" s="1703"/>
      <c r="N6" s="1703"/>
      <c r="O6" s="1703"/>
      <c r="P6" s="1703"/>
      <c r="Q6" s="1703"/>
      <c r="R6" s="1703"/>
      <c r="S6" s="1703"/>
      <c r="T6" s="1703"/>
      <c r="U6" s="1703"/>
      <c r="V6" s="1703"/>
      <c r="W6" s="1703"/>
      <c r="X6" s="1703"/>
      <c r="Y6" s="1703"/>
      <c r="Z6" s="1703"/>
      <c r="AA6" s="1703"/>
      <c r="AB6" s="1703"/>
      <c r="AC6" s="1703"/>
      <c r="AD6" s="1703"/>
      <c r="AE6" s="1703"/>
      <c r="AF6" s="1703"/>
      <c r="AG6" s="764" t="s">
        <v>44</v>
      </c>
      <c r="AH6" s="1755">
        <f>données!$AI$8</f>
        <v>0</v>
      </c>
      <c r="AI6" s="1756"/>
      <c r="AJ6" s="1756"/>
      <c r="AK6" s="1756"/>
      <c r="AL6" s="1756"/>
      <c r="AM6" s="1756"/>
      <c r="AN6" s="1756"/>
      <c r="AO6" s="1756"/>
      <c r="AP6" s="994"/>
      <c r="AQ6" s="163"/>
      <c r="AR6" s="258"/>
    </row>
    <row r="7" spans="1:51" ht="12.15" customHeight="1" x14ac:dyDescent="0.25">
      <c r="A7" s="1724">
        <f>données!A9</f>
        <v>0</v>
      </c>
      <c r="B7" s="1724"/>
      <c r="C7" s="1724"/>
      <c r="D7" s="1724"/>
      <c r="E7" s="1724"/>
      <c r="F7" s="1724"/>
      <c r="G7" s="1725"/>
      <c r="H7" s="269" t="s">
        <v>140</v>
      </c>
      <c r="I7" s="269"/>
      <c r="J7" s="269"/>
      <c r="K7" s="269"/>
      <c r="L7" s="269"/>
      <c r="M7" s="1695">
        <f>données!$M$9</f>
        <v>0</v>
      </c>
      <c r="N7" s="1695"/>
      <c r="O7" s="1695"/>
      <c r="P7" s="1695"/>
      <c r="Q7" s="1695"/>
      <c r="R7" s="1695"/>
      <c r="S7" s="1695"/>
      <c r="T7" s="1695"/>
      <c r="U7" s="1695"/>
      <c r="V7" s="1695"/>
      <c r="W7" s="1695"/>
      <c r="X7" s="1695"/>
      <c r="Y7" s="1695"/>
      <c r="Z7" s="1695"/>
      <c r="AA7" s="1695"/>
      <c r="AB7" s="1695"/>
      <c r="AC7" s="1695"/>
      <c r="AD7" s="1695"/>
      <c r="AE7" s="1695"/>
      <c r="AF7" s="1695"/>
      <c r="AG7" s="1995"/>
      <c r="AH7" s="1755">
        <f>données!$AI$9</f>
        <v>0</v>
      </c>
      <c r="AI7" s="1756"/>
      <c r="AJ7" s="1756"/>
      <c r="AK7" s="1756"/>
      <c r="AL7" s="1756"/>
      <c r="AM7" s="1756"/>
      <c r="AN7" s="1756"/>
      <c r="AO7" s="1756"/>
      <c r="AP7" s="994"/>
      <c r="AQ7" s="163"/>
      <c r="AR7" s="258"/>
    </row>
    <row r="8" spans="1:51" x14ac:dyDescent="0.25">
      <c r="A8" s="1123" t="s">
        <v>138</v>
      </c>
      <c r="B8" s="1726">
        <f>données!B10</f>
        <v>0</v>
      </c>
      <c r="C8" s="1726"/>
      <c r="D8" s="1726"/>
      <c r="E8" s="1726"/>
      <c r="F8" s="1726"/>
      <c r="G8" s="1727"/>
      <c r="H8" s="269" t="s">
        <v>139</v>
      </c>
      <c r="I8" s="269"/>
      <c r="J8" s="269"/>
      <c r="K8" s="269"/>
      <c r="L8" s="1276"/>
      <c r="M8" s="1728">
        <f>données!$M$10</f>
        <v>0</v>
      </c>
      <c r="N8" s="1728"/>
      <c r="O8" s="1728"/>
      <c r="P8" s="1728"/>
      <c r="Q8" s="1728"/>
      <c r="R8" s="1728"/>
      <c r="S8" s="1728"/>
      <c r="T8" s="1728"/>
      <c r="U8" s="1728"/>
      <c r="V8" s="1728"/>
      <c r="W8" s="1728"/>
      <c r="X8" s="1728"/>
      <c r="Y8" s="1728"/>
      <c r="Z8" s="1728"/>
      <c r="AA8" s="1728"/>
      <c r="AB8" s="1728"/>
      <c r="AC8" s="1728"/>
      <c r="AD8" s="1728"/>
      <c r="AE8" s="1728"/>
      <c r="AF8" s="1728"/>
      <c r="AG8" s="1729"/>
      <c r="AH8" s="1755" t="str">
        <f>IF(données!$AI$10=0,"",données!$AI$10)</f>
        <v/>
      </c>
      <c r="AI8" s="1756"/>
      <c r="AJ8" s="1756"/>
      <c r="AK8" s="1756"/>
      <c r="AL8" s="1756"/>
      <c r="AM8" s="1756"/>
      <c r="AN8" s="1756"/>
      <c r="AO8" s="1756"/>
      <c r="AP8" s="994"/>
      <c r="AQ8" s="163"/>
      <c r="AR8" s="260"/>
      <c r="AS8" s="163"/>
      <c r="AT8" s="213"/>
      <c r="AU8" s="213"/>
      <c r="AV8" s="994"/>
      <c r="AW8" s="994"/>
      <c r="AX8" s="994"/>
      <c r="AY8" s="994"/>
    </row>
    <row r="9" spans="1:51" x14ac:dyDescent="0.25">
      <c r="A9" s="909"/>
      <c r="B9" s="909"/>
      <c r="C9" s="909"/>
      <c r="D9" s="909"/>
      <c r="E9" s="909"/>
      <c r="F9" s="909"/>
      <c r="G9" s="417"/>
      <c r="H9" s="18"/>
      <c r="I9" s="909"/>
      <c r="J9" s="909"/>
      <c r="K9" s="909"/>
      <c r="L9" s="909"/>
      <c r="M9" s="909"/>
      <c r="N9" s="909"/>
      <c r="O9" s="909"/>
      <c r="P9" s="909"/>
      <c r="Q9" s="909"/>
      <c r="R9" s="909"/>
      <c r="S9" s="909"/>
      <c r="T9" s="909"/>
      <c r="U9" s="909"/>
      <c r="V9" s="909"/>
      <c r="W9" s="909"/>
      <c r="X9" s="909"/>
      <c r="Y9" s="909"/>
      <c r="Z9" s="909"/>
      <c r="AA9" s="909"/>
      <c r="AB9" s="909"/>
      <c r="AC9" s="909"/>
      <c r="AD9" s="909"/>
      <c r="AE9" s="909"/>
      <c r="AF9" s="909"/>
      <c r="AG9" s="909"/>
      <c r="AH9" s="176"/>
      <c r="AI9" s="909"/>
      <c r="AJ9" s="909"/>
      <c r="AK9" s="909"/>
      <c r="AL9" s="909"/>
      <c r="AM9" s="909"/>
      <c r="AN9" s="909"/>
      <c r="AO9" s="909"/>
    </row>
    <row r="10" spans="1:51" ht="21" x14ac:dyDescent="0.4">
      <c r="A10" s="1771" t="str">
        <f>'dv1'!A10:E10</f>
        <v>Ed. 2017</v>
      </c>
      <c r="B10" s="1771"/>
      <c r="C10" s="1771"/>
      <c r="D10" s="1771"/>
      <c r="E10" s="1771"/>
      <c r="F10" s="1771"/>
      <c r="G10" s="1636"/>
      <c r="H10" s="2027" t="s">
        <v>18</v>
      </c>
      <c r="I10" s="2028"/>
      <c r="J10" s="2028"/>
      <c r="K10" s="2028"/>
      <c r="L10" s="2028"/>
      <c r="M10" s="2028"/>
      <c r="N10" s="2028"/>
      <c r="O10" s="2028"/>
      <c r="P10" s="2028"/>
      <c r="Q10" s="2028"/>
      <c r="R10" s="2028"/>
      <c r="S10" s="2028"/>
      <c r="T10" s="2028"/>
      <c r="U10" s="1757">
        <v>7</v>
      </c>
      <c r="V10" s="1757"/>
      <c r="W10" s="1757"/>
      <c r="X10" s="1757"/>
      <c r="Y10" s="1757"/>
      <c r="Z10" s="97"/>
      <c r="AA10" s="2029" t="s">
        <v>126</v>
      </c>
      <c r="AB10" s="2030"/>
      <c r="AC10" s="2030"/>
      <c r="AD10" s="2030"/>
      <c r="AE10" s="2030"/>
      <c r="AF10" s="2030"/>
      <c r="AG10" s="1757"/>
      <c r="AH10" s="1757"/>
      <c r="AI10" s="1758"/>
      <c r="AJ10" s="101" t="s">
        <v>156</v>
      </c>
      <c r="AK10" s="98"/>
      <c r="AL10" s="98"/>
      <c r="AM10" s="98"/>
      <c r="AN10" s="98"/>
      <c r="AO10" s="98"/>
    </row>
    <row r="11" spans="1:51" ht="12.75" customHeight="1" x14ac:dyDescent="0.25">
      <c r="A11" s="1648" t="str">
        <f>'dv1'!A11:F11</f>
        <v>(SLRB/MT 2017)</v>
      </c>
      <c r="B11" s="1648"/>
      <c r="C11" s="1648"/>
      <c r="D11" s="1648"/>
      <c r="E11" s="1648"/>
      <c r="F11" s="1648"/>
      <c r="G11" s="1649"/>
      <c r="H11" s="61"/>
      <c r="I11" s="8"/>
      <c r="J11" s="8"/>
      <c r="K11" s="8"/>
      <c r="L11" s="8"/>
      <c r="M11" s="8"/>
      <c r="N11" s="8"/>
      <c r="O11" s="8"/>
      <c r="P11" s="8"/>
      <c r="Q11" s="8"/>
      <c r="R11" s="8"/>
      <c r="S11" s="8"/>
      <c r="T11" s="8"/>
      <c r="U11" s="8"/>
      <c r="V11" s="8"/>
      <c r="W11" s="8"/>
      <c r="X11" s="8"/>
      <c r="Y11" s="8"/>
      <c r="Z11" s="8"/>
      <c r="AA11" s="2048" t="s">
        <v>127</v>
      </c>
      <c r="AB11" s="2049"/>
      <c r="AC11" s="2049"/>
      <c r="AD11" s="2049"/>
      <c r="AE11" s="2049"/>
      <c r="AF11" s="2049"/>
      <c r="AG11" s="2049"/>
      <c r="AH11" s="2049"/>
      <c r="AI11" s="2050"/>
      <c r="AJ11" s="909"/>
      <c r="AK11" s="909"/>
      <c r="AL11" s="909"/>
      <c r="AM11" s="909"/>
      <c r="AN11" s="909"/>
      <c r="AO11" s="909"/>
    </row>
    <row r="12" spans="1:51" ht="12" customHeight="1" x14ac:dyDescent="0.25"/>
    <row r="13" spans="1:51" x14ac:dyDescent="0.25">
      <c r="A13" s="2051" t="s">
        <v>654</v>
      </c>
      <c r="B13" s="2051"/>
      <c r="C13" s="2051"/>
      <c r="D13" s="2051"/>
      <c r="E13" s="2051"/>
      <c r="F13" s="2051"/>
      <c r="G13" s="2051"/>
      <c r="H13" s="2051"/>
      <c r="I13" s="2051"/>
      <c r="J13" s="2051"/>
      <c r="K13" s="2051"/>
      <c r="L13" s="2051"/>
      <c r="M13" s="2051"/>
      <c r="N13" s="2051"/>
      <c r="O13" s="2051"/>
      <c r="P13" s="2051"/>
      <c r="Q13" s="2051"/>
      <c r="R13" s="2051"/>
      <c r="S13" s="2051"/>
      <c r="T13" s="2051"/>
      <c r="U13" s="2051"/>
      <c r="V13" s="2051"/>
      <c r="W13" s="2051"/>
      <c r="X13" s="2051"/>
      <c r="Y13" s="2051"/>
      <c r="Z13" s="2051"/>
      <c r="AA13" s="2051"/>
      <c r="AB13" s="2051"/>
      <c r="AC13" s="2051"/>
      <c r="AD13" s="2051"/>
      <c r="AE13" s="2051"/>
      <c r="AF13" s="2051"/>
      <c r="AG13" s="2051"/>
      <c r="AH13" s="2051"/>
      <c r="AI13" s="2051"/>
      <c r="AJ13" s="2051"/>
      <c r="AK13" s="2051"/>
      <c r="AL13" s="2051"/>
      <c r="AM13" s="2051"/>
      <c r="AN13" s="2051"/>
      <c r="AO13" s="2051"/>
    </row>
    <row r="14" spans="1:51" x14ac:dyDescent="0.25">
      <c r="A14" s="2052" t="s">
        <v>443</v>
      </c>
      <c r="B14" s="2052"/>
      <c r="C14" s="2052"/>
      <c r="D14" s="2052"/>
      <c r="E14" s="2052"/>
      <c r="F14" s="2052"/>
      <c r="G14" s="2052"/>
      <c r="H14" s="2052"/>
      <c r="I14" s="2052"/>
      <c r="J14" s="2052"/>
      <c r="K14" s="2052"/>
      <c r="L14" s="2052"/>
      <c r="M14" s="2052"/>
      <c r="N14" s="2052"/>
      <c r="O14" s="2052"/>
      <c r="P14" s="2052"/>
      <c r="Q14" s="2052"/>
      <c r="R14" s="2052"/>
      <c r="S14" s="2052"/>
      <c r="T14" s="2052"/>
      <c r="U14" s="2052"/>
      <c r="V14" s="2052"/>
      <c r="W14" s="2052"/>
      <c r="X14" s="2052"/>
      <c r="Y14" s="2052"/>
      <c r="Z14" s="2052"/>
      <c r="AA14" s="2052"/>
      <c r="AB14" s="2052"/>
      <c r="AC14" s="2052"/>
      <c r="AD14" s="2052"/>
      <c r="AE14" s="2052"/>
      <c r="AF14" s="2052"/>
      <c r="AG14" s="2052"/>
      <c r="AH14" s="2052"/>
      <c r="AI14" s="2052"/>
      <c r="AJ14" s="2052"/>
      <c r="AK14" s="2052"/>
      <c r="AL14" s="2052"/>
      <c r="AM14" s="2052"/>
      <c r="AN14" s="2052"/>
      <c r="AO14" s="2052"/>
    </row>
    <row r="15" spans="1:51" ht="13.8" thickBot="1" x14ac:dyDescent="0.3">
      <c r="A15" s="2053"/>
      <c r="B15" s="2053"/>
      <c r="C15" s="2053"/>
      <c r="D15" s="2053"/>
      <c r="E15" s="2053"/>
      <c r="F15" s="2053"/>
      <c r="G15" s="2053"/>
      <c r="H15" s="2053"/>
      <c r="I15" s="2053"/>
      <c r="J15" s="2053"/>
      <c r="K15" s="2053"/>
      <c r="L15" s="2053"/>
      <c r="M15" s="2053"/>
      <c r="N15" s="2053"/>
      <c r="O15" s="2053"/>
      <c r="P15" s="2053"/>
      <c r="Q15" s="2053"/>
      <c r="R15" s="2053"/>
      <c r="S15" s="2053"/>
      <c r="T15" s="2053"/>
      <c r="U15" s="2053"/>
      <c r="V15" s="2053"/>
      <c r="W15" s="2053"/>
      <c r="X15" s="2053"/>
      <c r="Y15" s="2053"/>
      <c r="Z15" s="2053"/>
      <c r="AA15" s="2053"/>
      <c r="AB15" s="2053"/>
      <c r="AC15" s="2053"/>
      <c r="AD15" s="2053"/>
      <c r="AE15" s="2053"/>
      <c r="AF15" s="2053"/>
      <c r="AG15" s="2053"/>
      <c r="AH15" s="2053"/>
      <c r="AI15" s="2053"/>
      <c r="AJ15" s="2053"/>
      <c r="AK15" s="2053"/>
      <c r="AL15" s="2053"/>
      <c r="AM15" s="2053"/>
      <c r="AN15" s="2053"/>
      <c r="AO15" s="2053"/>
    </row>
    <row r="16" spans="1:51" ht="10.5" customHeight="1" x14ac:dyDescent="0.25">
      <c r="A16" s="1746" t="s">
        <v>89</v>
      </c>
      <c r="B16" s="1746"/>
      <c r="C16" s="1747"/>
      <c r="D16" s="1737" t="s">
        <v>444</v>
      </c>
      <c r="E16" s="1738"/>
      <c r="F16" s="1738"/>
      <c r="G16" s="1738"/>
      <c r="H16" s="1738"/>
      <c r="I16" s="1738"/>
      <c r="J16" s="1738"/>
      <c r="K16" s="1738"/>
      <c r="L16" s="1738"/>
      <c r="M16" s="1738"/>
      <c r="N16" s="1738"/>
      <c r="O16" s="1738"/>
      <c r="P16" s="1738"/>
      <c r="Q16" s="1738"/>
      <c r="R16" s="1739"/>
      <c r="S16" s="1745" t="s">
        <v>87</v>
      </c>
      <c r="T16" s="1746"/>
      <c r="U16" s="1746"/>
      <c r="V16" s="1746"/>
      <c r="W16" s="1746"/>
      <c r="X16" s="1746"/>
      <c r="Y16" s="1746"/>
      <c r="Z16" s="1747"/>
      <c r="AA16" s="1831" t="s">
        <v>75</v>
      </c>
      <c r="AB16" s="1822" t="s">
        <v>74</v>
      </c>
      <c r="AC16" s="1823"/>
      <c r="AD16" s="1823"/>
      <c r="AE16" s="1824"/>
      <c r="AF16" s="1737" t="s">
        <v>285</v>
      </c>
      <c r="AG16" s="1738"/>
      <c r="AH16" s="1738"/>
      <c r="AI16" s="1738"/>
      <c r="AJ16" s="1738"/>
      <c r="AK16" s="1738"/>
      <c r="AL16" s="1738"/>
      <c r="AM16" s="1738"/>
      <c r="AN16" s="1738"/>
      <c r="AO16" s="1738"/>
      <c r="AP16" s="992"/>
      <c r="AS16" s="1001"/>
    </row>
    <row r="17" spans="1:47" ht="26.4" customHeight="1" x14ac:dyDescent="0.25">
      <c r="A17" s="1774"/>
      <c r="B17" s="1774"/>
      <c r="C17" s="1775"/>
      <c r="D17" s="1589"/>
      <c r="E17" s="1590"/>
      <c r="F17" s="1590"/>
      <c r="G17" s="1590"/>
      <c r="H17" s="1590"/>
      <c r="I17" s="1590"/>
      <c r="J17" s="1590"/>
      <c r="K17" s="1590"/>
      <c r="L17" s="1590"/>
      <c r="M17" s="1590"/>
      <c r="N17" s="1590"/>
      <c r="O17" s="1590"/>
      <c r="P17" s="1590"/>
      <c r="Q17" s="1590"/>
      <c r="R17" s="1591"/>
      <c r="S17" s="1748"/>
      <c r="T17" s="1749"/>
      <c r="U17" s="1749"/>
      <c r="V17" s="1749"/>
      <c r="W17" s="1749"/>
      <c r="X17" s="1749"/>
      <c r="Y17" s="1749"/>
      <c r="Z17" s="1750"/>
      <c r="AA17" s="1832"/>
      <c r="AB17" s="1825"/>
      <c r="AC17" s="1826"/>
      <c r="AD17" s="1826"/>
      <c r="AE17" s="1827"/>
      <c r="AF17" s="1592"/>
      <c r="AG17" s="1593"/>
      <c r="AH17" s="1593"/>
      <c r="AI17" s="1593"/>
      <c r="AJ17" s="1593"/>
      <c r="AK17" s="1593"/>
      <c r="AL17" s="1593"/>
      <c r="AM17" s="1593"/>
      <c r="AN17" s="1593"/>
      <c r="AO17" s="1593"/>
      <c r="AP17" s="994"/>
      <c r="AS17" s="1001"/>
    </row>
    <row r="18" spans="1:47" ht="21.75" customHeight="1" x14ac:dyDescent="0.25">
      <c r="A18" s="1749"/>
      <c r="B18" s="1749"/>
      <c r="C18" s="1750"/>
      <c r="D18" s="1592"/>
      <c r="E18" s="1593"/>
      <c r="F18" s="1593"/>
      <c r="G18" s="1593"/>
      <c r="H18" s="1593"/>
      <c r="I18" s="1593"/>
      <c r="J18" s="1593"/>
      <c r="K18" s="1593"/>
      <c r="L18" s="1593"/>
      <c r="M18" s="1593"/>
      <c r="N18" s="1593"/>
      <c r="O18" s="1593"/>
      <c r="P18" s="1593"/>
      <c r="Q18" s="1593"/>
      <c r="R18" s="1594"/>
      <c r="S18" s="2040" t="s">
        <v>76</v>
      </c>
      <c r="T18" s="2041"/>
      <c r="U18" s="2041"/>
      <c r="V18" s="2042"/>
      <c r="W18" s="2040" t="s">
        <v>77</v>
      </c>
      <c r="X18" s="2041"/>
      <c r="Y18" s="2041"/>
      <c r="Z18" s="2042"/>
      <c r="AA18" s="1833"/>
      <c r="AB18" s="1828"/>
      <c r="AC18" s="1829"/>
      <c r="AD18" s="1829"/>
      <c r="AE18" s="1830"/>
      <c r="AF18" s="1998" t="s">
        <v>62</v>
      </c>
      <c r="AG18" s="1999"/>
      <c r="AH18" s="1999"/>
      <c r="AI18" s="1999"/>
      <c r="AJ18" s="2017"/>
      <c r="AK18" s="1998" t="s">
        <v>112</v>
      </c>
      <c r="AL18" s="1999"/>
      <c r="AM18" s="1999"/>
      <c r="AN18" s="1999"/>
      <c r="AO18" s="1999"/>
      <c r="AP18" s="992"/>
      <c r="AS18" s="1001"/>
    </row>
    <row r="19" spans="1:47" ht="15.6" customHeight="1" x14ac:dyDescent="0.25">
      <c r="A19" s="2015"/>
      <c r="B19" s="2015"/>
      <c r="C19" s="2016"/>
      <c r="D19" s="2037"/>
      <c r="E19" s="2038"/>
      <c r="F19" s="2038"/>
      <c r="G19" s="2038"/>
      <c r="H19" s="2038"/>
      <c r="I19" s="2038"/>
      <c r="J19" s="2038"/>
      <c r="K19" s="2038"/>
      <c r="L19" s="2038"/>
      <c r="M19" s="2038"/>
      <c r="N19" s="2038"/>
      <c r="O19" s="2038"/>
      <c r="P19" s="2038"/>
      <c r="Q19" s="2038"/>
      <c r="R19" s="2039"/>
      <c r="S19" s="2034" t="s">
        <v>45</v>
      </c>
      <c r="T19" s="2035"/>
      <c r="U19" s="2035"/>
      <c r="V19" s="2036"/>
      <c r="W19" s="2034" t="s">
        <v>45</v>
      </c>
      <c r="X19" s="2035"/>
      <c r="Y19" s="2035"/>
      <c r="Z19" s="2036"/>
      <c r="AA19" s="1282" t="s">
        <v>45</v>
      </c>
      <c r="AB19" s="2021" t="s">
        <v>45</v>
      </c>
      <c r="AC19" s="2022"/>
      <c r="AD19" s="2022"/>
      <c r="AE19" s="2023"/>
      <c r="AF19" s="2031"/>
      <c r="AG19" s="2032"/>
      <c r="AH19" s="2032"/>
      <c r="AI19" s="2032"/>
      <c r="AJ19" s="2033"/>
      <c r="AK19" s="2031"/>
      <c r="AL19" s="2032"/>
      <c r="AM19" s="2032"/>
      <c r="AN19" s="2032"/>
      <c r="AO19" s="2032"/>
    </row>
    <row r="20" spans="1:47" ht="15.6" customHeight="1" x14ac:dyDescent="0.25">
      <c r="A20" s="2043"/>
      <c r="B20" s="2043"/>
      <c r="C20" s="2044"/>
      <c r="D20" s="2045" t="str">
        <f>IFERROR(INDEX(MR!$B$4:$B$2003,MATCH($A20,MR!$A$4:$A$2003,0)),"")</f>
        <v/>
      </c>
      <c r="E20" s="2046"/>
      <c r="F20" s="2046"/>
      <c r="G20" s="2046"/>
      <c r="H20" s="2046"/>
      <c r="I20" s="2046"/>
      <c r="J20" s="2046"/>
      <c r="K20" s="2046"/>
      <c r="L20" s="2046"/>
      <c r="M20" s="2046"/>
      <c r="N20" s="2046"/>
      <c r="O20" s="2046"/>
      <c r="P20" s="2046"/>
      <c r="Q20" s="2046"/>
      <c r="R20" s="2047"/>
      <c r="S20" s="2018"/>
      <c r="T20" s="2019"/>
      <c r="U20" s="2019"/>
      <c r="V20" s="2020"/>
      <c r="W20" s="2018"/>
      <c r="X20" s="2019"/>
      <c r="Y20" s="2019"/>
      <c r="Z20" s="2020"/>
      <c r="AA20" s="1015" t="str">
        <f>IFERROR(INDEX(MR!$E$4:$E$2003,MATCH(#REF!,MR!$A$4:$A$2003,0)),"")</f>
        <v/>
      </c>
      <c r="AB20" s="2024" t="str">
        <f>IFERROR(INDEX(MR!$F$4:$F$2003,MATCH(#REF!,MR!$A$4:$A$2003,0)),"")</f>
        <v/>
      </c>
      <c r="AC20" s="2025"/>
      <c r="AD20" s="2025"/>
      <c r="AE20" s="2026"/>
      <c r="AF20" s="2012">
        <f t="shared" ref="AF20:AF38" si="0">IFERROR(ROUND(S20*AB20,2),0)</f>
        <v>0</v>
      </c>
      <c r="AG20" s="2013"/>
      <c r="AH20" s="2013"/>
      <c r="AI20" s="2013"/>
      <c r="AJ20" s="2014"/>
      <c r="AK20" s="2012">
        <f t="shared" ref="AK20:AK38" si="1">IFERROR(-ROUND(W20*AB20,2),0)</f>
        <v>0</v>
      </c>
      <c r="AL20" s="2013"/>
      <c r="AM20" s="2013"/>
      <c r="AN20" s="2013"/>
      <c r="AO20" s="2013"/>
    </row>
    <row r="21" spans="1:47" ht="15.6" customHeight="1" x14ac:dyDescent="0.25">
      <c r="A21" s="1996"/>
      <c r="B21" s="1996"/>
      <c r="C21" s="1997"/>
      <c r="D21" s="2000" t="str">
        <f>IFERROR(INDEX(MR!$B$4:$B$2003,MATCH($A21,MR!$A$4:$A$2003,0)),"")</f>
        <v/>
      </c>
      <c r="E21" s="2001"/>
      <c r="F21" s="2001"/>
      <c r="G21" s="2001"/>
      <c r="H21" s="2001"/>
      <c r="I21" s="2001"/>
      <c r="J21" s="2001"/>
      <c r="K21" s="2001"/>
      <c r="L21" s="2001"/>
      <c r="M21" s="2001"/>
      <c r="N21" s="2001"/>
      <c r="O21" s="2001"/>
      <c r="P21" s="2001"/>
      <c r="Q21" s="2001"/>
      <c r="R21" s="2002"/>
      <c r="S21" s="2003"/>
      <c r="T21" s="2004"/>
      <c r="U21" s="2004"/>
      <c r="V21" s="2005"/>
      <c r="W21" s="2003"/>
      <c r="X21" s="2004"/>
      <c r="Y21" s="2004"/>
      <c r="Z21" s="2005"/>
      <c r="AA21" s="1016" t="str">
        <f>IFERROR(INDEX(MR!$E$4:$E$2003,MATCH($A21,MR!$A$4:$A$2003,0)),"")</f>
        <v/>
      </c>
      <c r="AB21" s="2009" t="str">
        <f>IFERROR(INDEX(MR!$F$4:$F$2003,MATCH($A21,MR!$A$4:$A$2003,0)),"")</f>
        <v/>
      </c>
      <c r="AC21" s="2010"/>
      <c r="AD21" s="2010"/>
      <c r="AE21" s="2011"/>
      <c r="AF21" s="2006">
        <f t="shared" si="0"/>
        <v>0</v>
      </c>
      <c r="AG21" s="2007"/>
      <c r="AH21" s="2007"/>
      <c r="AI21" s="2007"/>
      <c r="AJ21" s="2008"/>
      <c r="AK21" s="2006">
        <f t="shared" si="1"/>
        <v>0</v>
      </c>
      <c r="AL21" s="2007"/>
      <c r="AM21" s="2007"/>
      <c r="AN21" s="2007"/>
      <c r="AO21" s="2007"/>
    </row>
    <row r="22" spans="1:47" ht="15.6" customHeight="1" x14ac:dyDescent="0.25">
      <c r="A22" s="1996"/>
      <c r="B22" s="1996"/>
      <c r="C22" s="1997"/>
      <c r="D22" s="2000" t="str">
        <f>IFERROR(INDEX(MR!$B$4:$B$2003,MATCH($A22,MR!$A$4:$A$2003,0)),"")</f>
        <v/>
      </c>
      <c r="E22" s="2001"/>
      <c r="F22" s="2001"/>
      <c r="G22" s="2001"/>
      <c r="H22" s="2001"/>
      <c r="I22" s="2001"/>
      <c r="J22" s="2001"/>
      <c r="K22" s="2001"/>
      <c r="L22" s="2001"/>
      <c r="M22" s="2001"/>
      <c r="N22" s="2001"/>
      <c r="O22" s="2001"/>
      <c r="P22" s="2001"/>
      <c r="Q22" s="2001"/>
      <c r="R22" s="2002"/>
      <c r="S22" s="2003"/>
      <c r="T22" s="2004"/>
      <c r="U22" s="2004"/>
      <c r="V22" s="2005"/>
      <c r="W22" s="2003"/>
      <c r="X22" s="2004"/>
      <c r="Y22" s="2004"/>
      <c r="Z22" s="2005"/>
      <c r="AA22" s="1016" t="str">
        <f>IFERROR(INDEX(MR!$E$4:$E$2003,MATCH($A22,MR!$A$4:$A$2003,0)),"")</f>
        <v/>
      </c>
      <c r="AB22" s="2009" t="str">
        <f>IFERROR(INDEX(MR!$F$4:$F$2003,MATCH($A22,MR!$A$4:$A$2003,0)),"")</f>
        <v/>
      </c>
      <c r="AC22" s="2010"/>
      <c r="AD22" s="2010"/>
      <c r="AE22" s="2011"/>
      <c r="AF22" s="2006">
        <f t="shared" si="0"/>
        <v>0</v>
      </c>
      <c r="AG22" s="2007"/>
      <c r="AH22" s="2007"/>
      <c r="AI22" s="2007"/>
      <c r="AJ22" s="2008"/>
      <c r="AK22" s="2006">
        <f t="shared" si="1"/>
        <v>0</v>
      </c>
      <c r="AL22" s="2007"/>
      <c r="AM22" s="2007"/>
      <c r="AN22" s="2007"/>
      <c r="AO22" s="2007"/>
    </row>
    <row r="23" spans="1:47" ht="15.6" customHeight="1" x14ac:dyDescent="0.25">
      <c r="A23" s="1996"/>
      <c r="B23" s="1996"/>
      <c r="C23" s="1997"/>
      <c r="D23" s="2000" t="str">
        <f>IFERROR(INDEX(MR!$B$4:$B$2003,MATCH($A23,MR!$A$4:$A$2003,0)),"")</f>
        <v/>
      </c>
      <c r="E23" s="2001"/>
      <c r="F23" s="2001"/>
      <c r="G23" s="2001"/>
      <c r="H23" s="2001"/>
      <c r="I23" s="2001"/>
      <c r="J23" s="2001"/>
      <c r="K23" s="2001"/>
      <c r="L23" s="2001"/>
      <c r="M23" s="2001"/>
      <c r="N23" s="2001"/>
      <c r="O23" s="2001"/>
      <c r="P23" s="2001"/>
      <c r="Q23" s="2001"/>
      <c r="R23" s="2002"/>
      <c r="S23" s="2003"/>
      <c r="T23" s="2004"/>
      <c r="U23" s="2004"/>
      <c r="V23" s="2005"/>
      <c r="W23" s="2003"/>
      <c r="X23" s="2004"/>
      <c r="Y23" s="2004"/>
      <c r="Z23" s="2005"/>
      <c r="AA23" s="1016" t="str">
        <f>IFERROR(INDEX(MR!$E$4:$E$2003,MATCH($A23,MR!$A$4:$A$2003,0)),"")</f>
        <v/>
      </c>
      <c r="AB23" s="2009" t="str">
        <f>IFERROR(INDEX(MR!$F$4:$F$2003,MATCH($A23,MR!$A$4:$A$2003,0)),"")</f>
        <v/>
      </c>
      <c r="AC23" s="2010"/>
      <c r="AD23" s="2010"/>
      <c r="AE23" s="2011"/>
      <c r="AF23" s="2006">
        <f t="shared" si="0"/>
        <v>0</v>
      </c>
      <c r="AG23" s="2007"/>
      <c r="AH23" s="2007"/>
      <c r="AI23" s="2007"/>
      <c r="AJ23" s="2008"/>
      <c r="AK23" s="2006">
        <f t="shared" si="1"/>
        <v>0</v>
      </c>
      <c r="AL23" s="2007"/>
      <c r="AM23" s="2007"/>
      <c r="AN23" s="2007"/>
      <c r="AO23" s="2007"/>
    </row>
    <row r="24" spans="1:47" ht="15.6" customHeight="1" x14ac:dyDescent="0.25">
      <c r="A24" s="1996"/>
      <c r="B24" s="1996"/>
      <c r="C24" s="1997"/>
      <c r="D24" s="2000" t="str">
        <f>IFERROR(INDEX(MR!$B$4:$B$2003,MATCH($A24,MR!$A$4:$A$2003,0)),"")</f>
        <v/>
      </c>
      <c r="E24" s="2001"/>
      <c r="F24" s="2001"/>
      <c r="G24" s="2001"/>
      <c r="H24" s="2001"/>
      <c r="I24" s="2001"/>
      <c r="J24" s="2001"/>
      <c r="K24" s="2001"/>
      <c r="L24" s="2001"/>
      <c r="M24" s="2001"/>
      <c r="N24" s="2001"/>
      <c r="O24" s="2001"/>
      <c r="P24" s="2001"/>
      <c r="Q24" s="2001"/>
      <c r="R24" s="2002"/>
      <c r="S24" s="2003"/>
      <c r="T24" s="2004"/>
      <c r="U24" s="2004"/>
      <c r="V24" s="2005"/>
      <c r="W24" s="2003"/>
      <c r="X24" s="2004"/>
      <c r="Y24" s="2004"/>
      <c r="Z24" s="2005"/>
      <c r="AA24" s="1016" t="str">
        <f>IFERROR(INDEX(MR!$E$4:$E$2003,MATCH($A24,MR!$A$4:$A$2003,0)),"")</f>
        <v/>
      </c>
      <c r="AB24" s="2009" t="str">
        <f>IFERROR(INDEX(MR!$F$4:$F$2003,MATCH($A24,MR!$A$4:$A$2003,0)),"")</f>
        <v/>
      </c>
      <c r="AC24" s="2010"/>
      <c r="AD24" s="2010"/>
      <c r="AE24" s="2011"/>
      <c r="AF24" s="2006">
        <f t="shared" si="0"/>
        <v>0</v>
      </c>
      <c r="AG24" s="2007"/>
      <c r="AH24" s="2007"/>
      <c r="AI24" s="2007"/>
      <c r="AJ24" s="2008"/>
      <c r="AK24" s="2006">
        <f t="shared" si="1"/>
        <v>0</v>
      </c>
      <c r="AL24" s="2007"/>
      <c r="AM24" s="2007"/>
      <c r="AN24" s="2007"/>
      <c r="AO24" s="2007"/>
    </row>
    <row r="25" spans="1:47" ht="15.6" customHeight="1" x14ac:dyDescent="0.25">
      <c r="A25" s="1996"/>
      <c r="B25" s="1996"/>
      <c r="C25" s="1997"/>
      <c r="D25" s="2000" t="str">
        <f>IFERROR(INDEX(MR!$B$4:$B$2003,MATCH($A25,MR!$A$4:$A$2003,0)),"")</f>
        <v/>
      </c>
      <c r="E25" s="2001"/>
      <c r="F25" s="2001"/>
      <c r="G25" s="2001"/>
      <c r="H25" s="2001"/>
      <c r="I25" s="2001"/>
      <c r="J25" s="2001"/>
      <c r="K25" s="2001"/>
      <c r="L25" s="2001"/>
      <c r="M25" s="2001"/>
      <c r="N25" s="2001"/>
      <c r="O25" s="2001"/>
      <c r="P25" s="2001"/>
      <c r="Q25" s="2001"/>
      <c r="R25" s="2002"/>
      <c r="S25" s="2003"/>
      <c r="T25" s="2004"/>
      <c r="U25" s="2004"/>
      <c r="V25" s="2005"/>
      <c r="W25" s="2003"/>
      <c r="X25" s="2004"/>
      <c r="Y25" s="2004"/>
      <c r="Z25" s="2005"/>
      <c r="AA25" s="1016" t="str">
        <f>IFERROR(INDEX(MR!$E$4:$E$2003,MATCH($A25,MR!$A$4:$A$2003,0)),"")</f>
        <v/>
      </c>
      <c r="AB25" s="2009" t="str">
        <f>IFERROR(INDEX(MR!$F$4:$F$2003,MATCH($A25,MR!$A$4:$A$2003,0)),"")</f>
        <v/>
      </c>
      <c r="AC25" s="2010"/>
      <c r="AD25" s="2010"/>
      <c r="AE25" s="2011"/>
      <c r="AF25" s="2006">
        <f t="shared" si="0"/>
        <v>0</v>
      </c>
      <c r="AG25" s="2007"/>
      <c r="AH25" s="2007"/>
      <c r="AI25" s="2007"/>
      <c r="AJ25" s="2008"/>
      <c r="AK25" s="2006">
        <f t="shared" si="1"/>
        <v>0</v>
      </c>
      <c r="AL25" s="2007"/>
      <c r="AM25" s="2007"/>
      <c r="AN25" s="2007"/>
      <c r="AO25" s="2007"/>
    </row>
    <row r="26" spans="1:47" ht="15.6" customHeight="1" x14ac:dyDescent="0.25">
      <c r="A26" s="1996"/>
      <c r="B26" s="1996"/>
      <c r="C26" s="1997"/>
      <c r="D26" s="2000" t="str">
        <f>IFERROR(INDEX(MR!$B$4:$B$2003,MATCH($A26,MR!$A$4:$A$2003,0)),"")</f>
        <v/>
      </c>
      <c r="E26" s="2001"/>
      <c r="F26" s="2001"/>
      <c r="G26" s="2001"/>
      <c r="H26" s="2001"/>
      <c r="I26" s="2001"/>
      <c r="J26" s="2001"/>
      <c r="K26" s="2001"/>
      <c r="L26" s="2001"/>
      <c r="M26" s="2001"/>
      <c r="N26" s="2001"/>
      <c r="O26" s="2001"/>
      <c r="P26" s="2001"/>
      <c r="Q26" s="2001"/>
      <c r="R26" s="2002"/>
      <c r="S26" s="2003"/>
      <c r="T26" s="2004"/>
      <c r="U26" s="2004"/>
      <c r="V26" s="2005"/>
      <c r="W26" s="2003"/>
      <c r="X26" s="2004"/>
      <c r="Y26" s="2004"/>
      <c r="Z26" s="2005"/>
      <c r="AA26" s="1016" t="str">
        <f>IFERROR(INDEX(MR!$E$4:$E$2003,MATCH($A26,MR!$A$4:$A$2003,0)),"")</f>
        <v/>
      </c>
      <c r="AB26" s="2009" t="str">
        <f>IFERROR(INDEX(MR!$F$4:$F$2003,MATCH($A26,MR!$A$4:$A$2003,0)),"")</f>
        <v/>
      </c>
      <c r="AC26" s="2010"/>
      <c r="AD26" s="2010"/>
      <c r="AE26" s="2011"/>
      <c r="AF26" s="2006">
        <f t="shared" si="0"/>
        <v>0</v>
      </c>
      <c r="AG26" s="2007"/>
      <c r="AH26" s="2007"/>
      <c r="AI26" s="2007"/>
      <c r="AJ26" s="2008"/>
      <c r="AK26" s="2006">
        <f t="shared" si="1"/>
        <v>0</v>
      </c>
      <c r="AL26" s="2007"/>
      <c r="AM26" s="2007"/>
      <c r="AN26" s="2007"/>
      <c r="AO26" s="2007"/>
    </row>
    <row r="27" spans="1:47" ht="15.6" customHeight="1" x14ac:dyDescent="0.25">
      <c r="A27" s="1996"/>
      <c r="B27" s="1996"/>
      <c r="C27" s="1997"/>
      <c r="D27" s="2000" t="str">
        <f>IFERROR(INDEX(MR!$B$4:$B$2003,MATCH($A27,MR!$A$4:$A$2003,0)),"")</f>
        <v/>
      </c>
      <c r="E27" s="2001"/>
      <c r="F27" s="2001"/>
      <c r="G27" s="2001"/>
      <c r="H27" s="2001"/>
      <c r="I27" s="2001"/>
      <c r="J27" s="2001"/>
      <c r="K27" s="2001"/>
      <c r="L27" s="2001"/>
      <c r="M27" s="2001"/>
      <c r="N27" s="2001"/>
      <c r="O27" s="2001"/>
      <c r="P27" s="2001"/>
      <c r="Q27" s="2001"/>
      <c r="R27" s="2002"/>
      <c r="S27" s="2003"/>
      <c r="T27" s="2004"/>
      <c r="U27" s="2004"/>
      <c r="V27" s="2005"/>
      <c r="W27" s="2003"/>
      <c r="X27" s="2004"/>
      <c r="Y27" s="2004"/>
      <c r="Z27" s="2005"/>
      <c r="AA27" s="1016" t="str">
        <f>IFERROR(INDEX(MR!$E$4:$E$2003,MATCH($A27,MR!$A$4:$A$2003,0)),"")</f>
        <v/>
      </c>
      <c r="AB27" s="2009" t="str">
        <f>IFERROR(INDEX(MR!$F$4:$F$2003,MATCH($A27,MR!$A$4:$A$2003,0)),"")</f>
        <v/>
      </c>
      <c r="AC27" s="2010"/>
      <c r="AD27" s="2010"/>
      <c r="AE27" s="2011"/>
      <c r="AF27" s="2006">
        <f t="shared" si="0"/>
        <v>0</v>
      </c>
      <c r="AG27" s="2007"/>
      <c r="AH27" s="2007"/>
      <c r="AI27" s="2007"/>
      <c r="AJ27" s="2008"/>
      <c r="AK27" s="2006">
        <f t="shared" si="1"/>
        <v>0</v>
      </c>
      <c r="AL27" s="2007"/>
      <c r="AM27" s="2007"/>
      <c r="AN27" s="2007"/>
      <c r="AO27" s="2007"/>
    </row>
    <row r="28" spans="1:47" ht="15.6" customHeight="1" x14ac:dyDescent="0.25">
      <c r="A28" s="1996"/>
      <c r="B28" s="1996"/>
      <c r="C28" s="1997"/>
      <c r="D28" s="2000" t="str">
        <f>IFERROR(INDEX(MR!$B$4:$B$2003,MATCH($A28,MR!$A$4:$A$2003,0)),"")</f>
        <v/>
      </c>
      <c r="E28" s="2001"/>
      <c r="F28" s="2001"/>
      <c r="G28" s="2001"/>
      <c r="H28" s="2001"/>
      <c r="I28" s="2001"/>
      <c r="J28" s="2001"/>
      <c r="K28" s="2001"/>
      <c r="L28" s="2001"/>
      <c r="M28" s="2001"/>
      <c r="N28" s="2001"/>
      <c r="O28" s="2001"/>
      <c r="P28" s="2001"/>
      <c r="Q28" s="2001"/>
      <c r="R28" s="2002"/>
      <c r="S28" s="2003"/>
      <c r="T28" s="2004"/>
      <c r="U28" s="2004"/>
      <c r="V28" s="2005"/>
      <c r="W28" s="2003"/>
      <c r="X28" s="2004"/>
      <c r="Y28" s="2004"/>
      <c r="Z28" s="2005"/>
      <c r="AA28" s="1016" t="str">
        <f>IFERROR(INDEX(MR!$E$4:$E$2003,MATCH($A28,MR!$A$4:$A$2003,0)),"")</f>
        <v/>
      </c>
      <c r="AB28" s="2009" t="str">
        <f>IFERROR(INDEX(MR!$F$4:$F$2003,MATCH($A28,MR!$A$4:$A$2003,0)),"")</f>
        <v/>
      </c>
      <c r="AC28" s="2010"/>
      <c r="AD28" s="2010"/>
      <c r="AE28" s="2011"/>
      <c r="AF28" s="2006">
        <f t="shared" si="0"/>
        <v>0</v>
      </c>
      <c r="AG28" s="2007"/>
      <c r="AH28" s="2007"/>
      <c r="AI28" s="2007"/>
      <c r="AJ28" s="2008"/>
      <c r="AK28" s="2006">
        <f t="shared" si="1"/>
        <v>0</v>
      </c>
      <c r="AL28" s="2007"/>
      <c r="AM28" s="2007"/>
      <c r="AN28" s="2007"/>
      <c r="AO28" s="2007"/>
    </row>
    <row r="29" spans="1:47" ht="15.6" customHeight="1" x14ac:dyDescent="0.25">
      <c r="A29" s="1996"/>
      <c r="B29" s="1996"/>
      <c r="C29" s="1997"/>
      <c r="D29" s="2000" t="str">
        <f>IFERROR(INDEX(MR!$B$4:$B$2003,MATCH($A29,MR!$A$4:$A$2003,0)),"")</f>
        <v/>
      </c>
      <c r="E29" s="2001"/>
      <c r="F29" s="2001"/>
      <c r="G29" s="2001"/>
      <c r="H29" s="2001"/>
      <c r="I29" s="2001"/>
      <c r="J29" s="2001"/>
      <c r="K29" s="2001"/>
      <c r="L29" s="2001"/>
      <c r="M29" s="2001"/>
      <c r="N29" s="2001"/>
      <c r="O29" s="2001"/>
      <c r="P29" s="2001"/>
      <c r="Q29" s="2001"/>
      <c r="R29" s="2002"/>
      <c r="S29" s="2003"/>
      <c r="T29" s="2004"/>
      <c r="U29" s="2004"/>
      <c r="V29" s="2005"/>
      <c r="W29" s="2003"/>
      <c r="X29" s="2004"/>
      <c r="Y29" s="2004"/>
      <c r="Z29" s="2005"/>
      <c r="AA29" s="1016" t="str">
        <f>IFERROR(INDEX(MR!$E$4:$E$2003,MATCH($A29,MR!$A$4:$A$2003,0)),"")</f>
        <v/>
      </c>
      <c r="AB29" s="2009" t="str">
        <f>IFERROR(INDEX(MR!$F$4:$F$2003,MATCH($A29,MR!$A$4:$A$2003,0)),"")</f>
        <v/>
      </c>
      <c r="AC29" s="2010"/>
      <c r="AD29" s="2010"/>
      <c r="AE29" s="2011"/>
      <c r="AF29" s="2006">
        <f t="shared" si="0"/>
        <v>0</v>
      </c>
      <c r="AG29" s="2007"/>
      <c r="AH29" s="2007"/>
      <c r="AI29" s="2007"/>
      <c r="AJ29" s="2008"/>
      <c r="AK29" s="2006">
        <f t="shared" si="1"/>
        <v>0</v>
      </c>
      <c r="AL29" s="2007"/>
      <c r="AM29" s="2007"/>
      <c r="AN29" s="2007"/>
      <c r="AO29" s="2007"/>
      <c r="AQ29" s="269" t="s">
        <v>616</v>
      </c>
      <c r="AR29" s="917"/>
      <c r="AS29" s="917"/>
      <c r="AT29" s="917"/>
      <c r="AU29" s="917"/>
    </row>
    <row r="30" spans="1:47" ht="15.6" customHeight="1" x14ac:dyDescent="0.25">
      <c r="A30" s="1996"/>
      <c r="B30" s="1996"/>
      <c r="C30" s="1997"/>
      <c r="D30" s="2000" t="str">
        <f>IFERROR(INDEX(MR!$B$4:$B$2003,MATCH($A30,MR!$A$4:$A$2003,0)),"")</f>
        <v/>
      </c>
      <c r="E30" s="2001"/>
      <c r="F30" s="2001"/>
      <c r="G30" s="2001"/>
      <c r="H30" s="2001"/>
      <c r="I30" s="2001"/>
      <c r="J30" s="2001"/>
      <c r="K30" s="2001"/>
      <c r="L30" s="2001"/>
      <c r="M30" s="2001"/>
      <c r="N30" s="2001"/>
      <c r="O30" s="2001"/>
      <c r="P30" s="2001"/>
      <c r="Q30" s="2001"/>
      <c r="R30" s="2002"/>
      <c r="S30" s="2003"/>
      <c r="T30" s="2004"/>
      <c r="U30" s="2004"/>
      <c r="V30" s="2005"/>
      <c r="W30" s="2003"/>
      <c r="X30" s="2004"/>
      <c r="Y30" s="2004"/>
      <c r="Z30" s="2005"/>
      <c r="AA30" s="1016" t="str">
        <f>IFERROR(INDEX(MR!$E$4:$E$2003,MATCH($A30,MR!$A$4:$A$2003,0)),"")</f>
        <v/>
      </c>
      <c r="AB30" s="2009" t="str">
        <f>IFERROR(INDEX(MR!$F$4:$F$2003,MATCH($A30,MR!$A$4:$A$2003,0)),"")</f>
        <v/>
      </c>
      <c r="AC30" s="2010"/>
      <c r="AD30" s="2010"/>
      <c r="AE30" s="2011"/>
      <c r="AF30" s="2006">
        <f t="shared" si="0"/>
        <v>0</v>
      </c>
      <c r="AG30" s="2007"/>
      <c r="AH30" s="2007"/>
      <c r="AI30" s="2007"/>
      <c r="AJ30" s="2008"/>
      <c r="AK30" s="2006">
        <f t="shared" si="1"/>
        <v>0</v>
      </c>
      <c r="AL30" s="2007"/>
      <c r="AM30" s="2007"/>
      <c r="AN30" s="2007"/>
      <c r="AO30" s="2007"/>
      <c r="AP30" s="1369" t="s">
        <v>112</v>
      </c>
      <c r="AQ30" s="1708" t="s">
        <v>619</v>
      </c>
      <c r="AR30" s="1708"/>
      <c r="AS30" s="1708"/>
      <c r="AT30" s="1708"/>
      <c r="AU30" s="1708"/>
    </row>
    <row r="31" spans="1:47" ht="15.6" customHeight="1" x14ac:dyDescent="0.25">
      <c r="A31" s="1996"/>
      <c r="B31" s="1996"/>
      <c r="C31" s="1997"/>
      <c r="D31" s="2000" t="str">
        <f>IFERROR(INDEX(MR!$B$4:$B$2003,MATCH($A31,MR!$A$4:$A$2003,0)),"")</f>
        <v/>
      </c>
      <c r="E31" s="2001"/>
      <c r="F31" s="2001"/>
      <c r="G31" s="2001"/>
      <c r="H31" s="2001"/>
      <c r="I31" s="2001"/>
      <c r="J31" s="2001"/>
      <c r="K31" s="2001"/>
      <c r="L31" s="2001"/>
      <c r="M31" s="2001"/>
      <c r="N31" s="2001"/>
      <c r="O31" s="2001"/>
      <c r="P31" s="2001"/>
      <c r="Q31" s="2001"/>
      <c r="R31" s="2002"/>
      <c r="S31" s="2003"/>
      <c r="T31" s="2004"/>
      <c r="U31" s="2004"/>
      <c r="V31" s="2005"/>
      <c r="W31" s="2003"/>
      <c r="X31" s="2004"/>
      <c r="Y31" s="2004"/>
      <c r="Z31" s="2005"/>
      <c r="AA31" s="1016" t="str">
        <f>IFERROR(INDEX(MR!$E$4:$E$2003,MATCH($A31,MR!$A$4:$A$2003,0)),"")</f>
        <v/>
      </c>
      <c r="AB31" s="2009" t="str">
        <f>IFERROR(INDEX(MR!$F$4:$F$2003,MATCH($A31,MR!$A$4:$A$2003,0)),"")</f>
        <v/>
      </c>
      <c r="AC31" s="2010"/>
      <c r="AD31" s="2010"/>
      <c r="AE31" s="2011"/>
      <c r="AF31" s="2006">
        <f t="shared" si="0"/>
        <v>0</v>
      </c>
      <c r="AG31" s="2007"/>
      <c r="AH31" s="2007"/>
      <c r="AI31" s="2007"/>
      <c r="AJ31" s="2008"/>
      <c r="AK31" s="2006">
        <f t="shared" si="1"/>
        <v>0</v>
      </c>
      <c r="AL31" s="2007"/>
      <c r="AM31" s="2007"/>
      <c r="AN31" s="2007"/>
      <c r="AO31" s="2007"/>
      <c r="AP31" s="1370"/>
      <c r="AQ31" s="1708"/>
      <c r="AR31" s="1708"/>
      <c r="AS31" s="1708"/>
      <c r="AT31" s="1708"/>
      <c r="AU31" s="1708"/>
    </row>
    <row r="32" spans="1:47" ht="15.6" customHeight="1" x14ac:dyDescent="0.25">
      <c r="A32" s="1996"/>
      <c r="B32" s="1996"/>
      <c r="C32" s="1997"/>
      <c r="D32" s="2000" t="str">
        <f>IFERROR(INDEX(MR!$B$4:$B$2003,MATCH($A32,MR!$A$4:$A$2003,0)),"")</f>
        <v/>
      </c>
      <c r="E32" s="2001"/>
      <c r="F32" s="2001"/>
      <c r="G32" s="2001"/>
      <c r="H32" s="2001"/>
      <c r="I32" s="2001"/>
      <c r="J32" s="2001"/>
      <c r="K32" s="2001"/>
      <c r="L32" s="2001"/>
      <c r="M32" s="2001"/>
      <c r="N32" s="2001"/>
      <c r="O32" s="2001"/>
      <c r="P32" s="2001"/>
      <c r="Q32" s="2001"/>
      <c r="R32" s="2002"/>
      <c r="S32" s="2003"/>
      <c r="T32" s="2004"/>
      <c r="U32" s="2004"/>
      <c r="V32" s="2005"/>
      <c r="W32" s="2003"/>
      <c r="X32" s="2004"/>
      <c r="Y32" s="2004"/>
      <c r="Z32" s="2005"/>
      <c r="AA32" s="1016" t="str">
        <f>IFERROR(INDEX(MR!$E$4:$E$2003,MATCH($A32,MR!$A$4:$A$2003,0)),"")</f>
        <v/>
      </c>
      <c r="AB32" s="2009" t="str">
        <f>IFERROR(INDEX(MR!$F$4:$F$2003,MATCH($A32,MR!$A$4:$A$2003,0)),"")</f>
        <v/>
      </c>
      <c r="AC32" s="2010"/>
      <c r="AD32" s="2010"/>
      <c r="AE32" s="2011"/>
      <c r="AF32" s="2006">
        <f t="shared" si="0"/>
        <v>0</v>
      </c>
      <c r="AG32" s="2007"/>
      <c r="AH32" s="2007"/>
      <c r="AI32" s="2007"/>
      <c r="AJ32" s="2008"/>
      <c r="AK32" s="2006">
        <f t="shared" si="1"/>
        <v>0</v>
      </c>
      <c r="AL32" s="2007"/>
      <c r="AM32" s="2007"/>
      <c r="AN32" s="2007"/>
      <c r="AO32" s="2007"/>
      <c r="AP32" s="1369" t="s">
        <v>112</v>
      </c>
      <c r="AQ32" s="1708" t="s">
        <v>617</v>
      </c>
      <c r="AR32" s="1708"/>
      <c r="AS32" s="1708"/>
      <c r="AT32" s="1708"/>
      <c r="AU32" s="1708"/>
    </row>
    <row r="33" spans="1:81" ht="15.6" customHeight="1" x14ac:dyDescent="0.25">
      <c r="A33" s="1996"/>
      <c r="B33" s="1996"/>
      <c r="C33" s="1997"/>
      <c r="D33" s="2000" t="str">
        <f>IFERROR(INDEX(MR!$B$4:$B$2003,MATCH($A33,MR!$A$4:$A$2003,0)),"")</f>
        <v/>
      </c>
      <c r="E33" s="2001"/>
      <c r="F33" s="2001"/>
      <c r="G33" s="2001"/>
      <c r="H33" s="2001"/>
      <c r="I33" s="2001"/>
      <c r="J33" s="2001"/>
      <c r="K33" s="2001"/>
      <c r="L33" s="2001"/>
      <c r="M33" s="2001"/>
      <c r="N33" s="2001"/>
      <c r="O33" s="2001"/>
      <c r="P33" s="2001"/>
      <c r="Q33" s="2001"/>
      <c r="R33" s="2002"/>
      <c r="S33" s="2003"/>
      <c r="T33" s="2004"/>
      <c r="U33" s="2004"/>
      <c r="V33" s="2005"/>
      <c r="W33" s="2003"/>
      <c r="X33" s="2004"/>
      <c r="Y33" s="2004"/>
      <c r="Z33" s="2005"/>
      <c r="AA33" s="1016" t="str">
        <f>IFERROR(INDEX(MR!$E$4:$E$2003,MATCH($A33,MR!$A$4:$A$2003,0)),"")</f>
        <v/>
      </c>
      <c r="AB33" s="2009" t="str">
        <f>IFERROR(INDEX(MR!$F$4:$F$2003,MATCH($A33,MR!$A$4:$A$2003,0)),"")</f>
        <v/>
      </c>
      <c r="AC33" s="2010"/>
      <c r="AD33" s="2010"/>
      <c r="AE33" s="2011"/>
      <c r="AF33" s="2006">
        <f t="shared" si="0"/>
        <v>0</v>
      </c>
      <c r="AG33" s="2007"/>
      <c r="AH33" s="2007"/>
      <c r="AI33" s="2007"/>
      <c r="AJ33" s="2008"/>
      <c r="AK33" s="2006">
        <f t="shared" si="1"/>
        <v>0</v>
      </c>
      <c r="AL33" s="2007"/>
      <c r="AM33" s="2007"/>
      <c r="AN33" s="2007"/>
      <c r="AO33" s="2007"/>
      <c r="AP33" s="1369" t="s">
        <v>112</v>
      </c>
      <c r="AQ33" s="1709" t="s">
        <v>618</v>
      </c>
      <c r="AR33" s="1709"/>
      <c r="AS33" s="1709"/>
      <c r="AT33" s="1709"/>
      <c r="AU33" s="1709"/>
    </row>
    <row r="34" spans="1:81" ht="15.6" customHeight="1" x14ac:dyDescent="0.25">
      <c r="A34" s="1996"/>
      <c r="B34" s="1996"/>
      <c r="C34" s="1997"/>
      <c r="D34" s="2000" t="str">
        <f>IFERROR(INDEX(MR!$B$4:$B$2003,MATCH($A34,MR!$A$4:$A$2003,0)),"")</f>
        <v/>
      </c>
      <c r="E34" s="2001"/>
      <c r="F34" s="2001"/>
      <c r="G34" s="2001"/>
      <c r="H34" s="2001"/>
      <c r="I34" s="2001"/>
      <c r="J34" s="2001"/>
      <c r="K34" s="2001"/>
      <c r="L34" s="2001"/>
      <c r="M34" s="2001"/>
      <c r="N34" s="2001"/>
      <c r="O34" s="2001"/>
      <c r="P34" s="2001"/>
      <c r="Q34" s="2001"/>
      <c r="R34" s="2002"/>
      <c r="S34" s="2003"/>
      <c r="T34" s="2004"/>
      <c r="U34" s="2004"/>
      <c r="V34" s="2005"/>
      <c r="W34" s="2003"/>
      <c r="X34" s="2004"/>
      <c r="Y34" s="2004"/>
      <c r="Z34" s="2005"/>
      <c r="AA34" s="1016" t="str">
        <f>IFERROR(INDEX(MR!$E$4:$E$2003,MATCH($A34,MR!$A$4:$A$2003,0)),"")</f>
        <v/>
      </c>
      <c r="AB34" s="2009" t="str">
        <f>IFERROR(INDEX(MR!$F$4:$F$2003,MATCH($A34,MR!$A$4:$A$2003,0)),"")</f>
        <v/>
      </c>
      <c r="AC34" s="2010"/>
      <c r="AD34" s="2010"/>
      <c r="AE34" s="2011"/>
      <c r="AF34" s="2006">
        <f t="shared" si="0"/>
        <v>0</v>
      </c>
      <c r="AG34" s="2007"/>
      <c r="AH34" s="2007"/>
      <c r="AI34" s="2007"/>
      <c r="AJ34" s="2008"/>
      <c r="AK34" s="2006">
        <f t="shared" si="1"/>
        <v>0</v>
      </c>
      <c r="AL34" s="2007"/>
      <c r="AM34" s="2007"/>
      <c r="AN34" s="2007"/>
      <c r="AO34" s="2007"/>
      <c r="AP34" s="1369" t="s">
        <v>112</v>
      </c>
      <c r="AQ34" s="1553" t="s">
        <v>615</v>
      </c>
      <c r="AR34" s="1553"/>
      <c r="AS34" s="1553"/>
      <c r="AT34" s="1553"/>
      <c r="AU34" s="1553"/>
    </row>
    <row r="35" spans="1:81" ht="15.6" customHeight="1" x14ac:dyDescent="0.25">
      <c r="A35" s="1996"/>
      <c r="B35" s="1996"/>
      <c r="C35" s="1997"/>
      <c r="D35" s="2000" t="str">
        <f>IFERROR(INDEX(MR!$B$4:$B$2003,MATCH($A35,MR!$A$4:$A$2003,0)),"")</f>
        <v/>
      </c>
      <c r="E35" s="2001"/>
      <c r="F35" s="2001"/>
      <c r="G35" s="2001"/>
      <c r="H35" s="2001"/>
      <c r="I35" s="2001"/>
      <c r="J35" s="2001"/>
      <c r="K35" s="2001"/>
      <c r="L35" s="2001"/>
      <c r="M35" s="2001"/>
      <c r="N35" s="2001"/>
      <c r="O35" s="2001"/>
      <c r="P35" s="2001"/>
      <c r="Q35" s="2001"/>
      <c r="R35" s="2002"/>
      <c r="S35" s="2003"/>
      <c r="T35" s="2004"/>
      <c r="U35" s="2004"/>
      <c r="V35" s="2005"/>
      <c r="W35" s="2003"/>
      <c r="X35" s="2004"/>
      <c r="Y35" s="2004"/>
      <c r="Z35" s="2005"/>
      <c r="AA35" s="1016" t="str">
        <f>IFERROR(INDEX(MR!$E$4:$E$2003,MATCH($A35,MR!$A$4:$A$2003,0)),"")</f>
        <v/>
      </c>
      <c r="AB35" s="2009" t="str">
        <f>IFERROR(INDEX(MR!$F$4:$F$2003,MATCH($A35,MR!$A$4:$A$2003,0)),"")</f>
        <v/>
      </c>
      <c r="AC35" s="2010"/>
      <c r="AD35" s="2010"/>
      <c r="AE35" s="2011"/>
      <c r="AF35" s="2006">
        <f t="shared" si="0"/>
        <v>0</v>
      </c>
      <c r="AG35" s="2007"/>
      <c r="AH35" s="2007"/>
      <c r="AI35" s="2007"/>
      <c r="AJ35" s="2008"/>
      <c r="AK35" s="2006">
        <f t="shared" si="1"/>
        <v>0</v>
      </c>
      <c r="AL35" s="2007"/>
      <c r="AM35" s="2007"/>
      <c r="AN35" s="2007"/>
      <c r="AO35" s="2007"/>
      <c r="AP35" s="1370"/>
      <c r="AQ35" s="1553"/>
      <c r="AR35" s="1553"/>
      <c r="AS35" s="1553"/>
      <c r="AT35" s="1553"/>
      <c r="AU35" s="1553"/>
    </row>
    <row r="36" spans="1:81" ht="15.6" customHeight="1" x14ac:dyDescent="0.25">
      <c r="A36" s="1996"/>
      <c r="B36" s="1996"/>
      <c r="C36" s="1997"/>
      <c r="D36" s="2000" t="str">
        <f>IFERROR(INDEX(MR!$B$4:$B$2003,MATCH($A36,MR!$A$4:$A$2003,0)),"")</f>
        <v/>
      </c>
      <c r="E36" s="2001"/>
      <c r="F36" s="2001"/>
      <c r="G36" s="2001"/>
      <c r="H36" s="2001"/>
      <c r="I36" s="2001"/>
      <c r="J36" s="2001"/>
      <c r="K36" s="2001"/>
      <c r="L36" s="2001"/>
      <c r="M36" s="2001"/>
      <c r="N36" s="2001"/>
      <c r="O36" s="2001"/>
      <c r="P36" s="2001"/>
      <c r="Q36" s="2001"/>
      <c r="R36" s="2002"/>
      <c r="S36" s="2003"/>
      <c r="T36" s="2004"/>
      <c r="U36" s="2004"/>
      <c r="V36" s="2005"/>
      <c r="W36" s="2003"/>
      <c r="X36" s="2004"/>
      <c r="Y36" s="2004"/>
      <c r="Z36" s="2005"/>
      <c r="AA36" s="1016" t="str">
        <f>IFERROR(INDEX(MR!$E$4:$E$2003,MATCH($A36,MR!$A$4:$A$2003,0)),"")</f>
        <v/>
      </c>
      <c r="AB36" s="2009" t="str">
        <f>IFERROR(INDEX(MR!$F$4:$F$2003,MATCH($A36,MR!$A$4:$A$2003,0)),"")</f>
        <v/>
      </c>
      <c r="AC36" s="2010"/>
      <c r="AD36" s="2010"/>
      <c r="AE36" s="2011"/>
      <c r="AF36" s="2006">
        <f t="shared" si="0"/>
        <v>0</v>
      </c>
      <c r="AG36" s="2007"/>
      <c r="AH36" s="2007"/>
      <c r="AI36" s="2007"/>
      <c r="AJ36" s="2008"/>
      <c r="AK36" s="2006">
        <f t="shared" si="1"/>
        <v>0</v>
      </c>
      <c r="AL36" s="2007"/>
      <c r="AM36" s="2007"/>
      <c r="AN36" s="2007"/>
      <c r="AO36" s="2007"/>
      <c r="AP36" s="1370"/>
      <c r="AQ36" s="1553"/>
      <c r="AR36" s="1553"/>
      <c r="AS36" s="1553"/>
      <c r="AT36" s="1553"/>
      <c r="AU36" s="1553"/>
    </row>
    <row r="37" spans="1:81" ht="15.6" customHeight="1" x14ac:dyDescent="0.25">
      <c r="A37" s="1996"/>
      <c r="B37" s="1996"/>
      <c r="C37" s="1997"/>
      <c r="D37" s="2000" t="str">
        <f>IFERROR(INDEX(MR!$B$4:$B$2003,MATCH($A37,MR!$A$4:$A$2003,0)),"")</f>
        <v/>
      </c>
      <c r="E37" s="2001"/>
      <c r="F37" s="2001"/>
      <c r="G37" s="2001"/>
      <c r="H37" s="2001"/>
      <c r="I37" s="2001"/>
      <c r="J37" s="2001"/>
      <c r="K37" s="2001"/>
      <c r="L37" s="2001"/>
      <c r="M37" s="2001"/>
      <c r="N37" s="2001"/>
      <c r="O37" s="2001"/>
      <c r="P37" s="2001"/>
      <c r="Q37" s="2001"/>
      <c r="R37" s="2002"/>
      <c r="S37" s="2003"/>
      <c r="T37" s="2004"/>
      <c r="U37" s="2004"/>
      <c r="V37" s="2005"/>
      <c r="W37" s="2003"/>
      <c r="X37" s="2004"/>
      <c r="Y37" s="2004"/>
      <c r="Z37" s="2005"/>
      <c r="AA37" s="1016" t="str">
        <f>IFERROR(INDEX(MR!$E$4:$E$2003,MATCH($A37,MR!$A$4:$A$2003,0)),"")</f>
        <v/>
      </c>
      <c r="AB37" s="2009" t="str">
        <f>IFERROR(INDEX(MR!$F$4:$F$2003,MATCH($A37,MR!$A$4:$A$2003,0)),"")</f>
        <v/>
      </c>
      <c r="AC37" s="2010"/>
      <c r="AD37" s="2010"/>
      <c r="AE37" s="2011"/>
      <c r="AF37" s="2058">
        <f t="shared" si="0"/>
        <v>0</v>
      </c>
      <c r="AG37" s="2059"/>
      <c r="AH37" s="2059"/>
      <c r="AI37" s="2059"/>
      <c r="AJ37" s="2060"/>
      <c r="AK37" s="2058">
        <f t="shared" si="1"/>
        <v>0</v>
      </c>
      <c r="AL37" s="2059"/>
      <c r="AM37" s="2059"/>
      <c r="AN37" s="2059"/>
      <c r="AO37" s="2059"/>
      <c r="AQ37" s="1234"/>
      <c r="AR37" s="1234"/>
      <c r="AS37" s="1234"/>
      <c r="AT37" s="1234"/>
      <c r="AU37" s="1234"/>
    </row>
    <row r="38" spans="1:81" ht="15.6" customHeight="1" x14ac:dyDescent="0.25">
      <c r="A38" s="1996"/>
      <c r="B38" s="1996"/>
      <c r="C38" s="1997"/>
      <c r="D38" s="2000" t="str">
        <f>IFERROR(INDEX(MR!$B$4:$B$2003,MATCH($A38,MR!$A$4:$A$2003,0)),"")</f>
        <v/>
      </c>
      <c r="E38" s="2001"/>
      <c r="F38" s="2001"/>
      <c r="G38" s="2001"/>
      <c r="H38" s="2001"/>
      <c r="I38" s="2001"/>
      <c r="J38" s="2001"/>
      <c r="K38" s="2001"/>
      <c r="L38" s="2001"/>
      <c r="M38" s="2001"/>
      <c r="N38" s="2001"/>
      <c r="O38" s="2001"/>
      <c r="P38" s="2001"/>
      <c r="Q38" s="2001"/>
      <c r="R38" s="2002"/>
      <c r="S38" s="2003"/>
      <c r="T38" s="2004"/>
      <c r="U38" s="2004"/>
      <c r="V38" s="2005"/>
      <c r="W38" s="2003"/>
      <c r="X38" s="2004"/>
      <c r="Y38" s="2004"/>
      <c r="Z38" s="2005"/>
      <c r="AA38" s="1016" t="str">
        <f>IFERROR(INDEX(MR!$E$4:$E$2003,MATCH($A38,MR!$A$4:$A$2003,0)),"")</f>
        <v/>
      </c>
      <c r="AB38" s="2009" t="str">
        <f>IFERROR(INDEX(MR!$F$4:$F$2003,MATCH($A38,MR!$A$4:$A$2003,0)),"")</f>
        <v/>
      </c>
      <c r="AC38" s="2010"/>
      <c r="AD38" s="2010"/>
      <c r="AE38" s="2011"/>
      <c r="AF38" s="2055">
        <f t="shared" si="0"/>
        <v>0</v>
      </c>
      <c r="AG38" s="2056"/>
      <c r="AH38" s="2056"/>
      <c r="AI38" s="2056"/>
      <c r="AJ38" s="2057"/>
      <c r="AK38" s="2055">
        <f t="shared" si="1"/>
        <v>0</v>
      </c>
      <c r="AL38" s="2056"/>
      <c r="AM38" s="2056"/>
      <c r="AN38" s="2056"/>
      <c r="AO38" s="2056"/>
      <c r="AQ38" s="1117"/>
      <c r="AR38" s="1116"/>
      <c r="AS38" s="1116"/>
      <c r="AT38" s="1116"/>
      <c r="AU38" s="1116"/>
    </row>
    <row r="39" spans="1:81" x14ac:dyDescent="0.25">
      <c r="Y39" s="1000"/>
      <c r="Z39" s="1000"/>
      <c r="AA39" s="1000"/>
      <c r="AB39" s="1000"/>
      <c r="AC39" s="1000"/>
      <c r="AD39" s="1000"/>
      <c r="AE39" s="996" t="s">
        <v>78</v>
      </c>
      <c r="AF39" s="2061">
        <f>SUBTOTAL(9,AF19:AJ38)</f>
        <v>0</v>
      </c>
      <c r="AG39" s="2062"/>
      <c r="AH39" s="2062"/>
      <c r="AI39" s="2062"/>
      <c r="AJ39" s="2063"/>
      <c r="AK39" s="2061">
        <f>SUBTOTAL(9,AK19:AO38)</f>
        <v>0</v>
      </c>
      <c r="AL39" s="2062"/>
      <c r="AM39" s="2062"/>
      <c r="AN39" s="2062"/>
      <c r="AO39" s="2062"/>
      <c r="AQ39" s="1116"/>
      <c r="AR39" s="1116"/>
      <c r="AS39" s="1116"/>
      <c r="AT39" s="1116"/>
      <c r="AU39" s="1116"/>
    </row>
    <row r="40" spans="1:81" x14ac:dyDescent="0.25">
      <c r="Y40" s="1000"/>
      <c r="Z40" s="1000"/>
      <c r="AA40" s="1000"/>
      <c r="AB40" s="1000"/>
      <c r="AC40" s="1000"/>
      <c r="AD40" s="1000"/>
      <c r="AE40" s="996" t="s">
        <v>46</v>
      </c>
      <c r="AF40" s="980"/>
      <c r="AG40" s="981"/>
      <c r="AH40" s="981"/>
      <c r="AI40" s="981"/>
      <c r="AJ40" s="982"/>
      <c r="AK40" s="980"/>
      <c r="AL40" s="981"/>
      <c r="AM40" s="981"/>
      <c r="AN40" s="981"/>
      <c r="AO40" s="981"/>
    </row>
    <row r="41" spans="1:81" ht="13.2" customHeight="1" x14ac:dyDescent="0.25">
      <c r="Y41" s="1000"/>
      <c r="Z41" s="1000"/>
      <c r="AA41" s="1000"/>
      <c r="AB41" s="1000"/>
      <c r="AC41" s="1000"/>
      <c r="AD41" s="1000"/>
      <c r="AE41" s="1000"/>
      <c r="AF41" s="2065">
        <f>AF39+AK39</f>
        <v>0</v>
      </c>
      <c r="AG41" s="2066"/>
      <c r="AH41" s="2066"/>
      <c r="AI41" s="2066"/>
      <c r="AJ41" s="2066"/>
      <c r="AK41" s="2066"/>
      <c r="AL41" s="2066"/>
      <c r="AM41" s="2066"/>
      <c r="AN41" s="2066"/>
      <c r="AO41" s="2066"/>
    </row>
    <row r="42" spans="1:81" ht="13.2" customHeight="1" x14ac:dyDescent="0.25">
      <c r="Y42" s="1000"/>
      <c r="Z42" s="1000"/>
      <c r="AA42" s="1000"/>
      <c r="AB42" s="1000"/>
      <c r="AC42" s="1000"/>
      <c r="AD42" s="1000"/>
      <c r="AE42" s="996" t="s">
        <v>445</v>
      </c>
      <c r="AF42" s="2067"/>
      <c r="AG42" s="2068"/>
      <c r="AH42" s="2068"/>
      <c r="AI42" s="2068"/>
      <c r="AJ42" s="2068"/>
      <c r="AK42" s="2068"/>
      <c r="AL42" s="2068"/>
      <c r="AM42" s="2068"/>
      <c r="AN42" s="2068"/>
      <c r="AO42" s="2068"/>
    </row>
    <row r="43" spans="1:81" x14ac:dyDescent="0.25">
      <c r="Y43" s="1000"/>
      <c r="Z43" s="1000"/>
      <c r="AA43" s="1000"/>
      <c r="AB43" s="1000"/>
      <c r="AC43" s="992"/>
      <c r="AD43" s="1000"/>
      <c r="AE43" s="997" t="s">
        <v>46</v>
      </c>
      <c r="AF43" s="1000"/>
      <c r="AG43" s="1000"/>
      <c r="AH43" s="1000"/>
      <c r="AI43" s="1000"/>
      <c r="AJ43" s="1000"/>
      <c r="AK43" s="1000"/>
      <c r="AL43" s="1000"/>
      <c r="AM43" s="1000"/>
      <c r="AN43" s="1000"/>
      <c r="AO43" s="1000"/>
    </row>
    <row r="44" spans="1:81" x14ac:dyDescent="0.25">
      <c r="A44" s="992" t="s">
        <v>287</v>
      </c>
      <c r="B44" s="992"/>
      <c r="C44" s="992"/>
      <c r="D44" s="992"/>
      <c r="E44" s="992"/>
      <c r="F44" s="992"/>
      <c r="G44" s="992"/>
      <c r="I44" s="741"/>
      <c r="J44" s="741"/>
      <c r="L44" s="2069"/>
      <c r="M44" s="2069"/>
      <c r="N44" s="2069"/>
      <c r="P44" s="801" t="s">
        <v>481</v>
      </c>
      <c r="Q44" s="742"/>
      <c r="R44" s="742"/>
      <c r="S44" s="742"/>
      <c r="T44" s="742"/>
      <c r="U44" s="742"/>
      <c r="V44" s="716"/>
      <c r="X44" s="999" t="s">
        <v>177</v>
      </c>
      <c r="Y44" s="992"/>
      <c r="Z44" s="1000"/>
      <c r="AA44" s="992" t="s">
        <v>42</v>
      </c>
      <c r="AB44" s="1000"/>
      <c r="AC44" s="509"/>
      <c r="AD44" s="509"/>
      <c r="AE44" s="509"/>
      <c r="AF44" s="509"/>
      <c r="AG44" s="509"/>
      <c r="AH44" s="509"/>
      <c r="AI44" s="509"/>
      <c r="AJ44" s="509"/>
      <c r="AK44" s="509"/>
      <c r="AL44" s="509"/>
      <c r="AM44" s="509"/>
      <c r="AN44" s="509"/>
      <c r="AO44" s="509"/>
    </row>
    <row r="45" spans="1:81" ht="8.1" customHeight="1" x14ac:dyDescent="0.25">
      <c r="A45" s="509"/>
      <c r="B45" s="509"/>
      <c r="C45" s="509"/>
      <c r="D45" s="509"/>
      <c r="E45" s="509"/>
      <c r="F45" s="509"/>
      <c r="G45" s="509"/>
      <c r="H45" s="509"/>
      <c r="I45" s="509"/>
      <c r="J45" s="509"/>
      <c r="K45" s="509"/>
      <c r="L45" s="509"/>
      <c r="M45" s="509"/>
      <c r="N45" s="509"/>
      <c r="O45" s="509"/>
      <c r="P45" s="509"/>
      <c r="Q45" s="509"/>
      <c r="R45" s="509"/>
      <c r="S45" s="509"/>
      <c r="T45" s="509"/>
      <c r="U45" s="509"/>
      <c r="V45" s="509"/>
      <c r="W45" s="509"/>
      <c r="X45" s="509"/>
      <c r="Y45" s="509"/>
      <c r="Z45" s="509"/>
      <c r="AA45" s="509"/>
      <c r="AB45" s="509"/>
      <c r="AC45" s="509"/>
      <c r="AD45" s="509"/>
      <c r="AE45" s="509"/>
      <c r="AF45" s="509"/>
      <c r="AG45" s="509"/>
      <c r="AH45" s="509"/>
      <c r="AI45" s="509"/>
      <c r="AJ45" s="509"/>
      <c r="AK45" s="509"/>
      <c r="AL45" s="509"/>
      <c r="AM45" s="509"/>
      <c r="AN45" s="509"/>
      <c r="AO45" s="509"/>
    </row>
    <row r="46" spans="1:81" ht="12.75" customHeight="1" x14ac:dyDescent="0.25">
      <c r="A46" s="940" t="s">
        <v>91</v>
      </c>
      <c r="B46" s="738"/>
      <c r="C46" s="941" t="s">
        <v>203</v>
      </c>
      <c r="D46" s="941"/>
      <c r="E46" s="941"/>
      <c r="F46" s="941"/>
      <c r="G46" s="738" t="s">
        <v>635</v>
      </c>
      <c r="H46" s="942"/>
      <c r="I46" s="1585"/>
      <c r="J46" s="1585"/>
      <c r="K46" s="1585"/>
      <c r="L46" s="1585"/>
      <c r="M46" s="1585"/>
      <c r="N46" s="1585"/>
      <c r="O46" s="1585"/>
      <c r="P46" s="1585"/>
      <c r="Q46" s="1585"/>
      <c r="R46" s="1585"/>
      <c r="S46" s="1585"/>
      <c r="T46" s="1585"/>
      <c r="U46" s="1585"/>
      <c r="V46" s="942"/>
      <c r="W46" s="947" t="s">
        <v>494</v>
      </c>
      <c r="X46" s="942"/>
      <c r="Y46" s="942"/>
      <c r="Z46" s="942"/>
      <c r="AA46" s="942"/>
      <c r="AB46" s="942"/>
      <c r="AC46" s="942"/>
      <c r="AD46" s="942"/>
      <c r="AE46" s="942"/>
      <c r="AF46" s="942"/>
      <c r="AG46" s="944"/>
      <c r="AH46" s="944"/>
      <c r="AI46" s="948"/>
      <c r="AJ46" s="940"/>
      <c r="AK46" s="738"/>
      <c r="AL46" s="738"/>
      <c r="AM46" s="738"/>
      <c r="AN46" s="738"/>
      <c r="AO46" s="738"/>
      <c r="AP46" s="1000"/>
      <c r="AQ46" s="796"/>
      <c r="AR46" s="796"/>
      <c r="AS46" s="796"/>
      <c r="AT46" s="796"/>
      <c r="AU46" s="796"/>
      <c r="AV46" s="796"/>
      <c r="AW46" s="796"/>
      <c r="AX46" s="796"/>
      <c r="AY46" s="796"/>
      <c r="AZ46" s="796"/>
      <c r="BA46" s="796"/>
      <c r="BB46" s="1000"/>
      <c r="BC46" s="1000"/>
    </row>
    <row r="47" spans="1:81" ht="8.1" customHeight="1" x14ac:dyDescent="0.25">
      <c r="A47" s="994"/>
      <c r="V47" s="19"/>
      <c r="Y47" s="994"/>
      <c r="Z47" s="994"/>
      <c r="AH47" s="994"/>
      <c r="AI47" s="994"/>
      <c r="AJ47" s="994"/>
      <c r="AK47" s="994"/>
      <c r="AL47" s="994"/>
      <c r="AM47" s="994"/>
      <c r="AN47" s="994"/>
      <c r="AO47" s="994"/>
      <c r="AP47" s="984"/>
      <c r="AQ47" s="163"/>
      <c r="AR47" s="163"/>
      <c r="AS47" s="163"/>
      <c r="AT47" s="213"/>
      <c r="AU47" s="213"/>
      <c r="AV47" s="994"/>
      <c r="AW47" s="994"/>
      <c r="AX47" s="994"/>
      <c r="AY47" s="994"/>
      <c r="AZ47" s="994"/>
    </row>
    <row r="48" spans="1:81" s="994" customFormat="1" ht="12.75" customHeight="1" x14ac:dyDescent="0.25">
      <c r="A48" s="1766" t="s">
        <v>255</v>
      </c>
      <c r="B48" s="1766"/>
      <c r="C48" s="1766"/>
      <c r="D48" s="1766"/>
      <c r="E48" s="1766"/>
      <c r="F48" s="1766"/>
      <c r="G48" s="1615"/>
      <c r="H48" s="1613" t="s">
        <v>63</v>
      </c>
      <c r="I48" s="1766"/>
      <c r="J48" s="1766"/>
      <c r="K48" s="1766"/>
      <c r="L48" s="1766"/>
      <c r="M48" s="1766"/>
      <c r="N48" s="1615"/>
      <c r="O48" s="1613" t="s">
        <v>648</v>
      </c>
      <c r="P48" s="1766"/>
      <c r="Q48" s="1766"/>
      <c r="R48" s="1766"/>
      <c r="S48" s="1766"/>
      <c r="T48" s="1766"/>
      <c r="U48" s="1766"/>
      <c r="V48" s="1766"/>
      <c r="W48" s="1766"/>
      <c r="X48" s="1766"/>
      <c r="Y48" s="1766"/>
      <c r="Z48" s="1766"/>
      <c r="AA48" s="1615"/>
      <c r="AB48" s="1613" t="s">
        <v>436</v>
      </c>
      <c r="AC48" s="1766"/>
      <c r="AD48" s="1766"/>
      <c r="AE48" s="1766"/>
      <c r="AF48" s="1766"/>
      <c r="AG48" s="1766"/>
      <c r="AH48" s="1615"/>
      <c r="AI48" s="1767" t="s">
        <v>258</v>
      </c>
      <c r="AJ48" s="1768"/>
      <c r="AK48" s="1768"/>
      <c r="AL48" s="1768"/>
      <c r="AM48" s="1768"/>
      <c r="AN48" s="1768"/>
      <c r="AO48" s="1768"/>
      <c r="AQ48" s="256"/>
      <c r="AR48" s="256"/>
      <c r="AS48" s="1001"/>
      <c r="AT48" s="175"/>
      <c r="AU48" s="175"/>
      <c r="AV48" s="917"/>
      <c r="AW48" s="917"/>
      <c r="AX48" s="917"/>
      <c r="AY48" s="917"/>
      <c r="AZ48" s="917"/>
      <c r="BA48" s="917"/>
      <c r="BB48" s="917"/>
      <c r="BC48" s="917"/>
      <c r="BD48" s="917"/>
      <c r="BE48" s="917"/>
      <c r="BF48" s="917"/>
      <c r="BG48" s="917"/>
      <c r="BH48" s="917"/>
      <c r="BI48" s="917"/>
      <c r="BJ48" s="917"/>
      <c r="BK48" s="917"/>
      <c r="BL48" s="917"/>
      <c r="BM48" s="917"/>
      <c r="BN48" s="917"/>
      <c r="BO48" s="917"/>
      <c r="BP48" s="917"/>
      <c r="BQ48" s="917"/>
      <c r="BR48" s="917"/>
      <c r="BS48" s="917"/>
      <c r="BT48" s="917"/>
      <c r="BU48" s="917"/>
      <c r="BV48" s="917"/>
      <c r="BW48" s="917"/>
      <c r="BX48" s="917"/>
      <c r="BY48" s="917"/>
      <c r="BZ48" s="917"/>
      <c r="CA48" s="917"/>
      <c r="CB48" s="917"/>
      <c r="CC48" s="917"/>
    </row>
    <row r="49" spans="1:81" s="994" customFormat="1" ht="12.75" customHeight="1" x14ac:dyDescent="0.25">
      <c r="A49" s="917"/>
      <c r="B49" s="917"/>
      <c r="C49" s="917"/>
      <c r="D49" s="917"/>
      <c r="E49" s="917"/>
      <c r="F49" s="917"/>
      <c r="G49" s="995"/>
      <c r="H49" s="1595" t="s">
        <v>34</v>
      </c>
      <c r="I49" s="1596"/>
      <c r="J49" s="1596"/>
      <c r="K49" s="1596"/>
      <c r="L49" s="1596"/>
      <c r="M49" s="1596"/>
      <c r="N49" s="1597"/>
      <c r="O49" s="1595" t="s">
        <v>35</v>
      </c>
      <c r="P49" s="1596"/>
      <c r="Q49" s="1596"/>
      <c r="R49" s="1596"/>
      <c r="S49" s="1596"/>
      <c r="T49" s="1596"/>
      <c r="U49" s="1596"/>
      <c r="V49" s="1596"/>
      <c r="W49" s="1596"/>
      <c r="X49" s="1596"/>
      <c r="Y49" s="1596"/>
      <c r="Z49" s="1596"/>
      <c r="AA49" s="1597"/>
      <c r="AB49" s="1617" t="s">
        <v>356</v>
      </c>
      <c r="AC49" s="1617"/>
      <c r="AD49" s="1617"/>
      <c r="AE49" s="1617"/>
      <c r="AF49" s="1617"/>
      <c r="AG49" s="1617"/>
      <c r="AH49" s="1618"/>
      <c r="AI49" s="1616" t="s">
        <v>357</v>
      </c>
      <c r="AJ49" s="1617"/>
      <c r="AK49" s="1617"/>
      <c r="AL49" s="1617"/>
      <c r="AM49" s="1617"/>
      <c r="AN49" s="1617"/>
      <c r="AO49" s="1617"/>
      <c r="AQ49" s="256"/>
      <c r="AR49" s="256"/>
      <c r="AS49" s="1001"/>
      <c r="AT49" s="175"/>
      <c r="AU49" s="175"/>
      <c r="AV49" s="917"/>
      <c r="AW49" s="917"/>
      <c r="AX49" s="917"/>
      <c r="AY49" s="917"/>
      <c r="AZ49" s="917"/>
      <c r="BA49" s="917"/>
      <c r="BB49" s="917"/>
      <c r="BC49" s="917"/>
      <c r="BD49" s="917"/>
      <c r="BE49" s="917"/>
      <c r="BF49" s="917"/>
      <c r="BG49" s="917"/>
      <c r="BH49" s="917"/>
      <c r="BI49" s="917"/>
      <c r="BJ49" s="917"/>
      <c r="BK49" s="917"/>
      <c r="BL49" s="917"/>
      <c r="BM49" s="917"/>
      <c r="BN49" s="917"/>
      <c r="BO49" s="917"/>
      <c r="BP49" s="917"/>
      <c r="BQ49" s="917"/>
      <c r="BR49" s="917"/>
      <c r="BS49" s="917"/>
      <c r="BT49" s="917"/>
      <c r="BU49" s="917"/>
      <c r="BV49" s="917"/>
      <c r="BW49" s="917"/>
      <c r="BX49" s="917"/>
      <c r="BY49" s="917"/>
      <c r="BZ49" s="917"/>
      <c r="CA49" s="917"/>
      <c r="CB49" s="917"/>
      <c r="CC49" s="917"/>
    </row>
    <row r="50" spans="1:81" s="994" customFormat="1" x14ac:dyDescent="0.25">
      <c r="A50" s="917"/>
      <c r="B50" s="917"/>
      <c r="C50" s="917"/>
      <c r="D50" s="917"/>
      <c r="E50" s="917"/>
      <c r="F50" s="917"/>
      <c r="G50" s="995"/>
      <c r="H50" s="1595"/>
      <c r="I50" s="1596"/>
      <c r="J50" s="1596"/>
      <c r="K50" s="1596"/>
      <c r="L50" s="1596"/>
      <c r="M50" s="1596"/>
      <c r="N50" s="1597"/>
      <c r="O50" s="1595"/>
      <c r="P50" s="1596"/>
      <c r="Q50" s="1596"/>
      <c r="R50" s="1596"/>
      <c r="S50" s="1596"/>
      <c r="T50" s="1596"/>
      <c r="U50" s="1596"/>
      <c r="V50" s="1596"/>
      <c r="W50" s="1596"/>
      <c r="X50" s="1596"/>
      <c r="Y50" s="1596"/>
      <c r="Z50" s="1596"/>
      <c r="AA50" s="1597"/>
      <c r="AH50" s="995"/>
      <c r="AQ50" s="256"/>
      <c r="AR50" s="256"/>
      <c r="AS50" s="1001"/>
      <c r="AT50" s="175"/>
      <c r="AU50" s="175"/>
      <c r="AV50" s="917"/>
      <c r="AW50" s="917"/>
      <c r="AX50" s="917"/>
      <c r="AY50" s="917"/>
      <c r="AZ50" s="917"/>
      <c r="BA50" s="917"/>
      <c r="BB50" s="917"/>
      <c r="BC50" s="917"/>
      <c r="BD50" s="917"/>
      <c r="BE50" s="917"/>
      <c r="BF50" s="917"/>
      <c r="BG50" s="917"/>
      <c r="BH50" s="917"/>
      <c r="BI50" s="917"/>
      <c r="BJ50" s="917"/>
      <c r="BK50" s="917"/>
      <c r="BL50" s="917"/>
      <c r="BM50" s="917"/>
      <c r="BN50" s="917"/>
      <c r="BO50" s="917"/>
      <c r="BP50" s="917"/>
      <c r="BQ50" s="917"/>
      <c r="BR50" s="917"/>
      <c r="BS50" s="917"/>
      <c r="BT50" s="917"/>
      <c r="BU50" s="917"/>
      <c r="BV50" s="917"/>
      <c r="BW50" s="917"/>
      <c r="BX50" s="917"/>
      <c r="BY50" s="917"/>
      <c r="BZ50" s="917"/>
      <c r="CA50" s="917"/>
      <c r="CB50" s="917"/>
      <c r="CC50" s="917"/>
    </row>
    <row r="51" spans="1:81" s="994" customFormat="1" x14ac:dyDescent="0.25">
      <c r="A51" s="917"/>
      <c r="B51" s="917"/>
      <c r="C51" s="917"/>
      <c r="D51" s="917"/>
      <c r="E51" s="917"/>
      <c r="F51" s="917"/>
      <c r="G51" s="995"/>
      <c r="H51" s="917"/>
      <c r="I51" s="917"/>
      <c r="J51" s="917"/>
      <c r="K51" s="917"/>
      <c r="L51" s="917"/>
      <c r="N51" s="995"/>
      <c r="O51" s="993"/>
      <c r="AA51" s="995"/>
      <c r="AH51" s="995"/>
      <c r="AQ51" s="256"/>
      <c r="AR51" s="256"/>
      <c r="AS51" s="1001"/>
      <c r="AT51" s="175"/>
      <c r="AU51" s="175"/>
      <c r="AV51" s="917"/>
      <c r="AW51" s="917"/>
      <c r="AX51" s="917"/>
      <c r="AY51" s="917"/>
      <c r="AZ51" s="917"/>
      <c r="BA51" s="917"/>
      <c r="BB51" s="917"/>
      <c r="BC51" s="917"/>
      <c r="BD51" s="917"/>
      <c r="BE51" s="917"/>
      <c r="BF51" s="917"/>
      <c r="BG51" s="917"/>
      <c r="BH51" s="917"/>
      <c r="BI51" s="917"/>
      <c r="BJ51" s="917"/>
      <c r="BK51" s="917"/>
      <c r="BL51" s="917"/>
      <c r="BM51" s="917"/>
      <c r="BN51" s="917"/>
      <c r="BO51" s="917"/>
      <c r="BP51" s="917"/>
      <c r="BQ51" s="917"/>
      <c r="BR51" s="917"/>
      <c r="BS51" s="917"/>
      <c r="BT51" s="917"/>
      <c r="BU51" s="917"/>
      <c r="BV51" s="917"/>
      <c r="BW51" s="917"/>
      <c r="BX51" s="917"/>
      <c r="BY51" s="917"/>
      <c r="BZ51" s="917"/>
      <c r="CA51" s="917"/>
      <c r="CB51" s="917"/>
      <c r="CC51" s="917"/>
    </row>
    <row r="52" spans="1:81" s="994" customFormat="1" x14ac:dyDescent="0.25">
      <c r="A52" s="917"/>
      <c r="B52" s="917"/>
      <c r="C52" s="917"/>
      <c r="D52" s="917"/>
      <c r="E52" s="917"/>
      <c r="F52" s="917"/>
      <c r="G52" s="995"/>
      <c r="H52" s="917"/>
      <c r="I52" s="917"/>
      <c r="J52" s="917"/>
      <c r="K52" s="917"/>
      <c r="L52" s="917"/>
      <c r="N52" s="995"/>
      <c r="O52" s="993"/>
      <c r="AA52" s="995"/>
      <c r="AH52" s="995"/>
      <c r="AQ52" s="256"/>
      <c r="AR52" s="256"/>
      <c r="AS52" s="1001"/>
      <c r="AT52" s="175"/>
      <c r="AU52" s="175"/>
      <c r="AV52" s="917"/>
      <c r="AW52" s="917"/>
      <c r="AX52" s="917"/>
      <c r="AY52" s="917"/>
      <c r="AZ52" s="917"/>
      <c r="BA52" s="917"/>
      <c r="BB52" s="917"/>
      <c r="BC52" s="917"/>
      <c r="BD52" s="917"/>
      <c r="BE52" s="917"/>
      <c r="BF52" s="917"/>
      <c r="BG52" s="917"/>
      <c r="BH52" s="917"/>
      <c r="BI52" s="917"/>
      <c r="BJ52" s="917"/>
      <c r="BK52" s="917"/>
      <c r="BL52" s="917"/>
      <c r="BM52" s="917"/>
      <c r="BN52" s="917"/>
      <c r="BO52" s="917"/>
      <c r="BP52" s="917"/>
      <c r="BQ52" s="917"/>
      <c r="BR52" s="917"/>
      <c r="BS52" s="917"/>
      <c r="BT52" s="917"/>
      <c r="BU52" s="917"/>
      <c r="BV52" s="917"/>
      <c r="BW52" s="917"/>
      <c r="BX52" s="917"/>
      <c r="BY52" s="917"/>
      <c r="BZ52" s="917"/>
      <c r="CA52" s="917"/>
      <c r="CB52" s="917"/>
      <c r="CC52" s="917"/>
    </row>
    <row r="53" spans="1:81" s="909" customFormat="1" x14ac:dyDescent="0.25">
      <c r="G53" s="417"/>
      <c r="N53" s="417"/>
      <c r="O53" s="18"/>
      <c r="AA53" s="417"/>
      <c r="AH53" s="417"/>
      <c r="AP53" s="1003"/>
      <c r="AQ53" s="163"/>
      <c r="AR53" s="163"/>
      <c r="AS53" s="63"/>
      <c r="AT53" s="213"/>
      <c r="AU53" s="213"/>
      <c r="AV53" s="1003"/>
      <c r="AW53" s="1003"/>
      <c r="AX53" s="1003"/>
      <c r="AY53" s="1003"/>
      <c r="AZ53" s="1003"/>
      <c r="BA53" s="1003"/>
      <c r="BB53" s="1003"/>
      <c r="BC53" s="1003"/>
      <c r="BD53" s="1003"/>
      <c r="BE53" s="1003"/>
      <c r="BF53" s="1003"/>
      <c r="BG53" s="1003"/>
      <c r="BH53" s="1003"/>
      <c r="BI53" s="1003"/>
      <c r="BJ53" s="1003"/>
      <c r="BK53" s="1003"/>
      <c r="BL53" s="1003"/>
      <c r="BM53" s="1003"/>
      <c r="BN53" s="1003"/>
      <c r="BO53" s="1003"/>
      <c r="BP53" s="1003"/>
      <c r="BQ53" s="1003"/>
      <c r="BR53" s="1003"/>
      <c r="BS53" s="1003"/>
      <c r="BT53" s="1003"/>
      <c r="BU53" s="1003"/>
      <c r="BV53" s="1003"/>
      <c r="BW53" s="1003"/>
      <c r="BX53" s="1003"/>
      <c r="BY53" s="1003"/>
      <c r="BZ53" s="1003"/>
      <c r="CA53" s="1003"/>
      <c r="CB53" s="1003"/>
      <c r="CC53" s="1003"/>
    </row>
    <row r="54" spans="1:81" s="994" customFormat="1" x14ac:dyDescent="0.25">
      <c r="A54" s="356" t="s">
        <v>42</v>
      </c>
      <c r="B54" s="2064" t="s">
        <v>43</v>
      </c>
      <c r="C54" s="2064"/>
      <c r="D54" s="2064"/>
      <c r="E54" s="2064"/>
      <c r="F54" s="2064"/>
      <c r="G54" s="2064"/>
      <c r="H54" s="2064"/>
      <c r="I54" s="2064"/>
      <c r="J54" s="2064"/>
      <c r="K54" s="2064"/>
      <c r="L54" s="2064"/>
      <c r="M54" s="2064"/>
      <c r="N54" s="2064"/>
      <c r="O54" s="2064"/>
      <c r="P54" s="2064"/>
      <c r="Q54" s="2064"/>
      <c r="R54" s="2064"/>
      <c r="S54" s="2064"/>
      <c r="T54" s="2064"/>
      <c r="U54" s="2064"/>
      <c r="V54" s="2064"/>
      <c r="W54" s="2064"/>
      <c r="X54" s="2064"/>
      <c r="Y54" s="2064"/>
      <c r="Z54" s="2064"/>
      <c r="AA54" s="2064"/>
      <c r="AB54" s="2064"/>
      <c r="AC54" s="2064"/>
      <c r="AD54" s="2064"/>
      <c r="AE54" s="2064"/>
      <c r="AF54" s="2064"/>
      <c r="AG54" s="2064"/>
      <c r="AH54" s="2064"/>
      <c r="AI54" s="2064"/>
      <c r="AJ54" s="2064"/>
      <c r="AK54" s="2064"/>
      <c r="AL54" s="2064"/>
      <c r="AM54" s="2064"/>
      <c r="AN54" s="2064"/>
      <c r="AO54" s="2064"/>
      <c r="AP54" s="1003"/>
      <c r="AQ54" s="939"/>
      <c r="AR54" s="163"/>
      <c r="AS54" s="163"/>
      <c r="AT54" s="213"/>
      <c r="AU54" s="213"/>
      <c r="AV54" s="1003"/>
      <c r="AW54" s="1003"/>
      <c r="AX54" s="1003"/>
      <c r="AY54" s="1003"/>
      <c r="AZ54" s="1003"/>
      <c r="BA54" s="1003"/>
      <c r="BB54" s="1003"/>
      <c r="BC54" s="1003"/>
      <c r="BD54" s="1003"/>
      <c r="BE54" s="1003"/>
      <c r="BF54" s="1003"/>
      <c r="BG54" s="1003"/>
      <c r="BH54" s="1003"/>
      <c r="BI54" s="1003"/>
      <c r="BJ54" s="1003"/>
      <c r="BK54" s="1003"/>
      <c r="BL54" s="1003"/>
      <c r="BM54" s="1003"/>
      <c r="BN54" s="1003"/>
      <c r="BO54" s="1003"/>
      <c r="BP54" s="1003"/>
      <c r="BQ54" s="1003"/>
      <c r="BR54" s="1003"/>
      <c r="BS54" s="1003"/>
      <c r="BT54" s="1003"/>
      <c r="BU54" s="1003"/>
      <c r="BV54" s="1003"/>
      <c r="BW54" s="1003"/>
      <c r="BX54" s="1003"/>
      <c r="BY54" s="1003"/>
      <c r="BZ54" s="1003"/>
      <c r="CA54" s="1003"/>
      <c r="CB54" s="1003"/>
      <c r="CC54" s="1003"/>
    </row>
    <row r="55" spans="1:81" s="994" customFormat="1" x14ac:dyDescent="0.25">
      <c r="A55" s="356" t="s">
        <v>44</v>
      </c>
      <c r="B55" s="2054" t="s">
        <v>161</v>
      </c>
      <c r="C55" s="2054"/>
      <c r="D55" s="2054"/>
      <c r="E55" s="2054"/>
      <c r="F55" s="2054"/>
      <c r="G55" s="2054"/>
      <c r="H55" s="2054"/>
      <c r="I55" s="2054"/>
      <c r="J55" s="2054"/>
      <c r="K55" s="2054"/>
      <c r="L55" s="2054"/>
      <c r="M55" s="2054"/>
      <c r="N55" s="2054"/>
      <c r="O55" s="2054"/>
      <c r="P55" s="2054"/>
      <c r="Q55" s="2054"/>
      <c r="R55" s="2054"/>
      <c r="S55" s="2054"/>
      <c r="T55" s="2054"/>
      <c r="U55" s="2054"/>
      <c r="V55" s="2054"/>
      <c r="W55" s="2054"/>
      <c r="X55" s="2054"/>
      <c r="Y55" s="2054"/>
      <c r="Z55" s="2054"/>
      <c r="AA55" s="2054"/>
      <c r="AB55" s="2054"/>
      <c r="AC55" s="2054"/>
      <c r="AD55" s="2054"/>
      <c r="AE55" s="2054"/>
      <c r="AF55" s="2054"/>
      <c r="AG55" s="2054"/>
      <c r="AH55" s="2054"/>
      <c r="AI55" s="2054"/>
      <c r="AJ55" s="2054"/>
      <c r="AK55" s="2054"/>
      <c r="AL55" s="2054"/>
      <c r="AM55" s="2054"/>
      <c r="AN55" s="2054"/>
      <c r="AO55" s="2054"/>
      <c r="AP55" s="1003"/>
      <c r="AQ55" s="939"/>
      <c r="AR55" s="163"/>
      <c r="AS55" s="163"/>
      <c r="AT55" s="213"/>
      <c r="AU55" s="213"/>
      <c r="AV55" s="1003"/>
      <c r="AW55" s="1003"/>
      <c r="AX55" s="1003"/>
      <c r="AY55" s="1003"/>
      <c r="AZ55" s="1003"/>
      <c r="BA55" s="1003"/>
      <c r="BB55" s="1003"/>
      <c r="BC55" s="1003"/>
      <c r="BD55" s="1003"/>
      <c r="BE55" s="1003"/>
      <c r="BF55" s="1003"/>
      <c r="BG55" s="1003"/>
      <c r="BH55" s="1003"/>
      <c r="BI55" s="1003"/>
      <c r="BJ55" s="1003"/>
      <c r="BK55" s="1003"/>
      <c r="BL55" s="1003"/>
      <c r="BM55" s="1003"/>
      <c r="BN55" s="1003"/>
      <c r="BO55" s="1003"/>
      <c r="BP55" s="1003"/>
      <c r="BQ55" s="1003"/>
      <c r="BR55" s="1003"/>
      <c r="BS55" s="1003"/>
      <c r="BT55" s="1003"/>
      <c r="BU55" s="1003"/>
      <c r="BV55" s="1003"/>
      <c r="BW55" s="1003"/>
      <c r="BX55" s="1003"/>
      <c r="BY55" s="1003"/>
      <c r="BZ55" s="1003"/>
      <c r="CA55" s="1003"/>
      <c r="CB55" s="1003"/>
      <c r="CC55" s="1003"/>
    </row>
    <row r="56" spans="1:81" s="994" customFormat="1" x14ac:dyDescent="0.25">
      <c r="A56" s="356" t="s">
        <v>150</v>
      </c>
      <c r="B56" s="2054" t="s">
        <v>467</v>
      </c>
      <c r="C56" s="2054"/>
      <c r="D56" s="2054"/>
      <c r="E56" s="2054"/>
      <c r="F56" s="2054"/>
      <c r="G56" s="2054"/>
      <c r="H56" s="2054"/>
      <c r="I56" s="2054"/>
      <c r="J56" s="2054"/>
      <c r="K56" s="2054"/>
      <c r="L56" s="2054"/>
      <c r="M56" s="2054"/>
      <c r="N56" s="2054"/>
      <c r="O56" s="2054"/>
      <c r="P56" s="2054"/>
      <c r="Q56" s="2054"/>
      <c r="R56" s="2054"/>
      <c r="S56" s="2054"/>
      <c r="T56" s="2054"/>
      <c r="U56" s="2054"/>
      <c r="V56" s="2054"/>
      <c r="W56" s="2054"/>
      <c r="X56" s="2054"/>
      <c r="Y56" s="2054"/>
      <c r="Z56" s="2054"/>
      <c r="AA56" s="2054"/>
      <c r="AB56" s="2054"/>
      <c r="AC56" s="2054"/>
      <c r="AD56" s="2054"/>
      <c r="AE56" s="2054"/>
      <c r="AF56" s="2054"/>
      <c r="AG56" s="2054"/>
      <c r="AH56" s="2054"/>
      <c r="AI56" s="2054"/>
      <c r="AJ56" s="2054"/>
      <c r="AK56" s="2054"/>
      <c r="AL56" s="2054"/>
      <c r="AM56" s="2054"/>
      <c r="AN56" s="2054"/>
      <c r="AO56" s="2054"/>
      <c r="AP56" s="1003"/>
      <c r="AQ56" s="939"/>
      <c r="AR56" s="163"/>
      <c r="AS56" s="163"/>
      <c r="AT56" s="213"/>
      <c r="AU56" s="213"/>
      <c r="AV56" s="1003"/>
      <c r="AW56" s="1003"/>
      <c r="AX56" s="1003"/>
      <c r="AY56" s="1003"/>
      <c r="AZ56" s="1003"/>
      <c r="BA56" s="1003"/>
      <c r="BB56" s="1003"/>
      <c r="BC56" s="1003"/>
      <c r="BD56" s="1003"/>
      <c r="BE56" s="1003"/>
      <c r="BF56" s="1003"/>
      <c r="BG56" s="1003"/>
      <c r="BH56" s="1003"/>
      <c r="BI56" s="1003"/>
      <c r="BJ56" s="1003"/>
      <c r="BK56" s="1003"/>
      <c r="BL56" s="1003"/>
      <c r="BM56" s="1003"/>
      <c r="BN56" s="1003"/>
      <c r="BO56" s="1003"/>
      <c r="BP56" s="1003"/>
      <c r="BQ56" s="1003"/>
      <c r="BR56" s="1003"/>
      <c r="BS56" s="1003"/>
      <c r="BT56" s="1003"/>
      <c r="BU56" s="1003"/>
      <c r="BV56" s="1003"/>
      <c r="BW56" s="1003"/>
      <c r="BX56" s="1003"/>
      <c r="BY56" s="1003"/>
      <c r="BZ56" s="1003"/>
      <c r="CA56" s="1003"/>
      <c r="CB56" s="1003"/>
      <c r="CC56" s="1003"/>
    </row>
    <row r="57" spans="1:81" s="994" customFormat="1" x14ac:dyDescent="0.25">
      <c r="A57" s="501" t="s">
        <v>46</v>
      </c>
      <c r="B57" s="2054" t="s">
        <v>290</v>
      </c>
      <c r="C57" s="2054"/>
      <c r="D57" s="2054"/>
      <c r="E57" s="2054"/>
      <c r="F57" s="2054"/>
      <c r="G57" s="2054"/>
      <c r="H57" s="2054"/>
      <c r="I57" s="2054"/>
      <c r="J57" s="2054"/>
      <c r="K57" s="2054"/>
      <c r="L57" s="2054"/>
      <c r="M57" s="2054"/>
      <c r="N57" s="2054"/>
      <c r="O57" s="2054"/>
      <c r="P57" s="2054"/>
      <c r="Q57" s="2054"/>
      <c r="R57" s="2054"/>
      <c r="S57" s="2054"/>
      <c r="T57" s="2054"/>
      <c r="U57" s="2054"/>
      <c r="V57" s="2054"/>
      <c r="W57" s="2054"/>
      <c r="X57" s="2054"/>
      <c r="Y57" s="2054"/>
      <c r="Z57" s="2054"/>
      <c r="AA57" s="2054"/>
      <c r="AB57" s="2054"/>
      <c r="AC57" s="2054"/>
      <c r="AD57" s="2054"/>
      <c r="AE57" s="2054"/>
      <c r="AF57" s="2054"/>
      <c r="AG57" s="2054"/>
      <c r="AH57" s="2054"/>
      <c r="AI57" s="2054"/>
      <c r="AJ57" s="2054"/>
      <c r="AK57" s="2054"/>
      <c r="AL57" s="2054"/>
      <c r="AM57" s="2054"/>
      <c r="AN57" s="2054"/>
      <c r="AO57" s="2054"/>
      <c r="AQ57" s="74"/>
      <c r="AR57" s="163"/>
      <c r="AS57" s="163"/>
      <c r="AT57" s="213"/>
      <c r="AU57" s="213"/>
    </row>
    <row r="58" spans="1:81" x14ac:dyDescent="0.25">
      <c r="A58" s="501" t="s">
        <v>160</v>
      </c>
      <c r="B58" s="2054" t="s">
        <v>446</v>
      </c>
      <c r="C58" s="2054"/>
      <c r="D58" s="2054"/>
      <c r="E58" s="2054"/>
      <c r="F58" s="2054"/>
      <c r="G58" s="2054"/>
      <c r="H58" s="2054"/>
      <c r="I58" s="2054"/>
      <c r="J58" s="2054"/>
      <c r="K58" s="2054"/>
      <c r="L58" s="2054"/>
      <c r="M58" s="2054"/>
      <c r="N58" s="2054"/>
      <c r="O58" s="2054"/>
      <c r="P58" s="2054"/>
      <c r="Q58" s="2054"/>
      <c r="R58" s="2054"/>
      <c r="S58" s="2054"/>
      <c r="T58" s="2054"/>
      <c r="U58" s="2054"/>
      <c r="V58" s="2054"/>
      <c r="W58" s="2054"/>
      <c r="X58" s="2054"/>
      <c r="Y58" s="2054"/>
      <c r="Z58" s="2054"/>
      <c r="AA58" s="2054"/>
      <c r="AB58" s="2054"/>
      <c r="AC58" s="2054"/>
      <c r="AD58" s="2054"/>
      <c r="AE58" s="2054"/>
      <c r="AF58" s="2054"/>
      <c r="AG58" s="2054"/>
      <c r="AH58" s="2054"/>
      <c r="AI58" s="2054"/>
      <c r="AJ58" s="2054"/>
      <c r="AK58" s="2054"/>
      <c r="AL58" s="2054"/>
      <c r="AM58" s="2054"/>
      <c r="AN58" s="2054"/>
      <c r="AO58" s="2054"/>
      <c r="AQ58" s="74"/>
    </row>
    <row r="59" spans="1:81" x14ac:dyDescent="0.25">
      <c r="A59" s="501" t="s">
        <v>48</v>
      </c>
      <c r="B59" s="2054" t="s">
        <v>257</v>
      </c>
      <c r="C59" s="2054"/>
      <c r="D59" s="2054"/>
      <c r="E59" s="2054"/>
      <c r="F59" s="2054"/>
      <c r="G59" s="2054"/>
      <c r="H59" s="2054"/>
      <c r="I59" s="2054"/>
      <c r="J59" s="2054"/>
      <c r="K59" s="2054"/>
      <c r="L59" s="2054"/>
      <c r="M59" s="2054"/>
      <c r="N59" s="2054"/>
      <c r="O59" s="2054"/>
      <c r="P59" s="2054"/>
      <c r="Q59" s="2054"/>
      <c r="R59" s="2054"/>
      <c r="S59" s="2054"/>
      <c r="T59" s="2054"/>
      <c r="U59" s="2054"/>
      <c r="V59" s="2054"/>
      <c r="W59" s="2054"/>
      <c r="X59" s="2054"/>
      <c r="Y59" s="2054"/>
      <c r="Z59" s="2054"/>
      <c r="AA59" s="2054"/>
      <c r="AB59" s="2054"/>
      <c r="AC59" s="2054"/>
      <c r="AD59" s="2054"/>
      <c r="AE59" s="2054"/>
      <c r="AF59" s="2054"/>
      <c r="AG59" s="2054"/>
      <c r="AH59" s="2054"/>
      <c r="AI59" s="2054"/>
      <c r="AJ59" s="2054"/>
      <c r="AK59" s="2054"/>
      <c r="AL59" s="2054"/>
      <c r="AM59" s="2054"/>
      <c r="AN59" s="2054"/>
      <c r="AO59" s="2054"/>
      <c r="AQ59" s="74"/>
    </row>
    <row r="60" spans="1:81" ht="32.25" customHeight="1" x14ac:dyDescent="0.25">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row>
    <row r="61" spans="1:81" ht="14.25" customHeight="1" x14ac:dyDescent="0.25">
      <c r="A61" s="482"/>
      <c r="B61" s="493"/>
      <c r="C61" s="493"/>
      <c r="D61" s="493"/>
      <c r="E61" s="493"/>
      <c r="F61" s="493"/>
      <c r="G61" s="493"/>
      <c r="H61" s="493"/>
      <c r="I61" s="493"/>
      <c r="J61" s="493"/>
      <c r="K61" s="493"/>
      <c r="L61" s="493"/>
      <c r="M61" s="493"/>
      <c r="N61" s="493"/>
      <c r="O61" s="493"/>
      <c r="P61" s="493"/>
      <c r="Q61" s="493"/>
      <c r="R61" s="493"/>
      <c r="S61" s="493"/>
      <c r="T61" s="493"/>
      <c r="U61" s="481"/>
      <c r="V61" s="481"/>
      <c r="W61" s="493"/>
      <c r="X61" s="493"/>
      <c r="Y61" s="493"/>
      <c r="Z61" s="493"/>
      <c r="AA61" s="493"/>
      <c r="AB61" s="493"/>
      <c r="AC61" s="493"/>
      <c r="AD61" s="493"/>
      <c r="AE61" s="493"/>
      <c r="AF61" s="493"/>
      <c r="AG61" s="493"/>
      <c r="AH61" s="493"/>
      <c r="AI61" s="493"/>
      <c r="AJ61" s="493"/>
      <c r="AK61" s="493"/>
      <c r="AL61" s="493"/>
      <c r="AM61" s="493"/>
      <c r="AN61" s="493"/>
      <c r="AO61" s="493"/>
      <c r="AQ61" s="261"/>
      <c r="AR61" s="262"/>
    </row>
    <row r="62" spans="1:81" ht="14.25" customHeight="1" x14ac:dyDescent="0.25">
      <c r="A62" s="482"/>
      <c r="B62" s="493"/>
      <c r="C62" s="493"/>
      <c r="D62" s="493"/>
      <c r="E62" s="493"/>
      <c r="F62" s="493"/>
      <c r="G62" s="493"/>
      <c r="H62" s="493"/>
      <c r="I62" s="493"/>
      <c r="J62" s="493"/>
      <c r="K62" s="493"/>
      <c r="L62" s="493"/>
      <c r="M62" s="493"/>
      <c r="N62" s="493"/>
      <c r="O62" s="493"/>
      <c r="P62" s="493"/>
      <c r="Q62" s="493"/>
      <c r="R62" s="493"/>
      <c r="S62" s="493"/>
      <c r="T62" s="493"/>
      <c r="U62" s="481"/>
      <c r="V62" s="481"/>
      <c r="W62" s="493"/>
      <c r="X62" s="493"/>
      <c r="Y62" s="493"/>
      <c r="Z62" s="493"/>
      <c r="AA62" s="493"/>
      <c r="AB62" s="493"/>
      <c r="AC62" s="493"/>
      <c r="AD62" s="493"/>
      <c r="AE62" s="493"/>
      <c r="AF62" s="493"/>
      <c r="AG62" s="493"/>
      <c r="AH62" s="493"/>
      <c r="AI62" s="493"/>
      <c r="AJ62" s="493"/>
      <c r="AK62" s="493"/>
      <c r="AL62" s="493"/>
      <c r="AM62" s="493"/>
      <c r="AN62" s="493"/>
      <c r="AO62" s="493"/>
      <c r="AQ62" s="261"/>
      <c r="AR62" s="262"/>
    </row>
    <row r="63" spans="1:81" ht="14.25" customHeight="1" x14ac:dyDescent="0.25">
      <c r="A63" s="482"/>
      <c r="B63" s="493"/>
      <c r="C63" s="493"/>
      <c r="D63" s="493"/>
      <c r="E63" s="493"/>
      <c r="F63" s="493"/>
      <c r="G63" s="493"/>
      <c r="H63" s="493"/>
      <c r="I63" s="493"/>
      <c r="J63" s="493"/>
      <c r="K63" s="493"/>
      <c r="L63" s="493"/>
      <c r="M63" s="493"/>
      <c r="N63" s="493"/>
      <c r="O63" s="493"/>
      <c r="P63" s="493"/>
      <c r="Q63" s="493"/>
      <c r="R63" s="493"/>
      <c r="S63" s="493"/>
      <c r="T63" s="493"/>
      <c r="U63" s="481"/>
      <c r="V63" s="481"/>
      <c r="W63" s="493"/>
      <c r="X63" s="493"/>
      <c r="Y63" s="493"/>
      <c r="Z63" s="493"/>
      <c r="AA63" s="493"/>
      <c r="AB63" s="493"/>
      <c r="AC63" s="493"/>
      <c r="AD63" s="493"/>
      <c r="AE63" s="493"/>
      <c r="AF63" s="493"/>
      <c r="AG63" s="493"/>
      <c r="AH63" s="493"/>
      <c r="AI63" s="493"/>
      <c r="AJ63" s="493"/>
      <c r="AK63" s="493"/>
      <c r="AL63" s="493"/>
      <c r="AM63" s="493"/>
      <c r="AN63" s="493"/>
      <c r="AO63" s="493"/>
      <c r="AQ63" s="261"/>
      <c r="AR63" s="262"/>
    </row>
    <row r="64" spans="1:81" ht="14.25" customHeight="1" x14ac:dyDescent="0.25">
      <c r="A64" s="482"/>
      <c r="B64" s="493"/>
      <c r="C64" s="493"/>
      <c r="D64" s="493"/>
      <c r="E64" s="493"/>
      <c r="F64" s="493"/>
      <c r="G64" s="493"/>
      <c r="H64" s="493"/>
      <c r="I64" s="493"/>
      <c r="J64" s="493"/>
      <c r="K64" s="493"/>
      <c r="L64" s="493"/>
      <c r="M64" s="493"/>
      <c r="N64" s="493"/>
      <c r="O64" s="493"/>
      <c r="P64" s="493"/>
      <c r="Q64" s="493"/>
      <c r="R64" s="493"/>
      <c r="S64" s="493"/>
      <c r="T64" s="493"/>
      <c r="U64" s="481"/>
      <c r="V64" s="481"/>
      <c r="W64" s="493"/>
      <c r="X64" s="493"/>
      <c r="Y64" s="493"/>
      <c r="Z64" s="493"/>
      <c r="AA64" s="493"/>
      <c r="AB64" s="493"/>
      <c r="AC64" s="493"/>
      <c r="AD64" s="493"/>
      <c r="AE64" s="493"/>
      <c r="AF64" s="493"/>
      <c r="AG64" s="493"/>
      <c r="AH64" s="493"/>
      <c r="AI64" s="493"/>
      <c r="AJ64" s="493"/>
      <c r="AK64" s="493"/>
      <c r="AL64" s="493"/>
      <c r="AM64" s="493"/>
      <c r="AN64" s="493"/>
      <c r="AO64" s="493"/>
      <c r="AQ64" s="261"/>
      <c r="AR64" s="262"/>
    </row>
    <row r="65" spans="1:44" ht="14.25" customHeight="1" x14ac:dyDescent="0.25">
      <c r="A65" s="482"/>
      <c r="B65" s="493"/>
      <c r="C65" s="493"/>
      <c r="D65" s="493"/>
      <c r="E65" s="493"/>
      <c r="F65" s="493"/>
      <c r="G65" s="493"/>
      <c r="H65" s="493"/>
      <c r="I65" s="493"/>
      <c r="J65" s="493"/>
      <c r="K65" s="493"/>
      <c r="L65" s="493"/>
      <c r="M65" s="493"/>
      <c r="N65" s="493"/>
      <c r="O65" s="493"/>
      <c r="P65" s="493"/>
      <c r="Q65" s="493"/>
      <c r="R65" s="493"/>
      <c r="S65" s="493"/>
      <c r="T65" s="493"/>
      <c r="U65" s="481"/>
      <c r="V65" s="481"/>
      <c r="W65" s="493"/>
      <c r="X65" s="493"/>
      <c r="Y65" s="493"/>
      <c r="Z65" s="493"/>
      <c r="AA65" s="493"/>
      <c r="AB65" s="493"/>
      <c r="AC65" s="493"/>
      <c r="AD65" s="493"/>
      <c r="AE65" s="493"/>
      <c r="AF65" s="493"/>
      <c r="AG65" s="493"/>
      <c r="AH65" s="493"/>
      <c r="AI65" s="493"/>
      <c r="AJ65" s="493"/>
      <c r="AK65" s="493"/>
      <c r="AL65" s="493"/>
      <c r="AM65" s="493"/>
      <c r="AN65" s="493"/>
      <c r="AO65" s="493"/>
      <c r="AQ65" s="261"/>
      <c r="AR65" s="262"/>
    </row>
    <row r="66" spans="1:44" ht="14.25" customHeight="1" x14ac:dyDescent="0.25">
      <c r="A66" s="482"/>
      <c r="B66" s="493"/>
      <c r="C66" s="493"/>
      <c r="D66" s="493"/>
      <c r="E66" s="493"/>
      <c r="F66" s="493"/>
      <c r="G66" s="493"/>
      <c r="H66" s="493"/>
      <c r="I66" s="493"/>
      <c r="J66" s="493"/>
      <c r="K66" s="493"/>
      <c r="L66" s="493"/>
      <c r="M66" s="493"/>
      <c r="N66" s="493"/>
      <c r="O66" s="493"/>
      <c r="P66" s="493"/>
      <c r="Q66" s="493"/>
      <c r="R66" s="493"/>
      <c r="S66" s="493"/>
      <c r="T66" s="493"/>
      <c r="U66" s="481"/>
      <c r="V66" s="479"/>
      <c r="W66" s="493"/>
      <c r="X66" s="493"/>
      <c r="Y66" s="493"/>
      <c r="Z66" s="493"/>
      <c r="AA66" s="493"/>
      <c r="AB66" s="493"/>
      <c r="AC66" s="493"/>
      <c r="AD66" s="493"/>
      <c r="AE66" s="493"/>
      <c r="AF66" s="493"/>
      <c r="AG66" s="493"/>
      <c r="AH66" s="493"/>
      <c r="AI66" s="493"/>
      <c r="AJ66" s="493"/>
      <c r="AK66" s="493"/>
      <c r="AL66" s="493"/>
      <c r="AM66" s="493"/>
      <c r="AN66" s="493"/>
      <c r="AO66" s="493"/>
      <c r="AQ66" s="263"/>
      <c r="AR66" s="262"/>
    </row>
    <row r="67" spans="1:44" ht="14.25" customHeight="1" x14ac:dyDescent="0.25">
      <c r="A67" s="482"/>
      <c r="B67" s="493"/>
      <c r="C67" s="493"/>
      <c r="D67" s="493"/>
      <c r="E67" s="493"/>
      <c r="F67" s="493"/>
      <c r="G67" s="493"/>
      <c r="H67" s="493"/>
      <c r="I67" s="493"/>
      <c r="J67" s="493"/>
      <c r="K67" s="493"/>
      <c r="L67" s="493"/>
      <c r="M67" s="493"/>
      <c r="N67" s="493"/>
      <c r="O67" s="493"/>
      <c r="P67" s="493"/>
      <c r="Q67" s="493"/>
      <c r="R67" s="493"/>
      <c r="S67" s="493"/>
      <c r="T67" s="493"/>
      <c r="U67" s="481"/>
      <c r="V67" s="481"/>
      <c r="W67" s="483"/>
      <c r="X67" s="483"/>
      <c r="Y67" s="483"/>
      <c r="Z67" s="483"/>
      <c r="AA67" s="483"/>
      <c r="AB67" s="483"/>
      <c r="AC67" s="483"/>
      <c r="AD67" s="483"/>
      <c r="AE67" s="483"/>
      <c r="AF67" s="483"/>
      <c r="AG67" s="483"/>
      <c r="AH67" s="483"/>
      <c r="AI67" s="483"/>
      <c r="AJ67" s="483"/>
      <c r="AK67" s="483"/>
      <c r="AL67" s="483"/>
      <c r="AM67" s="483"/>
      <c r="AN67" s="483"/>
      <c r="AO67" s="483"/>
      <c r="AQ67" s="261"/>
      <c r="AR67" s="262"/>
    </row>
    <row r="68" spans="1:44" ht="14.25" customHeight="1" x14ac:dyDescent="0.25">
      <c r="A68" s="480"/>
      <c r="B68" s="494"/>
      <c r="C68" s="494"/>
      <c r="D68" s="494"/>
      <c r="E68" s="494"/>
      <c r="F68" s="494"/>
      <c r="G68" s="494"/>
      <c r="H68" s="494"/>
      <c r="I68" s="494"/>
      <c r="J68" s="494"/>
      <c r="K68" s="494"/>
      <c r="L68" s="494"/>
      <c r="M68" s="494"/>
      <c r="N68" s="494"/>
      <c r="O68" s="494"/>
      <c r="P68" s="494"/>
      <c r="Q68" s="494"/>
      <c r="R68" s="494"/>
      <c r="S68" s="494"/>
      <c r="T68" s="494"/>
      <c r="U68" s="481"/>
      <c r="V68" s="480"/>
      <c r="W68" s="494"/>
      <c r="X68" s="494"/>
      <c r="Y68" s="494"/>
      <c r="Z68" s="494"/>
      <c r="AA68" s="494"/>
      <c r="AB68" s="494"/>
      <c r="AC68" s="494"/>
      <c r="AD68" s="494"/>
      <c r="AE68" s="494"/>
      <c r="AF68" s="494"/>
      <c r="AG68" s="494"/>
      <c r="AH68" s="494"/>
      <c r="AI68" s="494"/>
      <c r="AJ68" s="494"/>
      <c r="AK68" s="494"/>
      <c r="AL68" s="494"/>
      <c r="AM68" s="494"/>
      <c r="AN68" s="494"/>
      <c r="AO68" s="494"/>
      <c r="AQ68" s="263"/>
      <c r="AR68" s="262"/>
    </row>
    <row r="69" spans="1:44" ht="14.25" customHeight="1" x14ac:dyDescent="0.25">
      <c r="A69" s="481"/>
      <c r="B69" s="481"/>
      <c r="C69" s="481"/>
      <c r="D69" s="481"/>
      <c r="E69" s="481"/>
      <c r="F69" s="481"/>
      <c r="G69" s="481"/>
      <c r="H69" s="481"/>
      <c r="I69" s="481"/>
      <c r="J69" s="481"/>
      <c r="K69" s="481"/>
      <c r="L69" s="481"/>
      <c r="M69" s="481"/>
      <c r="N69" s="481"/>
      <c r="O69" s="481"/>
      <c r="P69" s="481"/>
      <c r="Q69" s="481"/>
      <c r="R69" s="481"/>
      <c r="S69" s="481"/>
      <c r="T69" s="481"/>
      <c r="U69" s="481"/>
      <c r="V69" s="481"/>
      <c r="W69" s="481"/>
      <c r="X69" s="481"/>
      <c r="Y69" s="482"/>
      <c r="Z69" s="484"/>
      <c r="AA69" s="481"/>
      <c r="AB69" s="481"/>
      <c r="AC69" s="481"/>
      <c r="AD69" s="481"/>
      <c r="AE69" s="481"/>
      <c r="AF69" s="481"/>
      <c r="AG69" s="481"/>
      <c r="AH69" s="481"/>
      <c r="AI69" s="481"/>
      <c r="AJ69" s="481"/>
      <c r="AK69" s="481"/>
      <c r="AL69" s="481"/>
      <c r="AM69" s="481"/>
      <c r="AN69" s="481"/>
      <c r="AO69" s="481"/>
      <c r="AQ69" s="263"/>
      <c r="AR69" s="262"/>
    </row>
    <row r="70" spans="1:44" ht="14.25" customHeight="1" x14ac:dyDescent="0.25">
      <c r="A70" s="482"/>
      <c r="B70" s="495"/>
      <c r="C70" s="495"/>
      <c r="D70" s="495"/>
      <c r="E70" s="495"/>
      <c r="F70" s="495"/>
      <c r="G70" s="495"/>
      <c r="H70" s="495"/>
      <c r="I70" s="495"/>
      <c r="J70" s="495"/>
      <c r="K70" s="495"/>
      <c r="L70" s="495"/>
      <c r="M70" s="495"/>
      <c r="N70" s="495"/>
      <c r="O70" s="495"/>
      <c r="P70" s="495"/>
      <c r="Q70" s="495"/>
      <c r="R70" s="495"/>
      <c r="S70" s="495"/>
      <c r="T70" s="495"/>
      <c r="U70" s="481"/>
      <c r="V70" s="479"/>
      <c r="W70" s="493"/>
      <c r="X70" s="493"/>
      <c r="Y70" s="493"/>
      <c r="Z70" s="493"/>
      <c r="AA70" s="493"/>
      <c r="AB70" s="493"/>
      <c r="AC70" s="493"/>
      <c r="AD70" s="493"/>
      <c r="AE70" s="493"/>
      <c r="AF70" s="493"/>
      <c r="AG70" s="493"/>
      <c r="AH70" s="493"/>
      <c r="AI70" s="493"/>
      <c r="AJ70" s="493"/>
      <c r="AK70" s="493"/>
      <c r="AL70" s="493"/>
      <c r="AM70" s="493"/>
      <c r="AN70" s="493"/>
      <c r="AO70" s="493"/>
      <c r="AQ70" s="261"/>
      <c r="AR70" s="262"/>
    </row>
    <row r="71" spans="1:44" ht="14.25" customHeight="1" x14ac:dyDescent="0.25">
      <c r="A71" s="482"/>
      <c r="B71" s="495"/>
      <c r="C71" s="495"/>
      <c r="D71" s="495"/>
      <c r="E71" s="495"/>
      <c r="F71" s="495"/>
      <c r="G71" s="495"/>
      <c r="H71" s="495"/>
      <c r="I71" s="495"/>
      <c r="J71" s="495"/>
      <c r="K71" s="495"/>
      <c r="L71" s="495"/>
      <c r="M71" s="495"/>
      <c r="N71" s="495"/>
      <c r="O71" s="495"/>
      <c r="P71" s="495"/>
      <c r="Q71" s="495"/>
      <c r="R71" s="495"/>
      <c r="S71" s="495"/>
      <c r="T71" s="495"/>
      <c r="U71" s="481"/>
      <c r="V71" s="481"/>
      <c r="W71" s="493"/>
      <c r="X71" s="493"/>
      <c r="Y71" s="493"/>
      <c r="Z71" s="493"/>
      <c r="AA71" s="493"/>
      <c r="AB71" s="493"/>
      <c r="AC71" s="493"/>
      <c r="AD71" s="493"/>
      <c r="AE71" s="493"/>
      <c r="AF71" s="493"/>
      <c r="AG71" s="493"/>
      <c r="AH71" s="493"/>
      <c r="AI71" s="493"/>
      <c r="AJ71" s="493"/>
      <c r="AK71" s="493"/>
      <c r="AL71" s="493"/>
      <c r="AM71" s="493"/>
      <c r="AN71" s="493"/>
      <c r="AO71" s="493"/>
      <c r="AQ71" s="261"/>
      <c r="AR71" s="262"/>
    </row>
    <row r="72" spans="1:44" ht="14.25" customHeight="1" x14ac:dyDescent="0.25">
      <c r="A72" s="482"/>
      <c r="B72" s="495"/>
      <c r="C72" s="495"/>
      <c r="D72" s="495"/>
      <c r="E72" s="495"/>
      <c r="F72" s="495"/>
      <c r="G72" s="495"/>
      <c r="H72" s="495"/>
      <c r="I72" s="495"/>
      <c r="J72" s="495"/>
      <c r="K72" s="495"/>
      <c r="L72" s="495"/>
      <c r="M72" s="495"/>
      <c r="N72" s="495"/>
      <c r="O72" s="495"/>
      <c r="P72" s="495"/>
      <c r="Q72" s="495"/>
      <c r="R72" s="495"/>
      <c r="S72" s="495"/>
      <c r="T72" s="495"/>
      <c r="U72" s="481"/>
      <c r="V72" s="481"/>
      <c r="W72" s="493"/>
      <c r="X72" s="493"/>
      <c r="Y72" s="493"/>
      <c r="Z72" s="493"/>
      <c r="AA72" s="493"/>
      <c r="AB72" s="493"/>
      <c r="AC72" s="493"/>
      <c r="AD72" s="493"/>
      <c r="AE72" s="493"/>
      <c r="AF72" s="493"/>
      <c r="AG72" s="493"/>
      <c r="AH72" s="493"/>
      <c r="AI72" s="493"/>
      <c r="AJ72" s="493"/>
      <c r="AK72" s="493"/>
      <c r="AL72" s="493"/>
      <c r="AM72" s="493"/>
      <c r="AN72" s="493"/>
      <c r="AO72" s="493"/>
      <c r="AQ72" s="261"/>
      <c r="AR72" s="262"/>
    </row>
    <row r="73" spans="1:44" ht="14.25" customHeight="1" x14ac:dyDescent="0.25">
      <c r="A73" s="482"/>
      <c r="B73" s="495"/>
      <c r="C73" s="495"/>
      <c r="D73" s="495"/>
      <c r="E73" s="495"/>
      <c r="F73" s="495"/>
      <c r="G73" s="495"/>
      <c r="H73" s="495"/>
      <c r="I73" s="495"/>
      <c r="J73" s="495"/>
      <c r="K73" s="495"/>
      <c r="L73" s="495"/>
      <c r="M73" s="495"/>
      <c r="N73" s="495"/>
      <c r="O73" s="495"/>
      <c r="P73" s="495"/>
      <c r="Q73" s="495"/>
      <c r="R73" s="495"/>
      <c r="S73" s="495"/>
      <c r="T73" s="495"/>
      <c r="U73" s="479"/>
      <c r="V73" s="481"/>
      <c r="W73" s="496"/>
      <c r="X73" s="496"/>
      <c r="Y73" s="496"/>
      <c r="Z73" s="496"/>
      <c r="AA73" s="496"/>
      <c r="AB73" s="496"/>
      <c r="AC73" s="496"/>
      <c r="AD73" s="496"/>
      <c r="AE73" s="496"/>
      <c r="AF73" s="496"/>
      <c r="AG73" s="496"/>
      <c r="AH73" s="496"/>
      <c r="AI73" s="496"/>
      <c r="AJ73" s="496"/>
      <c r="AK73" s="496"/>
      <c r="AL73" s="496"/>
      <c r="AM73" s="496"/>
      <c r="AN73" s="496"/>
      <c r="AO73" s="496"/>
      <c r="AQ73" s="261"/>
      <c r="AR73" s="262"/>
    </row>
    <row r="74" spans="1:44" ht="14.25" customHeight="1" x14ac:dyDescent="0.3">
      <c r="A74" s="482"/>
      <c r="B74" s="495"/>
      <c r="C74" s="495"/>
      <c r="D74" s="495"/>
      <c r="E74" s="495"/>
      <c r="F74" s="495"/>
      <c r="G74" s="495"/>
      <c r="H74" s="495"/>
      <c r="I74" s="495"/>
      <c r="J74" s="495"/>
      <c r="K74" s="495"/>
      <c r="L74" s="495"/>
      <c r="M74" s="495"/>
      <c r="N74" s="495"/>
      <c r="O74" s="495"/>
      <c r="P74" s="495"/>
      <c r="Q74" s="495"/>
      <c r="R74" s="495"/>
      <c r="S74" s="495"/>
      <c r="T74" s="495"/>
      <c r="U74" s="481"/>
      <c r="V74" s="481"/>
      <c r="W74" s="496"/>
      <c r="X74" s="496"/>
      <c r="Y74" s="496"/>
      <c r="Z74" s="496"/>
      <c r="AA74" s="496"/>
      <c r="AB74" s="496"/>
      <c r="AC74" s="496"/>
      <c r="AD74" s="496"/>
      <c r="AE74" s="496"/>
      <c r="AF74" s="496"/>
      <c r="AG74" s="496"/>
      <c r="AH74" s="496"/>
      <c r="AI74" s="496"/>
      <c r="AJ74" s="496"/>
      <c r="AK74" s="496"/>
      <c r="AL74" s="496"/>
      <c r="AM74" s="496"/>
      <c r="AN74" s="496"/>
      <c r="AO74" s="496"/>
      <c r="AQ74" s="261"/>
      <c r="AR74" s="264"/>
    </row>
    <row r="75" spans="1:44" ht="14.25" customHeight="1" x14ac:dyDescent="0.3">
      <c r="A75" s="482"/>
      <c r="B75" s="485"/>
      <c r="C75" s="485"/>
      <c r="D75" s="485"/>
      <c r="E75" s="485"/>
      <c r="F75" s="485"/>
      <c r="G75" s="485"/>
      <c r="H75" s="485"/>
      <c r="I75" s="485"/>
      <c r="J75" s="485"/>
      <c r="K75" s="485"/>
      <c r="L75" s="485"/>
      <c r="M75" s="485"/>
      <c r="N75" s="485"/>
      <c r="O75" s="485"/>
      <c r="P75" s="485"/>
      <c r="Q75" s="485"/>
      <c r="R75" s="485"/>
      <c r="S75" s="485"/>
      <c r="T75" s="485"/>
      <c r="U75" s="481"/>
      <c r="V75" s="481"/>
      <c r="W75" s="493"/>
      <c r="X75" s="493"/>
      <c r="Y75" s="493"/>
      <c r="Z75" s="493"/>
      <c r="AA75" s="493"/>
      <c r="AB75" s="493"/>
      <c r="AC75" s="493"/>
      <c r="AD75" s="493"/>
      <c r="AE75" s="493"/>
      <c r="AF75" s="493"/>
      <c r="AG75" s="493"/>
      <c r="AH75" s="493"/>
      <c r="AI75" s="493"/>
      <c r="AJ75" s="493"/>
      <c r="AK75" s="493"/>
      <c r="AL75" s="493"/>
      <c r="AM75" s="493"/>
      <c r="AN75" s="493"/>
      <c r="AO75" s="493"/>
      <c r="AQ75" s="261"/>
      <c r="AR75" s="264"/>
    </row>
    <row r="76" spans="1:44" ht="14.25" customHeight="1" x14ac:dyDescent="0.3">
      <c r="A76" s="480"/>
      <c r="B76" s="494"/>
      <c r="C76" s="494"/>
      <c r="D76" s="494"/>
      <c r="E76" s="494"/>
      <c r="F76" s="494"/>
      <c r="G76" s="494"/>
      <c r="H76" s="494"/>
      <c r="I76" s="494"/>
      <c r="J76" s="494"/>
      <c r="K76" s="494"/>
      <c r="L76" s="494"/>
      <c r="M76" s="494"/>
      <c r="N76" s="494"/>
      <c r="O76" s="494"/>
      <c r="P76" s="494"/>
      <c r="Q76" s="494"/>
      <c r="R76" s="494"/>
      <c r="S76" s="494"/>
      <c r="T76" s="494"/>
      <c r="U76" s="481"/>
      <c r="V76" s="481"/>
      <c r="W76" s="493"/>
      <c r="X76" s="493"/>
      <c r="Y76" s="493"/>
      <c r="Z76" s="493"/>
      <c r="AA76" s="493"/>
      <c r="AB76" s="493"/>
      <c r="AC76" s="493"/>
      <c r="AD76" s="493"/>
      <c r="AE76" s="493"/>
      <c r="AF76" s="493"/>
      <c r="AG76" s="493"/>
      <c r="AH76" s="493"/>
      <c r="AI76" s="493"/>
      <c r="AJ76" s="493"/>
      <c r="AK76" s="493"/>
      <c r="AL76" s="493"/>
      <c r="AM76" s="493"/>
      <c r="AN76" s="493"/>
      <c r="AO76" s="493"/>
      <c r="AQ76" s="261"/>
      <c r="AR76" s="264"/>
    </row>
    <row r="77" spans="1:44" ht="14.25" customHeight="1" x14ac:dyDescent="0.25">
      <c r="A77" s="481"/>
      <c r="B77" s="481"/>
      <c r="C77" s="481"/>
      <c r="D77" s="481"/>
      <c r="E77" s="481"/>
      <c r="F77" s="481"/>
      <c r="G77" s="481"/>
      <c r="H77" s="481"/>
      <c r="I77" s="481"/>
      <c r="J77" s="481"/>
      <c r="K77" s="481"/>
      <c r="L77" s="481"/>
      <c r="M77" s="481"/>
      <c r="N77" s="481"/>
      <c r="O77" s="481"/>
      <c r="P77" s="481"/>
      <c r="Q77" s="481"/>
      <c r="R77" s="481"/>
      <c r="S77" s="481"/>
      <c r="T77" s="481"/>
      <c r="U77" s="481"/>
      <c r="V77" s="481"/>
      <c r="W77" s="493"/>
      <c r="X77" s="493"/>
      <c r="Y77" s="493"/>
      <c r="Z77" s="493"/>
      <c r="AA77" s="493"/>
      <c r="AB77" s="493"/>
      <c r="AC77" s="493"/>
      <c r="AD77" s="493"/>
      <c r="AE77" s="493"/>
      <c r="AF77" s="493"/>
      <c r="AG77" s="493"/>
      <c r="AH77" s="493"/>
      <c r="AI77" s="493"/>
      <c r="AJ77" s="493"/>
      <c r="AK77" s="493"/>
      <c r="AL77" s="493"/>
      <c r="AM77" s="493"/>
      <c r="AN77" s="493"/>
      <c r="AO77" s="493"/>
      <c r="AQ77" s="261"/>
      <c r="AR77" s="262"/>
    </row>
    <row r="78" spans="1:44" ht="14.25" customHeight="1" x14ac:dyDescent="0.3">
      <c r="A78" s="480"/>
      <c r="B78" s="495"/>
      <c r="C78" s="495"/>
      <c r="D78" s="495"/>
      <c r="E78" s="495"/>
      <c r="F78" s="495"/>
      <c r="G78" s="495"/>
      <c r="H78" s="495"/>
      <c r="I78" s="495"/>
      <c r="J78" s="495"/>
      <c r="K78" s="495"/>
      <c r="L78" s="495"/>
      <c r="M78" s="495"/>
      <c r="N78" s="495"/>
      <c r="O78" s="495"/>
      <c r="P78" s="495"/>
      <c r="Q78" s="495"/>
      <c r="R78" s="495"/>
      <c r="S78" s="495"/>
      <c r="T78" s="495"/>
      <c r="U78" s="479"/>
      <c r="V78" s="479"/>
      <c r="W78" s="493"/>
      <c r="X78" s="497"/>
      <c r="Y78" s="497"/>
      <c r="Z78" s="497"/>
      <c r="AA78" s="497"/>
      <c r="AB78" s="497"/>
      <c r="AC78" s="497"/>
      <c r="AD78" s="497"/>
      <c r="AE78" s="497"/>
      <c r="AF78" s="497"/>
      <c r="AG78" s="497"/>
      <c r="AH78" s="497"/>
      <c r="AI78" s="497"/>
      <c r="AJ78" s="497"/>
      <c r="AK78" s="497"/>
      <c r="AL78" s="497"/>
      <c r="AM78" s="497"/>
      <c r="AN78" s="497"/>
      <c r="AO78" s="497"/>
      <c r="AQ78" s="265"/>
      <c r="AR78" s="264"/>
    </row>
    <row r="79" spans="1:44" ht="14.25" customHeight="1" x14ac:dyDescent="0.25">
      <c r="A79" s="482"/>
      <c r="B79" s="495"/>
      <c r="C79" s="495"/>
      <c r="D79" s="495"/>
      <c r="E79" s="495"/>
      <c r="F79" s="495"/>
      <c r="G79" s="495"/>
      <c r="H79" s="495"/>
      <c r="I79" s="495"/>
      <c r="J79" s="495"/>
      <c r="K79" s="495"/>
      <c r="L79" s="495"/>
      <c r="M79" s="495"/>
      <c r="N79" s="495"/>
      <c r="O79" s="495"/>
      <c r="P79" s="495"/>
      <c r="Q79" s="495"/>
      <c r="R79" s="495"/>
      <c r="S79" s="495"/>
      <c r="T79" s="495"/>
      <c r="U79" s="481"/>
      <c r="V79" s="481"/>
      <c r="W79" s="497"/>
      <c r="X79" s="497"/>
      <c r="Y79" s="497"/>
      <c r="Z79" s="497"/>
      <c r="AA79" s="497"/>
      <c r="AB79" s="497"/>
      <c r="AC79" s="497"/>
      <c r="AD79" s="497"/>
      <c r="AE79" s="497"/>
      <c r="AF79" s="497"/>
      <c r="AG79" s="497"/>
      <c r="AH79" s="497"/>
      <c r="AI79" s="497"/>
      <c r="AJ79" s="497"/>
      <c r="AK79" s="497"/>
      <c r="AL79" s="497"/>
      <c r="AM79" s="497"/>
      <c r="AN79" s="497"/>
      <c r="AO79" s="497"/>
      <c r="AQ79" s="263"/>
      <c r="AR79" s="262"/>
    </row>
    <row r="80" spans="1:44" ht="14.25" customHeight="1" x14ac:dyDescent="0.25">
      <c r="A80" s="482"/>
      <c r="B80" s="495"/>
      <c r="C80" s="495"/>
      <c r="D80" s="495"/>
      <c r="E80" s="495"/>
      <c r="F80" s="495"/>
      <c r="G80" s="495"/>
      <c r="H80" s="495"/>
      <c r="I80" s="495"/>
      <c r="J80" s="495"/>
      <c r="K80" s="495"/>
      <c r="L80" s="495"/>
      <c r="M80" s="495"/>
      <c r="N80" s="495"/>
      <c r="O80" s="495"/>
      <c r="P80" s="495"/>
      <c r="Q80" s="495"/>
      <c r="R80" s="495"/>
      <c r="S80" s="495"/>
      <c r="T80" s="495"/>
      <c r="U80" s="481"/>
      <c r="V80" s="481"/>
      <c r="W80" s="493"/>
      <c r="X80" s="493"/>
      <c r="Y80" s="493"/>
      <c r="Z80" s="493"/>
      <c r="AA80" s="493"/>
      <c r="AB80" s="493"/>
      <c r="AC80" s="493"/>
      <c r="AD80" s="493"/>
      <c r="AE80" s="493"/>
      <c r="AF80" s="493"/>
      <c r="AG80" s="493"/>
      <c r="AH80" s="493"/>
      <c r="AI80" s="493"/>
      <c r="AJ80" s="493"/>
      <c r="AK80" s="493"/>
      <c r="AL80" s="493"/>
      <c r="AM80" s="493"/>
      <c r="AN80" s="493"/>
      <c r="AO80" s="493"/>
      <c r="AQ80" s="261"/>
      <c r="AR80" s="262"/>
    </row>
    <row r="81" spans="1:44" ht="7.5" customHeight="1" x14ac:dyDescent="0.25">
      <c r="A81" s="482"/>
      <c r="B81" s="495"/>
      <c r="C81" s="495"/>
      <c r="D81" s="495"/>
      <c r="E81" s="495"/>
      <c r="F81" s="495"/>
      <c r="G81" s="495"/>
      <c r="H81" s="495"/>
      <c r="I81" s="495"/>
      <c r="J81" s="495"/>
      <c r="K81" s="495"/>
      <c r="L81" s="495"/>
      <c r="M81" s="495"/>
      <c r="N81" s="495"/>
      <c r="O81" s="495"/>
      <c r="P81" s="495"/>
      <c r="Q81" s="495"/>
      <c r="R81" s="495"/>
      <c r="S81" s="495"/>
      <c r="T81" s="495"/>
      <c r="U81" s="481"/>
      <c r="V81" s="481"/>
      <c r="W81" s="493"/>
      <c r="X81" s="493"/>
      <c r="Y81" s="493"/>
      <c r="Z81" s="493"/>
      <c r="AA81" s="493"/>
      <c r="AB81" s="493"/>
      <c r="AC81" s="493"/>
      <c r="AD81" s="493"/>
      <c r="AE81" s="493"/>
      <c r="AF81" s="493"/>
      <c r="AG81" s="493"/>
      <c r="AH81" s="493"/>
      <c r="AI81" s="493"/>
      <c r="AJ81" s="493"/>
      <c r="AK81" s="493"/>
      <c r="AL81" s="493"/>
      <c r="AM81" s="493"/>
      <c r="AN81" s="493"/>
      <c r="AO81" s="493"/>
      <c r="AQ81" s="261"/>
      <c r="AR81" s="262"/>
    </row>
    <row r="82" spans="1:44" ht="14.25" customHeight="1" x14ac:dyDescent="0.25">
      <c r="A82" s="482"/>
      <c r="B82" s="495"/>
      <c r="C82" s="495"/>
      <c r="D82" s="495"/>
      <c r="E82" s="495"/>
      <c r="F82" s="495"/>
      <c r="G82" s="495"/>
      <c r="H82" s="495"/>
      <c r="I82" s="495"/>
      <c r="J82" s="495"/>
      <c r="K82" s="495"/>
      <c r="L82" s="495"/>
      <c r="M82" s="495"/>
      <c r="N82" s="495"/>
      <c r="O82" s="495"/>
      <c r="P82" s="495"/>
      <c r="Q82" s="495"/>
      <c r="R82" s="495"/>
      <c r="S82" s="495"/>
      <c r="T82" s="495"/>
      <c r="U82" s="481"/>
      <c r="V82" s="481"/>
      <c r="W82" s="493"/>
      <c r="X82" s="493"/>
      <c r="Y82" s="493"/>
      <c r="Z82" s="493"/>
      <c r="AA82" s="493"/>
      <c r="AB82" s="493"/>
      <c r="AC82" s="493"/>
      <c r="AD82" s="493"/>
      <c r="AE82" s="493"/>
      <c r="AF82" s="493"/>
      <c r="AG82" s="493"/>
      <c r="AH82" s="493"/>
      <c r="AI82" s="493"/>
      <c r="AJ82" s="493"/>
      <c r="AK82" s="493"/>
      <c r="AL82" s="493"/>
      <c r="AM82" s="493"/>
      <c r="AN82" s="493"/>
      <c r="AO82" s="493"/>
      <c r="AR82" s="262"/>
    </row>
    <row r="83" spans="1:44" ht="14.25" customHeight="1" x14ac:dyDescent="0.25">
      <c r="A83" s="482"/>
      <c r="B83" s="495"/>
      <c r="C83" s="495"/>
      <c r="D83" s="495"/>
      <c r="E83" s="495"/>
      <c r="F83" s="495"/>
      <c r="G83" s="495"/>
      <c r="H83" s="495"/>
      <c r="I83" s="495"/>
      <c r="J83" s="495"/>
      <c r="K83" s="495"/>
      <c r="L83" s="495"/>
      <c r="M83" s="495"/>
      <c r="N83" s="495"/>
      <c r="O83" s="495"/>
      <c r="P83" s="495"/>
      <c r="Q83" s="495"/>
      <c r="R83" s="495"/>
      <c r="S83" s="495"/>
      <c r="T83" s="495"/>
      <c r="U83" s="481"/>
      <c r="V83" s="481"/>
      <c r="W83" s="493"/>
      <c r="X83" s="493"/>
      <c r="Y83" s="493"/>
      <c r="Z83" s="493"/>
      <c r="AA83" s="493"/>
      <c r="AB83" s="493"/>
      <c r="AC83" s="493"/>
      <c r="AD83" s="493"/>
      <c r="AE83" s="493"/>
      <c r="AF83" s="493"/>
      <c r="AG83" s="493"/>
      <c r="AH83" s="493"/>
      <c r="AI83" s="493"/>
      <c r="AJ83" s="493"/>
      <c r="AK83" s="493"/>
      <c r="AL83" s="493"/>
      <c r="AM83" s="493"/>
      <c r="AN83" s="493"/>
      <c r="AO83" s="493"/>
      <c r="AR83" s="262"/>
    </row>
    <row r="84" spans="1:44" ht="6.75" customHeight="1" x14ac:dyDescent="0.25">
      <c r="A84" s="482"/>
      <c r="B84" s="495"/>
      <c r="C84" s="495"/>
      <c r="D84" s="495"/>
      <c r="E84" s="495"/>
      <c r="F84" s="495"/>
      <c r="G84" s="495"/>
      <c r="H84" s="495"/>
      <c r="I84" s="495"/>
      <c r="J84" s="495"/>
      <c r="K84" s="495"/>
      <c r="L84" s="495"/>
      <c r="M84" s="495"/>
      <c r="N84" s="495"/>
      <c r="O84" s="495"/>
      <c r="P84" s="495"/>
      <c r="Q84" s="495"/>
      <c r="R84" s="495"/>
      <c r="S84" s="495"/>
      <c r="T84" s="495"/>
      <c r="U84" s="481"/>
      <c r="V84" s="481"/>
      <c r="W84" s="486"/>
      <c r="X84" s="486"/>
      <c r="Y84" s="486"/>
      <c r="Z84" s="486"/>
      <c r="AA84" s="486"/>
      <c r="AB84" s="486"/>
      <c r="AC84" s="486"/>
      <c r="AD84" s="486"/>
      <c r="AE84" s="486"/>
      <c r="AF84" s="486"/>
      <c r="AG84" s="486"/>
      <c r="AH84" s="486"/>
      <c r="AI84" s="486"/>
      <c r="AJ84" s="486"/>
      <c r="AK84" s="486"/>
      <c r="AL84" s="486"/>
      <c r="AM84" s="486"/>
      <c r="AN84" s="486"/>
      <c r="AO84" s="486"/>
    </row>
    <row r="85" spans="1:44" ht="14.25" customHeight="1" x14ac:dyDescent="0.25">
      <c r="A85" s="480"/>
      <c r="B85" s="494"/>
      <c r="C85" s="494"/>
      <c r="D85" s="494"/>
      <c r="E85" s="494"/>
      <c r="F85" s="494"/>
      <c r="G85" s="494"/>
      <c r="H85" s="494"/>
      <c r="I85" s="494"/>
      <c r="J85" s="494"/>
      <c r="K85" s="494"/>
      <c r="L85" s="494"/>
      <c r="M85" s="494"/>
      <c r="N85" s="494"/>
      <c r="O85" s="494"/>
      <c r="P85" s="494"/>
      <c r="Q85" s="494"/>
      <c r="R85" s="494"/>
      <c r="S85" s="494"/>
      <c r="T85" s="494"/>
      <c r="U85" s="481"/>
      <c r="V85" s="480"/>
      <c r="W85" s="494"/>
      <c r="X85" s="494"/>
      <c r="Y85" s="494"/>
      <c r="Z85" s="494"/>
      <c r="AA85" s="494"/>
      <c r="AB85" s="494"/>
      <c r="AC85" s="494"/>
      <c r="AD85" s="494"/>
      <c r="AE85" s="494"/>
      <c r="AF85" s="494"/>
      <c r="AG85" s="494"/>
      <c r="AH85" s="494"/>
      <c r="AI85" s="494"/>
      <c r="AJ85" s="494"/>
      <c r="AK85" s="494"/>
      <c r="AL85" s="494"/>
      <c r="AM85" s="494"/>
      <c r="AN85" s="494"/>
      <c r="AO85" s="494"/>
    </row>
    <row r="86" spans="1:44" ht="7.5" customHeight="1" x14ac:dyDescent="0.25">
      <c r="A86" s="482"/>
      <c r="B86" s="487"/>
      <c r="C86" s="481"/>
      <c r="D86" s="481"/>
      <c r="E86" s="481"/>
      <c r="F86" s="481"/>
      <c r="G86" s="481"/>
      <c r="H86" s="481"/>
      <c r="I86" s="481"/>
      <c r="J86" s="481"/>
      <c r="K86" s="481"/>
      <c r="L86" s="481"/>
      <c r="M86" s="481"/>
      <c r="N86" s="481"/>
      <c r="O86" s="481"/>
      <c r="P86" s="481"/>
      <c r="Q86" s="481"/>
      <c r="R86" s="481"/>
      <c r="S86" s="481"/>
      <c r="T86" s="481"/>
      <c r="U86" s="479"/>
      <c r="V86" s="480"/>
      <c r="W86" s="487"/>
      <c r="X86" s="481"/>
      <c r="Y86" s="482"/>
      <c r="Z86" s="488"/>
      <c r="AA86" s="481"/>
      <c r="AB86" s="481"/>
      <c r="AC86" s="481"/>
      <c r="AD86" s="481"/>
      <c r="AE86" s="481"/>
      <c r="AF86" s="481"/>
      <c r="AG86" s="481"/>
      <c r="AH86" s="481"/>
      <c r="AI86" s="481"/>
      <c r="AJ86" s="481"/>
      <c r="AK86" s="481"/>
      <c r="AL86" s="481"/>
      <c r="AM86" s="481"/>
      <c r="AN86" s="481"/>
      <c r="AO86" s="481"/>
    </row>
    <row r="87" spans="1:44" ht="18" customHeight="1" x14ac:dyDescent="0.25">
      <c r="A87" s="481"/>
      <c r="B87" s="493"/>
      <c r="C87" s="493"/>
      <c r="D87" s="493"/>
      <c r="E87" s="493"/>
      <c r="F87" s="493"/>
      <c r="G87" s="493"/>
      <c r="H87" s="493"/>
      <c r="I87" s="493"/>
      <c r="J87" s="493"/>
      <c r="K87" s="493"/>
      <c r="L87" s="493"/>
      <c r="M87" s="493"/>
      <c r="N87" s="493"/>
      <c r="O87" s="493"/>
      <c r="P87" s="493"/>
      <c r="Q87" s="493"/>
      <c r="R87" s="493"/>
      <c r="S87" s="493"/>
      <c r="T87" s="493"/>
      <c r="U87" s="481"/>
      <c r="V87" s="481"/>
      <c r="W87" s="498"/>
      <c r="X87" s="498"/>
      <c r="Y87" s="498"/>
      <c r="Z87" s="498"/>
      <c r="AA87" s="498"/>
      <c r="AB87" s="498"/>
      <c r="AC87" s="498"/>
      <c r="AD87" s="498"/>
      <c r="AE87" s="498"/>
      <c r="AF87" s="498"/>
      <c r="AG87" s="498"/>
      <c r="AH87" s="498"/>
      <c r="AI87" s="498"/>
      <c r="AJ87" s="498"/>
      <c r="AK87" s="498"/>
      <c r="AL87" s="498"/>
      <c r="AM87" s="498"/>
      <c r="AN87" s="498"/>
      <c r="AO87" s="498"/>
    </row>
    <row r="88" spans="1:44" ht="18.75" customHeight="1" x14ac:dyDescent="0.25">
      <c r="A88" s="481"/>
      <c r="B88" s="493"/>
      <c r="C88" s="493"/>
      <c r="D88" s="493"/>
      <c r="E88" s="493"/>
      <c r="F88" s="493"/>
      <c r="G88" s="493"/>
      <c r="H88" s="493"/>
      <c r="I88" s="493"/>
      <c r="J88" s="493"/>
      <c r="K88" s="493"/>
      <c r="L88" s="493"/>
      <c r="M88" s="493"/>
      <c r="N88" s="493"/>
      <c r="O88" s="493"/>
      <c r="P88" s="493"/>
      <c r="Q88" s="493"/>
      <c r="R88" s="493"/>
      <c r="S88" s="493"/>
      <c r="T88" s="493"/>
      <c r="U88" s="481"/>
      <c r="V88" s="481"/>
      <c r="W88" s="498"/>
      <c r="X88" s="498"/>
      <c r="Y88" s="498"/>
      <c r="Z88" s="498"/>
      <c r="AA88" s="498"/>
      <c r="AB88" s="498"/>
      <c r="AC88" s="498"/>
      <c r="AD88" s="498"/>
      <c r="AE88" s="498"/>
      <c r="AF88" s="498"/>
      <c r="AG88" s="498"/>
      <c r="AH88" s="498"/>
      <c r="AI88" s="498"/>
      <c r="AJ88" s="498"/>
      <c r="AK88" s="498"/>
      <c r="AL88" s="498"/>
      <c r="AM88" s="498"/>
      <c r="AN88" s="498"/>
      <c r="AO88" s="498"/>
    </row>
    <row r="89" spans="1:44" ht="17.399999999999999" customHeight="1" x14ac:dyDescent="0.25">
      <c r="A89" s="481"/>
      <c r="B89" s="486"/>
      <c r="C89" s="486"/>
      <c r="D89" s="486"/>
      <c r="E89" s="486"/>
      <c r="F89" s="486"/>
      <c r="G89" s="486"/>
      <c r="H89" s="486"/>
      <c r="I89" s="486"/>
      <c r="J89" s="486"/>
      <c r="K89" s="486"/>
      <c r="L89" s="486"/>
      <c r="M89" s="486"/>
      <c r="N89" s="486"/>
      <c r="O89" s="486"/>
      <c r="P89" s="486"/>
      <c r="Q89" s="486"/>
      <c r="R89" s="486"/>
      <c r="S89" s="486"/>
      <c r="T89" s="486"/>
      <c r="U89" s="481"/>
      <c r="V89" s="481"/>
      <c r="W89" s="498"/>
      <c r="X89" s="498"/>
      <c r="Y89" s="498"/>
      <c r="Z89" s="498"/>
      <c r="AA89" s="498"/>
      <c r="AB89" s="498"/>
      <c r="AC89" s="498"/>
      <c r="AD89" s="498"/>
      <c r="AE89" s="498"/>
      <c r="AF89" s="498"/>
      <c r="AG89" s="498"/>
      <c r="AH89" s="498"/>
      <c r="AI89" s="498"/>
      <c r="AJ89" s="498"/>
      <c r="AK89" s="498"/>
      <c r="AL89" s="498"/>
      <c r="AM89" s="498"/>
      <c r="AN89" s="498"/>
      <c r="AO89" s="498"/>
    </row>
    <row r="90" spans="1:44" ht="14.25" customHeight="1" x14ac:dyDescent="0.25">
      <c r="A90" s="480"/>
      <c r="B90" s="494"/>
      <c r="C90" s="494"/>
      <c r="D90" s="494"/>
      <c r="E90" s="494"/>
      <c r="F90" s="494"/>
      <c r="G90" s="494"/>
      <c r="H90" s="494"/>
      <c r="I90" s="494"/>
      <c r="J90" s="494"/>
      <c r="K90" s="494"/>
      <c r="L90" s="494"/>
      <c r="M90" s="494"/>
      <c r="N90" s="494"/>
      <c r="O90" s="494"/>
      <c r="P90" s="494"/>
      <c r="Q90" s="494"/>
      <c r="R90" s="494"/>
      <c r="S90" s="494"/>
      <c r="T90" s="494"/>
      <c r="U90" s="481"/>
      <c r="V90" s="481"/>
      <c r="W90" s="994"/>
      <c r="X90" s="994"/>
      <c r="Y90" s="994"/>
      <c r="Z90" s="994"/>
      <c r="AA90" s="994"/>
      <c r="AB90" s="994"/>
      <c r="AC90" s="994"/>
      <c r="AD90" s="994"/>
      <c r="AE90" s="994"/>
      <c r="AF90" s="994"/>
      <c r="AG90" s="994"/>
      <c r="AH90" s="994"/>
      <c r="AI90" s="994"/>
      <c r="AJ90" s="994"/>
      <c r="AK90" s="994"/>
      <c r="AL90" s="994"/>
      <c r="AM90" s="994"/>
      <c r="AN90" s="994"/>
      <c r="AO90" s="994"/>
    </row>
    <row r="91" spans="1:44" ht="14.25" customHeight="1" x14ac:dyDescent="0.25">
      <c r="A91" s="482"/>
      <c r="B91" s="481"/>
      <c r="C91" s="481"/>
      <c r="D91" s="481"/>
      <c r="E91" s="481"/>
      <c r="F91" s="481"/>
      <c r="G91" s="481"/>
      <c r="H91" s="481"/>
      <c r="I91" s="481"/>
      <c r="J91" s="481"/>
      <c r="K91" s="481"/>
      <c r="L91" s="481"/>
      <c r="M91" s="481"/>
      <c r="N91" s="481"/>
      <c r="O91" s="481"/>
      <c r="P91" s="481"/>
      <c r="Q91" s="481"/>
      <c r="R91" s="481"/>
      <c r="S91" s="481"/>
      <c r="T91" s="481"/>
      <c r="U91" s="481"/>
      <c r="V91" s="489"/>
      <c r="W91" s="499"/>
      <c r="X91" s="499"/>
      <c r="Y91" s="499"/>
      <c r="Z91" s="499"/>
      <c r="AA91" s="499"/>
      <c r="AB91" s="499"/>
      <c r="AC91" s="499"/>
      <c r="AD91" s="499"/>
      <c r="AE91" s="499"/>
      <c r="AF91" s="499"/>
      <c r="AG91" s="499"/>
      <c r="AH91" s="499"/>
      <c r="AI91" s="499"/>
      <c r="AJ91" s="499"/>
      <c r="AK91" s="499"/>
      <c r="AL91" s="499"/>
      <c r="AM91" s="499"/>
      <c r="AN91" s="499"/>
      <c r="AO91" s="499"/>
    </row>
    <row r="92" spans="1:44" ht="14.25" customHeight="1" x14ac:dyDescent="0.25">
      <c r="A92" s="482"/>
      <c r="B92" s="493"/>
      <c r="C92" s="493"/>
      <c r="D92" s="493"/>
      <c r="E92" s="493"/>
      <c r="F92" s="493"/>
      <c r="G92" s="493"/>
      <c r="H92" s="493"/>
      <c r="I92" s="493"/>
      <c r="J92" s="493"/>
      <c r="K92" s="493"/>
      <c r="L92" s="493"/>
      <c r="M92" s="493"/>
      <c r="N92" s="493"/>
      <c r="O92" s="493"/>
      <c r="P92" s="493"/>
      <c r="Q92" s="493"/>
      <c r="R92" s="493"/>
      <c r="S92" s="493"/>
      <c r="T92" s="493"/>
      <c r="U92" s="481"/>
      <c r="V92" s="481"/>
      <c r="W92" s="481"/>
      <c r="X92" s="481"/>
      <c r="Y92" s="482"/>
      <c r="Z92" s="490"/>
      <c r="AA92" s="481"/>
      <c r="AB92" s="481"/>
      <c r="AC92" s="481"/>
      <c r="AD92" s="481"/>
      <c r="AE92" s="481"/>
      <c r="AF92" s="481"/>
      <c r="AG92" s="481"/>
      <c r="AH92" s="481"/>
      <c r="AI92" s="481"/>
      <c r="AJ92" s="481"/>
      <c r="AK92" s="481"/>
      <c r="AL92" s="481"/>
      <c r="AM92" s="481"/>
      <c r="AN92" s="481"/>
      <c r="AO92" s="481"/>
    </row>
    <row r="93" spans="1:44" ht="14.25" customHeight="1" x14ac:dyDescent="0.25">
      <c r="A93" s="482"/>
      <c r="B93" s="493"/>
      <c r="C93" s="493"/>
      <c r="D93" s="493"/>
      <c r="E93" s="493"/>
      <c r="F93" s="493"/>
      <c r="G93" s="493"/>
      <c r="H93" s="493"/>
      <c r="I93" s="493"/>
      <c r="J93" s="493"/>
      <c r="K93" s="493"/>
      <c r="L93" s="493"/>
      <c r="M93" s="493"/>
      <c r="N93" s="493"/>
      <c r="O93" s="493"/>
      <c r="P93" s="493"/>
      <c r="Q93" s="493"/>
      <c r="R93" s="493"/>
      <c r="S93" s="493"/>
      <c r="T93" s="493"/>
      <c r="U93" s="481"/>
      <c r="V93" s="481"/>
      <c r="W93" s="493"/>
      <c r="X93" s="493"/>
      <c r="Y93" s="493"/>
      <c r="Z93" s="493"/>
      <c r="AA93" s="493"/>
      <c r="AB93" s="493"/>
      <c r="AC93" s="493"/>
      <c r="AD93" s="493"/>
      <c r="AE93" s="493"/>
      <c r="AF93" s="493"/>
      <c r="AG93" s="493"/>
      <c r="AH93" s="493"/>
      <c r="AI93" s="493"/>
      <c r="AJ93" s="493"/>
      <c r="AK93" s="493"/>
      <c r="AL93" s="493"/>
      <c r="AM93" s="493"/>
      <c r="AN93" s="493"/>
      <c r="AO93" s="493"/>
    </row>
    <row r="94" spans="1:44" ht="14.25" customHeight="1" x14ac:dyDescent="0.25">
      <c r="A94" s="482"/>
      <c r="B94" s="493"/>
      <c r="C94" s="493"/>
      <c r="D94" s="493"/>
      <c r="E94" s="493"/>
      <c r="F94" s="493"/>
      <c r="G94" s="493"/>
      <c r="H94" s="493"/>
      <c r="I94" s="493"/>
      <c r="J94" s="493"/>
      <c r="K94" s="493"/>
      <c r="L94" s="493"/>
      <c r="M94" s="493"/>
      <c r="N94" s="493"/>
      <c r="O94" s="493"/>
      <c r="P94" s="493"/>
      <c r="Q94" s="493"/>
      <c r="R94" s="493"/>
      <c r="S94" s="493"/>
      <c r="T94" s="493"/>
      <c r="U94" s="481"/>
      <c r="V94" s="481"/>
      <c r="W94" s="493"/>
      <c r="X94" s="493"/>
      <c r="Y94" s="493"/>
      <c r="Z94" s="493"/>
      <c r="AA94" s="493"/>
      <c r="AB94" s="493"/>
      <c r="AC94" s="493"/>
      <c r="AD94" s="493"/>
      <c r="AE94" s="493"/>
      <c r="AF94" s="493"/>
      <c r="AG94" s="493"/>
      <c r="AH94" s="493"/>
      <c r="AI94" s="493"/>
      <c r="AJ94" s="493"/>
      <c r="AK94" s="493"/>
      <c r="AL94" s="493"/>
      <c r="AM94" s="493"/>
      <c r="AN94" s="493"/>
      <c r="AO94" s="493"/>
    </row>
    <row r="95" spans="1:44" ht="14.25" customHeight="1" x14ac:dyDescent="0.25">
      <c r="A95" s="482"/>
      <c r="B95" s="493"/>
      <c r="C95" s="493"/>
      <c r="D95" s="493"/>
      <c r="E95" s="493"/>
      <c r="F95" s="493"/>
      <c r="G95" s="493"/>
      <c r="H95" s="493"/>
      <c r="I95" s="493"/>
      <c r="J95" s="493"/>
      <c r="K95" s="493"/>
      <c r="L95" s="493"/>
      <c r="M95" s="493"/>
      <c r="N95" s="493"/>
      <c r="O95" s="493"/>
      <c r="P95" s="493"/>
      <c r="Q95" s="493"/>
      <c r="R95" s="493"/>
      <c r="S95" s="493"/>
      <c r="T95" s="493"/>
      <c r="U95" s="481"/>
      <c r="V95" s="481"/>
      <c r="W95" s="493"/>
      <c r="X95" s="493"/>
      <c r="Y95" s="493"/>
      <c r="Z95" s="493"/>
      <c r="AA95" s="493"/>
      <c r="AB95" s="493"/>
      <c r="AC95" s="493"/>
      <c r="AD95" s="493"/>
      <c r="AE95" s="493"/>
      <c r="AF95" s="493"/>
      <c r="AG95" s="493"/>
      <c r="AH95" s="493"/>
      <c r="AI95" s="493"/>
      <c r="AJ95" s="493"/>
      <c r="AK95" s="493"/>
      <c r="AL95" s="493"/>
      <c r="AM95" s="493"/>
      <c r="AN95" s="493"/>
      <c r="AO95" s="493"/>
    </row>
    <row r="96" spans="1:44" ht="14.25" customHeight="1" x14ac:dyDescent="0.25">
      <c r="A96" s="482"/>
      <c r="B96" s="493"/>
      <c r="C96" s="493"/>
      <c r="D96" s="493"/>
      <c r="E96" s="493"/>
      <c r="F96" s="493"/>
      <c r="G96" s="493"/>
      <c r="H96" s="493"/>
      <c r="I96" s="493"/>
      <c r="J96" s="493"/>
      <c r="K96" s="493"/>
      <c r="L96" s="493"/>
      <c r="M96" s="493"/>
      <c r="N96" s="493"/>
      <c r="O96" s="493"/>
      <c r="P96" s="493"/>
      <c r="Q96" s="493"/>
      <c r="R96" s="493"/>
      <c r="S96" s="493"/>
      <c r="T96" s="493"/>
      <c r="U96" s="481"/>
      <c r="V96" s="481"/>
      <c r="W96" s="493"/>
      <c r="X96" s="493"/>
      <c r="Y96" s="493"/>
      <c r="Z96" s="493"/>
      <c r="AA96" s="493"/>
      <c r="AB96" s="493"/>
      <c r="AC96" s="493"/>
      <c r="AD96" s="493"/>
      <c r="AE96" s="493"/>
      <c r="AF96" s="493"/>
      <c r="AG96" s="493"/>
      <c r="AH96" s="493"/>
      <c r="AI96" s="493"/>
      <c r="AJ96" s="493"/>
      <c r="AK96" s="493"/>
      <c r="AL96" s="493"/>
      <c r="AM96" s="493"/>
      <c r="AN96" s="493"/>
      <c r="AO96" s="493"/>
    </row>
    <row r="97" spans="1:41" ht="14.25" customHeight="1" x14ac:dyDescent="0.25">
      <c r="A97" s="482"/>
      <c r="B97" s="493"/>
      <c r="C97" s="493"/>
      <c r="D97" s="493"/>
      <c r="E97" s="493"/>
      <c r="F97" s="493"/>
      <c r="G97" s="493"/>
      <c r="H97" s="493"/>
      <c r="I97" s="493"/>
      <c r="J97" s="493"/>
      <c r="K97" s="493"/>
      <c r="L97" s="493"/>
      <c r="M97" s="493"/>
      <c r="N97" s="493"/>
      <c r="O97" s="493"/>
      <c r="P97" s="493"/>
      <c r="Q97" s="493"/>
      <c r="R97" s="493"/>
      <c r="S97" s="493"/>
      <c r="T97" s="493"/>
      <c r="U97" s="481"/>
      <c r="V97" s="481"/>
      <c r="W97" s="493"/>
      <c r="X97" s="493"/>
      <c r="Y97" s="493"/>
      <c r="Z97" s="493"/>
      <c r="AA97" s="493"/>
      <c r="AB97" s="493"/>
      <c r="AC97" s="493"/>
      <c r="AD97" s="493"/>
      <c r="AE97" s="493"/>
      <c r="AF97" s="493"/>
      <c r="AG97" s="493"/>
      <c r="AH97" s="493"/>
      <c r="AI97" s="493"/>
      <c r="AJ97" s="493"/>
      <c r="AK97" s="493"/>
      <c r="AL97" s="493"/>
      <c r="AM97" s="493"/>
      <c r="AN97" s="493"/>
      <c r="AO97" s="493"/>
    </row>
    <row r="98" spans="1:41" ht="14.25" customHeight="1" x14ac:dyDescent="0.25">
      <c r="A98" s="482"/>
      <c r="B98" s="493"/>
      <c r="C98" s="493"/>
      <c r="D98" s="493"/>
      <c r="E98" s="493"/>
      <c r="F98" s="493"/>
      <c r="G98" s="493"/>
      <c r="H98" s="493"/>
      <c r="I98" s="493"/>
      <c r="J98" s="493"/>
      <c r="K98" s="493"/>
      <c r="L98" s="493"/>
      <c r="M98" s="493"/>
      <c r="N98" s="493"/>
      <c r="O98" s="493"/>
      <c r="P98" s="493"/>
      <c r="Q98" s="493"/>
      <c r="R98" s="493"/>
      <c r="S98" s="493"/>
      <c r="T98" s="493"/>
      <c r="U98" s="481"/>
      <c r="V98" s="479"/>
      <c r="W98" s="483"/>
      <c r="X98" s="483"/>
      <c r="Y98" s="483"/>
      <c r="Z98" s="483"/>
      <c r="AA98" s="483"/>
      <c r="AB98" s="483"/>
      <c r="AC98" s="483"/>
      <c r="AD98" s="483"/>
      <c r="AE98" s="483"/>
      <c r="AF98" s="483"/>
      <c r="AG98" s="483"/>
      <c r="AH98" s="483"/>
      <c r="AI98" s="483"/>
      <c r="AJ98" s="483"/>
      <c r="AK98" s="483"/>
      <c r="AL98" s="483"/>
      <c r="AM98" s="483"/>
      <c r="AN98" s="483"/>
      <c r="AO98" s="483"/>
    </row>
    <row r="99" spans="1:41" ht="14.25" customHeight="1" x14ac:dyDescent="0.25">
      <c r="A99" s="482"/>
      <c r="B99" s="493"/>
      <c r="C99" s="493"/>
      <c r="D99" s="493"/>
      <c r="E99" s="493"/>
      <c r="F99" s="493"/>
      <c r="G99" s="493"/>
      <c r="H99" s="493"/>
      <c r="I99" s="493"/>
      <c r="J99" s="493"/>
      <c r="K99" s="493"/>
      <c r="L99" s="493"/>
      <c r="M99" s="493"/>
      <c r="N99" s="493"/>
      <c r="O99" s="493"/>
      <c r="P99" s="493"/>
      <c r="Q99" s="493"/>
      <c r="R99" s="493"/>
      <c r="S99" s="493"/>
      <c r="T99" s="493"/>
      <c r="U99" s="481"/>
      <c r="V99" s="491"/>
      <c r="W99" s="500"/>
      <c r="X99" s="500"/>
      <c r="Y99" s="500"/>
      <c r="Z99" s="500"/>
      <c r="AA99" s="500"/>
      <c r="AB99" s="500"/>
      <c r="AC99" s="500"/>
      <c r="AD99" s="500"/>
      <c r="AE99" s="500"/>
      <c r="AF99" s="500"/>
      <c r="AG99" s="500"/>
      <c r="AH99" s="500"/>
      <c r="AI99" s="500"/>
      <c r="AJ99" s="500"/>
      <c r="AK99" s="500"/>
      <c r="AL99" s="500"/>
      <c r="AM99" s="500"/>
      <c r="AN99" s="500"/>
      <c r="AO99" s="500"/>
    </row>
    <row r="100" spans="1:41" ht="14.25" customHeight="1" x14ac:dyDescent="0.25">
      <c r="A100" s="492"/>
      <c r="B100" s="493"/>
      <c r="C100" s="493"/>
      <c r="D100" s="493"/>
      <c r="E100" s="493"/>
      <c r="F100" s="493"/>
      <c r="G100" s="493"/>
      <c r="H100" s="493"/>
      <c r="I100" s="493"/>
      <c r="J100" s="493"/>
      <c r="K100" s="493"/>
      <c r="L100" s="493"/>
      <c r="M100" s="493"/>
      <c r="N100" s="493"/>
      <c r="O100" s="493"/>
      <c r="P100" s="493"/>
      <c r="Q100" s="493"/>
      <c r="R100" s="493"/>
      <c r="S100" s="493"/>
      <c r="T100" s="493"/>
      <c r="U100" s="481"/>
      <c r="V100" s="481"/>
      <c r="W100" s="481"/>
      <c r="X100" s="481"/>
      <c r="Y100" s="482"/>
      <c r="Z100" s="490"/>
      <c r="AA100" s="481"/>
      <c r="AB100" s="481"/>
      <c r="AC100" s="481"/>
      <c r="AD100" s="481"/>
      <c r="AE100" s="481"/>
      <c r="AF100" s="481"/>
      <c r="AG100" s="481"/>
      <c r="AH100" s="481"/>
      <c r="AI100" s="481"/>
      <c r="AJ100" s="481"/>
      <c r="AK100" s="481"/>
      <c r="AL100" s="481"/>
      <c r="AM100" s="481"/>
      <c r="AN100" s="481"/>
      <c r="AO100" s="481"/>
    </row>
    <row r="101" spans="1:41" ht="14.25" customHeight="1" x14ac:dyDescent="0.25">
      <c r="A101" s="482"/>
      <c r="B101" s="493"/>
      <c r="C101" s="493"/>
      <c r="D101" s="493"/>
      <c r="E101" s="493"/>
      <c r="F101" s="493"/>
      <c r="G101" s="493"/>
      <c r="H101" s="493"/>
      <c r="I101" s="493"/>
      <c r="J101" s="493"/>
      <c r="K101" s="493"/>
      <c r="L101" s="493"/>
      <c r="M101" s="493"/>
      <c r="N101" s="493"/>
      <c r="O101" s="493"/>
      <c r="P101" s="493"/>
      <c r="Q101" s="493"/>
      <c r="R101" s="493"/>
      <c r="S101" s="493"/>
      <c r="T101" s="493"/>
      <c r="U101" s="481"/>
      <c r="V101" s="482"/>
      <c r="W101" s="495"/>
      <c r="X101" s="495"/>
      <c r="Y101" s="495"/>
      <c r="Z101" s="495"/>
      <c r="AA101" s="495"/>
      <c r="AB101" s="495"/>
      <c r="AC101" s="495"/>
      <c r="AD101" s="495"/>
      <c r="AE101" s="495"/>
      <c r="AF101" s="495"/>
      <c r="AG101" s="495"/>
      <c r="AH101" s="495"/>
      <c r="AI101" s="495"/>
      <c r="AJ101" s="495"/>
      <c r="AK101" s="495"/>
      <c r="AL101" s="495"/>
      <c r="AM101" s="495"/>
      <c r="AN101" s="495"/>
      <c r="AO101" s="495"/>
    </row>
    <row r="102" spans="1:41" ht="14.25" customHeight="1" x14ac:dyDescent="0.25">
      <c r="A102" s="482"/>
      <c r="B102" s="493"/>
      <c r="C102" s="493"/>
      <c r="D102" s="493"/>
      <c r="E102" s="493"/>
      <c r="F102" s="493"/>
      <c r="G102" s="493"/>
      <c r="H102" s="493"/>
      <c r="I102" s="493"/>
      <c r="J102" s="493"/>
      <c r="K102" s="493"/>
      <c r="L102" s="493"/>
      <c r="M102" s="493"/>
      <c r="N102" s="493"/>
      <c r="O102" s="493"/>
      <c r="P102" s="493"/>
      <c r="Q102" s="493"/>
      <c r="R102" s="493"/>
      <c r="S102" s="493"/>
      <c r="T102" s="493"/>
      <c r="U102" s="481"/>
      <c r="V102" s="479"/>
      <c r="W102" s="495"/>
      <c r="X102" s="495"/>
      <c r="Y102" s="495"/>
      <c r="Z102" s="495"/>
      <c r="AA102" s="495"/>
      <c r="AB102" s="495"/>
      <c r="AC102" s="495"/>
      <c r="AD102" s="495"/>
      <c r="AE102" s="495"/>
      <c r="AF102" s="495"/>
      <c r="AG102" s="495"/>
      <c r="AH102" s="495"/>
      <c r="AI102" s="495"/>
      <c r="AJ102" s="495"/>
      <c r="AK102" s="495"/>
      <c r="AL102" s="495"/>
      <c r="AM102" s="495"/>
      <c r="AN102" s="495"/>
      <c r="AO102" s="495"/>
    </row>
    <row r="103" spans="1:41" ht="14.25" customHeight="1" x14ac:dyDescent="0.25">
      <c r="A103" s="480"/>
      <c r="B103" s="494"/>
      <c r="C103" s="494"/>
      <c r="D103" s="494"/>
      <c r="E103" s="494"/>
      <c r="F103" s="494"/>
      <c r="G103" s="494"/>
      <c r="H103" s="494"/>
      <c r="I103" s="494"/>
      <c r="J103" s="494"/>
      <c r="K103" s="494"/>
      <c r="L103" s="494"/>
      <c r="M103" s="494"/>
      <c r="N103" s="494"/>
      <c r="O103" s="494"/>
      <c r="P103" s="494"/>
      <c r="Q103" s="494"/>
      <c r="R103" s="494"/>
      <c r="S103" s="494"/>
      <c r="T103" s="494"/>
      <c r="U103" s="481"/>
      <c r="V103" s="481"/>
      <c r="W103" s="495"/>
      <c r="X103" s="495"/>
      <c r="Y103" s="495"/>
      <c r="Z103" s="495"/>
      <c r="AA103" s="495"/>
      <c r="AB103" s="495"/>
      <c r="AC103" s="495"/>
      <c r="AD103" s="495"/>
      <c r="AE103" s="495"/>
      <c r="AF103" s="495"/>
      <c r="AG103" s="495"/>
      <c r="AH103" s="495"/>
      <c r="AI103" s="495"/>
      <c r="AJ103" s="495"/>
      <c r="AK103" s="495"/>
      <c r="AL103" s="495"/>
      <c r="AM103" s="495"/>
      <c r="AN103" s="495"/>
      <c r="AO103" s="495"/>
    </row>
    <row r="104" spans="1:41" ht="14.25" customHeight="1" x14ac:dyDescent="0.25">
      <c r="A104" s="482"/>
      <c r="B104" s="483"/>
      <c r="C104" s="483"/>
      <c r="D104" s="483"/>
      <c r="E104" s="483"/>
      <c r="F104" s="483"/>
      <c r="G104" s="483"/>
      <c r="H104" s="483"/>
      <c r="I104" s="483"/>
      <c r="J104" s="483"/>
      <c r="K104" s="483"/>
      <c r="L104" s="483"/>
      <c r="M104" s="483"/>
      <c r="N104" s="483"/>
      <c r="O104" s="483"/>
      <c r="P104" s="483"/>
      <c r="Q104" s="483"/>
      <c r="R104" s="483"/>
      <c r="S104" s="483"/>
      <c r="T104" s="483"/>
      <c r="U104" s="481"/>
      <c r="V104" s="481"/>
      <c r="W104" s="495"/>
      <c r="X104" s="495"/>
      <c r="Y104" s="495"/>
      <c r="Z104" s="495"/>
      <c r="AA104" s="495"/>
      <c r="AB104" s="495"/>
      <c r="AC104" s="495"/>
      <c r="AD104" s="495"/>
      <c r="AE104" s="495"/>
      <c r="AF104" s="495"/>
      <c r="AG104" s="495"/>
      <c r="AH104" s="495"/>
      <c r="AI104" s="495"/>
      <c r="AJ104" s="495"/>
      <c r="AK104" s="495"/>
      <c r="AL104" s="495"/>
      <c r="AM104" s="495"/>
      <c r="AN104" s="495"/>
      <c r="AO104" s="495"/>
    </row>
    <row r="105" spans="1:41" ht="14.25" customHeight="1" x14ac:dyDescent="0.25">
      <c r="A105" s="994"/>
      <c r="B105" s="493"/>
      <c r="C105" s="493"/>
      <c r="D105" s="493"/>
      <c r="E105" s="493"/>
      <c r="F105" s="493"/>
      <c r="G105" s="493"/>
      <c r="H105" s="493"/>
      <c r="I105" s="493"/>
      <c r="J105" s="493"/>
      <c r="K105" s="493"/>
      <c r="L105" s="493"/>
      <c r="M105" s="493"/>
      <c r="N105" s="493"/>
      <c r="O105" s="493"/>
      <c r="P105" s="493"/>
      <c r="Q105" s="493"/>
      <c r="R105" s="493"/>
      <c r="S105" s="493"/>
      <c r="T105" s="493"/>
      <c r="U105" s="481"/>
      <c r="V105" s="481"/>
      <c r="W105" s="495"/>
      <c r="X105" s="495"/>
      <c r="Y105" s="495"/>
      <c r="Z105" s="495"/>
      <c r="AA105" s="495"/>
      <c r="AB105" s="495"/>
      <c r="AC105" s="495"/>
      <c r="AD105" s="495"/>
      <c r="AE105" s="495"/>
      <c r="AF105" s="495"/>
      <c r="AG105" s="495"/>
      <c r="AH105" s="495"/>
      <c r="AI105" s="495"/>
      <c r="AJ105" s="495"/>
      <c r="AK105" s="495"/>
      <c r="AL105" s="495"/>
      <c r="AM105" s="495"/>
      <c r="AN105" s="495"/>
      <c r="AO105" s="495"/>
    </row>
    <row r="106" spans="1:41" ht="14.25" customHeight="1" x14ac:dyDescent="0.25">
      <c r="A106" s="484"/>
      <c r="B106" s="493"/>
      <c r="C106" s="493"/>
      <c r="D106" s="493"/>
      <c r="E106" s="493"/>
      <c r="F106" s="493"/>
      <c r="G106" s="493"/>
      <c r="H106" s="493"/>
      <c r="I106" s="493"/>
      <c r="J106" s="493"/>
      <c r="K106" s="493"/>
      <c r="L106" s="493"/>
      <c r="M106" s="493"/>
      <c r="N106" s="493"/>
      <c r="O106" s="493"/>
      <c r="P106" s="493"/>
      <c r="Q106" s="493"/>
      <c r="R106" s="493"/>
      <c r="S106" s="493"/>
      <c r="T106" s="493"/>
      <c r="U106" s="481"/>
      <c r="V106" s="480"/>
      <c r="W106" s="494"/>
      <c r="X106" s="494"/>
      <c r="Y106" s="494"/>
      <c r="Z106" s="494"/>
      <c r="AA106" s="494"/>
      <c r="AB106" s="494"/>
      <c r="AC106" s="494"/>
      <c r="AD106" s="494"/>
      <c r="AE106" s="494"/>
      <c r="AF106" s="494"/>
      <c r="AG106" s="494"/>
      <c r="AH106" s="494"/>
      <c r="AI106" s="494"/>
      <c r="AJ106" s="494"/>
      <c r="AK106" s="494"/>
      <c r="AL106" s="494"/>
      <c r="AM106" s="494"/>
      <c r="AN106" s="494"/>
      <c r="AO106" s="494"/>
    </row>
    <row r="107" spans="1:41" ht="14.25" customHeight="1" x14ac:dyDescent="0.25">
      <c r="A107" s="482"/>
      <c r="B107" s="493"/>
      <c r="C107" s="493"/>
      <c r="D107" s="493"/>
      <c r="E107" s="493"/>
      <c r="F107" s="493"/>
      <c r="G107" s="493"/>
      <c r="H107" s="493"/>
      <c r="I107" s="493"/>
      <c r="J107" s="493"/>
      <c r="K107" s="493"/>
      <c r="L107" s="493"/>
      <c r="M107" s="493"/>
      <c r="N107" s="493"/>
      <c r="O107" s="493"/>
      <c r="P107" s="493"/>
      <c r="Q107" s="493"/>
      <c r="R107" s="493"/>
      <c r="S107" s="493"/>
      <c r="T107" s="493"/>
      <c r="U107" s="481"/>
      <c r="V107" s="480"/>
      <c r="W107" s="487"/>
      <c r="X107" s="481"/>
      <c r="Y107" s="481"/>
      <c r="Z107" s="481"/>
      <c r="AA107" s="481"/>
      <c r="AB107" s="481"/>
      <c r="AC107" s="481"/>
      <c r="AD107" s="481"/>
      <c r="AE107" s="481"/>
      <c r="AF107" s="481"/>
      <c r="AG107" s="481"/>
      <c r="AH107" s="481"/>
      <c r="AI107" s="481"/>
      <c r="AJ107" s="481"/>
      <c r="AK107" s="481"/>
      <c r="AL107" s="481"/>
      <c r="AM107" s="481"/>
      <c r="AN107" s="481"/>
      <c r="AO107" s="481"/>
    </row>
    <row r="108" spans="1:41" ht="14.25" customHeight="1" x14ac:dyDescent="0.25">
      <c r="A108" s="484"/>
      <c r="B108" s="493"/>
      <c r="C108" s="493"/>
      <c r="D108" s="493"/>
      <c r="E108" s="493"/>
      <c r="F108" s="493"/>
      <c r="G108" s="493"/>
      <c r="H108" s="493"/>
      <c r="I108" s="493"/>
      <c r="J108" s="493"/>
      <c r="K108" s="493"/>
      <c r="L108" s="493"/>
      <c r="M108" s="493"/>
      <c r="N108" s="493"/>
      <c r="O108" s="493"/>
      <c r="P108" s="493"/>
      <c r="Q108" s="493"/>
      <c r="R108" s="493"/>
      <c r="S108" s="493"/>
      <c r="T108" s="493"/>
      <c r="U108" s="479"/>
      <c r="V108" s="479"/>
      <c r="W108" s="493"/>
      <c r="X108" s="493"/>
      <c r="Y108" s="493"/>
      <c r="Z108" s="493"/>
      <c r="AA108" s="493"/>
      <c r="AB108" s="493"/>
      <c r="AC108" s="493"/>
      <c r="AD108" s="493"/>
      <c r="AE108" s="493"/>
      <c r="AF108" s="493"/>
      <c r="AG108" s="493"/>
      <c r="AH108" s="493"/>
      <c r="AI108" s="493"/>
      <c r="AJ108" s="493"/>
      <c r="AK108" s="493"/>
      <c r="AL108" s="493"/>
      <c r="AM108" s="493"/>
      <c r="AN108" s="493"/>
      <c r="AO108" s="493"/>
    </row>
    <row r="109" spans="1:41" ht="14.25" customHeight="1" x14ac:dyDescent="0.25">
      <c r="A109" s="484"/>
      <c r="B109" s="493"/>
      <c r="C109" s="493"/>
      <c r="D109" s="493"/>
      <c r="E109" s="493"/>
      <c r="F109" s="493"/>
      <c r="G109" s="493"/>
      <c r="H109" s="493"/>
      <c r="I109" s="493"/>
      <c r="J109" s="493"/>
      <c r="K109" s="493"/>
      <c r="L109" s="493"/>
      <c r="M109" s="493"/>
      <c r="N109" s="493"/>
      <c r="O109" s="493"/>
      <c r="P109" s="493"/>
      <c r="Q109" s="493"/>
      <c r="R109" s="493"/>
      <c r="S109" s="493"/>
      <c r="T109" s="493"/>
      <c r="U109" s="481"/>
      <c r="V109" s="481"/>
      <c r="W109" s="493"/>
      <c r="X109" s="493"/>
      <c r="Y109" s="493"/>
      <c r="Z109" s="493"/>
      <c r="AA109" s="493"/>
      <c r="AB109" s="493"/>
      <c r="AC109" s="493"/>
      <c r="AD109" s="493"/>
      <c r="AE109" s="493"/>
      <c r="AF109" s="493"/>
      <c r="AG109" s="493"/>
      <c r="AH109" s="493"/>
      <c r="AI109" s="493"/>
      <c r="AJ109" s="493"/>
      <c r="AK109" s="493"/>
      <c r="AL109" s="493"/>
      <c r="AM109" s="493"/>
      <c r="AN109" s="493"/>
      <c r="AO109" s="493"/>
    </row>
    <row r="110" spans="1:41" ht="14.25" customHeight="1" x14ac:dyDescent="0.25">
      <c r="A110" s="482"/>
      <c r="B110" s="493"/>
      <c r="C110" s="493"/>
      <c r="D110" s="493"/>
      <c r="E110" s="493"/>
      <c r="F110" s="493"/>
      <c r="G110" s="493"/>
      <c r="H110" s="493"/>
      <c r="I110" s="493"/>
      <c r="J110" s="493"/>
      <c r="K110" s="493"/>
      <c r="L110" s="493"/>
      <c r="M110" s="493"/>
      <c r="N110" s="493"/>
      <c r="O110" s="493"/>
      <c r="P110" s="493"/>
      <c r="Q110" s="493"/>
      <c r="R110" s="493"/>
      <c r="S110" s="493"/>
      <c r="T110" s="493"/>
      <c r="U110" s="481"/>
      <c r="V110" s="481"/>
      <c r="W110" s="493"/>
      <c r="X110" s="493"/>
      <c r="Y110" s="493"/>
      <c r="Z110" s="493"/>
      <c r="AA110" s="493"/>
      <c r="AB110" s="493"/>
      <c r="AC110" s="493"/>
      <c r="AD110" s="493"/>
      <c r="AE110" s="493"/>
      <c r="AF110" s="493"/>
      <c r="AG110" s="493"/>
      <c r="AH110" s="493"/>
      <c r="AI110" s="493"/>
      <c r="AJ110" s="493"/>
      <c r="AK110" s="493"/>
      <c r="AL110" s="493"/>
      <c r="AM110" s="493"/>
      <c r="AN110" s="493"/>
      <c r="AO110" s="493"/>
    </row>
    <row r="111" spans="1:41" ht="14.25" customHeight="1" x14ac:dyDescent="0.25">
      <c r="A111" s="482"/>
      <c r="B111" s="493"/>
      <c r="C111" s="493"/>
      <c r="D111" s="493"/>
      <c r="E111" s="493"/>
      <c r="F111" s="493"/>
      <c r="G111" s="493"/>
      <c r="H111" s="493"/>
      <c r="I111" s="493"/>
      <c r="J111" s="493"/>
      <c r="K111" s="493"/>
      <c r="L111" s="493"/>
      <c r="M111" s="493"/>
      <c r="N111" s="493"/>
      <c r="O111" s="493"/>
      <c r="P111" s="493"/>
      <c r="Q111" s="493"/>
      <c r="R111" s="493"/>
      <c r="S111" s="493"/>
      <c r="T111" s="493"/>
      <c r="U111" s="481"/>
      <c r="V111" s="481"/>
      <c r="W111" s="493"/>
      <c r="X111" s="493"/>
      <c r="Y111" s="493"/>
      <c r="Z111" s="493"/>
      <c r="AA111" s="493"/>
      <c r="AB111" s="493"/>
      <c r="AC111" s="493"/>
      <c r="AD111" s="493"/>
      <c r="AE111" s="493"/>
      <c r="AF111" s="493"/>
      <c r="AG111" s="493"/>
      <c r="AH111" s="493"/>
      <c r="AI111" s="493"/>
      <c r="AJ111" s="493"/>
      <c r="AK111" s="493"/>
      <c r="AL111" s="493"/>
      <c r="AM111" s="493"/>
      <c r="AN111" s="493"/>
      <c r="AO111" s="493"/>
    </row>
    <row r="112" spans="1:41" ht="14.25" customHeight="1" x14ac:dyDescent="0.25">
      <c r="A112" s="994"/>
      <c r="B112" s="493"/>
      <c r="C112" s="493"/>
      <c r="D112" s="493"/>
      <c r="E112" s="493"/>
      <c r="F112" s="493"/>
      <c r="G112" s="493"/>
      <c r="H112" s="493"/>
      <c r="I112" s="493"/>
      <c r="J112" s="493"/>
      <c r="K112" s="493"/>
      <c r="L112" s="493"/>
      <c r="M112" s="493"/>
      <c r="N112" s="493"/>
      <c r="O112" s="493"/>
      <c r="P112" s="493"/>
      <c r="Q112" s="493"/>
      <c r="R112" s="493"/>
      <c r="S112" s="493"/>
      <c r="T112" s="493"/>
      <c r="U112" s="481"/>
      <c r="V112" s="481"/>
      <c r="W112" s="493"/>
      <c r="X112" s="493"/>
      <c r="Y112" s="493"/>
      <c r="Z112" s="493"/>
      <c r="AA112" s="493"/>
      <c r="AB112" s="493"/>
      <c r="AC112" s="493"/>
      <c r="AD112" s="493"/>
      <c r="AE112" s="493"/>
      <c r="AF112" s="493"/>
      <c r="AG112" s="493"/>
      <c r="AH112" s="493"/>
      <c r="AI112" s="493"/>
      <c r="AJ112" s="493"/>
      <c r="AK112" s="493"/>
      <c r="AL112" s="493"/>
      <c r="AM112" s="493"/>
      <c r="AN112" s="493"/>
      <c r="AO112" s="493"/>
    </row>
    <row r="113" spans="1:41" ht="14.25" customHeight="1" x14ac:dyDescent="0.25">
      <c r="A113" s="994"/>
      <c r="B113" s="493"/>
      <c r="C113" s="493"/>
      <c r="D113" s="493"/>
      <c r="E113" s="493"/>
      <c r="F113" s="493"/>
      <c r="G113" s="493"/>
      <c r="H113" s="493"/>
      <c r="I113" s="493"/>
      <c r="J113" s="493"/>
      <c r="K113" s="493"/>
      <c r="L113" s="493"/>
      <c r="M113" s="493"/>
      <c r="N113" s="493"/>
      <c r="O113" s="493"/>
      <c r="P113" s="493"/>
      <c r="Q113" s="493"/>
      <c r="R113" s="493"/>
      <c r="S113" s="493"/>
      <c r="T113" s="493"/>
      <c r="U113" s="479"/>
      <c r="V113" s="481"/>
      <c r="W113" s="486"/>
      <c r="X113" s="486"/>
      <c r="Y113" s="486"/>
      <c r="Z113" s="486"/>
      <c r="AA113" s="486"/>
      <c r="AB113" s="486"/>
      <c r="AC113" s="486"/>
      <c r="AD113" s="486"/>
      <c r="AE113" s="486"/>
      <c r="AF113" s="486"/>
      <c r="AG113" s="486"/>
      <c r="AH113" s="486"/>
      <c r="AI113" s="486"/>
      <c r="AJ113" s="486"/>
      <c r="AK113" s="486"/>
      <c r="AL113" s="486"/>
      <c r="AM113" s="486"/>
      <c r="AN113" s="486"/>
      <c r="AO113" s="486"/>
    </row>
    <row r="114" spans="1:41" ht="14.25" customHeight="1" x14ac:dyDescent="0.25">
      <c r="A114" s="994"/>
      <c r="B114" s="493"/>
      <c r="C114" s="493"/>
      <c r="D114" s="493"/>
      <c r="E114" s="493"/>
      <c r="F114" s="493"/>
      <c r="G114" s="493"/>
      <c r="H114" s="493"/>
      <c r="I114" s="493"/>
      <c r="J114" s="493"/>
      <c r="K114" s="493"/>
      <c r="L114" s="493"/>
      <c r="M114" s="493"/>
      <c r="N114" s="493"/>
      <c r="O114" s="493"/>
      <c r="P114" s="493"/>
      <c r="Q114" s="493"/>
      <c r="R114" s="493"/>
      <c r="S114" s="493"/>
      <c r="T114" s="493"/>
      <c r="U114" s="481"/>
      <c r="V114" s="994"/>
      <c r="W114" s="994"/>
      <c r="X114" s="994"/>
      <c r="Y114" s="994"/>
      <c r="Z114" s="994"/>
      <c r="AA114" s="994"/>
      <c r="AB114" s="994"/>
      <c r="AC114" s="994"/>
      <c r="AD114" s="994"/>
      <c r="AE114" s="994"/>
      <c r="AF114" s="994"/>
      <c r="AG114" s="994"/>
      <c r="AH114" s="994"/>
      <c r="AI114" s="994"/>
      <c r="AJ114" s="994"/>
      <c r="AK114" s="994"/>
      <c r="AL114" s="994"/>
      <c r="AM114" s="994"/>
      <c r="AN114" s="994"/>
      <c r="AO114" s="994"/>
    </row>
    <row r="115" spans="1:41" ht="14.25" customHeight="1" x14ac:dyDescent="0.25">
      <c r="U115" s="113"/>
    </row>
    <row r="116" spans="1:41" ht="14.25" customHeight="1" x14ac:dyDescent="0.25">
      <c r="U116" s="113"/>
    </row>
    <row r="117" spans="1:41" ht="14.25" customHeight="1" x14ac:dyDescent="0.25">
      <c r="U117" s="113"/>
    </row>
    <row r="118" spans="1:41" ht="14.25" customHeight="1" x14ac:dyDescent="0.25">
      <c r="U118" s="113"/>
    </row>
    <row r="119" spans="1:41" ht="14.25" customHeight="1" x14ac:dyDescent="0.25">
      <c r="U119" s="113"/>
    </row>
    <row r="120" spans="1:41" ht="14.25" customHeight="1" x14ac:dyDescent="0.25">
      <c r="U120" s="114"/>
    </row>
    <row r="121" spans="1:41" ht="14.25" customHeight="1" x14ac:dyDescent="0.25">
      <c r="U121" s="113"/>
    </row>
    <row r="122" spans="1:41" ht="14.25" customHeight="1" x14ac:dyDescent="0.25">
      <c r="U122" s="113"/>
    </row>
    <row r="123" spans="1:41" ht="14.25" customHeight="1" x14ac:dyDescent="0.25">
      <c r="U123" s="113"/>
    </row>
    <row r="124" spans="1:41" ht="14.25" customHeight="1" x14ac:dyDescent="0.25">
      <c r="U124" s="113"/>
    </row>
    <row r="125" spans="1:41" ht="14.25" customHeight="1" x14ac:dyDescent="0.25">
      <c r="U125" s="113"/>
    </row>
    <row r="126" spans="1:41" ht="14.25" customHeight="1" x14ac:dyDescent="0.25">
      <c r="U126" s="113"/>
    </row>
  </sheetData>
  <sheetProtection password="EC30" sheet="1" objects="1" scenarios="1" insertRows="0"/>
  <mergeCells count="202">
    <mergeCell ref="D5:G5"/>
    <mergeCell ref="AH5:AO5"/>
    <mergeCell ref="A6:G6"/>
    <mergeCell ref="AH6:AO6"/>
    <mergeCell ref="A1:AO1"/>
    <mergeCell ref="A2:AO2"/>
    <mergeCell ref="A4:G4"/>
    <mergeCell ref="H4:J4"/>
    <mergeCell ref="R4:V4"/>
    <mergeCell ref="L4:Q4"/>
    <mergeCell ref="W4:AA4"/>
    <mergeCell ref="AH4:AO4"/>
    <mergeCell ref="I5:AF6"/>
    <mergeCell ref="AH7:AO7"/>
    <mergeCell ref="B8:G8"/>
    <mergeCell ref="M8:AG8"/>
    <mergeCell ref="AH8:AO8"/>
    <mergeCell ref="A13:AO13"/>
    <mergeCell ref="A14:AO15"/>
    <mergeCell ref="A16:C18"/>
    <mergeCell ref="D16:R18"/>
    <mergeCell ref="S16:Z17"/>
    <mergeCell ref="AA16:AA18"/>
    <mergeCell ref="AB16:AE18"/>
    <mergeCell ref="AF16:AO17"/>
    <mergeCell ref="S18:V18"/>
    <mergeCell ref="W18:Z18"/>
    <mergeCell ref="A10:G10"/>
    <mergeCell ref="H10:T10"/>
    <mergeCell ref="U10:Y10"/>
    <mergeCell ref="AA10:AF10"/>
    <mergeCell ref="AG10:AI10"/>
    <mergeCell ref="A11:G11"/>
    <mergeCell ref="AA11:AI11"/>
    <mergeCell ref="A7:G7"/>
    <mergeCell ref="M7:AG7"/>
    <mergeCell ref="AF18:AJ18"/>
    <mergeCell ref="AK19:AO19"/>
    <mergeCell ref="D20:R20"/>
    <mergeCell ref="S20:V20"/>
    <mergeCell ref="W20:Z20"/>
    <mergeCell ref="AF20:AJ20"/>
    <mergeCell ref="AK20:AO20"/>
    <mergeCell ref="A20:C20"/>
    <mergeCell ref="D19:R19"/>
    <mergeCell ref="S19:V19"/>
    <mergeCell ref="W19:Z19"/>
    <mergeCell ref="AF19:AJ19"/>
    <mergeCell ref="A19:C19"/>
    <mergeCell ref="AK21:AO21"/>
    <mergeCell ref="A22:C22"/>
    <mergeCell ref="D22:R22"/>
    <mergeCell ref="S22:V22"/>
    <mergeCell ref="W22:Z22"/>
    <mergeCell ref="AF22:AJ22"/>
    <mergeCell ref="AK22:AO22"/>
    <mergeCell ref="A21:C21"/>
    <mergeCell ref="D21:R21"/>
    <mergeCell ref="S21:V21"/>
    <mergeCell ref="W21:Z21"/>
    <mergeCell ref="AF21:AJ21"/>
    <mergeCell ref="AK23:AO23"/>
    <mergeCell ref="A24:C24"/>
    <mergeCell ref="D24:R24"/>
    <mergeCell ref="S24:V24"/>
    <mergeCell ref="W24:Z24"/>
    <mergeCell ref="AF24:AJ24"/>
    <mergeCell ref="AK24:AO24"/>
    <mergeCell ref="A23:C23"/>
    <mergeCell ref="D23:R23"/>
    <mergeCell ref="S23:V23"/>
    <mergeCell ref="W23:Z23"/>
    <mergeCell ref="AF23:AJ23"/>
    <mergeCell ref="AK25:AO25"/>
    <mergeCell ref="A26:C26"/>
    <mergeCell ref="D26:R26"/>
    <mergeCell ref="S26:V26"/>
    <mergeCell ref="W26:Z26"/>
    <mergeCell ref="AF26:AJ26"/>
    <mergeCell ref="AK26:AO26"/>
    <mergeCell ref="A25:C25"/>
    <mergeCell ref="D25:R25"/>
    <mergeCell ref="S25:V25"/>
    <mergeCell ref="W25:Z25"/>
    <mergeCell ref="AF25:AJ25"/>
    <mergeCell ref="AK30:AO30"/>
    <mergeCell ref="A29:C29"/>
    <mergeCell ref="D29:R29"/>
    <mergeCell ref="S29:V29"/>
    <mergeCell ref="W29:Z29"/>
    <mergeCell ref="AF29:AJ29"/>
    <mergeCell ref="AK29:AO29"/>
    <mergeCell ref="AK27:AO27"/>
    <mergeCell ref="A28:C28"/>
    <mergeCell ref="D28:R28"/>
    <mergeCell ref="S28:V28"/>
    <mergeCell ref="W28:Z28"/>
    <mergeCell ref="AF28:AJ28"/>
    <mergeCell ref="AK28:AO28"/>
    <mergeCell ref="A27:C27"/>
    <mergeCell ref="D27:R27"/>
    <mergeCell ref="S27:V27"/>
    <mergeCell ref="W27:Z27"/>
    <mergeCell ref="AF27:AJ27"/>
    <mergeCell ref="A31:C31"/>
    <mergeCell ref="D31:R31"/>
    <mergeCell ref="S31:V31"/>
    <mergeCell ref="W31:Z31"/>
    <mergeCell ref="AF31:AJ31"/>
    <mergeCell ref="A30:C30"/>
    <mergeCell ref="D30:R30"/>
    <mergeCell ref="S30:V30"/>
    <mergeCell ref="W30:Z30"/>
    <mergeCell ref="AF30:AJ30"/>
    <mergeCell ref="A33:C33"/>
    <mergeCell ref="D33:R33"/>
    <mergeCell ref="S33:V33"/>
    <mergeCell ref="W33:Z33"/>
    <mergeCell ref="AF33:AJ33"/>
    <mergeCell ref="A32:C32"/>
    <mergeCell ref="D32:R32"/>
    <mergeCell ref="S32:V32"/>
    <mergeCell ref="W32:Z32"/>
    <mergeCell ref="AF32:AJ32"/>
    <mergeCell ref="A35:C35"/>
    <mergeCell ref="D35:R35"/>
    <mergeCell ref="S35:V35"/>
    <mergeCell ref="W35:Z35"/>
    <mergeCell ref="AF35:AJ35"/>
    <mergeCell ref="A34:C34"/>
    <mergeCell ref="D34:R34"/>
    <mergeCell ref="S34:V34"/>
    <mergeCell ref="W34:Z34"/>
    <mergeCell ref="AF34:AJ34"/>
    <mergeCell ref="AK37:AO37"/>
    <mergeCell ref="A38:C38"/>
    <mergeCell ref="D38:R38"/>
    <mergeCell ref="A36:C36"/>
    <mergeCell ref="D36:R36"/>
    <mergeCell ref="S36:V36"/>
    <mergeCell ref="W36:Z36"/>
    <mergeCell ref="AF36:AJ36"/>
    <mergeCell ref="AK36:AO36"/>
    <mergeCell ref="AB36:AE36"/>
    <mergeCell ref="B56:AO56"/>
    <mergeCell ref="B57:AO57"/>
    <mergeCell ref="B58:AO58"/>
    <mergeCell ref="B59:AO59"/>
    <mergeCell ref="H49:N50"/>
    <mergeCell ref="O49:AA50"/>
    <mergeCell ref="AB49:AH49"/>
    <mergeCell ref="AI49:AO49"/>
    <mergeCell ref="B54:AO54"/>
    <mergeCell ref="B55:AO55"/>
    <mergeCell ref="AK35:AO35"/>
    <mergeCell ref="AK33:AO33"/>
    <mergeCell ref="AK31:AO31"/>
    <mergeCell ref="AF39:AJ39"/>
    <mergeCell ref="AK39:AO39"/>
    <mergeCell ref="AF41:AO42"/>
    <mergeCell ref="I46:U46"/>
    <mergeCell ref="A48:G48"/>
    <mergeCell ref="H48:N48"/>
    <mergeCell ref="O48:AA48"/>
    <mergeCell ref="AB48:AH48"/>
    <mergeCell ref="AI48:AO48"/>
    <mergeCell ref="L44:N44"/>
    <mergeCell ref="S38:V38"/>
    <mergeCell ref="W38:Z38"/>
    <mergeCell ref="AF38:AJ38"/>
    <mergeCell ref="AK38:AO38"/>
    <mergeCell ref="A37:C37"/>
    <mergeCell ref="D37:R37"/>
    <mergeCell ref="S37:V37"/>
    <mergeCell ref="W37:Z37"/>
    <mergeCell ref="AF37:AJ37"/>
    <mergeCell ref="AB37:AE37"/>
    <mergeCell ref="AB38:AE38"/>
    <mergeCell ref="AQ34:AU36"/>
    <mergeCell ref="AQ30:AU31"/>
    <mergeCell ref="AQ32:AU32"/>
    <mergeCell ref="AQ33:AU33"/>
    <mergeCell ref="AK18:AO18"/>
    <mergeCell ref="AB19:AE19"/>
    <mergeCell ref="AB20:AE20"/>
    <mergeCell ref="AB21:AE21"/>
    <mergeCell ref="AB22:AE22"/>
    <mergeCell ref="AB23:AE23"/>
    <mergeCell ref="AB24:AE24"/>
    <mergeCell ref="AB25:AE25"/>
    <mergeCell ref="AB26:AE26"/>
    <mergeCell ref="AB27:AE27"/>
    <mergeCell ref="AB28:AE28"/>
    <mergeCell ref="AB29:AE29"/>
    <mergeCell ref="AB30:AE30"/>
    <mergeCell ref="AB31:AE31"/>
    <mergeCell ref="AB32:AE32"/>
    <mergeCell ref="AB33:AE33"/>
    <mergeCell ref="AB34:AE34"/>
    <mergeCell ref="AB35:AE35"/>
    <mergeCell ref="AK34:AO34"/>
    <mergeCell ref="AK32:AO32"/>
  </mergeCells>
  <conditionalFormatting sqref="W4 L4 R4">
    <cfRule type="expression" dxfId="355" priority="3" stopIfTrue="1">
      <formula>L4&lt;&gt;TypeChantier</formula>
    </cfRule>
  </conditionalFormatting>
  <conditionalFormatting sqref="AF20:AO38">
    <cfRule type="cellIs" dxfId="354" priority="2" stopIfTrue="1" operator="equal">
      <formula>0</formula>
    </cfRule>
  </conditionalFormatting>
  <conditionalFormatting sqref="X44">
    <cfRule type="expression" dxfId="353" priority="5" stopIfTrue="1">
      <formula>#REF!&lt;&gt;0</formula>
    </cfRule>
  </conditionalFormatting>
  <conditionalFormatting sqref="B58:AO58">
    <cfRule type="expression" dxfId="352" priority="6">
      <formula>$L$44&lt;0</formula>
    </cfRule>
  </conditionalFormatting>
  <conditionalFormatting sqref="AF19:AO19">
    <cfRule type="cellIs" dxfId="351" priority="1" stopIfTrue="1" operator="equal">
      <formula>0</formula>
    </cfRule>
  </conditionalFormatting>
  <dataValidations count="1">
    <dataValidation type="list" allowBlank="1" showInputMessage="1" showErrorMessage="1" sqref="AR1" xr:uid="{00000000-0002-0000-1100-000000000000}">
      <formula1>"FR,NL"</formula1>
    </dataValidation>
  </dataValidations>
  <pageMargins left="0.19685039370078741" right="0.19685039370078741" top="0.19685039370078741" bottom="0.19685039370078741" header="0" footer="0"/>
  <pageSetup paperSize="9" scale="97" fitToHeight="0" orientation="portrait" r:id="rId1"/>
  <headerFooter alignWithMargins="0"/>
  <rowBreaks count="1" manualBreakCount="1">
    <brk id="59" max="40" man="1"/>
  </rowBreaks>
  <drawing r:id="rId2"/>
  <legacyDrawing r:id="rId3"/>
  <oleObjects>
    <mc:AlternateContent xmlns:mc="http://schemas.openxmlformats.org/markup-compatibility/2006">
      <mc:Choice Requires="x14">
        <oleObject progId="Document" shapeId="34826" r:id="rId4">
          <objectPr defaultSize="0" autoPict="0" r:id="rId5">
            <anchor moveWithCells="1">
              <from>
                <xdr:col>0</xdr:col>
                <xdr:colOff>60960</xdr:colOff>
                <xdr:row>60</xdr:row>
                <xdr:rowOff>22860</xdr:rowOff>
              </from>
              <to>
                <xdr:col>38</xdr:col>
                <xdr:colOff>152400</xdr:colOff>
                <xdr:row>108</xdr:row>
                <xdr:rowOff>99060</xdr:rowOff>
              </to>
            </anchor>
          </objectPr>
        </oleObject>
      </mc:Choice>
      <mc:Fallback>
        <oleObject progId="Document" shapeId="34826" r:id="rId4"/>
      </mc:Fallback>
    </mc:AlternateContent>
  </oleObjects>
  <extLst>
    <ext xmlns:x14="http://schemas.microsoft.com/office/spreadsheetml/2009/9/main" uri="{CCE6A557-97BC-4b89-ADB6-D9C93CAAB3DF}">
      <x14:dataValidations xmlns:xm="http://schemas.microsoft.com/office/excel/2006/main" count="1">
        <x14:dataValidation type="list" allowBlank="1" xr:uid="{00000000-0002-0000-1100-000001000000}">
          <x14:formula1>
            <xm:f>MR!$A:$A</xm:f>
          </x14:formula1>
          <xm:sqref>A20:C38</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outlinePr summaryBelow="0"/>
    <pageSetUpPr fitToPage="1"/>
  </sheetPr>
  <dimension ref="A1:CD126"/>
  <sheetViews>
    <sheetView zoomScaleNormal="100" zoomScaleSheetLayoutView="70" workbookViewId="0">
      <selection activeCell="AG10" sqref="AG10:AI10"/>
    </sheetView>
  </sheetViews>
  <sheetFormatPr baseColWidth="10" defaultColWidth="11.44140625" defaultRowHeight="13.2" x14ac:dyDescent="0.25"/>
  <cols>
    <col min="1" max="3" width="2.88671875" style="917" customWidth="1"/>
    <col min="4" max="26" width="2.44140625" style="917" customWidth="1"/>
    <col min="27" max="27" width="5.5546875" style="917" customWidth="1"/>
    <col min="28" max="31" width="2.5546875" style="917" customWidth="1"/>
    <col min="32" max="41" width="2.44140625" style="917" customWidth="1"/>
    <col min="42" max="42" width="7.88671875" style="917" customWidth="1"/>
    <col min="43" max="45" width="11.44140625" style="256" customWidth="1"/>
    <col min="46" max="46" width="11.44140625" style="175" customWidth="1"/>
    <col min="47" max="47" width="15.44140625" style="175" customWidth="1"/>
    <col min="48" max="16384" width="11.44140625" style="917"/>
  </cols>
  <sheetData>
    <row r="1" spans="1:51" s="89" customFormat="1" ht="17.399999999999999" x14ac:dyDescent="0.3">
      <c r="A1" s="1769" t="s">
        <v>186</v>
      </c>
      <c r="B1" s="1769"/>
      <c r="C1" s="1769"/>
      <c r="D1" s="1769"/>
      <c r="E1" s="1769"/>
      <c r="F1" s="1769"/>
      <c r="G1" s="1769"/>
      <c r="H1" s="1769"/>
      <c r="I1" s="1769"/>
      <c r="J1" s="1769"/>
      <c r="K1" s="1769"/>
      <c r="L1" s="1769"/>
      <c r="M1" s="1769"/>
      <c r="N1" s="1769"/>
      <c r="O1" s="1769"/>
      <c r="P1" s="1769"/>
      <c r="Q1" s="1769"/>
      <c r="R1" s="1769"/>
      <c r="S1" s="1769"/>
      <c r="T1" s="1769"/>
      <c r="U1" s="1769"/>
      <c r="V1" s="1769"/>
      <c r="W1" s="1769"/>
      <c r="X1" s="1769"/>
      <c r="Y1" s="1769"/>
      <c r="Z1" s="1769"/>
      <c r="AA1" s="1769"/>
      <c r="AB1" s="1769"/>
      <c r="AC1" s="1769"/>
      <c r="AD1" s="1769"/>
      <c r="AE1" s="1769"/>
      <c r="AF1" s="1769"/>
      <c r="AG1" s="1769"/>
      <c r="AH1" s="1769"/>
      <c r="AI1" s="1769"/>
      <c r="AJ1" s="1769"/>
      <c r="AK1" s="1769"/>
      <c r="AL1" s="1769"/>
      <c r="AM1" s="1769"/>
      <c r="AN1" s="1769"/>
      <c r="AO1" s="1769"/>
      <c r="AR1" s="256"/>
      <c r="AT1" s="239"/>
      <c r="AU1" s="239"/>
    </row>
    <row r="2" spans="1:51" s="92" customFormat="1" ht="17.399999999999999" x14ac:dyDescent="0.3">
      <c r="A2" s="1770" t="s">
        <v>442</v>
      </c>
      <c r="B2" s="1770"/>
      <c r="C2" s="1770"/>
      <c r="D2" s="1770"/>
      <c r="E2" s="1770"/>
      <c r="F2" s="1770"/>
      <c r="G2" s="1770"/>
      <c r="H2" s="1770"/>
      <c r="I2" s="1770"/>
      <c r="J2" s="1770"/>
      <c r="K2" s="1770"/>
      <c r="L2" s="1770"/>
      <c r="M2" s="1770"/>
      <c r="N2" s="1770"/>
      <c r="O2" s="1770"/>
      <c r="P2" s="1770"/>
      <c r="Q2" s="1770"/>
      <c r="R2" s="1770"/>
      <c r="S2" s="1770"/>
      <c r="T2" s="1770"/>
      <c r="U2" s="1770"/>
      <c r="V2" s="1770"/>
      <c r="W2" s="1770"/>
      <c r="X2" s="1770"/>
      <c r="Y2" s="1770"/>
      <c r="Z2" s="1770"/>
      <c r="AA2" s="1770"/>
      <c r="AB2" s="1770"/>
      <c r="AC2" s="1770"/>
      <c r="AD2" s="1770"/>
      <c r="AE2" s="1770"/>
      <c r="AF2" s="1770"/>
      <c r="AG2" s="1770"/>
      <c r="AH2" s="1770"/>
      <c r="AI2" s="1770"/>
      <c r="AJ2" s="1770"/>
      <c r="AK2" s="1770"/>
      <c r="AL2" s="1770"/>
      <c r="AM2" s="1770"/>
      <c r="AN2" s="1770"/>
      <c r="AO2" s="1770"/>
      <c r="AR2" s="257"/>
      <c r="AT2" s="240"/>
      <c r="AU2" s="240"/>
    </row>
    <row r="3" spans="1:51" x14ac:dyDescent="0.25">
      <c r="A3" s="917" t="str">
        <f>données!A5</f>
        <v>version 2021 (1)</v>
      </c>
      <c r="AR3" s="258"/>
    </row>
    <row r="4" spans="1:51" x14ac:dyDescent="0.25">
      <c r="A4" s="1620" t="s">
        <v>100</v>
      </c>
      <c r="B4" s="1620"/>
      <c r="C4" s="1620"/>
      <c r="D4" s="1620"/>
      <c r="E4" s="1620"/>
      <c r="F4" s="1620"/>
      <c r="G4" s="1780"/>
      <c r="H4" s="1519" t="s">
        <v>97</v>
      </c>
      <c r="I4" s="1520"/>
      <c r="J4" s="1520"/>
      <c r="K4" s="269"/>
      <c r="L4" s="1647" t="s">
        <v>488</v>
      </c>
      <c r="M4" s="1647"/>
      <c r="N4" s="1647"/>
      <c r="O4" s="1647"/>
      <c r="P4" s="1647"/>
      <c r="Q4" s="1647"/>
      <c r="R4" s="1647" t="s">
        <v>484</v>
      </c>
      <c r="S4" s="1647"/>
      <c r="T4" s="1647"/>
      <c r="U4" s="1647"/>
      <c r="V4" s="1647"/>
      <c r="W4" s="1647" t="s">
        <v>489</v>
      </c>
      <c r="X4" s="1647"/>
      <c r="Y4" s="1647"/>
      <c r="Z4" s="1647"/>
      <c r="AA4" s="1647"/>
      <c r="AB4" s="1133" t="s">
        <v>42</v>
      </c>
      <c r="AC4" s="1276"/>
      <c r="AD4" s="1276"/>
      <c r="AE4" s="1276"/>
      <c r="AF4" s="1276"/>
      <c r="AG4" s="1134"/>
      <c r="AH4" s="1621" t="s">
        <v>101</v>
      </c>
      <c r="AI4" s="1622"/>
      <c r="AJ4" s="1622"/>
      <c r="AK4" s="1622"/>
      <c r="AL4" s="1622"/>
      <c r="AM4" s="1622"/>
      <c r="AN4" s="1622"/>
      <c r="AO4" s="1622"/>
      <c r="AP4" s="20"/>
      <c r="AQ4" s="259"/>
      <c r="AR4" s="258"/>
    </row>
    <row r="5" spans="1:51" ht="12.75" customHeight="1" x14ac:dyDescent="0.25">
      <c r="A5" s="1123" t="s">
        <v>137</v>
      </c>
      <c r="B5" s="1123"/>
      <c r="C5" s="1123"/>
      <c r="D5" s="1744">
        <f>données!D7</f>
        <v>0</v>
      </c>
      <c r="E5" s="1744"/>
      <c r="F5" s="1744"/>
      <c r="G5" s="1779"/>
      <c r="H5" s="269" t="s">
        <v>141</v>
      </c>
      <c r="I5" s="1701">
        <f>données!$J$7</f>
        <v>0</v>
      </c>
      <c r="J5" s="1701"/>
      <c r="K5" s="1701"/>
      <c r="L5" s="1701"/>
      <c r="M5" s="1701"/>
      <c r="N5" s="1701"/>
      <c r="O5" s="1701"/>
      <c r="P5" s="1701"/>
      <c r="Q5" s="1701"/>
      <c r="R5" s="1701"/>
      <c r="S5" s="1701"/>
      <c r="T5" s="1701"/>
      <c r="U5" s="1701"/>
      <c r="V5" s="1701"/>
      <c r="W5" s="1701"/>
      <c r="X5" s="1701"/>
      <c r="Y5" s="1701"/>
      <c r="Z5" s="1701"/>
      <c r="AA5" s="1701"/>
      <c r="AB5" s="1701"/>
      <c r="AC5" s="1701"/>
      <c r="AD5" s="1701"/>
      <c r="AE5" s="1701"/>
      <c r="AF5" s="1701"/>
      <c r="AG5" s="1382"/>
      <c r="AH5" s="1743">
        <f>données!$AI$7</f>
        <v>0</v>
      </c>
      <c r="AI5" s="1744"/>
      <c r="AJ5" s="1744"/>
      <c r="AK5" s="1744"/>
      <c r="AL5" s="1744"/>
      <c r="AM5" s="1744"/>
      <c r="AN5" s="1744"/>
      <c r="AO5" s="1744"/>
      <c r="AP5" s="994"/>
      <c r="AQ5" s="163"/>
      <c r="AR5" s="258"/>
    </row>
    <row r="6" spans="1:51" ht="12.75" customHeight="1" x14ac:dyDescent="0.25">
      <c r="A6" s="1724">
        <f>données!A8</f>
        <v>0</v>
      </c>
      <c r="B6" s="1724"/>
      <c r="C6" s="1724"/>
      <c r="D6" s="1724"/>
      <c r="E6" s="1724"/>
      <c r="F6" s="1724"/>
      <c r="G6" s="1725"/>
      <c r="H6" s="269" t="s">
        <v>138</v>
      </c>
      <c r="I6" s="1703"/>
      <c r="J6" s="1703"/>
      <c r="K6" s="1703"/>
      <c r="L6" s="1703"/>
      <c r="M6" s="1703"/>
      <c r="N6" s="1703"/>
      <c r="O6" s="1703"/>
      <c r="P6" s="1703"/>
      <c r="Q6" s="1703"/>
      <c r="R6" s="1703"/>
      <c r="S6" s="1703"/>
      <c r="T6" s="1703"/>
      <c r="U6" s="1703"/>
      <c r="V6" s="1703"/>
      <c r="W6" s="1703"/>
      <c r="X6" s="1703"/>
      <c r="Y6" s="1703"/>
      <c r="Z6" s="1703"/>
      <c r="AA6" s="1703"/>
      <c r="AB6" s="1703"/>
      <c r="AC6" s="1703"/>
      <c r="AD6" s="1703"/>
      <c r="AE6" s="1703"/>
      <c r="AF6" s="1703"/>
      <c r="AG6" s="764" t="s">
        <v>44</v>
      </c>
      <c r="AH6" s="1755">
        <f>données!$AI$8</f>
        <v>0</v>
      </c>
      <c r="AI6" s="1756"/>
      <c r="AJ6" s="1756"/>
      <c r="AK6" s="1756"/>
      <c r="AL6" s="1756"/>
      <c r="AM6" s="1756"/>
      <c r="AN6" s="1756"/>
      <c r="AO6" s="1756"/>
      <c r="AP6" s="994"/>
      <c r="AQ6" s="163"/>
      <c r="AR6" s="258"/>
    </row>
    <row r="7" spans="1:51" ht="12.15" customHeight="1" x14ac:dyDescent="0.25">
      <c r="A7" s="1724">
        <f>données!A9</f>
        <v>0</v>
      </c>
      <c r="B7" s="1724"/>
      <c r="C7" s="1724"/>
      <c r="D7" s="1724"/>
      <c r="E7" s="1724"/>
      <c r="F7" s="1724"/>
      <c r="G7" s="1725"/>
      <c r="H7" s="269" t="s">
        <v>140</v>
      </c>
      <c r="I7" s="269"/>
      <c r="J7" s="269"/>
      <c r="K7" s="269"/>
      <c r="L7" s="269"/>
      <c r="M7" s="1695">
        <f>données!$M$9</f>
        <v>0</v>
      </c>
      <c r="N7" s="1695"/>
      <c r="O7" s="1695"/>
      <c r="P7" s="1695"/>
      <c r="Q7" s="1695"/>
      <c r="R7" s="1695"/>
      <c r="S7" s="1695"/>
      <c r="T7" s="1695"/>
      <c r="U7" s="1695"/>
      <c r="V7" s="1695"/>
      <c r="W7" s="1695"/>
      <c r="X7" s="1695"/>
      <c r="Y7" s="1695"/>
      <c r="Z7" s="1695"/>
      <c r="AA7" s="1695"/>
      <c r="AB7" s="1695"/>
      <c r="AC7" s="1695"/>
      <c r="AD7" s="1695"/>
      <c r="AE7" s="1695"/>
      <c r="AF7" s="1695"/>
      <c r="AG7" s="1995"/>
      <c r="AH7" s="1755">
        <f>données!$AI$9</f>
        <v>0</v>
      </c>
      <c r="AI7" s="1756"/>
      <c r="AJ7" s="1756"/>
      <c r="AK7" s="1756"/>
      <c r="AL7" s="1756"/>
      <c r="AM7" s="1756"/>
      <c r="AN7" s="1756"/>
      <c r="AO7" s="1756"/>
      <c r="AP7" s="994"/>
      <c r="AQ7" s="163"/>
      <c r="AR7" s="258"/>
    </row>
    <row r="8" spans="1:51" x14ac:dyDescent="0.25">
      <c r="A8" s="1123" t="s">
        <v>138</v>
      </c>
      <c r="B8" s="1726">
        <f>données!B10</f>
        <v>0</v>
      </c>
      <c r="C8" s="1726"/>
      <c r="D8" s="1726"/>
      <c r="E8" s="1726"/>
      <c r="F8" s="1726"/>
      <c r="G8" s="1727"/>
      <c r="H8" s="269" t="s">
        <v>139</v>
      </c>
      <c r="I8" s="269"/>
      <c r="J8" s="269"/>
      <c r="K8" s="269"/>
      <c r="L8" s="1276"/>
      <c r="M8" s="1728">
        <f>données!$M$10</f>
        <v>0</v>
      </c>
      <c r="N8" s="1728"/>
      <c r="O8" s="1728"/>
      <c r="P8" s="1728"/>
      <c r="Q8" s="1728"/>
      <c r="R8" s="1728"/>
      <c r="S8" s="1728"/>
      <c r="T8" s="1728"/>
      <c r="U8" s="1728"/>
      <c r="V8" s="1728"/>
      <c r="W8" s="1728"/>
      <c r="X8" s="1728"/>
      <c r="Y8" s="1728"/>
      <c r="Z8" s="1728"/>
      <c r="AA8" s="1728"/>
      <c r="AB8" s="1728"/>
      <c r="AC8" s="1728"/>
      <c r="AD8" s="1728"/>
      <c r="AE8" s="1728"/>
      <c r="AF8" s="1728"/>
      <c r="AG8" s="1729"/>
      <c r="AH8" s="1755" t="str">
        <f>IF(données!$AI$10=0,"",données!$AI$10)</f>
        <v/>
      </c>
      <c r="AI8" s="1756"/>
      <c r="AJ8" s="1756"/>
      <c r="AK8" s="1756"/>
      <c r="AL8" s="1756"/>
      <c r="AM8" s="1756"/>
      <c r="AN8" s="1756"/>
      <c r="AO8" s="1756"/>
      <c r="AP8" s="994"/>
      <c r="AQ8" s="163"/>
      <c r="AR8" s="260"/>
      <c r="AS8" s="163"/>
      <c r="AT8" s="213"/>
      <c r="AU8" s="213"/>
      <c r="AV8" s="994"/>
      <c r="AW8" s="994"/>
      <c r="AX8" s="994"/>
      <c r="AY8" s="994"/>
    </row>
    <row r="9" spans="1:51" x14ac:dyDescent="0.25">
      <c r="A9" s="909"/>
      <c r="B9" s="909"/>
      <c r="C9" s="909"/>
      <c r="D9" s="909"/>
      <c r="E9" s="909"/>
      <c r="F9" s="909"/>
      <c r="G9" s="417"/>
      <c r="H9" s="18"/>
      <c r="I9" s="909"/>
      <c r="J9" s="909"/>
      <c r="K9" s="909"/>
      <c r="L9" s="909"/>
      <c r="M9" s="909"/>
      <c r="N9" s="909"/>
      <c r="O9" s="909"/>
      <c r="P9" s="909"/>
      <c r="Q9" s="909"/>
      <c r="R9" s="909"/>
      <c r="S9" s="909"/>
      <c r="T9" s="909"/>
      <c r="U9" s="909"/>
      <c r="V9" s="909"/>
      <c r="W9" s="909"/>
      <c r="X9" s="909"/>
      <c r="Y9" s="909"/>
      <c r="Z9" s="909"/>
      <c r="AA9" s="909"/>
      <c r="AB9" s="909"/>
      <c r="AC9" s="909"/>
      <c r="AD9" s="909"/>
      <c r="AE9" s="909"/>
      <c r="AF9" s="909"/>
      <c r="AG9" s="909"/>
      <c r="AH9" s="176"/>
      <c r="AI9" s="909"/>
      <c r="AJ9" s="909"/>
      <c r="AK9" s="909"/>
      <c r="AL9" s="909"/>
      <c r="AM9" s="909"/>
      <c r="AN9" s="909"/>
      <c r="AO9" s="909"/>
    </row>
    <row r="10" spans="1:51" ht="21" x14ac:dyDescent="0.4">
      <c r="A10" s="1771" t="str">
        <f>'dv1'!A10:E10</f>
        <v>Ed. 2017</v>
      </c>
      <c r="B10" s="1771"/>
      <c r="C10" s="1771"/>
      <c r="D10" s="1771"/>
      <c r="E10" s="1771"/>
      <c r="F10" s="1771"/>
      <c r="G10" s="1636"/>
      <c r="H10" s="2027" t="s">
        <v>18</v>
      </c>
      <c r="I10" s="2028"/>
      <c r="J10" s="2028"/>
      <c r="K10" s="2028"/>
      <c r="L10" s="2028"/>
      <c r="M10" s="2028"/>
      <c r="N10" s="2028"/>
      <c r="O10" s="2028"/>
      <c r="P10" s="2028"/>
      <c r="Q10" s="2028"/>
      <c r="R10" s="2028"/>
      <c r="S10" s="2028"/>
      <c r="T10" s="2028"/>
      <c r="U10" s="1757">
        <v>8</v>
      </c>
      <c r="V10" s="1757"/>
      <c r="W10" s="1757"/>
      <c r="X10" s="1757"/>
      <c r="Y10" s="1757"/>
      <c r="Z10" s="97"/>
      <c r="AA10" s="2029" t="s">
        <v>126</v>
      </c>
      <c r="AB10" s="2030"/>
      <c r="AC10" s="2030"/>
      <c r="AD10" s="2030"/>
      <c r="AE10" s="2030"/>
      <c r="AF10" s="2030"/>
      <c r="AG10" s="1757"/>
      <c r="AH10" s="1757"/>
      <c r="AI10" s="1758"/>
      <c r="AJ10" s="101" t="s">
        <v>156</v>
      </c>
      <c r="AK10" s="98"/>
      <c r="AL10" s="98"/>
      <c r="AM10" s="98"/>
      <c r="AN10" s="98"/>
      <c r="AO10" s="98"/>
    </row>
    <row r="11" spans="1:51" ht="12.75" customHeight="1" x14ac:dyDescent="0.25">
      <c r="A11" s="1648" t="str">
        <f>'dv1'!A11:F11</f>
        <v>(SLRB/MT 2017)</v>
      </c>
      <c r="B11" s="1648"/>
      <c r="C11" s="1648"/>
      <c r="D11" s="1648"/>
      <c r="E11" s="1648"/>
      <c r="F11" s="1648"/>
      <c r="G11" s="1649"/>
      <c r="H11" s="61"/>
      <c r="I11" s="8"/>
      <c r="J11" s="8"/>
      <c r="K11" s="8"/>
      <c r="L11" s="8"/>
      <c r="M11" s="8"/>
      <c r="N11" s="8"/>
      <c r="O11" s="8"/>
      <c r="P11" s="8"/>
      <c r="Q11" s="8"/>
      <c r="R11" s="8"/>
      <c r="S11" s="8"/>
      <c r="T11" s="8"/>
      <c r="U11" s="8"/>
      <c r="V11" s="8"/>
      <c r="W11" s="8"/>
      <c r="X11" s="8"/>
      <c r="Y11" s="8"/>
      <c r="Z11" s="8"/>
      <c r="AA11" s="2048" t="s">
        <v>127</v>
      </c>
      <c r="AB11" s="2049"/>
      <c r="AC11" s="2049"/>
      <c r="AD11" s="2049"/>
      <c r="AE11" s="2049"/>
      <c r="AF11" s="2049"/>
      <c r="AG11" s="2049"/>
      <c r="AH11" s="2049"/>
      <c r="AI11" s="2050"/>
      <c r="AJ11" s="909"/>
      <c r="AK11" s="909"/>
      <c r="AL11" s="909"/>
      <c r="AM11" s="909"/>
      <c r="AN11" s="909"/>
      <c r="AO11" s="909"/>
    </row>
    <row r="12" spans="1:51" ht="12" customHeight="1" x14ac:dyDescent="0.25"/>
    <row r="13" spans="1:51" x14ac:dyDescent="0.25">
      <c r="A13" s="2051" t="s">
        <v>654</v>
      </c>
      <c r="B13" s="2051"/>
      <c r="C13" s="2051"/>
      <c r="D13" s="2051"/>
      <c r="E13" s="2051"/>
      <c r="F13" s="2051"/>
      <c r="G13" s="2051"/>
      <c r="H13" s="2051"/>
      <c r="I13" s="2051"/>
      <c r="J13" s="2051"/>
      <c r="K13" s="2051"/>
      <c r="L13" s="2051"/>
      <c r="M13" s="2051"/>
      <c r="N13" s="2051"/>
      <c r="O13" s="2051"/>
      <c r="P13" s="2051"/>
      <c r="Q13" s="2051"/>
      <c r="R13" s="2051"/>
      <c r="S13" s="2051"/>
      <c r="T13" s="2051"/>
      <c r="U13" s="2051"/>
      <c r="V13" s="2051"/>
      <c r="W13" s="2051"/>
      <c r="X13" s="2051"/>
      <c r="Y13" s="2051"/>
      <c r="Z13" s="2051"/>
      <c r="AA13" s="2051"/>
      <c r="AB13" s="2051"/>
      <c r="AC13" s="2051"/>
      <c r="AD13" s="2051"/>
      <c r="AE13" s="2051"/>
      <c r="AF13" s="2051"/>
      <c r="AG13" s="2051"/>
      <c r="AH13" s="2051"/>
      <c r="AI13" s="2051"/>
      <c r="AJ13" s="2051"/>
      <c r="AK13" s="2051"/>
      <c r="AL13" s="2051"/>
      <c r="AM13" s="2051"/>
      <c r="AN13" s="2051"/>
      <c r="AO13" s="2051"/>
    </row>
    <row r="14" spans="1:51" x14ac:dyDescent="0.25">
      <c r="A14" s="2052" t="s">
        <v>443</v>
      </c>
      <c r="B14" s="2052"/>
      <c r="C14" s="2052"/>
      <c r="D14" s="2052"/>
      <c r="E14" s="2052"/>
      <c r="F14" s="2052"/>
      <c r="G14" s="2052"/>
      <c r="H14" s="2052"/>
      <c r="I14" s="2052"/>
      <c r="J14" s="2052"/>
      <c r="K14" s="2052"/>
      <c r="L14" s="2052"/>
      <c r="M14" s="2052"/>
      <c r="N14" s="2052"/>
      <c r="O14" s="2052"/>
      <c r="P14" s="2052"/>
      <c r="Q14" s="2052"/>
      <c r="R14" s="2052"/>
      <c r="S14" s="2052"/>
      <c r="T14" s="2052"/>
      <c r="U14" s="2052"/>
      <c r="V14" s="2052"/>
      <c r="W14" s="2052"/>
      <c r="X14" s="2052"/>
      <c r="Y14" s="2052"/>
      <c r="Z14" s="2052"/>
      <c r="AA14" s="2052"/>
      <c r="AB14" s="2052"/>
      <c r="AC14" s="2052"/>
      <c r="AD14" s="2052"/>
      <c r="AE14" s="2052"/>
      <c r="AF14" s="2052"/>
      <c r="AG14" s="2052"/>
      <c r="AH14" s="2052"/>
      <c r="AI14" s="2052"/>
      <c r="AJ14" s="2052"/>
      <c r="AK14" s="2052"/>
      <c r="AL14" s="2052"/>
      <c r="AM14" s="2052"/>
      <c r="AN14" s="2052"/>
      <c r="AO14" s="2052"/>
    </row>
    <row r="15" spans="1:51" ht="13.8" thickBot="1" x14ac:dyDescent="0.3">
      <c r="A15" s="2053"/>
      <c r="B15" s="2053"/>
      <c r="C15" s="2053"/>
      <c r="D15" s="2053"/>
      <c r="E15" s="2053"/>
      <c r="F15" s="2053"/>
      <c r="G15" s="2053"/>
      <c r="H15" s="2053"/>
      <c r="I15" s="2053"/>
      <c r="J15" s="2053"/>
      <c r="K15" s="2053"/>
      <c r="L15" s="2053"/>
      <c r="M15" s="2053"/>
      <c r="N15" s="2053"/>
      <c r="O15" s="2053"/>
      <c r="P15" s="2053"/>
      <c r="Q15" s="2053"/>
      <c r="R15" s="2053"/>
      <c r="S15" s="2053"/>
      <c r="T15" s="2053"/>
      <c r="U15" s="2053"/>
      <c r="V15" s="2053"/>
      <c r="W15" s="2053"/>
      <c r="X15" s="2053"/>
      <c r="Y15" s="2053"/>
      <c r="Z15" s="2053"/>
      <c r="AA15" s="2053"/>
      <c r="AB15" s="2053"/>
      <c r="AC15" s="2053"/>
      <c r="AD15" s="2053"/>
      <c r="AE15" s="2053"/>
      <c r="AF15" s="2053"/>
      <c r="AG15" s="2053"/>
      <c r="AH15" s="2053"/>
      <c r="AI15" s="2053"/>
      <c r="AJ15" s="2053"/>
      <c r="AK15" s="2053"/>
      <c r="AL15" s="2053"/>
      <c r="AM15" s="2053"/>
      <c r="AN15" s="2053"/>
      <c r="AO15" s="2053"/>
    </row>
    <row r="16" spans="1:51" ht="10.5" customHeight="1" x14ac:dyDescent="0.25">
      <c r="A16" s="1746" t="s">
        <v>89</v>
      </c>
      <c r="B16" s="1746"/>
      <c r="C16" s="1747"/>
      <c r="D16" s="1737" t="s">
        <v>444</v>
      </c>
      <c r="E16" s="1738"/>
      <c r="F16" s="1738"/>
      <c r="G16" s="1738"/>
      <c r="H16" s="1738"/>
      <c r="I16" s="1738"/>
      <c r="J16" s="1738"/>
      <c r="K16" s="1738"/>
      <c r="L16" s="1738"/>
      <c r="M16" s="1738"/>
      <c r="N16" s="1738"/>
      <c r="O16" s="1738"/>
      <c r="P16" s="1738"/>
      <c r="Q16" s="1738"/>
      <c r="R16" s="1739"/>
      <c r="S16" s="1745" t="s">
        <v>87</v>
      </c>
      <c r="T16" s="1746"/>
      <c r="U16" s="1746"/>
      <c r="V16" s="1746"/>
      <c r="W16" s="1746"/>
      <c r="X16" s="1746"/>
      <c r="Y16" s="1746"/>
      <c r="Z16" s="1747"/>
      <c r="AA16" s="1831" t="s">
        <v>75</v>
      </c>
      <c r="AB16" s="1822" t="s">
        <v>74</v>
      </c>
      <c r="AC16" s="1823"/>
      <c r="AD16" s="1823"/>
      <c r="AE16" s="1824"/>
      <c r="AF16" s="1737" t="s">
        <v>285</v>
      </c>
      <c r="AG16" s="1738"/>
      <c r="AH16" s="1738"/>
      <c r="AI16" s="1738"/>
      <c r="AJ16" s="1738"/>
      <c r="AK16" s="1738"/>
      <c r="AL16" s="1738"/>
      <c r="AM16" s="1738"/>
      <c r="AN16" s="1738"/>
      <c r="AO16" s="1738"/>
      <c r="AP16" s="992"/>
      <c r="AS16" s="1001"/>
    </row>
    <row r="17" spans="1:47" ht="26.4" customHeight="1" x14ac:dyDescent="0.25">
      <c r="A17" s="1774"/>
      <c r="B17" s="1774"/>
      <c r="C17" s="1775"/>
      <c r="D17" s="1589"/>
      <c r="E17" s="1590"/>
      <c r="F17" s="1590"/>
      <c r="G17" s="1590"/>
      <c r="H17" s="1590"/>
      <c r="I17" s="1590"/>
      <c r="J17" s="1590"/>
      <c r="K17" s="1590"/>
      <c r="L17" s="1590"/>
      <c r="M17" s="1590"/>
      <c r="N17" s="1590"/>
      <c r="O17" s="1590"/>
      <c r="P17" s="1590"/>
      <c r="Q17" s="1590"/>
      <c r="R17" s="1591"/>
      <c r="S17" s="1748"/>
      <c r="T17" s="1749"/>
      <c r="U17" s="1749"/>
      <c r="V17" s="1749"/>
      <c r="W17" s="1749"/>
      <c r="X17" s="1749"/>
      <c r="Y17" s="1749"/>
      <c r="Z17" s="1750"/>
      <c r="AA17" s="1832"/>
      <c r="AB17" s="1825"/>
      <c r="AC17" s="1826"/>
      <c r="AD17" s="1826"/>
      <c r="AE17" s="1827"/>
      <c r="AF17" s="1592"/>
      <c r="AG17" s="1593"/>
      <c r="AH17" s="1593"/>
      <c r="AI17" s="1593"/>
      <c r="AJ17" s="1593"/>
      <c r="AK17" s="1593"/>
      <c r="AL17" s="1593"/>
      <c r="AM17" s="1593"/>
      <c r="AN17" s="1593"/>
      <c r="AO17" s="1593"/>
      <c r="AP17" s="994"/>
      <c r="AS17" s="1001"/>
    </row>
    <row r="18" spans="1:47" ht="21.75" customHeight="1" x14ac:dyDescent="0.25">
      <c r="A18" s="1749"/>
      <c r="B18" s="1749"/>
      <c r="C18" s="1750"/>
      <c r="D18" s="1592"/>
      <c r="E18" s="1593"/>
      <c r="F18" s="1593"/>
      <c r="G18" s="1593"/>
      <c r="H18" s="1593"/>
      <c r="I18" s="1593"/>
      <c r="J18" s="1593"/>
      <c r="K18" s="1593"/>
      <c r="L18" s="1593"/>
      <c r="M18" s="1593"/>
      <c r="N18" s="1593"/>
      <c r="O18" s="1593"/>
      <c r="P18" s="1593"/>
      <c r="Q18" s="1593"/>
      <c r="R18" s="1594"/>
      <c r="S18" s="2040" t="s">
        <v>76</v>
      </c>
      <c r="T18" s="2041"/>
      <c r="U18" s="2041"/>
      <c r="V18" s="2042"/>
      <c r="W18" s="2040" t="s">
        <v>77</v>
      </c>
      <c r="X18" s="2041"/>
      <c r="Y18" s="2041"/>
      <c r="Z18" s="2042"/>
      <c r="AA18" s="1833"/>
      <c r="AB18" s="1828"/>
      <c r="AC18" s="1829"/>
      <c r="AD18" s="1829"/>
      <c r="AE18" s="1830"/>
      <c r="AF18" s="1998" t="s">
        <v>62</v>
      </c>
      <c r="AG18" s="1999"/>
      <c r="AH18" s="1999"/>
      <c r="AI18" s="1999"/>
      <c r="AJ18" s="2017"/>
      <c r="AK18" s="1998" t="s">
        <v>112</v>
      </c>
      <c r="AL18" s="1999"/>
      <c r="AM18" s="1999"/>
      <c r="AN18" s="1999"/>
      <c r="AO18" s="1999"/>
      <c r="AP18" s="992"/>
      <c r="AS18" s="1001"/>
    </row>
    <row r="19" spans="1:47" ht="15.6" customHeight="1" x14ac:dyDescent="0.25">
      <c r="A19" s="2015"/>
      <c r="B19" s="2015"/>
      <c r="C19" s="2016"/>
      <c r="D19" s="2037"/>
      <c r="E19" s="2038"/>
      <c r="F19" s="2038"/>
      <c r="G19" s="2038"/>
      <c r="H19" s="2038"/>
      <c r="I19" s="2038"/>
      <c r="J19" s="2038"/>
      <c r="K19" s="2038"/>
      <c r="L19" s="2038"/>
      <c r="M19" s="2038"/>
      <c r="N19" s="2038"/>
      <c r="O19" s="2038"/>
      <c r="P19" s="2038"/>
      <c r="Q19" s="2038"/>
      <c r="R19" s="2039"/>
      <c r="S19" s="2034" t="s">
        <v>45</v>
      </c>
      <c r="T19" s="2035"/>
      <c r="U19" s="2035"/>
      <c r="V19" s="2036"/>
      <c r="W19" s="2034" t="s">
        <v>45</v>
      </c>
      <c r="X19" s="2035"/>
      <c r="Y19" s="2035"/>
      <c r="Z19" s="2036"/>
      <c r="AA19" s="1282" t="s">
        <v>45</v>
      </c>
      <c r="AB19" s="2021" t="s">
        <v>45</v>
      </c>
      <c r="AC19" s="2022"/>
      <c r="AD19" s="2022"/>
      <c r="AE19" s="2023"/>
      <c r="AF19" s="2031"/>
      <c r="AG19" s="2032"/>
      <c r="AH19" s="2032"/>
      <c r="AI19" s="2032"/>
      <c r="AJ19" s="2033"/>
      <c r="AK19" s="2031"/>
      <c r="AL19" s="2032"/>
      <c r="AM19" s="2032"/>
      <c r="AN19" s="2032"/>
      <c r="AO19" s="2032"/>
    </row>
    <row r="20" spans="1:47" ht="15.6" customHeight="1" x14ac:dyDescent="0.25">
      <c r="A20" s="2043"/>
      <c r="B20" s="2043"/>
      <c r="C20" s="2044"/>
      <c r="D20" s="2045" t="str">
        <f>IFERROR(INDEX(MR!$B$4:$B$2003,MATCH($A20,MR!$A$4:$A$2003,0)),"")</f>
        <v/>
      </c>
      <c r="E20" s="2046"/>
      <c r="F20" s="2046"/>
      <c r="G20" s="2046"/>
      <c r="H20" s="2046"/>
      <c r="I20" s="2046"/>
      <c r="J20" s="2046"/>
      <c r="K20" s="2046"/>
      <c r="L20" s="2046"/>
      <c r="M20" s="2046"/>
      <c r="N20" s="2046"/>
      <c r="O20" s="2046"/>
      <c r="P20" s="2046"/>
      <c r="Q20" s="2046"/>
      <c r="R20" s="2047"/>
      <c r="S20" s="2018"/>
      <c r="T20" s="2019"/>
      <c r="U20" s="2019"/>
      <c r="V20" s="2020"/>
      <c r="W20" s="2018"/>
      <c r="X20" s="2019"/>
      <c r="Y20" s="2019"/>
      <c r="Z20" s="2020"/>
      <c r="AA20" s="1015" t="str">
        <f>IFERROR(INDEX(MR!$E$4:$E$2003,MATCH(#REF!,MR!$A$4:$A$2003,0)),"")</f>
        <v/>
      </c>
      <c r="AB20" s="2024" t="str">
        <f>IFERROR(INDEX(MR!$F$4:$F$2003,MATCH(#REF!,MR!$A$4:$A$2003,0)),"")</f>
        <v/>
      </c>
      <c r="AC20" s="2025"/>
      <c r="AD20" s="2025"/>
      <c r="AE20" s="2026"/>
      <c r="AF20" s="2012">
        <f t="shared" ref="AF20:AF38" si="0">IFERROR(ROUND(S20*AB20,2),0)</f>
        <v>0</v>
      </c>
      <c r="AG20" s="2013"/>
      <c r="AH20" s="2013"/>
      <c r="AI20" s="2013"/>
      <c r="AJ20" s="2014"/>
      <c r="AK20" s="2012">
        <f t="shared" ref="AK20:AK38" si="1">IFERROR(-ROUND(W20*AB20,2),0)</f>
        <v>0</v>
      </c>
      <c r="AL20" s="2013"/>
      <c r="AM20" s="2013"/>
      <c r="AN20" s="2013"/>
      <c r="AO20" s="2013"/>
    </row>
    <row r="21" spans="1:47" ht="15.6" customHeight="1" x14ac:dyDescent="0.25">
      <c r="A21" s="1996"/>
      <c r="B21" s="1996"/>
      <c r="C21" s="1997"/>
      <c r="D21" s="2000" t="str">
        <f>IFERROR(INDEX(MR!$B$4:$B$2003,MATCH($A21,MR!$A$4:$A$2003,0)),"")</f>
        <v/>
      </c>
      <c r="E21" s="2001"/>
      <c r="F21" s="2001"/>
      <c r="G21" s="2001"/>
      <c r="H21" s="2001"/>
      <c r="I21" s="2001"/>
      <c r="J21" s="2001"/>
      <c r="K21" s="2001"/>
      <c r="L21" s="2001"/>
      <c r="M21" s="2001"/>
      <c r="N21" s="2001"/>
      <c r="O21" s="2001"/>
      <c r="P21" s="2001"/>
      <c r="Q21" s="2001"/>
      <c r="R21" s="2002"/>
      <c r="S21" s="2003"/>
      <c r="T21" s="2004"/>
      <c r="U21" s="2004"/>
      <c r="V21" s="2005"/>
      <c r="W21" s="2003"/>
      <c r="X21" s="2004"/>
      <c r="Y21" s="2004"/>
      <c r="Z21" s="2005"/>
      <c r="AA21" s="1016" t="str">
        <f>IFERROR(INDEX(MR!$E$4:$E$2003,MATCH($A21,MR!$A$4:$A$2003,0)),"")</f>
        <v/>
      </c>
      <c r="AB21" s="2009" t="str">
        <f>IFERROR(INDEX(MR!$F$4:$F$2003,MATCH($A21,MR!$A$4:$A$2003,0)),"")</f>
        <v/>
      </c>
      <c r="AC21" s="2010"/>
      <c r="AD21" s="2010"/>
      <c r="AE21" s="2011"/>
      <c r="AF21" s="2006">
        <f t="shared" si="0"/>
        <v>0</v>
      </c>
      <c r="AG21" s="2007"/>
      <c r="AH21" s="2007"/>
      <c r="AI21" s="2007"/>
      <c r="AJ21" s="2008"/>
      <c r="AK21" s="2006">
        <f t="shared" si="1"/>
        <v>0</v>
      </c>
      <c r="AL21" s="2007"/>
      <c r="AM21" s="2007"/>
      <c r="AN21" s="2007"/>
      <c r="AO21" s="2007"/>
    </row>
    <row r="22" spans="1:47" ht="15.6" customHeight="1" x14ac:dyDescent="0.25">
      <c r="A22" s="1996"/>
      <c r="B22" s="1996"/>
      <c r="C22" s="1997"/>
      <c r="D22" s="2000" t="str">
        <f>IFERROR(INDEX(MR!$B$4:$B$2003,MATCH($A22,MR!$A$4:$A$2003,0)),"")</f>
        <v/>
      </c>
      <c r="E22" s="2001"/>
      <c r="F22" s="2001"/>
      <c r="G22" s="2001"/>
      <c r="H22" s="2001"/>
      <c r="I22" s="2001"/>
      <c r="J22" s="2001"/>
      <c r="K22" s="2001"/>
      <c r="L22" s="2001"/>
      <c r="M22" s="2001"/>
      <c r="N22" s="2001"/>
      <c r="O22" s="2001"/>
      <c r="P22" s="2001"/>
      <c r="Q22" s="2001"/>
      <c r="R22" s="2002"/>
      <c r="S22" s="2003"/>
      <c r="T22" s="2004"/>
      <c r="U22" s="2004"/>
      <c r="V22" s="2005"/>
      <c r="W22" s="2003"/>
      <c r="X22" s="2004"/>
      <c r="Y22" s="2004"/>
      <c r="Z22" s="2005"/>
      <c r="AA22" s="1016" t="str">
        <f>IFERROR(INDEX(MR!$E$4:$E$2003,MATCH($A22,MR!$A$4:$A$2003,0)),"")</f>
        <v/>
      </c>
      <c r="AB22" s="2009" t="str">
        <f>IFERROR(INDEX(MR!$F$4:$F$2003,MATCH($A22,MR!$A$4:$A$2003,0)),"")</f>
        <v/>
      </c>
      <c r="AC22" s="2010"/>
      <c r="AD22" s="2010"/>
      <c r="AE22" s="2011"/>
      <c r="AF22" s="2006">
        <f t="shared" si="0"/>
        <v>0</v>
      </c>
      <c r="AG22" s="2007"/>
      <c r="AH22" s="2007"/>
      <c r="AI22" s="2007"/>
      <c r="AJ22" s="2008"/>
      <c r="AK22" s="2006">
        <f t="shared" si="1"/>
        <v>0</v>
      </c>
      <c r="AL22" s="2007"/>
      <c r="AM22" s="2007"/>
      <c r="AN22" s="2007"/>
      <c r="AO22" s="2007"/>
    </row>
    <row r="23" spans="1:47" ht="15.6" customHeight="1" x14ac:dyDescent="0.25">
      <c r="A23" s="1996"/>
      <c r="B23" s="1996"/>
      <c r="C23" s="1997"/>
      <c r="D23" s="2000" t="str">
        <f>IFERROR(INDEX(MR!$B$4:$B$2003,MATCH($A23,MR!$A$4:$A$2003,0)),"")</f>
        <v/>
      </c>
      <c r="E23" s="2001"/>
      <c r="F23" s="2001"/>
      <c r="G23" s="2001"/>
      <c r="H23" s="2001"/>
      <c r="I23" s="2001"/>
      <c r="J23" s="2001"/>
      <c r="K23" s="2001"/>
      <c r="L23" s="2001"/>
      <c r="M23" s="2001"/>
      <c r="N23" s="2001"/>
      <c r="O23" s="2001"/>
      <c r="P23" s="2001"/>
      <c r="Q23" s="2001"/>
      <c r="R23" s="2002"/>
      <c r="S23" s="2003"/>
      <c r="T23" s="2004"/>
      <c r="U23" s="2004"/>
      <c r="V23" s="2005"/>
      <c r="W23" s="2003"/>
      <c r="X23" s="2004"/>
      <c r="Y23" s="2004"/>
      <c r="Z23" s="2005"/>
      <c r="AA23" s="1016" t="str">
        <f>IFERROR(INDEX(MR!$E$4:$E$2003,MATCH($A23,MR!$A$4:$A$2003,0)),"")</f>
        <v/>
      </c>
      <c r="AB23" s="2009" t="str">
        <f>IFERROR(INDEX(MR!$F$4:$F$2003,MATCH($A23,MR!$A$4:$A$2003,0)),"")</f>
        <v/>
      </c>
      <c r="AC23" s="2010"/>
      <c r="AD23" s="2010"/>
      <c r="AE23" s="2011"/>
      <c r="AF23" s="2006">
        <f t="shared" si="0"/>
        <v>0</v>
      </c>
      <c r="AG23" s="2007"/>
      <c r="AH23" s="2007"/>
      <c r="AI23" s="2007"/>
      <c r="AJ23" s="2008"/>
      <c r="AK23" s="2006">
        <f t="shared" si="1"/>
        <v>0</v>
      </c>
      <c r="AL23" s="2007"/>
      <c r="AM23" s="2007"/>
      <c r="AN23" s="2007"/>
      <c r="AO23" s="2007"/>
    </row>
    <row r="24" spans="1:47" ht="15.6" customHeight="1" x14ac:dyDescent="0.25">
      <c r="A24" s="1996"/>
      <c r="B24" s="1996"/>
      <c r="C24" s="1997"/>
      <c r="D24" s="2000" t="str">
        <f>IFERROR(INDEX(MR!$B$4:$B$2003,MATCH($A24,MR!$A$4:$A$2003,0)),"")</f>
        <v/>
      </c>
      <c r="E24" s="2001"/>
      <c r="F24" s="2001"/>
      <c r="G24" s="2001"/>
      <c r="H24" s="2001"/>
      <c r="I24" s="2001"/>
      <c r="J24" s="2001"/>
      <c r="K24" s="2001"/>
      <c r="L24" s="2001"/>
      <c r="M24" s="2001"/>
      <c r="N24" s="2001"/>
      <c r="O24" s="2001"/>
      <c r="P24" s="2001"/>
      <c r="Q24" s="2001"/>
      <c r="R24" s="2002"/>
      <c r="S24" s="2003"/>
      <c r="T24" s="2004"/>
      <c r="U24" s="2004"/>
      <c r="V24" s="2005"/>
      <c r="W24" s="2003"/>
      <c r="X24" s="2004"/>
      <c r="Y24" s="2004"/>
      <c r="Z24" s="2005"/>
      <c r="AA24" s="1016" t="str">
        <f>IFERROR(INDEX(MR!$E$4:$E$2003,MATCH($A24,MR!$A$4:$A$2003,0)),"")</f>
        <v/>
      </c>
      <c r="AB24" s="2009" t="str">
        <f>IFERROR(INDEX(MR!$F$4:$F$2003,MATCH($A24,MR!$A$4:$A$2003,0)),"")</f>
        <v/>
      </c>
      <c r="AC24" s="2010"/>
      <c r="AD24" s="2010"/>
      <c r="AE24" s="2011"/>
      <c r="AF24" s="2006">
        <f t="shared" si="0"/>
        <v>0</v>
      </c>
      <c r="AG24" s="2007"/>
      <c r="AH24" s="2007"/>
      <c r="AI24" s="2007"/>
      <c r="AJ24" s="2008"/>
      <c r="AK24" s="2006">
        <f t="shared" si="1"/>
        <v>0</v>
      </c>
      <c r="AL24" s="2007"/>
      <c r="AM24" s="2007"/>
      <c r="AN24" s="2007"/>
      <c r="AO24" s="2007"/>
    </row>
    <row r="25" spans="1:47" ht="15.6" customHeight="1" x14ac:dyDescent="0.25">
      <c r="A25" s="1996"/>
      <c r="B25" s="1996"/>
      <c r="C25" s="1997"/>
      <c r="D25" s="2000" t="str">
        <f>IFERROR(INDEX(MR!$B$4:$B$2003,MATCH($A25,MR!$A$4:$A$2003,0)),"")</f>
        <v/>
      </c>
      <c r="E25" s="2001"/>
      <c r="F25" s="2001"/>
      <c r="G25" s="2001"/>
      <c r="H25" s="2001"/>
      <c r="I25" s="2001"/>
      <c r="J25" s="2001"/>
      <c r="K25" s="2001"/>
      <c r="L25" s="2001"/>
      <c r="M25" s="2001"/>
      <c r="N25" s="2001"/>
      <c r="O25" s="2001"/>
      <c r="P25" s="2001"/>
      <c r="Q25" s="2001"/>
      <c r="R25" s="2002"/>
      <c r="S25" s="2003"/>
      <c r="T25" s="2004"/>
      <c r="U25" s="2004"/>
      <c r="V25" s="2005"/>
      <c r="W25" s="2003"/>
      <c r="X25" s="2004"/>
      <c r="Y25" s="2004"/>
      <c r="Z25" s="2005"/>
      <c r="AA25" s="1016" t="str">
        <f>IFERROR(INDEX(MR!$E$4:$E$2003,MATCH($A25,MR!$A$4:$A$2003,0)),"")</f>
        <v/>
      </c>
      <c r="AB25" s="2009" t="str">
        <f>IFERROR(INDEX(MR!$F$4:$F$2003,MATCH($A25,MR!$A$4:$A$2003,0)),"")</f>
        <v/>
      </c>
      <c r="AC25" s="2010"/>
      <c r="AD25" s="2010"/>
      <c r="AE25" s="2011"/>
      <c r="AF25" s="2006">
        <f t="shared" si="0"/>
        <v>0</v>
      </c>
      <c r="AG25" s="2007"/>
      <c r="AH25" s="2007"/>
      <c r="AI25" s="2007"/>
      <c r="AJ25" s="2008"/>
      <c r="AK25" s="2006">
        <f t="shared" si="1"/>
        <v>0</v>
      </c>
      <c r="AL25" s="2007"/>
      <c r="AM25" s="2007"/>
      <c r="AN25" s="2007"/>
      <c r="AO25" s="2007"/>
    </row>
    <row r="26" spans="1:47" ht="15.6" customHeight="1" x14ac:dyDescent="0.25">
      <c r="A26" s="1996"/>
      <c r="B26" s="1996"/>
      <c r="C26" s="1997"/>
      <c r="D26" s="2000" t="str">
        <f>IFERROR(INDEX(MR!$B$4:$B$2003,MATCH($A26,MR!$A$4:$A$2003,0)),"")</f>
        <v/>
      </c>
      <c r="E26" s="2001"/>
      <c r="F26" s="2001"/>
      <c r="G26" s="2001"/>
      <c r="H26" s="2001"/>
      <c r="I26" s="2001"/>
      <c r="J26" s="2001"/>
      <c r="K26" s="2001"/>
      <c r="L26" s="2001"/>
      <c r="M26" s="2001"/>
      <c r="N26" s="2001"/>
      <c r="O26" s="2001"/>
      <c r="P26" s="2001"/>
      <c r="Q26" s="2001"/>
      <c r="R26" s="2002"/>
      <c r="S26" s="2003"/>
      <c r="T26" s="2004"/>
      <c r="U26" s="2004"/>
      <c r="V26" s="2005"/>
      <c r="W26" s="2003"/>
      <c r="X26" s="2004"/>
      <c r="Y26" s="2004"/>
      <c r="Z26" s="2005"/>
      <c r="AA26" s="1016" t="str">
        <f>IFERROR(INDEX(MR!$E$4:$E$2003,MATCH($A26,MR!$A$4:$A$2003,0)),"")</f>
        <v/>
      </c>
      <c r="AB26" s="2009" t="str">
        <f>IFERROR(INDEX(MR!$F$4:$F$2003,MATCH($A26,MR!$A$4:$A$2003,0)),"")</f>
        <v/>
      </c>
      <c r="AC26" s="2010"/>
      <c r="AD26" s="2010"/>
      <c r="AE26" s="2011"/>
      <c r="AF26" s="2006">
        <f t="shared" si="0"/>
        <v>0</v>
      </c>
      <c r="AG26" s="2007"/>
      <c r="AH26" s="2007"/>
      <c r="AI26" s="2007"/>
      <c r="AJ26" s="2008"/>
      <c r="AK26" s="2006">
        <f t="shared" si="1"/>
        <v>0</v>
      </c>
      <c r="AL26" s="2007"/>
      <c r="AM26" s="2007"/>
      <c r="AN26" s="2007"/>
      <c r="AO26" s="2007"/>
    </row>
    <row r="27" spans="1:47" ht="15.6" customHeight="1" x14ac:dyDescent="0.25">
      <c r="A27" s="1996"/>
      <c r="B27" s="1996"/>
      <c r="C27" s="1997"/>
      <c r="D27" s="2000" t="str">
        <f>IFERROR(INDEX(MR!$B$4:$B$2003,MATCH($A27,MR!$A$4:$A$2003,0)),"")</f>
        <v/>
      </c>
      <c r="E27" s="2001"/>
      <c r="F27" s="2001"/>
      <c r="G27" s="2001"/>
      <c r="H27" s="2001"/>
      <c r="I27" s="2001"/>
      <c r="J27" s="2001"/>
      <c r="K27" s="2001"/>
      <c r="L27" s="2001"/>
      <c r="M27" s="2001"/>
      <c r="N27" s="2001"/>
      <c r="O27" s="2001"/>
      <c r="P27" s="2001"/>
      <c r="Q27" s="2001"/>
      <c r="R27" s="2002"/>
      <c r="S27" s="2003"/>
      <c r="T27" s="2004"/>
      <c r="U27" s="2004"/>
      <c r="V27" s="2005"/>
      <c r="W27" s="2003"/>
      <c r="X27" s="2004"/>
      <c r="Y27" s="2004"/>
      <c r="Z27" s="2005"/>
      <c r="AA27" s="1016" t="str">
        <f>IFERROR(INDEX(MR!$E$4:$E$2003,MATCH($A27,MR!$A$4:$A$2003,0)),"")</f>
        <v/>
      </c>
      <c r="AB27" s="2009" t="str">
        <f>IFERROR(INDEX(MR!$F$4:$F$2003,MATCH($A27,MR!$A$4:$A$2003,0)),"")</f>
        <v/>
      </c>
      <c r="AC27" s="2010"/>
      <c r="AD27" s="2010"/>
      <c r="AE27" s="2011"/>
      <c r="AF27" s="2006">
        <f t="shared" si="0"/>
        <v>0</v>
      </c>
      <c r="AG27" s="2007"/>
      <c r="AH27" s="2007"/>
      <c r="AI27" s="2007"/>
      <c r="AJ27" s="2008"/>
      <c r="AK27" s="2006">
        <f t="shared" si="1"/>
        <v>0</v>
      </c>
      <c r="AL27" s="2007"/>
      <c r="AM27" s="2007"/>
      <c r="AN27" s="2007"/>
      <c r="AO27" s="2007"/>
    </row>
    <row r="28" spans="1:47" ht="15.6" customHeight="1" x14ac:dyDescent="0.25">
      <c r="A28" s="1996"/>
      <c r="B28" s="1996"/>
      <c r="C28" s="1997"/>
      <c r="D28" s="2000" t="str">
        <f>IFERROR(INDEX(MR!$B$4:$B$2003,MATCH($A28,MR!$A$4:$A$2003,0)),"")</f>
        <v/>
      </c>
      <c r="E28" s="2001"/>
      <c r="F28" s="2001"/>
      <c r="G28" s="2001"/>
      <c r="H28" s="2001"/>
      <c r="I28" s="2001"/>
      <c r="J28" s="2001"/>
      <c r="K28" s="2001"/>
      <c r="L28" s="2001"/>
      <c r="M28" s="2001"/>
      <c r="N28" s="2001"/>
      <c r="O28" s="2001"/>
      <c r="P28" s="2001"/>
      <c r="Q28" s="2001"/>
      <c r="R28" s="2002"/>
      <c r="S28" s="2003"/>
      <c r="T28" s="2004"/>
      <c r="U28" s="2004"/>
      <c r="V28" s="2005"/>
      <c r="W28" s="2003"/>
      <c r="X28" s="2004"/>
      <c r="Y28" s="2004"/>
      <c r="Z28" s="2005"/>
      <c r="AA28" s="1016" t="str">
        <f>IFERROR(INDEX(MR!$E$4:$E$2003,MATCH($A28,MR!$A$4:$A$2003,0)),"")</f>
        <v/>
      </c>
      <c r="AB28" s="2009" t="str">
        <f>IFERROR(INDEX(MR!$F$4:$F$2003,MATCH($A28,MR!$A$4:$A$2003,0)),"")</f>
        <v/>
      </c>
      <c r="AC28" s="2010"/>
      <c r="AD28" s="2010"/>
      <c r="AE28" s="2011"/>
      <c r="AF28" s="2006">
        <f t="shared" si="0"/>
        <v>0</v>
      </c>
      <c r="AG28" s="2007"/>
      <c r="AH28" s="2007"/>
      <c r="AI28" s="2007"/>
      <c r="AJ28" s="2008"/>
      <c r="AK28" s="2006">
        <f t="shared" si="1"/>
        <v>0</v>
      </c>
      <c r="AL28" s="2007"/>
      <c r="AM28" s="2007"/>
      <c r="AN28" s="2007"/>
      <c r="AO28" s="2007"/>
    </row>
    <row r="29" spans="1:47" ht="15.6" customHeight="1" x14ac:dyDescent="0.25">
      <c r="A29" s="1996"/>
      <c r="B29" s="1996"/>
      <c r="C29" s="1997"/>
      <c r="D29" s="2000" t="str">
        <f>IFERROR(INDEX(MR!$B$4:$B$2003,MATCH($A29,MR!$A$4:$A$2003,0)),"")</f>
        <v/>
      </c>
      <c r="E29" s="2001"/>
      <c r="F29" s="2001"/>
      <c r="G29" s="2001"/>
      <c r="H29" s="2001"/>
      <c r="I29" s="2001"/>
      <c r="J29" s="2001"/>
      <c r="K29" s="2001"/>
      <c r="L29" s="2001"/>
      <c r="M29" s="2001"/>
      <c r="N29" s="2001"/>
      <c r="O29" s="2001"/>
      <c r="P29" s="2001"/>
      <c r="Q29" s="2001"/>
      <c r="R29" s="2002"/>
      <c r="S29" s="2003"/>
      <c r="T29" s="2004"/>
      <c r="U29" s="2004"/>
      <c r="V29" s="2005"/>
      <c r="W29" s="2003"/>
      <c r="X29" s="2004"/>
      <c r="Y29" s="2004"/>
      <c r="Z29" s="2005"/>
      <c r="AA29" s="1016" t="str">
        <f>IFERROR(INDEX(MR!$E$4:$E$2003,MATCH($A29,MR!$A$4:$A$2003,0)),"")</f>
        <v/>
      </c>
      <c r="AB29" s="2009" t="str">
        <f>IFERROR(INDEX(MR!$F$4:$F$2003,MATCH($A29,MR!$A$4:$A$2003,0)),"")</f>
        <v/>
      </c>
      <c r="AC29" s="2010"/>
      <c r="AD29" s="2010"/>
      <c r="AE29" s="2011"/>
      <c r="AF29" s="2006">
        <f t="shared" si="0"/>
        <v>0</v>
      </c>
      <c r="AG29" s="2007"/>
      <c r="AH29" s="2007"/>
      <c r="AI29" s="2007"/>
      <c r="AJ29" s="2008"/>
      <c r="AK29" s="2006">
        <f t="shared" si="1"/>
        <v>0</v>
      </c>
      <c r="AL29" s="2007"/>
      <c r="AM29" s="2007"/>
      <c r="AN29" s="2007"/>
      <c r="AO29" s="2007"/>
      <c r="AQ29" s="269" t="s">
        <v>616</v>
      </c>
      <c r="AR29" s="917"/>
      <c r="AS29" s="917"/>
      <c r="AT29" s="917"/>
      <c r="AU29" s="917"/>
    </row>
    <row r="30" spans="1:47" ht="15.6" customHeight="1" x14ac:dyDescent="0.25">
      <c r="A30" s="1996"/>
      <c r="B30" s="1996"/>
      <c r="C30" s="1997"/>
      <c r="D30" s="2000" t="str">
        <f>IFERROR(INDEX(MR!$B$4:$B$2003,MATCH($A30,MR!$A$4:$A$2003,0)),"")</f>
        <v/>
      </c>
      <c r="E30" s="2001"/>
      <c r="F30" s="2001"/>
      <c r="G30" s="2001"/>
      <c r="H30" s="2001"/>
      <c r="I30" s="2001"/>
      <c r="J30" s="2001"/>
      <c r="K30" s="2001"/>
      <c r="L30" s="2001"/>
      <c r="M30" s="2001"/>
      <c r="N30" s="2001"/>
      <c r="O30" s="2001"/>
      <c r="P30" s="2001"/>
      <c r="Q30" s="2001"/>
      <c r="R30" s="2002"/>
      <c r="S30" s="2003"/>
      <c r="T30" s="2004"/>
      <c r="U30" s="2004"/>
      <c r="V30" s="2005"/>
      <c r="W30" s="2003"/>
      <c r="X30" s="2004"/>
      <c r="Y30" s="2004"/>
      <c r="Z30" s="2005"/>
      <c r="AA30" s="1016" t="str">
        <f>IFERROR(INDEX(MR!$E$4:$E$2003,MATCH($A30,MR!$A$4:$A$2003,0)),"")</f>
        <v/>
      </c>
      <c r="AB30" s="2009" t="str">
        <f>IFERROR(INDEX(MR!$F$4:$F$2003,MATCH($A30,MR!$A$4:$A$2003,0)),"")</f>
        <v/>
      </c>
      <c r="AC30" s="2010"/>
      <c r="AD30" s="2010"/>
      <c r="AE30" s="2011"/>
      <c r="AF30" s="2006">
        <f t="shared" si="0"/>
        <v>0</v>
      </c>
      <c r="AG30" s="2007"/>
      <c r="AH30" s="2007"/>
      <c r="AI30" s="2007"/>
      <c r="AJ30" s="2008"/>
      <c r="AK30" s="2006">
        <f t="shared" si="1"/>
        <v>0</v>
      </c>
      <c r="AL30" s="2007"/>
      <c r="AM30" s="2007"/>
      <c r="AN30" s="2007"/>
      <c r="AO30" s="2007"/>
      <c r="AP30" s="1369" t="s">
        <v>112</v>
      </c>
      <c r="AQ30" s="1708" t="s">
        <v>619</v>
      </c>
      <c r="AR30" s="1708"/>
      <c r="AS30" s="1708"/>
      <c r="AT30" s="1708"/>
      <c r="AU30" s="1708"/>
    </row>
    <row r="31" spans="1:47" ht="15.6" customHeight="1" x14ac:dyDescent="0.25">
      <c r="A31" s="1996"/>
      <c r="B31" s="1996"/>
      <c r="C31" s="1997"/>
      <c r="D31" s="2000" t="str">
        <f>IFERROR(INDEX(MR!$B$4:$B$2003,MATCH($A31,MR!$A$4:$A$2003,0)),"")</f>
        <v/>
      </c>
      <c r="E31" s="2001"/>
      <c r="F31" s="2001"/>
      <c r="G31" s="2001"/>
      <c r="H31" s="2001"/>
      <c r="I31" s="2001"/>
      <c r="J31" s="2001"/>
      <c r="K31" s="2001"/>
      <c r="L31" s="2001"/>
      <c r="M31" s="2001"/>
      <c r="N31" s="2001"/>
      <c r="O31" s="2001"/>
      <c r="P31" s="2001"/>
      <c r="Q31" s="2001"/>
      <c r="R31" s="2002"/>
      <c r="S31" s="2003"/>
      <c r="T31" s="2004"/>
      <c r="U31" s="2004"/>
      <c r="V31" s="2005"/>
      <c r="W31" s="2003"/>
      <c r="X31" s="2004"/>
      <c r="Y31" s="2004"/>
      <c r="Z31" s="2005"/>
      <c r="AA31" s="1016" t="str">
        <f>IFERROR(INDEX(MR!$E$4:$E$2003,MATCH($A31,MR!$A$4:$A$2003,0)),"")</f>
        <v/>
      </c>
      <c r="AB31" s="2009" t="str">
        <f>IFERROR(INDEX(MR!$F$4:$F$2003,MATCH($A31,MR!$A$4:$A$2003,0)),"")</f>
        <v/>
      </c>
      <c r="AC31" s="2010"/>
      <c r="AD31" s="2010"/>
      <c r="AE31" s="2011"/>
      <c r="AF31" s="2006">
        <f t="shared" si="0"/>
        <v>0</v>
      </c>
      <c r="AG31" s="2007"/>
      <c r="AH31" s="2007"/>
      <c r="AI31" s="2007"/>
      <c r="AJ31" s="2008"/>
      <c r="AK31" s="2006">
        <f t="shared" si="1"/>
        <v>0</v>
      </c>
      <c r="AL31" s="2007"/>
      <c r="AM31" s="2007"/>
      <c r="AN31" s="2007"/>
      <c r="AO31" s="2007"/>
      <c r="AP31" s="1370"/>
      <c r="AQ31" s="1708"/>
      <c r="AR31" s="1708"/>
      <c r="AS31" s="1708"/>
      <c r="AT31" s="1708"/>
      <c r="AU31" s="1708"/>
    </row>
    <row r="32" spans="1:47" ht="15.6" customHeight="1" x14ac:dyDescent="0.25">
      <c r="A32" s="1996"/>
      <c r="B32" s="1996"/>
      <c r="C32" s="1997"/>
      <c r="D32" s="2000" t="str">
        <f>IFERROR(INDEX(MR!$B$4:$B$2003,MATCH($A32,MR!$A$4:$A$2003,0)),"")</f>
        <v/>
      </c>
      <c r="E32" s="2001"/>
      <c r="F32" s="2001"/>
      <c r="G32" s="2001"/>
      <c r="H32" s="2001"/>
      <c r="I32" s="2001"/>
      <c r="J32" s="2001"/>
      <c r="K32" s="2001"/>
      <c r="L32" s="2001"/>
      <c r="M32" s="2001"/>
      <c r="N32" s="2001"/>
      <c r="O32" s="2001"/>
      <c r="P32" s="2001"/>
      <c r="Q32" s="2001"/>
      <c r="R32" s="2002"/>
      <c r="S32" s="2003"/>
      <c r="T32" s="2004"/>
      <c r="U32" s="2004"/>
      <c r="V32" s="2005"/>
      <c r="W32" s="2003"/>
      <c r="X32" s="2004"/>
      <c r="Y32" s="2004"/>
      <c r="Z32" s="2005"/>
      <c r="AA32" s="1016" t="str">
        <f>IFERROR(INDEX(MR!$E$4:$E$2003,MATCH($A32,MR!$A$4:$A$2003,0)),"")</f>
        <v/>
      </c>
      <c r="AB32" s="2009" t="str">
        <f>IFERROR(INDEX(MR!$F$4:$F$2003,MATCH($A32,MR!$A$4:$A$2003,0)),"")</f>
        <v/>
      </c>
      <c r="AC32" s="2010"/>
      <c r="AD32" s="2010"/>
      <c r="AE32" s="2011"/>
      <c r="AF32" s="2006">
        <f t="shared" si="0"/>
        <v>0</v>
      </c>
      <c r="AG32" s="2007"/>
      <c r="AH32" s="2007"/>
      <c r="AI32" s="2007"/>
      <c r="AJ32" s="2008"/>
      <c r="AK32" s="2006">
        <f t="shared" si="1"/>
        <v>0</v>
      </c>
      <c r="AL32" s="2007"/>
      <c r="AM32" s="2007"/>
      <c r="AN32" s="2007"/>
      <c r="AO32" s="2007"/>
      <c r="AP32" s="1369" t="s">
        <v>112</v>
      </c>
      <c r="AQ32" s="1708" t="s">
        <v>617</v>
      </c>
      <c r="AR32" s="1708"/>
      <c r="AS32" s="1708"/>
      <c r="AT32" s="1708"/>
      <c r="AU32" s="1708"/>
    </row>
    <row r="33" spans="1:81" ht="15.6" customHeight="1" x14ac:dyDescent="0.25">
      <c r="A33" s="1996"/>
      <c r="B33" s="1996"/>
      <c r="C33" s="1997"/>
      <c r="D33" s="2000" t="str">
        <f>IFERROR(INDEX(MR!$B$4:$B$2003,MATCH($A33,MR!$A$4:$A$2003,0)),"")</f>
        <v/>
      </c>
      <c r="E33" s="2001"/>
      <c r="F33" s="2001"/>
      <c r="G33" s="2001"/>
      <c r="H33" s="2001"/>
      <c r="I33" s="2001"/>
      <c r="J33" s="2001"/>
      <c r="K33" s="2001"/>
      <c r="L33" s="2001"/>
      <c r="M33" s="2001"/>
      <c r="N33" s="2001"/>
      <c r="O33" s="2001"/>
      <c r="P33" s="2001"/>
      <c r="Q33" s="2001"/>
      <c r="R33" s="2002"/>
      <c r="S33" s="2003"/>
      <c r="T33" s="2004"/>
      <c r="U33" s="2004"/>
      <c r="V33" s="2005"/>
      <c r="W33" s="2003"/>
      <c r="X33" s="2004"/>
      <c r="Y33" s="2004"/>
      <c r="Z33" s="2005"/>
      <c r="AA33" s="1016" t="str">
        <f>IFERROR(INDEX(MR!$E$4:$E$2003,MATCH($A33,MR!$A$4:$A$2003,0)),"")</f>
        <v/>
      </c>
      <c r="AB33" s="2009" t="str">
        <f>IFERROR(INDEX(MR!$F$4:$F$2003,MATCH($A33,MR!$A$4:$A$2003,0)),"")</f>
        <v/>
      </c>
      <c r="AC33" s="2010"/>
      <c r="AD33" s="2010"/>
      <c r="AE33" s="2011"/>
      <c r="AF33" s="2006">
        <f t="shared" si="0"/>
        <v>0</v>
      </c>
      <c r="AG33" s="2007"/>
      <c r="AH33" s="2007"/>
      <c r="AI33" s="2007"/>
      <c r="AJ33" s="2008"/>
      <c r="AK33" s="2006">
        <f t="shared" si="1"/>
        <v>0</v>
      </c>
      <c r="AL33" s="2007"/>
      <c r="AM33" s="2007"/>
      <c r="AN33" s="2007"/>
      <c r="AO33" s="2007"/>
      <c r="AP33" s="1369" t="s">
        <v>112</v>
      </c>
      <c r="AQ33" s="1709" t="s">
        <v>618</v>
      </c>
      <c r="AR33" s="1709"/>
      <c r="AS33" s="1709"/>
      <c r="AT33" s="1709"/>
      <c r="AU33" s="1709"/>
    </row>
    <row r="34" spans="1:81" ht="15.6" customHeight="1" x14ac:dyDescent="0.25">
      <c r="A34" s="1996"/>
      <c r="B34" s="1996"/>
      <c r="C34" s="1997"/>
      <c r="D34" s="2000" t="str">
        <f>IFERROR(INDEX(MR!$B$4:$B$2003,MATCH($A34,MR!$A$4:$A$2003,0)),"")</f>
        <v/>
      </c>
      <c r="E34" s="2001"/>
      <c r="F34" s="2001"/>
      <c r="G34" s="2001"/>
      <c r="H34" s="2001"/>
      <c r="I34" s="2001"/>
      <c r="J34" s="2001"/>
      <c r="K34" s="2001"/>
      <c r="L34" s="2001"/>
      <c r="M34" s="2001"/>
      <c r="N34" s="2001"/>
      <c r="O34" s="2001"/>
      <c r="P34" s="2001"/>
      <c r="Q34" s="2001"/>
      <c r="R34" s="2002"/>
      <c r="S34" s="2003"/>
      <c r="T34" s="2004"/>
      <c r="U34" s="2004"/>
      <c r="V34" s="2005"/>
      <c r="W34" s="2003"/>
      <c r="X34" s="2004"/>
      <c r="Y34" s="2004"/>
      <c r="Z34" s="2005"/>
      <c r="AA34" s="1016" t="str">
        <f>IFERROR(INDEX(MR!$E$4:$E$2003,MATCH($A34,MR!$A$4:$A$2003,0)),"")</f>
        <v/>
      </c>
      <c r="AB34" s="2009" t="str">
        <f>IFERROR(INDEX(MR!$F$4:$F$2003,MATCH($A34,MR!$A$4:$A$2003,0)),"")</f>
        <v/>
      </c>
      <c r="AC34" s="2010"/>
      <c r="AD34" s="2010"/>
      <c r="AE34" s="2011"/>
      <c r="AF34" s="2006">
        <f t="shared" si="0"/>
        <v>0</v>
      </c>
      <c r="AG34" s="2007"/>
      <c r="AH34" s="2007"/>
      <c r="AI34" s="2007"/>
      <c r="AJ34" s="2008"/>
      <c r="AK34" s="2006">
        <f t="shared" si="1"/>
        <v>0</v>
      </c>
      <c r="AL34" s="2007"/>
      <c r="AM34" s="2007"/>
      <c r="AN34" s="2007"/>
      <c r="AO34" s="2007"/>
      <c r="AP34" s="1369" t="s">
        <v>112</v>
      </c>
      <c r="AQ34" s="1553" t="s">
        <v>615</v>
      </c>
      <c r="AR34" s="1553"/>
      <c r="AS34" s="1553"/>
      <c r="AT34" s="1553"/>
      <c r="AU34" s="1553"/>
    </row>
    <row r="35" spans="1:81" ht="15.6" customHeight="1" x14ac:dyDescent="0.25">
      <c r="A35" s="1996"/>
      <c r="B35" s="1996"/>
      <c r="C35" s="1997"/>
      <c r="D35" s="2000" t="str">
        <f>IFERROR(INDEX(MR!$B$4:$B$2003,MATCH($A35,MR!$A$4:$A$2003,0)),"")</f>
        <v/>
      </c>
      <c r="E35" s="2001"/>
      <c r="F35" s="2001"/>
      <c r="G35" s="2001"/>
      <c r="H35" s="2001"/>
      <c r="I35" s="2001"/>
      <c r="J35" s="2001"/>
      <c r="K35" s="2001"/>
      <c r="L35" s="2001"/>
      <c r="M35" s="2001"/>
      <c r="N35" s="2001"/>
      <c r="O35" s="2001"/>
      <c r="P35" s="2001"/>
      <c r="Q35" s="2001"/>
      <c r="R35" s="2002"/>
      <c r="S35" s="2003"/>
      <c r="T35" s="2004"/>
      <c r="U35" s="2004"/>
      <c r="V35" s="2005"/>
      <c r="W35" s="2003"/>
      <c r="X35" s="2004"/>
      <c r="Y35" s="2004"/>
      <c r="Z35" s="2005"/>
      <c r="AA35" s="1016" t="str">
        <f>IFERROR(INDEX(MR!$E$4:$E$2003,MATCH($A35,MR!$A$4:$A$2003,0)),"")</f>
        <v/>
      </c>
      <c r="AB35" s="2009" t="str">
        <f>IFERROR(INDEX(MR!$F$4:$F$2003,MATCH($A35,MR!$A$4:$A$2003,0)),"")</f>
        <v/>
      </c>
      <c r="AC35" s="2010"/>
      <c r="AD35" s="2010"/>
      <c r="AE35" s="2011"/>
      <c r="AF35" s="2006">
        <f t="shared" si="0"/>
        <v>0</v>
      </c>
      <c r="AG35" s="2007"/>
      <c r="AH35" s="2007"/>
      <c r="AI35" s="2007"/>
      <c r="AJ35" s="2008"/>
      <c r="AK35" s="2006">
        <f t="shared" si="1"/>
        <v>0</v>
      </c>
      <c r="AL35" s="2007"/>
      <c r="AM35" s="2007"/>
      <c r="AN35" s="2007"/>
      <c r="AO35" s="2007"/>
      <c r="AP35" s="1370"/>
      <c r="AQ35" s="1553"/>
      <c r="AR35" s="1553"/>
      <c r="AS35" s="1553"/>
      <c r="AT35" s="1553"/>
      <c r="AU35" s="1553"/>
    </row>
    <row r="36" spans="1:81" ht="15.6" customHeight="1" x14ac:dyDescent="0.25">
      <c r="A36" s="1996"/>
      <c r="B36" s="1996"/>
      <c r="C36" s="1997"/>
      <c r="D36" s="2000" t="str">
        <f>IFERROR(INDEX(MR!$B$4:$B$2003,MATCH($A36,MR!$A$4:$A$2003,0)),"")</f>
        <v/>
      </c>
      <c r="E36" s="2001"/>
      <c r="F36" s="2001"/>
      <c r="G36" s="2001"/>
      <c r="H36" s="2001"/>
      <c r="I36" s="2001"/>
      <c r="J36" s="2001"/>
      <c r="K36" s="2001"/>
      <c r="L36" s="2001"/>
      <c r="M36" s="2001"/>
      <c r="N36" s="2001"/>
      <c r="O36" s="2001"/>
      <c r="P36" s="2001"/>
      <c r="Q36" s="2001"/>
      <c r="R36" s="2002"/>
      <c r="S36" s="2003"/>
      <c r="T36" s="2004"/>
      <c r="U36" s="2004"/>
      <c r="V36" s="2005"/>
      <c r="W36" s="2003"/>
      <c r="X36" s="2004"/>
      <c r="Y36" s="2004"/>
      <c r="Z36" s="2005"/>
      <c r="AA36" s="1016" t="str">
        <f>IFERROR(INDEX(MR!$E$4:$E$2003,MATCH($A36,MR!$A$4:$A$2003,0)),"")</f>
        <v/>
      </c>
      <c r="AB36" s="2009" t="str">
        <f>IFERROR(INDEX(MR!$F$4:$F$2003,MATCH($A36,MR!$A$4:$A$2003,0)),"")</f>
        <v/>
      </c>
      <c r="AC36" s="2010"/>
      <c r="AD36" s="2010"/>
      <c r="AE36" s="2011"/>
      <c r="AF36" s="2006">
        <f t="shared" si="0"/>
        <v>0</v>
      </c>
      <c r="AG36" s="2007"/>
      <c r="AH36" s="2007"/>
      <c r="AI36" s="2007"/>
      <c r="AJ36" s="2008"/>
      <c r="AK36" s="2006">
        <f t="shared" si="1"/>
        <v>0</v>
      </c>
      <c r="AL36" s="2007"/>
      <c r="AM36" s="2007"/>
      <c r="AN36" s="2007"/>
      <c r="AO36" s="2007"/>
      <c r="AP36" s="1370"/>
      <c r="AQ36" s="1553"/>
      <c r="AR36" s="1553"/>
      <c r="AS36" s="1553"/>
      <c r="AT36" s="1553"/>
      <c r="AU36" s="1553"/>
    </row>
    <row r="37" spans="1:81" ht="15.6" customHeight="1" x14ac:dyDescent="0.25">
      <c r="A37" s="1996"/>
      <c r="B37" s="1996"/>
      <c r="C37" s="1997"/>
      <c r="D37" s="2000" t="str">
        <f>IFERROR(INDEX(MR!$B$4:$B$2003,MATCH($A37,MR!$A$4:$A$2003,0)),"")</f>
        <v/>
      </c>
      <c r="E37" s="2001"/>
      <c r="F37" s="2001"/>
      <c r="G37" s="2001"/>
      <c r="H37" s="2001"/>
      <c r="I37" s="2001"/>
      <c r="J37" s="2001"/>
      <c r="K37" s="2001"/>
      <c r="L37" s="2001"/>
      <c r="M37" s="2001"/>
      <c r="N37" s="2001"/>
      <c r="O37" s="2001"/>
      <c r="P37" s="2001"/>
      <c r="Q37" s="2001"/>
      <c r="R37" s="2002"/>
      <c r="S37" s="2003"/>
      <c r="T37" s="2004"/>
      <c r="U37" s="2004"/>
      <c r="V37" s="2005"/>
      <c r="W37" s="2003"/>
      <c r="X37" s="2004"/>
      <c r="Y37" s="2004"/>
      <c r="Z37" s="2005"/>
      <c r="AA37" s="1016" t="str">
        <f>IFERROR(INDEX(MR!$E$4:$E$2003,MATCH($A37,MR!$A$4:$A$2003,0)),"")</f>
        <v/>
      </c>
      <c r="AB37" s="2009" t="str">
        <f>IFERROR(INDEX(MR!$F$4:$F$2003,MATCH($A37,MR!$A$4:$A$2003,0)),"")</f>
        <v/>
      </c>
      <c r="AC37" s="2010"/>
      <c r="AD37" s="2010"/>
      <c r="AE37" s="2011"/>
      <c r="AF37" s="2058">
        <f t="shared" si="0"/>
        <v>0</v>
      </c>
      <c r="AG37" s="2059"/>
      <c r="AH37" s="2059"/>
      <c r="AI37" s="2059"/>
      <c r="AJ37" s="2060"/>
      <c r="AK37" s="2058">
        <f t="shared" si="1"/>
        <v>0</v>
      </c>
      <c r="AL37" s="2059"/>
      <c r="AM37" s="2059"/>
      <c r="AN37" s="2059"/>
      <c r="AO37" s="2059"/>
      <c r="AQ37" s="1234"/>
      <c r="AR37" s="1234"/>
      <c r="AS37" s="1234"/>
      <c r="AT37" s="1234"/>
      <c r="AU37" s="1234"/>
    </row>
    <row r="38" spans="1:81" ht="15.6" customHeight="1" x14ac:dyDescent="0.25">
      <c r="A38" s="1996"/>
      <c r="B38" s="1996"/>
      <c r="C38" s="1997"/>
      <c r="D38" s="2000" t="str">
        <f>IFERROR(INDEX(MR!$B$4:$B$2003,MATCH($A38,MR!$A$4:$A$2003,0)),"")</f>
        <v/>
      </c>
      <c r="E38" s="2001"/>
      <c r="F38" s="2001"/>
      <c r="G38" s="2001"/>
      <c r="H38" s="2001"/>
      <c r="I38" s="2001"/>
      <c r="J38" s="2001"/>
      <c r="K38" s="2001"/>
      <c r="L38" s="2001"/>
      <c r="M38" s="2001"/>
      <c r="N38" s="2001"/>
      <c r="O38" s="2001"/>
      <c r="P38" s="2001"/>
      <c r="Q38" s="2001"/>
      <c r="R38" s="2002"/>
      <c r="S38" s="2003"/>
      <c r="T38" s="2004"/>
      <c r="U38" s="2004"/>
      <c r="V38" s="2005"/>
      <c r="W38" s="2003"/>
      <c r="X38" s="2004"/>
      <c r="Y38" s="2004"/>
      <c r="Z38" s="2005"/>
      <c r="AA38" s="1016" t="str">
        <f>IFERROR(INDEX(MR!$E$4:$E$2003,MATCH($A38,MR!$A$4:$A$2003,0)),"")</f>
        <v/>
      </c>
      <c r="AB38" s="2009" t="str">
        <f>IFERROR(INDEX(MR!$F$4:$F$2003,MATCH($A38,MR!$A$4:$A$2003,0)),"")</f>
        <v/>
      </c>
      <c r="AC38" s="2010"/>
      <c r="AD38" s="2010"/>
      <c r="AE38" s="2011"/>
      <c r="AF38" s="2055">
        <f t="shared" si="0"/>
        <v>0</v>
      </c>
      <c r="AG38" s="2056"/>
      <c r="AH38" s="2056"/>
      <c r="AI38" s="2056"/>
      <c r="AJ38" s="2057"/>
      <c r="AK38" s="2055">
        <f t="shared" si="1"/>
        <v>0</v>
      </c>
      <c r="AL38" s="2056"/>
      <c r="AM38" s="2056"/>
      <c r="AN38" s="2056"/>
      <c r="AO38" s="2056"/>
      <c r="AQ38" s="1117"/>
      <c r="AR38" s="1116"/>
      <c r="AS38" s="1116"/>
      <c r="AT38" s="1116"/>
      <c r="AU38" s="1116"/>
    </row>
    <row r="39" spans="1:81" x14ac:dyDescent="0.25">
      <c r="Y39" s="1000"/>
      <c r="Z39" s="1000"/>
      <c r="AA39" s="1000"/>
      <c r="AB39" s="1000"/>
      <c r="AC39" s="1000"/>
      <c r="AD39" s="1000"/>
      <c r="AE39" s="996" t="s">
        <v>78</v>
      </c>
      <c r="AF39" s="2061">
        <f>SUBTOTAL(9,AF19:AJ38)</f>
        <v>0</v>
      </c>
      <c r="AG39" s="2062"/>
      <c r="AH39" s="2062"/>
      <c r="AI39" s="2062"/>
      <c r="AJ39" s="2063"/>
      <c r="AK39" s="2061">
        <f>SUBTOTAL(9,AK19:AO38)</f>
        <v>0</v>
      </c>
      <c r="AL39" s="2062"/>
      <c r="AM39" s="2062"/>
      <c r="AN39" s="2062"/>
      <c r="AO39" s="2062"/>
      <c r="AQ39" s="1116"/>
      <c r="AR39" s="1116"/>
      <c r="AS39" s="1116"/>
      <c r="AT39" s="1116"/>
      <c r="AU39" s="1116"/>
    </row>
    <row r="40" spans="1:81" x14ac:dyDescent="0.25">
      <c r="Y40" s="1000"/>
      <c r="Z40" s="1000"/>
      <c r="AA40" s="1000"/>
      <c r="AB40" s="1000"/>
      <c r="AC40" s="1000"/>
      <c r="AD40" s="1000"/>
      <c r="AE40" s="996" t="s">
        <v>46</v>
      </c>
      <c r="AF40" s="980"/>
      <c r="AG40" s="981"/>
      <c r="AH40" s="981"/>
      <c r="AI40" s="981"/>
      <c r="AJ40" s="982"/>
      <c r="AK40" s="980"/>
      <c r="AL40" s="981"/>
      <c r="AM40" s="981"/>
      <c r="AN40" s="981"/>
      <c r="AO40" s="981"/>
    </row>
    <row r="41" spans="1:81" ht="13.2" customHeight="1" x14ac:dyDescent="0.25">
      <c r="Y41" s="1000"/>
      <c r="Z41" s="1000"/>
      <c r="AA41" s="1000"/>
      <c r="AB41" s="1000"/>
      <c r="AC41" s="1000"/>
      <c r="AD41" s="1000"/>
      <c r="AE41" s="1000"/>
      <c r="AF41" s="2065">
        <f>AF39+AK39</f>
        <v>0</v>
      </c>
      <c r="AG41" s="2066"/>
      <c r="AH41" s="2066"/>
      <c r="AI41" s="2066"/>
      <c r="AJ41" s="2066"/>
      <c r="AK41" s="2066"/>
      <c r="AL41" s="2066"/>
      <c r="AM41" s="2066"/>
      <c r="AN41" s="2066"/>
      <c r="AO41" s="2066"/>
    </row>
    <row r="42" spans="1:81" ht="13.2" customHeight="1" x14ac:dyDescent="0.25">
      <c r="Y42" s="1000"/>
      <c r="Z42" s="1000"/>
      <c r="AA42" s="1000"/>
      <c r="AB42" s="1000"/>
      <c r="AC42" s="1000"/>
      <c r="AD42" s="1000"/>
      <c r="AE42" s="996" t="s">
        <v>445</v>
      </c>
      <c r="AF42" s="2067"/>
      <c r="AG42" s="2068"/>
      <c r="AH42" s="2068"/>
      <c r="AI42" s="2068"/>
      <c r="AJ42" s="2068"/>
      <c r="AK42" s="2068"/>
      <c r="AL42" s="2068"/>
      <c r="AM42" s="2068"/>
      <c r="AN42" s="2068"/>
      <c r="AO42" s="2068"/>
    </row>
    <row r="43" spans="1:81" x14ac:dyDescent="0.25">
      <c r="Y43" s="1000"/>
      <c r="Z43" s="1000"/>
      <c r="AA43" s="1000"/>
      <c r="AB43" s="1000"/>
      <c r="AC43" s="992"/>
      <c r="AD43" s="1000"/>
      <c r="AE43" s="997" t="s">
        <v>46</v>
      </c>
      <c r="AF43" s="1000"/>
      <c r="AG43" s="1000"/>
      <c r="AH43" s="1000"/>
      <c r="AI43" s="1000"/>
      <c r="AJ43" s="1000"/>
      <c r="AK43" s="1000"/>
      <c r="AL43" s="1000"/>
      <c r="AM43" s="1000"/>
      <c r="AN43" s="1000"/>
      <c r="AO43" s="1000"/>
    </row>
    <row r="44" spans="1:81" x14ac:dyDescent="0.25">
      <c r="A44" s="992" t="s">
        <v>287</v>
      </c>
      <c r="B44" s="992"/>
      <c r="C44" s="992"/>
      <c r="D44" s="992"/>
      <c r="E44" s="992"/>
      <c r="F44" s="992"/>
      <c r="G44" s="992"/>
      <c r="I44" s="741"/>
      <c r="J44" s="741"/>
      <c r="L44" s="2069"/>
      <c r="M44" s="2069"/>
      <c r="N44" s="2069"/>
      <c r="P44" s="801" t="s">
        <v>481</v>
      </c>
      <c r="Q44" s="742"/>
      <c r="R44" s="742"/>
      <c r="S44" s="742"/>
      <c r="T44" s="742"/>
      <c r="U44" s="742"/>
      <c r="V44" s="716"/>
      <c r="X44" s="999" t="s">
        <v>177</v>
      </c>
      <c r="Y44" s="992"/>
      <c r="Z44" s="1000"/>
      <c r="AA44" s="992" t="s">
        <v>42</v>
      </c>
      <c r="AB44" s="1000"/>
      <c r="AC44" s="509"/>
      <c r="AD44" s="509"/>
      <c r="AE44" s="509"/>
      <c r="AF44" s="509"/>
      <c r="AG44" s="509"/>
      <c r="AH44" s="509"/>
      <c r="AI44" s="509"/>
      <c r="AJ44" s="509"/>
      <c r="AK44" s="509"/>
      <c r="AL44" s="509"/>
      <c r="AM44" s="509"/>
      <c r="AN44" s="509"/>
      <c r="AO44" s="509"/>
    </row>
    <row r="45" spans="1:81" ht="8.1" customHeight="1" x14ac:dyDescent="0.25">
      <c r="A45" s="509"/>
      <c r="B45" s="509"/>
      <c r="C45" s="509"/>
      <c r="D45" s="509"/>
      <c r="E45" s="509"/>
      <c r="F45" s="509"/>
      <c r="G45" s="509"/>
      <c r="H45" s="509"/>
      <c r="I45" s="509"/>
      <c r="J45" s="509"/>
      <c r="K45" s="509"/>
      <c r="L45" s="509"/>
      <c r="M45" s="509"/>
      <c r="N45" s="509"/>
      <c r="O45" s="509"/>
      <c r="P45" s="509"/>
      <c r="Q45" s="509"/>
      <c r="R45" s="509"/>
      <c r="S45" s="509"/>
      <c r="T45" s="509"/>
      <c r="U45" s="509"/>
      <c r="V45" s="509"/>
      <c r="W45" s="509"/>
      <c r="X45" s="509"/>
      <c r="Y45" s="509"/>
      <c r="Z45" s="509"/>
      <c r="AA45" s="509"/>
      <c r="AB45" s="509"/>
      <c r="AC45" s="509"/>
      <c r="AD45" s="509"/>
      <c r="AE45" s="509"/>
      <c r="AF45" s="509"/>
      <c r="AG45" s="509"/>
      <c r="AH45" s="509"/>
      <c r="AI45" s="509"/>
      <c r="AJ45" s="509"/>
      <c r="AK45" s="509"/>
      <c r="AL45" s="509"/>
      <c r="AM45" s="509"/>
      <c r="AN45" s="509"/>
      <c r="AO45" s="509"/>
    </row>
    <row r="46" spans="1:81" ht="12.75" customHeight="1" x14ac:dyDescent="0.25">
      <c r="A46" s="940" t="s">
        <v>91</v>
      </c>
      <c r="B46" s="738"/>
      <c r="C46" s="941" t="s">
        <v>203</v>
      </c>
      <c r="D46" s="941"/>
      <c r="E46" s="941"/>
      <c r="F46" s="941"/>
      <c r="G46" s="738" t="s">
        <v>635</v>
      </c>
      <c r="H46" s="942"/>
      <c r="I46" s="1585"/>
      <c r="J46" s="1585"/>
      <c r="K46" s="1585"/>
      <c r="L46" s="1585"/>
      <c r="M46" s="1585"/>
      <c r="N46" s="1585"/>
      <c r="O46" s="1585"/>
      <c r="P46" s="1585"/>
      <c r="Q46" s="1585"/>
      <c r="R46" s="1585"/>
      <c r="S46" s="1585"/>
      <c r="T46" s="1585"/>
      <c r="U46" s="1585"/>
      <c r="V46" s="942"/>
      <c r="W46" s="947" t="s">
        <v>494</v>
      </c>
      <c r="X46" s="942"/>
      <c r="Y46" s="942"/>
      <c r="Z46" s="942"/>
      <c r="AA46" s="942"/>
      <c r="AB46" s="942"/>
      <c r="AC46" s="942"/>
      <c r="AD46" s="942"/>
      <c r="AE46" s="942"/>
      <c r="AF46" s="942"/>
      <c r="AG46" s="944"/>
      <c r="AH46" s="944"/>
      <c r="AI46" s="948"/>
      <c r="AJ46" s="940"/>
      <c r="AK46" s="738"/>
      <c r="AL46" s="738"/>
      <c r="AM46" s="738"/>
      <c r="AN46" s="738"/>
      <c r="AO46" s="738"/>
      <c r="AP46" s="1000"/>
      <c r="AQ46" s="796"/>
      <c r="AR46" s="796"/>
      <c r="AS46" s="796"/>
      <c r="AT46" s="796"/>
      <c r="AU46" s="796"/>
      <c r="AV46" s="796"/>
      <c r="AW46" s="796"/>
      <c r="AX46" s="796"/>
      <c r="AY46" s="796"/>
      <c r="AZ46" s="796"/>
      <c r="BA46" s="796"/>
      <c r="BB46" s="1000"/>
      <c r="BC46" s="1000"/>
    </row>
    <row r="47" spans="1:81" ht="8.1" customHeight="1" x14ac:dyDescent="0.25">
      <c r="A47" s="994"/>
      <c r="V47" s="19"/>
      <c r="Y47" s="994"/>
      <c r="Z47" s="994"/>
      <c r="AH47" s="994"/>
      <c r="AI47" s="994"/>
      <c r="AJ47" s="994"/>
      <c r="AK47" s="994"/>
      <c r="AL47" s="994"/>
      <c r="AM47" s="994"/>
      <c r="AN47" s="994"/>
      <c r="AO47" s="994"/>
      <c r="AP47" s="984"/>
      <c r="AQ47" s="163"/>
      <c r="AR47" s="163"/>
      <c r="AS47" s="163"/>
      <c r="AT47" s="213"/>
      <c r="AU47" s="213"/>
      <c r="AV47" s="994"/>
      <c r="AW47" s="994"/>
      <c r="AX47" s="994"/>
      <c r="AY47" s="994"/>
      <c r="AZ47" s="994"/>
    </row>
    <row r="48" spans="1:81" s="994" customFormat="1" ht="12.75" customHeight="1" x14ac:dyDescent="0.25">
      <c r="A48" s="1766" t="s">
        <v>255</v>
      </c>
      <c r="B48" s="1766"/>
      <c r="C48" s="1766"/>
      <c r="D48" s="1766"/>
      <c r="E48" s="1766"/>
      <c r="F48" s="1766"/>
      <c r="G48" s="1615"/>
      <c r="H48" s="1613" t="s">
        <v>63</v>
      </c>
      <c r="I48" s="1766"/>
      <c r="J48" s="1766"/>
      <c r="K48" s="1766"/>
      <c r="L48" s="1766"/>
      <c r="M48" s="1766"/>
      <c r="N48" s="1615"/>
      <c r="O48" s="1613" t="s">
        <v>648</v>
      </c>
      <c r="P48" s="1766"/>
      <c r="Q48" s="1766"/>
      <c r="R48" s="1766"/>
      <c r="S48" s="1766"/>
      <c r="T48" s="1766"/>
      <c r="U48" s="1766"/>
      <c r="V48" s="1766"/>
      <c r="W48" s="1766"/>
      <c r="X48" s="1766"/>
      <c r="Y48" s="1766"/>
      <c r="Z48" s="1766"/>
      <c r="AA48" s="1615"/>
      <c r="AB48" s="1613" t="s">
        <v>436</v>
      </c>
      <c r="AC48" s="1766"/>
      <c r="AD48" s="1766"/>
      <c r="AE48" s="1766"/>
      <c r="AF48" s="1766"/>
      <c r="AG48" s="1766"/>
      <c r="AH48" s="1615"/>
      <c r="AI48" s="1767" t="s">
        <v>258</v>
      </c>
      <c r="AJ48" s="1768"/>
      <c r="AK48" s="1768"/>
      <c r="AL48" s="1768"/>
      <c r="AM48" s="1768"/>
      <c r="AN48" s="1768"/>
      <c r="AO48" s="1768"/>
      <c r="AQ48" s="256"/>
      <c r="AR48" s="256"/>
      <c r="AS48" s="1001"/>
      <c r="AT48" s="175"/>
      <c r="AU48" s="175"/>
      <c r="AV48" s="917"/>
      <c r="AW48" s="917"/>
      <c r="AX48" s="917"/>
      <c r="AY48" s="917"/>
      <c r="AZ48" s="917"/>
      <c r="BA48" s="917"/>
      <c r="BB48" s="917"/>
      <c r="BC48" s="917"/>
      <c r="BD48" s="917"/>
      <c r="BE48" s="917"/>
      <c r="BF48" s="917"/>
      <c r="BG48" s="917"/>
      <c r="BH48" s="917"/>
      <c r="BI48" s="917"/>
      <c r="BJ48" s="917"/>
      <c r="BK48" s="917"/>
      <c r="BL48" s="917"/>
      <c r="BM48" s="917"/>
      <c r="BN48" s="917"/>
      <c r="BO48" s="917"/>
      <c r="BP48" s="917"/>
      <c r="BQ48" s="917"/>
      <c r="BR48" s="917"/>
      <c r="BS48" s="917"/>
      <c r="BT48" s="917"/>
      <c r="BU48" s="917"/>
      <c r="BV48" s="917"/>
      <c r="BW48" s="917"/>
      <c r="BX48" s="917"/>
      <c r="BY48" s="917"/>
      <c r="BZ48" s="917"/>
      <c r="CA48" s="917"/>
      <c r="CB48" s="917"/>
      <c r="CC48" s="917"/>
    </row>
    <row r="49" spans="1:82" s="994" customFormat="1" ht="12.75" customHeight="1" x14ac:dyDescent="0.25">
      <c r="A49" s="917"/>
      <c r="B49" s="917"/>
      <c r="C49" s="917"/>
      <c r="D49" s="917"/>
      <c r="E49" s="917"/>
      <c r="F49" s="917"/>
      <c r="G49" s="995"/>
      <c r="H49" s="1595" t="s">
        <v>34</v>
      </c>
      <c r="I49" s="1596"/>
      <c r="J49" s="1596"/>
      <c r="K49" s="1596"/>
      <c r="L49" s="1596"/>
      <c r="M49" s="1596"/>
      <c r="N49" s="1597"/>
      <c r="O49" s="1595" t="s">
        <v>35</v>
      </c>
      <c r="P49" s="1596"/>
      <c r="Q49" s="1596"/>
      <c r="R49" s="1596"/>
      <c r="S49" s="1596"/>
      <c r="T49" s="1596"/>
      <c r="U49" s="1596"/>
      <c r="V49" s="1596"/>
      <c r="W49" s="1596"/>
      <c r="X49" s="1596"/>
      <c r="Y49" s="1596"/>
      <c r="Z49" s="1596"/>
      <c r="AA49" s="1597"/>
      <c r="AB49" s="1617" t="s">
        <v>356</v>
      </c>
      <c r="AC49" s="1617"/>
      <c r="AD49" s="1617"/>
      <c r="AE49" s="1617"/>
      <c r="AF49" s="1617"/>
      <c r="AG49" s="1617"/>
      <c r="AH49" s="1618"/>
      <c r="AI49" s="1616" t="s">
        <v>357</v>
      </c>
      <c r="AJ49" s="1617"/>
      <c r="AK49" s="1617"/>
      <c r="AL49" s="1617"/>
      <c r="AM49" s="1617"/>
      <c r="AN49" s="1617"/>
      <c r="AO49" s="1617"/>
      <c r="AQ49" s="256"/>
      <c r="AR49" s="256"/>
      <c r="AS49" s="1001"/>
      <c r="AT49" s="175"/>
      <c r="AU49" s="175"/>
      <c r="AV49" s="917"/>
      <c r="AW49" s="917"/>
      <c r="AX49" s="917"/>
      <c r="AY49" s="917"/>
      <c r="AZ49" s="917"/>
      <c r="BA49" s="917"/>
      <c r="BB49" s="917"/>
      <c r="BC49" s="917"/>
      <c r="BD49" s="917"/>
      <c r="BE49" s="917"/>
      <c r="BF49" s="917"/>
      <c r="BG49" s="917"/>
      <c r="BH49" s="917"/>
      <c r="BI49" s="917"/>
      <c r="BJ49" s="917"/>
      <c r="BK49" s="917"/>
      <c r="BL49" s="917"/>
      <c r="BM49" s="917"/>
      <c r="BN49" s="917"/>
      <c r="BO49" s="917"/>
      <c r="BP49" s="917"/>
      <c r="BQ49" s="917"/>
      <c r="BR49" s="917"/>
      <c r="BS49" s="917"/>
      <c r="BT49" s="917"/>
      <c r="BU49" s="917"/>
      <c r="BV49" s="917"/>
      <c r="BW49" s="917"/>
      <c r="BX49" s="917"/>
      <c r="BY49" s="917"/>
      <c r="BZ49" s="917"/>
      <c r="CA49" s="917"/>
      <c r="CB49" s="917"/>
      <c r="CC49" s="917"/>
    </row>
    <row r="50" spans="1:82" s="994" customFormat="1" x14ac:dyDescent="0.25">
      <c r="A50" s="917"/>
      <c r="B50" s="917"/>
      <c r="C50" s="917"/>
      <c r="D50" s="917"/>
      <c r="E50" s="917"/>
      <c r="F50" s="917"/>
      <c r="G50" s="995"/>
      <c r="H50" s="1595"/>
      <c r="I50" s="1596"/>
      <c r="J50" s="1596"/>
      <c r="K50" s="1596"/>
      <c r="L50" s="1596"/>
      <c r="M50" s="1596"/>
      <c r="N50" s="1597"/>
      <c r="O50" s="1595"/>
      <c r="P50" s="1596"/>
      <c r="Q50" s="1596"/>
      <c r="R50" s="1596"/>
      <c r="S50" s="1596"/>
      <c r="T50" s="1596"/>
      <c r="U50" s="1596"/>
      <c r="V50" s="1596"/>
      <c r="W50" s="1596"/>
      <c r="X50" s="1596"/>
      <c r="Y50" s="1596"/>
      <c r="Z50" s="1596"/>
      <c r="AA50" s="1597"/>
      <c r="AH50" s="995"/>
      <c r="AQ50" s="256"/>
      <c r="AR50" s="256"/>
      <c r="AS50" s="1001"/>
      <c r="AT50" s="175"/>
      <c r="AU50" s="175"/>
      <c r="AV50" s="917"/>
      <c r="AW50" s="917"/>
      <c r="AX50" s="917"/>
      <c r="AY50" s="917"/>
      <c r="AZ50" s="917"/>
      <c r="BA50" s="917"/>
      <c r="BB50" s="917"/>
      <c r="BC50" s="917"/>
      <c r="BD50" s="917"/>
      <c r="BE50" s="917"/>
      <c r="BF50" s="917"/>
      <c r="BG50" s="917"/>
      <c r="BH50" s="917"/>
      <c r="BI50" s="917"/>
      <c r="BJ50" s="917"/>
      <c r="BK50" s="917"/>
      <c r="BL50" s="917"/>
      <c r="BM50" s="917"/>
      <c r="BN50" s="917"/>
      <c r="BO50" s="917"/>
      <c r="BP50" s="917"/>
      <c r="BQ50" s="917"/>
      <c r="BR50" s="917"/>
      <c r="BS50" s="917"/>
      <c r="BT50" s="917"/>
      <c r="BU50" s="917"/>
      <c r="BV50" s="917"/>
      <c r="BW50" s="917"/>
      <c r="BX50" s="917"/>
      <c r="BY50" s="917"/>
      <c r="BZ50" s="917"/>
      <c r="CA50" s="917"/>
      <c r="CB50" s="917"/>
      <c r="CC50" s="917"/>
    </row>
    <row r="51" spans="1:82" s="994" customFormat="1" x14ac:dyDescent="0.25">
      <c r="A51" s="917"/>
      <c r="B51" s="917"/>
      <c r="C51" s="917"/>
      <c r="D51" s="917"/>
      <c r="E51" s="917"/>
      <c r="F51" s="917"/>
      <c r="G51" s="995"/>
      <c r="H51" s="917"/>
      <c r="I51" s="917"/>
      <c r="J51" s="917"/>
      <c r="K51" s="917"/>
      <c r="L51" s="917"/>
      <c r="N51" s="995"/>
      <c r="O51" s="993"/>
      <c r="AA51" s="995"/>
      <c r="AH51" s="995"/>
      <c r="AQ51" s="256"/>
      <c r="AR51" s="256"/>
      <c r="AS51" s="1001"/>
      <c r="AT51" s="175"/>
      <c r="AU51" s="175"/>
      <c r="AV51" s="917"/>
      <c r="AW51" s="917"/>
      <c r="AX51" s="917"/>
      <c r="AY51" s="917"/>
      <c r="AZ51" s="917"/>
      <c r="BA51" s="917"/>
      <c r="BB51" s="917"/>
      <c r="BC51" s="917"/>
      <c r="BD51" s="917"/>
      <c r="BE51" s="917"/>
      <c r="BF51" s="917"/>
      <c r="BG51" s="917"/>
      <c r="BH51" s="917"/>
      <c r="BI51" s="917"/>
      <c r="BJ51" s="917"/>
      <c r="BK51" s="917"/>
      <c r="BL51" s="917"/>
      <c r="BM51" s="917"/>
      <c r="BN51" s="917"/>
      <c r="BO51" s="917"/>
      <c r="BP51" s="917"/>
      <c r="BQ51" s="917"/>
      <c r="BR51" s="917"/>
      <c r="BS51" s="917"/>
      <c r="BT51" s="917"/>
      <c r="BU51" s="917"/>
      <c r="BV51" s="917"/>
      <c r="BW51" s="917"/>
      <c r="BX51" s="917"/>
      <c r="BY51" s="917"/>
      <c r="BZ51" s="917"/>
      <c r="CA51" s="917"/>
      <c r="CB51" s="917"/>
      <c r="CC51" s="917"/>
    </row>
    <row r="52" spans="1:82" s="994" customFormat="1" x14ac:dyDescent="0.25">
      <c r="A52" s="917"/>
      <c r="B52" s="917"/>
      <c r="C52" s="917"/>
      <c r="D52" s="917"/>
      <c r="E52" s="917"/>
      <c r="F52" s="917"/>
      <c r="G52" s="995"/>
      <c r="H52" s="917"/>
      <c r="I52" s="917"/>
      <c r="J52" s="917"/>
      <c r="K52" s="917"/>
      <c r="L52" s="917"/>
      <c r="N52" s="995"/>
      <c r="O52" s="993"/>
      <c r="AA52" s="995"/>
      <c r="AH52" s="995"/>
      <c r="AQ52" s="256"/>
      <c r="AR52" s="256"/>
      <c r="AS52" s="1001"/>
      <c r="AT52" s="175"/>
      <c r="AU52" s="175"/>
      <c r="AV52" s="917"/>
      <c r="AW52" s="917"/>
      <c r="AX52" s="917"/>
      <c r="AY52" s="917"/>
      <c r="AZ52" s="917"/>
      <c r="BA52" s="917"/>
      <c r="BB52" s="917"/>
      <c r="BC52" s="917"/>
      <c r="BD52" s="917"/>
      <c r="BE52" s="917"/>
      <c r="BF52" s="917"/>
      <c r="BG52" s="917"/>
      <c r="BH52" s="917"/>
      <c r="BI52" s="917"/>
      <c r="BJ52" s="917"/>
      <c r="BK52" s="917"/>
      <c r="BL52" s="917"/>
      <c r="BM52" s="917"/>
      <c r="BN52" s="917"/>
      <c r="BO52" s="917"/>
      <c r="BP52" s="917"/>
      <c r="BQ52" s="917"/>
      <c r="BR52" s="917"/>
      <c r="BS52" s="917"/>
      <c r="BT52" s="917"/>
      <c r="BU52" s="917"/>
      <c r="BV52" s="917"/>
      <c r="BW52" s="917"/>
      <c r="BX52" s="917"/>
      <c r="BY52" s="917"/>
      <c r="BZ52" s="917"/>
      <c r="CA52" s="917"/>
      <c r="CB52" s="917"/>
      <c r="CC52" s="917"/>
    </row>
    <row r="53" spans="1:82" s="909" customFormat="1" x14ac:dyDescent="0.25">
      <c r="G53" s="417"/>
      <c r="N53" s="417"/>
      <c r="O53" s="18"/>
      <c r="AA53" s="417"/>
      <c r="AH53" s="417"/>
      <c r="AP53" s="1003"/>
      <c r="AQ53" s="163"/>
      <c r="AR53" s="163"/>
      <c r="AS53" s="63"/>
      <c r="AT53" s="213"/>
      <c r="AU53" s="213"/>
      <c r="AV53" s="1003"/>
      <c r="AW53" s="1003"/>
      <c r="AX53" s="1003"/>
      <c r="AY53" s="1003"/>
      <c r="AZ53" s="1003"/>
      <c r="BA53" s="1003"/>
      <c r="BB53" s="1003"/>
      <c r="BC53" s="1003"/>
      <c r="BD53" s="1003"/>
      <c r="BE53" s="1003"/>
      <c r="BF53" s="1003"/>
      <c r="BG53" s="1003"/>
      <c r="BH53" s="1003"/>
      <c r="BI53" s="1003"/>
      <c r="BJ53" s="1003"/>
      <c r="BK53" s="1003"/>
      <c r="BL53" s="1003"/>
      <c r="BM53" s="1003"/>
      <c r="BN53" s="1003"/>
      <c r="BO53" s="1003"/>
      <c r="BP53" s="1003"/>
      <c r="BQ53" s="1003"/>
      <c r="BR53" s="1003"/>
      <c r="BS53" s="1003"/>
      <c r="BT53" s="1003"/>
      <c r="BU53" s="1003"/>
      <c r="BV53" s="1003"/>
      <c r="BW53" s="1003"/>
      <c r="BX53" s="1003"/>
      <c r="BY53" s="1003"/>
      <c r="BZ53" s="1003"/>
      <c r="CA53" s="1003"/>
      <c r="CB53" s="1003"/>
      <c r="CC53" s="1003"/>
      <c r="CD53" s="1003"/>
    </row>
    <row r="54" spans="1:82" s="994" customFormat="1" x14ac:dyDescent="0.25">
      <c r="A54" s="356" t="s">
        <v>42</v>
      </c>
      <c r="B54" s="2064" t="s">
        <v>43</v>
      </c>
      <c r="C54" s="2064"/>
      <c r="D54" s="2064"/>
      <c r="E54" s="2064"/>
      <c r="F54" s="2064"/>
      <c r="G54" s="2064"/>
      <c r="H54" s="2064"/>
      <c r="I54" s="2064"/>
      <c r="J54" s="2064"/>
      <c r="K54" s="2064"/>
      <c r="L54" s="2064"/>
      <c r="M54" s="2064"/>
      <c r="N54" s="2064"/>
      <c r="O54" s="2064"/>
      <c r="P54" s="2064"/>
      <c r="Q54" s="2064"/>
      <c r="R54" s="2064"/>
      <c r="S54" s="2064"/>
      <c r="T54" s="2064"/>
      <c r="U54" s="2064"/>
      <c r="V54" s="2064"/>
      <c r="W54" s="2064"/>
      <c r="X54" s="2064"/>
      <c r="Y54" s="2064"/>
      <c r="Z54" s="2064"/>
      <c r="AA54" s="2064"/>
      <c r="AB54" s="2064"/>
      <c r="AC54" s="2064"/>
      <c r="AD54" s="2064"/>
      <c r="AE54" s="2064"/>
      <c r="AF54" s="2064"/>
      <c r="AG54" s="2064"/>
      <c r="AH54" s="2064"/>
      <c r="AI54" s="2064"/>
      <c r="AJ54" s="2064"/>
      <c r="AK54" s="2064"/>
      <c r="AL54" s="2064"/>
      <c r="AM54" s="2064"/>
      <c r="AN54" s="2064"/>
      <c r="AO54" s="2064"/>
      <c r="AP54" s="1003"/>
      <c r="AQ54" s="939"/>
      <c r="AR54" s="163"/>
      <c r="AS54" s="163"/>
      <c r="AT54" s="213"/>
      <c r="AU54" s="213"/>
      <c r="AV54" s="1003"/>
      <c r="AW54" s="1003"/>
      <c r="AX54" s="1003"/>
      <c r="AY54" s="1003"/>
      <c r="AZ54" s="1003"/>
      <c r="BA54" s="1003"/>
      <c r="BB54" s="1003"/>
      <c r="BC54" s="1003"/>
      <c r="BD54" s="1003"/>
      <c r="BE54" s="1003"/>
      <c r="BF54" s="1003"/>
      <c r="BG54" s="1003"/>
      <c r="BH54" s="1003"/>
      <c r="BI54" s="1003"/>
      <c r="BJ54" s="1003"/>
      <c r="BK54" s="1003"/>
      <c r="BL54" s="1003"/>
      <c r="BM54" s="1003"/>
      <c r="BN54" s="1003"/>
      <c r="BO54" s="1003"/>
      <c r="BP54" s="1003"/>
      <c r="BQ54" s="1003"/>
      <c r="BR54" s="1003"/>
      <c r="BS54" s="1003"/>
      <c r="BT54" s="1003"/>
      <c r="BU54" s="1003"/>
      <c r="BV54" s="1003"/>
      <c r="BW54" s="1003"/>
      <c r="BX54" s="1003"/>
      <c r="BY54" s="1003"/>
      <c r="BZ54" s="1003"/>
      <c r="CA54" s="1003"/>
      <c r="CB54" s="1003"/>
      <c r="CC54" s="1003"/>
      <c r="CD54" s="1003"/>
    </row>
    <row r="55" spans="1:82" s="994" customFormat="1" x14ac:dyDescent="0.25">
      <c r="A55" s="356" t="s">
        <v>44</v>
      </c>
      <c r="B55" s="2054" t="s">
        <v>161</v>
      </c>
      <c r="C55" s="2054"/>
      <c r="D55" s="2054"/>
      <c r="E55" s="2054"/>
      <c r="F55" s="2054"/>
      <c r="G55" s="2054"/>
      <c r="H55" s="2054"/>
      <c r="I55" s="2054"/>
      <c r="J55" s="2054"/>
      <c r="K55" s="2054"/>
      <c r="L55" s="2054"/>
      <c r="M55" s="2054"/>
      <c r="N55" s="2054"/>
      <c r="O55" s="2054"/>
      <c r="P55" s="2054"/>
      <c r="Q55" s="2054"/>
      <c r="R55" s="2054"/>
      <c r="S55" s="2054"/>
      <c r="T55" s="2054"/>
      <c r="U55" s="2054"/>
      <c r="V55" s="2054"/>
      <c r="W55" s="2054"/>
      <c r="X55" s="2054"/>
      <c r="Y55" s="2054"/>
      <c r="Z55" s="2054"/>
      <c r="AA55" s="2054"/>
      <c r="AB55" s="2054"/>
      <c r="AC55" s="2054"/>
      <c r="AD55" s="2054"/>
      <c r="AE55" s="2054"/>
      <c r="AF55" s="2054"/>
      <c r="AG55" s="2054"/>
      <c r="AH55" s="2054"/>
      <c r="AI55" s="2054"/>
      <c r="AJ55" s="2054"/>
      <c r="AK55" s="2054"/>
      <c r="AL55" s="2054"/>
      <c r="AM55" s="2054"/>
      <c r="AN55" s="2054"/>
      <c r="AO55" s="2054"/>
      <c r="AP55" s="1003"/>
      <c r="AQ55" s="939"/>
      <c r="AR55" s="163"/>
      <c r="AS55" s="163"/>
      <c r="AT55" s="213"/>
      <c r="AU55" s="213"/>
      <c r="AV55" s="1003"/>
      <c r="AW55" s="1003"/>
      <c r="AX55" s="1003"/>
      <c r="AY55" s="1003"/>
      <c r="AZ55" s="1003"/>
      <c r="BA55" s="1003"/>
      <c r="BB55" s="1003"/>
      <c r="BC55" s="1003"/>
      <c r="BD55" s="1003"/>
      <c r="BE55" s="1003"/>
      <c r="BF55" s="1003"/>
      <c r="BG55" s="1003"/>
      <c r="BH55" s="1003"/>
      <c r="BI55" s="1003"/>
      <c r="BJ55" s="1003"/>
      <c r="BK55" s="1003"/>
      <c r="BL55" s="1003"/>
      <c r="BM55" s="1003"/>
      <c r="BN55" s="1003"/>
      <c r="BO55" s="1003"/>
      <c r="BP55" s="1003"/>
      <c r="BQ55" s="1003"/>
      <c r="BR55" s="1003"/>
      <c r="BS55" s="1003"/>
      <c r="BT55" s="1003"/>
      <c r="BU55" s="1003"/>
      <c r="BV55" s="1003"/>
      <c r="BW55" s="1003"/>
      <c r="BX55" s="1003"/>
      <c r="BY55" s="1003"/>
      <c r="BZ55" s="1003"/>
      <c r="CA55" s="1003"/>
      <c r="CB55" s="1003"/>
      <c r="CC55" s="1003"/>
      <c r="CD55" s="1003"/>
    </row>
    <row r="56" spans="1:82" s="994" customFormat="1" x14ac:dyDescent="0.25">
      <c r="A56" s="356" t="s">
        <v>150</v>
      </c>
      <c r="B56" s="2054" t="s">
        <v>467</v>
      </c>
      <c r="C56" s="2054"/>
      <c r="D56" s="2054"/>
      <c r="E56" s="2054"/>
      <c r="F56" s="2054"/>
      <c r="G56" s="2054"/>
      <c r="H56" s="2054"/>
      <c r="I56" s="2054"/>
      <c r="J56" s="2054"/>
      <c r="K56" s="2054"/>
      <c r="L56" s="2054"/>
      <c r="M56" s="2054"/>
      <c r="N56" s="2054"/>
      <c r="O56" s="2054"/>
      <c r="P56" s="2054"/>
      <c r="Q56" s="2054"/>
      <c r="R56" s="2054"/>
      <c r="S56" s="2054"/>
      <c r="T56" s="2054"/>
      <c r="U56" s="2054"/>
      <c r="V56" s="2054"/>
      <c r="W56" s="2054"/>
      <c r="X56" s="2054"/>
      <c r="Y56" s="2054"/>
      <c r="Z56" s="2054"/>
      <c r="AA56" s="2054"/>
      <c r="AB56" s="2054"/>
      <c r="AC56" s="2054"/>
      <c r="AD56" s="2054"/>
      <c r="AE56" s="2054"/>
      <c r="AF56" s="2054"/>
      <c r="AG56" s="2054"/>
      <c r="AH56" s="2054"/>
      <c r="AI56" s="2054"/>
      <c r="AJ56" s="2054"/>
      <c r="AK56" s="2054"/>
      <c r="AL56" s="2054"/>
      <c r="AM56" s="2054"/>
      <c r="AN56" s="2054"/>
      <c r="AO56" s="2054"/>
      <c r="AQ56" s="74"/>
      <c r="AR56" s="163"/>
      <c r="AS56" s="163"/>
      <c r="AT56" s="213"/>
      <c r="AU56" s="213"/>
    </row>
    <row r="57" spans="1:82" s="994" customFormat="1" x14ac:dyDescent="0.25">
      <c r="A57" s="501" t="s">
        <v>46</v>
      </c>
      <c r="B57" s="2054" t="s">
        <v>290</v>
      </c>
      <c r="C57" s="2054"/>
      <c r="D57" s="2054"/>
      <c r="E57" s="2054"/>
      <c r="F57" s="2054"/>
      <c r="G57" s="2054"/>
      <c r="H57" s="2054"/>
      <c r="I57" s="2054"/>
      <c r="J57" s="2054"/>
      <c r="K57" s="2054"/>
      <c r="L57" s="2054"/>
      <c r="M57" s="2054"/>
      <c r="N57" s="2054"/>
      <c r="O57" s="2054"/>
      <c r="P57" s="2054"/>
      <c r="Q57" s="2054"/>
      <c r="R57" s="2054"/>
      <c r="S57" s="2054"/>
      <c r="T57" s="2054"/>
      <c r="U57" s="2054"/>
      <c r="V57" s="2054"/>
      <c r="W57" s="2054"/>
      <c r="X57" s="2054"/>
      <c r="Y57" s="2054"/>
      <c r="Z57" s="2054"/>
      <c r="AA57" s="2054"/>
      <c r="AB57" s="2054"/>
      <c r="AC57" s="2054"/>
      <c r="AD57" s="2054"/>
      <c r="AE57" s="2054"/>
      <c r="AF57" s="2054"/>
      <c r="AG57" s="2054"/>
      <c r="AH57" s="2054"/>
      <c r="AI57" s="2054"/>
      <c r="AJ57" s="2054"/>
      <c r="AK57" s="2054"/>
      <c r="AL57" s="2054"/>
      <c r="AM57" s="2054"/>
      <c r="AN57" s="2054"/>
      <c r="AO57" s="2054"/>
      <c r="AQ57" s="74"/>
      <c r="AR57" s="163"/>
      <c r="AS57" s="163"/>
      <c r="AT57" s="213"/>
      <c r="AU57" s="213"/>
    </row>
    <row r="58" spans="1:82" x14ac:dyDescent="0.25">
      <c r="A58" s="501" t="s">
        <v>160</v>
      </c>
      <c r="B58" s="2054" t="s">
        <v>446</v>
      </c>
      <c r="C58" s="2054"/>
      <c r="D58" s="2054"/>
      <c r="E58" s="2054"/>
      <c r="F58" s="2054"/>
      <c r="G58" s="2054"/>
      <c r="H58" s="2054"/>
      <c r="I58" s="2054"/>
      <c r="J58" s="2054"/>
      <c r="K58" s="2054"/>
      <c r="L58" s="2054"/>
      <c r="M58" s="2054"/>
      <c r="N58" s="2054"/>
      <c r="O58" s="2054"/>
      <c r="P58" s="2054"/>
      <c r="Q58" s="2054"/>
      <c r="R58" s="2054"/>
      <c r="S58" s="2054"/>
      <c r="T58" s="2054"/>
      <c r="U58" s="2054"/>
      <c r="V58" s="2054"/>
      <c r="W58" s="2054"/>
      <c r="X58" s="2054"/>
      <c r="Y58" s="2054"/>
      <c r="Z58" s="2054"/>
      <c r="AA58" s="2054"/>
      <c r="AB58" s="2054"/>
      <c r="AC58" s="2054"/>
      <c r="AD58" s="2054"/>
      <c r="AE58" s="2054"/>
      <c r="AF58" s="2054"/>
      <c r="AG58" s="2054"/>
      <c r="AH58" s="2054"/>
      <c r="AI58" s="2054"/>
      <c r="AJ58" s="2054"/>
      <c r="AK58" s="2054"/>
      <c r="AL58" s="2054"/>
      <c r="AM58" s="2054"/>
      <c r="AN58" s="2054"/>
      <c r="AO58" s="2054"/>
      <c r="AQ58" s="74"/>
    </row>
    <row r="59" spans="1:82" x14ac:dyDescent="0.25">
      <c r="A59" s="501" t="s">
        <v>48</v>
      </c>
      <c r="B59" s="2054" t="s">
        <v>257</v>
      </c>
      <c r="C59" s="2054"/>
      <c r="D59" s="2054"/>
      <c r="E59" s="2054"/>
      <c r="F59" s="2054"/>
      <c r="G59" s="2054"/>
      <c r="H59" s="2054"/>
      <c r="I59" s="2054"/>
      <c r="J59" s="2054"/>
      <c r="K59" s="2054"/>
      <c r="L59" s="2054"/>
      <c r="M59" s="2054"/>
      <c r="N59" s="2054"/>
      <c r="O59" s="2054"/>
      <c r="P59" s="2054"/>
      <c r="Q59" s="2054"/>
      <c r="R59" s="2054"/>
      <c r="S59" s="2054"/>
      <c r="T59" s="2054"/>
      <c r="U59" s="2054"/>
      <c r="V59" s="2054"/>
      <c r="W59" s="2054"/>
      <c r="X59" s="2054"/>
      <c r="Y59" s="2054"/>
      <c r="Z59" s="2054"/>
      <c r="AA59" s="2054"/>
      <c r="AB59" s="2054"/>
      <c r="AC59" s="2054"/>
      <c r="AD59" s="2054"/>
      <c r="AE59" s="2054"/>
      <c r="AF59" s="2054"/>
      <c r="AG59" s="2054"/>
      <c r="AH59" s="2054"/>
      <c r="AI59" s="2054"/>
      <c r="AJ59" s="2054"/>
      <c r="AK59" s="2054"/>
      <c r="AL59" s="2054"/>
      <c r="AM59" s="2054"/>
      <c r="AN59" s="2054"/>
      <c r="AO59" s="2054"/>
      <c r="AQ59" s="74"/>
    </row>
    <row r="60" spans="1:82" ht="32.25" customHeight="1" x14ac:dyDescent="0.25">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row>
    <row r="61" spans="1:82" ht="14.25" customHeight="1" x14ac:dyDescent="0.25">
      <c r="A61" s="482"/>
      <c r="B61" s="493"/>
      <c r="C61" s="493"/>
      <c r="D61" s="493"/>
      <c r="E61" s="493"/>
      <c r="F61" s="493"/>
      <c r="G61" s="493"/>
      <c r="H61" s="493"/>
      <c r="I61" s="493"/>
      <c r="J61" s="493"/>
      <c r="K61" s="493"/>
      <c r="L61" s="493"/>
      <c r="M61" s="493"/>
      <c r="N61" s="493"/>
      <c r="O61" s="493"/>
      <c r="P61" s="493"/>
      <c r="Q61" s="493"/>
      <c r="R61" s="493"/>
      <c r="S61" s="493"/>
      <c r="T61" s="493"/>
      <c r="U61" s="481"/>
      <c r="V61" s="481"/>
      <c r="W61" s="493"/>
      <c r="X61" s="493"/>
      <c r="Y61" s="493"/>
      <c r="Z61" s="493"/>
      <c r="AA61" s="493"/>
      <c r="AB61" s="493"/>
      <c r="AC61" s="493"/>
      <c r="AD61" s="493"/>
      <c r="AE61" s="493"/>
      <c r="AF61" s="493"/>
      <c r="AG61" s="493"/>
      <c r="AH61" s="493"/>
      <c r="AI61" s="493"/>
      <c r="AJ61" s="493"/>
      <c r="AK61" s="493"/>
      <c r="AL61" s="493"/>
      <c r="AM61" s="493"/>
      <c r="AN61" s="493"/>
      <c r="AO61" s="493"/>
      <c r="AQ61" s="261"/>
      <c r="AR61" s="262"/>
    </row>
    <row r="62" spans="1:82" ht="14.25" customHeight="1" x14ac:dyDescent="0.25">
      <c r="A62" s="482"/>
      <c r="B62" s="493"/>
      <c r="C62" s="493"/>
      <c r="D62" s="493"/>
      <c r="E62" s="493"/>
      <c r="F62" s="493"/>
      <c r="G62" s="493"/>
      <c r="H62" s="493"/>
      <c r="I62" s="493"/>
      <c r="J62" s="493"/>
      <c r="K62" s="493"/>
      <c r="L62" s="493"/>
      <c r="M62" s="493"/>
      <c r="N62" s="493"/>
      <c r="O62" s="493"/>
      <c r="P62" s="493"/>
      <c r="Q62" s="493"/>
      <c r="R62" s="493"/>
      <c r="S62" s="493"/>
      <c r="T62" s="493"/>
      <c r="U62" s="481"/>
      <c r="V62" s="481"/>
      <c r="W62" s="493"/>
      <c r="X62" s="493"/>
      <c r="Y62" s="493"/>
      <c r="Z62" s="493"/>
      <c r="AA62" s="493"/>
      <c r="AB62" s="493"/>
      <c r="AC62" s="493"/>
      <c r="AD62" s="493"/>
      <c r="AE62" s="493"/>
      <c r="AF62" s="493"/>
      <c r="AG62" s="493"/>
      <c r="AH62" s="493"/>
      <c r="AI62" s="493"/>
      <c r="AJ62" s="493"/>
      <c r="AK62" s="493"/>
      <c r="AL62" s="493"/>
      <c r="AM62" s="493"/>
      <c r="AN62" s="493"/>
      <c r="AO62" s="493"/>
      <c r="AQ62" s="261"/>
      <c r="AR62" s="262"/>
    </row>
    <row r="63" spans="1:82" ht="14.25" customHeight="1" x14ac:dyDescent="0.25">
      <c r="A63" s="482"/>
      <c r="B63" s="493"/>
      <c r="C63" s="493"/>
      <c r="D63" s="493"/>
      <c r="E63" s="493"/>
      <c r="F63" s="493"/>
      <c r="G63" s="493"/>
      <c r="H63" s="493"/>
      <c r="I63" s="493"/>
      <c r="J63" s="493"/>
      <c r="K63" s="493"/>
      <c r="L63" s="493"/>
      <c r="M63" s="493"/>
      <c r="N63" s="493"/>
      <c r="O63" s="493"/>
      <c r="P63" s="493"/>
      <c r="Q63" s="493"/>
      <c r="R63" s="493"/>
      <c r="S63" s="493"/>
      <c r="T63" s="493"/>
      <c r="U63" s="481"/>
      <c r="V63" s="481"/>
      <c r="W63" s="493"/>
      <c r="X63" s="493"/>
      <c r="Y63" s="493"/>
      <c r="Z63" s="493"/>
      <c r="AA63" s="493"/>
      <c r="AB63" s="493"/>
      <c r="AC63" s="493"/>
      <c r="AD63" s="493"/>
      <c r="AE63" s="493"/>
      <c r="AF63" s="493"/>
      <c r="AG63" s="493"/>
      <c r="AH63" s="493"/>
      <c r="AI63" s="493"/>
      <c r="AJ63" s="493"/>
      <c r="AK63" s="493"/>
      <c r="AL63" s="493"/>
      <c r="AM63" s="493"/>
      <c r="AN63" s="493"/>
      <c r="AO63" s="493"/>
      <c r="AQ63" s="261"/>
      <c r="AR63" s="262"/>
    </row>
    <row r="64" spans="1:82" ht="14.25" customHeight="1" x14ac:dyDescent="0.25">
      <c r="A64" s="482"/>
      <c r="B64" s="493"/>
      <c r="C64" s="493"/>
      <c r="D64" s="493"/>
      <c r="E64" s="493"/>
      <c r="F64" s="493"/>
      <c r="G64" s="493"/>
      <c r="H64" s="493"/>
      <c r="I64" s="493"/>
      <c r="J64" s="493"/>
      <c r="K64" s="493"/>
      <c r="L64" s="493"/>
      <c r="M64" s="493"/>
      <c r="N64" s="493"/>
      <c r="O64" s="493"/>
      <c r="P64" s="493"/>
      <c r="Q64" s="493"/>
      <c r="R64" s="493"/>
      <c r="S64" s="493"/>
      <c r="T64" s="493"/>
      <c r="U64" s="481"/>
      <c r="V64" s="481"/>
      <c r="W64" s="493"/>
      <c r="X64" s="493"/>
      <c r="Y64" s="493"/>
      <c r="Z64" s="493"/>
      <c r="AA64" s="493"/>
      <c r="AB64" s="493"/>
      <c r="AC64" s="493"/>
      <c r="AD64" s="493"/>
      <c r="AE64" s="493"/>
      <c r="AF64" s="493"/>
      <c r="AG64" s="493"/>
      <c r="AH64" s="493"/>
      <c r="AI64" s="493"/>
      <c r="AJ64" s="493"/>
      <c r="AK64" s="493"/>
      <c r="AL64" s="493"/>
      <c r="AM64" s="493"/>
      <c r="AN64" s="493"/>
      <c r="AO64" s="493"/>
      <c r="AQ64" s="261"/>
      <c r="AR64" s="262"/>
    </row>
    <row r="65" spans="1:44" ht="14.25" customHeight="1" x14ac:dyDescent="0.25">
      <c r="A65" s="482"/>
      <c r="B65" s="493"/>
      <c r="C65" s="493"/>
      <c r="D65" s="493"/>
      <c r="E65" s="493"/>
      <c r="F65" s="493"/>
      <c r="G65" s="493"/>
      <c r="H65" s="493"/>
      <c r="I65" s="493"/>
      <c r="J65" s="493"/>
      <c r="K65" s="493"/>
      <c r="L65" s="493"/>
      <c r="M65" s="493"/>
      <c r="N65" s="493"/>
      <c r="O65" s="493"/>
      <c r="P65" s="493"/>
      <c r="Q65" s="493"/>
      <c r="R65" s="493"/>
      <c r="S65" s="493"/>
      <c r="T65" s="493"/>
      <c r="U65" s="481"/>
      <c r="V65" s="481"/>
      <c r="W65" s="493"/>
      <c r="X65" s="493"/>
      <c r="Y65" s="493"/>
      <c r="Z65" s="493"/>
      <c r="AA65" s="493"/>
      <c r="AB65" s="493"/>
      <c r="AC65" s="493"/>
      <c r="AD65" s="493"/>
      <c r="AE65" s="493"/>
      <c r="AF65" s="493"/>
      <c r="AG65" s="493"/>
      <c r="AH65" s="493"/>
      <c r="AI65" s="493"/>
      <c r="AJ65" s="493"/>
      <c r="AK65" s="493"/>
      <c r="AL65" s="493"/>
      <c r="AM65" s="493"/>
      <c r="AN65" s="493"/>
      <c r="AO65" s="493"/>
      <c r="AQ65" s="261"/>
      <c r="AR65" s="262"/>
    </row>
    <row r="66" spans="1:44" ht="14.25" customHeight="1" x14ac:dyDescent="0.25">
      <c r="A66" s="482"/>
      <c r="B66" s="493"/>
      <c r="C66" s="493"/>
      <c r="D66" s="493"/>
      <c r="E66" s="493"/>
      <c r="F66" s="493"/>
      <c r="G66" s="493"/>
      <c r="H66" s="493"/>
      <c r="I66" s="493"/>
      <c r="J66" s="493"/>
      <c r="K66" s="493"/>
      <c r="L66" s="493"/>
      <c r="M66" s="493"/>
      <c r="N66" s="493"/>
      <c r="O66" s="493"/>
      <c r="P66" s="493"/>
      <c r="Q66" s="493"/>
      <c r="R66" s="493"/>
      <c r="S66" s="493"/>
      <c r="T66" s="493"/>
      <c r="U66" s="481"/>
      <c r="V66" s="479"/>
      <c r="W66" s="493"/>
      <c r="X66" s="493"/>
      <c r="Y66" s="493"/>
      <c r="Z66" s="493"/>
      <c r="AA66" s="493"/>
      <c r="AB66" s="493"/>
      <c r="AC66" s="493"/>
      <c r="AD66" s="493"/>
      <c r="AE66" s="493"/>
      <c r="AF66" s="493"/>
      <c r="AG66" s="493"/>
      <c r="AH66" s="493"/>
      <c r="AI66" s="493"/>
      <c r="AJ66" s="493"/>
      <c r="AK66" s="493"/>
      <c r="AL66" s="493"/>
      <c r="AM66" s="493"/>
      <c r="AN66" s="493"/>
      <c r="AO66" s="493"/>
      <c r="AQ66" s="263"/>
      <c r="AR66" s="262"/>
    </row>
    <row r="67" spans="1:44" ht="14.25" customHeight="1" x14ac:dyDescent="0.25">
      <c r="A67" s="482"/>
      <c r="B67" s="493"/>
      <c r="C67" s="493"/>
      <c r="D67" s="493"/>
      <c r="E67" s="493"/>
      <c r="F67" s="493"/>
      <c r="G67" s="493"/>
      <c r="H67" s="493"/>
      <c r="I67" s="493"/>
      <c r="J67" s="493"/>
      <c r="K67" s="493"/>
      <c r="L67" s="493"/>
      <c r="M67" s="493"/>
      <c r="N67" s="493"/>
      <c r="O67" s="493"/>
      <c r="P67" s="493"/>
      <c r="Q67" s="493"/>
      <c r="R67" s="493"/>
      <c r="S67" s="493"/>
      <c r="T67" s="493"/>
      <c r="U67" s="481"/>
      <c r="V67" s="481"/>
      <c r="W67" s="483"/>
      <c r="X67" s="483"/>
      <c r="Y67" s="483"/>
      <c r="Z67" s="483"/>
      <c r="AA67" s="483"/>
      <c r="AB67" s="483"/>
      <c r="AC67" s="483"/>
      <c r="AD67" s="483"/>
      <c r="AE67" s="483"/>
      <c r="AF67" s="483"/>
      <c r="AG67" s="483"/>
      <c r="AH67" s="483"/>
      <c r="AI67" s="483"/>
      <c r="AJ67" s="483"/>
      <c r="AK67" s="483"/>
      <c r="AL67" s="483"/>
      <c r="AM67" s="483"/>
      <c r="AN67" s="483"/>
      <c r="AO67" s="483"/>
      <c r="AQ67" s="261"/>
      <c r="AR67" s="262"/>
    </row>
    <row r="68" spans="1:44" ht="14.25" customHeight="1" x14ac:dyDescent="0.25">
      <c r="A68" s="480"/>
      <c r="B68" s="494"/>
      <c r="C68" s="494"/>
      <c r="D68" s="494"/>
      <c r="E68" s="494"/>
      <c r="F68" s="494"/>
      <c r="G68" s="494"/>
      <c r="H68" s="494"/>
      <c r="I68" s="494"/>
      <c r="J68" s="494"/>
      <c r="K68" s="494"/>
      <c r="L68" s="494"/>
      <c r="M68" s="494"/>
      <c r="N68" s="494"/>
      <c r="O68" s="494"/>
      <c r="P68" s="494"/>
      <c r="Q68" s="494"/>
      <c r="R68" s="494"/>
      <c r="S68" s="494"/>
      <c r="T68" s="494"/>
      <c r="U68" s="481"/>
      <c r="V68" s="480"/>
      <c r="W68" s="494"/>
      <c r="X68" s="494"/>
      <c r="Y68" s="494"/>
      <c r="Z68" s="494"/>
      <c r="AA68" s="494"/>
      <c r="AB68" s="494"/>
      <c r="AC68" s="494"/>
      <c r="AD68" s="494"/>
      <c r="AE68" s="494"/>
      <c r="AF68" s="494"/>
      <c r="AG68" s="494"/>
      <c r="AH68" s="494"/>
      <c r="AI68" s="494"/>
      <c r="AJ68" s="494"/>
      <c r="AK68" s="494"/>
      <c r="AL68" s="494"/>
      <c r="AM68" s="494"/>
      <c r="AN68" s="494"/>
      <c r="AO68" s="494"/>
      <c r="AQ68" s="263"/>
      <c r="AR68" s="262"/>
    </row>
    <row r="69" spans="1:44" ht="14.25" customHeight="1" x14ac:dyDescent="0.25">
      <c r="A69" s="481"/>
      <c r="B69" s="481"/>
      <c r="C69" s="481"/>
      <c r="D69" s="481"/>
      <c r="E69" s="481"/>
      <c r="F69" s="481"/>
      <c r="G69" s="481"/>
      <c r="H69" s="481"/>
      <c r="I69" s="481"/>
      <c r="J69" s="481"/>
      <c r="K69" s="481"/>
      <c r="L69" s="481"/>
      <c r="M69" s="481"/>
      <c r="N69" s="481"/>
      <c r="O69" s="481"/>
      <c r="P69" s="481"/>
      <c r="Q69" s="481"/>
      <c r="R69" s="481"/>
      <c r="S69" s="481"/>
      <c r="T69" s="481"/>
      <c r="U69" s="481"/>
      <c r="V69" s="481"/>
      <c r="W69" s="481"/>
      <c r="X69" s="481"/>
      <c r="Y69" s="482"/>
      <c r="Z69" s="484"/>
      <c r="AA69" s="481"/>
      <c r="AB69" s="481"/>
      <c r="AC69" s="481"/>
      <c r="AD69" s="481"/>
      <c r="AE69" s="481"/>
      <c r="AF69" s="481"/>
      <c r="AG69" s="481"/>
      <c r="AH69" s="481"/>
      <c r="AI69" s="481"/>
      <c r="AJ69" s="481"/>
      <c r="AK69" s="481"/>
      <c r="AL69" s="481"/>
      <c r="AM69" s="481"/>
      <c r="AN69" s="481"/>
      <c r="AO69" s="481"/>
      <c r="AQ69" s="263"/>
      <c r="AR69" s="262"/>
    </row>
    <row r="70" spans="1:44" ht="14.25" customHeight="1" x14ac:dyDescent="0.25">
      <c r="A70" s="482"/>
      <c r="B70" s="495"/>
      <c r="C70" s="495"/>
      <c r="D70" s="495"/>
      <c r="E70" s="495"/>
      <c r="F70" s="495"/>
      <c r="G70" s="495"/>
      <c r="H70" s="495"/>
      <c r="I70" s="495"/>
      <c r="J70" s="495"/>
      <c r="K70" s="495"/>
      <c r="L70" s="495"/>
      <c r="M70" s="495"/>
      <c r="N70" s="495"/>
      <c r="O70" s="495"/>
      <c r="P70" s="495"/>
      <c r="Q70" s="495"/>
      <c r="R70" s="495"/>
      <c r="S70" s="495"/>
      <c r="T70" s="495"/>
      <c r="U70" s="481"/>
      <c r="V70" s="479"/>
      <c r="W70" s="493"/>
      <c r="X70" s="493"/>
      <c r="Y70" s="493"/>
      <c r="Z70" s="493"/>
      <c r="AA70" s="493"/>
      <c r="AB70" s="493"/>
      <c r="AC70" s="493"/>
      <c r="AD70" s="493"/>
      <c r="AE70" s="493"/>
      <c r="AF70" s="493"/>
      <c r="AG70" s="493"/>
      <c r="AH70" s="493"/>
      <c r="AI70" s="493"/>
      <c r="AJ70" s="493"/>
      <c r="AK70" s="493"/>
      <c r="AL70" s="493"/>
      <c r="AM70" s="493"/>
      <c r="AN70" s="493"/>
      <c r="AO70" s="493"/>
      <c r="AQ70" s="261"/>
      <c r="AR70" s="262"/>
    </row>
    <row r="71" spans="1:44" ht="14.25" customHeight="1" x14ac:dyDescent="0.25">
      <c r="A71" s="482"/>
      <c r="B71" s="495"/>
      <c r="C71" s="495"/>
      <c r="D71" s="495"/>
      <c r="E71" s="495"/>
      <c r="F71" s="495"/>
      <c r="G71" s="495"/>
      <c r="H71" s="495"/>
      <c r="I71" s="495"/>
      <c r="J71" s="495"/>
      <c r="K71" s="495"/>
      <c r="L71" s="495"/>
      <c r="M71" s="495"/>
      <c r="N71" s="495"/>
      <c r="O71" s="495"/>
      <c r="P71" s="495"/>
      <c r="Q71" s="495"/>
      <c r="R71" s="495"/>
      <c r="S71" s="495"/>
      <c r="T71" s="495"/>
      <c r="U71" s="481"/>
      <c r="V71" s="481"/>
      <c r="W71" s="493"/>
      <c r="X71" s="493"/>
      <c r="Y71" s="493"/>
      <c r="Z71" s="493"/>
      <c r="AA71" s="493"/>
      <c r="AB71" s="493"/>
      <c r="AC71" s="493"/>
      <c r="AD71" s="493"/>
      <c r="AE71" s="493"/>
      <c r="AF71" s="493"/>
      <c r="AG71" s="493"/>
      <c r="AH71" s="493"/>
      <c r="AI71" s="493"/>
      <c r="AJ71" s="493"/>
      <c r="AK71" s="493"/>
      <c r="AL71" s="493"/>
      <c r="AM71" s="493"/>
      <c r="AN71" s="493"/>
      <c r="AO71" s="493"/>
      <c r="AQ71" s="261"/>
      <c r="AR71" s="262"/>
    </row>
    <row r="72" spans="1:44" ht="14.25" customHeight="1" x14ac:dyDescent="0.25">
      <c r="A72" s="482"/>
      <c r="B72" s="495"/>
      <c r="C72" s="495"/>
      <c r="D72" s="495"/>
      <c r="E72" s="495"/>
      <c r="F72" s="495"/>
      <c r="G72" s="495"/>
      <c r="H72" s="495"/>
      <c r="I72" s="495"/>
      <c r="J72" s="495"/>
      <c r="K72" s="495"/>
      <c r="L72" s="495"/>
      <c r="M72" s="495"/>
      <c r="N72" s="495"/>
      <c r="O72" s="495"/>
      <c r="P72" s="495"/>
      <c r="Q72" s="495"/>
      <c r="R72" s="495"/>
      <c r="S72" s="495"/>
      <c r="T72" s="495"/>
      <c r="U72" s="481"/>
      <c r="V72" s="481"/>
      <c r="W72" s="493"/>
      <c r="X72" s="493"/>
      <c r="Y72" s="493"/>
      <c r="Z72" s="493"/>
      <c r="AA72" s="493"/>
      <c r="AB72" s="493"/>
      <c r="AC72" s="493"/>
      <c r="AD72" s="493"/>
      <c r="AE72" s="493"/>
      <c r="AF72" s="493"/>
      <c r="AG72" s="493"/>
      <c r="AH72" s="493"/>
      <c r="AI72" s="493"/>
      <c r="AJ72" s="493"/>
      <c r="AK72" s="493"/>
      <c r="AL72" s="493"/>
      <c r="AM72" s="493"/>
      <c r="AN72" s="493"/>
      <c r="AO72" s="493"/>
      <c r="AQ72" s="261"/>
      <c r="AR72" s="262"/>
    </row>
    <row r="73" spans="1:44" ht="14.25" customHeight="1" x14ac:dyDescent="0.25">
      <c r="A73" s="482"/>
      <c r="B73" s="495"/>
      <c r="C73" s="495"/>
      <c r="D73" s="495"/>
      <c r="E73" s="495"/>
      <c r="F73" s="495"/>
      <c r="G73" s="495"/>
      <c r="H73" s="495"/>
      <c r="I73" s="495"/>
      <c r="J73" s="495"/>
      <c r="K73" s="495"/>
      <c r="L73" s="495"/>
      <c r="M73" s="495"/>
      <c r="N73" s="495"/>
      <c r="O73" s="495"/>
      <c r="P73" s="495"/>
      <c r="Q73" s="495"/>
      <c r="R73" s="495"/>
      <c r="S73" s="495"/>
      <c r="T73" s="495"/>
      <c r="U73" s="479"/>
      <c r="V73" s="481"/>
      <c r="W73" s="496"/>
      <c r="X73" s="496"/>
      <c r="Y73" s="496"/>
      <c r="Z73" s="496"/>
      <c r="AA73" s="496"/>
      <c r="AB73" s="496"/>
      <c r="AC73" s="496"/>
      <c r="AD73" s="496"/>
      <c r="AE73" s="496"/>
      <c r="AF73" s="496"/>
      <c r="AG73" s="496"/>
      <c r="AH73" s="496"/>
      <c r="AI73" s="496"/>
      <c r="AJ73" s="496"/>
      <c r="AK73" s="496"/>
      <c r="AL73" s="496"/>
      <c r="AM73" s="496"/>
      <c r="AN73" s="496"/>
      <c r="AO73" s="496"/>
      <c r="AQ73" s="261"/>
      <c r="AR73" s="262"/>
    </row>
    <row r="74" spans="1:44" ht="14.25" customHeight="1" x14ac:dyDescent="0.3">
      <c r="A74" s="482"/>
      <c r="B74" s="495"/>
      <c r="C74" s="495"/>
      <c r="D74" s="495"/>
      <c r="E74" s="495"/>
      <c r="F74" s="495"/>
      <c r="G74" s="495"/>
      <c r="H74" s="495"/>
      <c r="I74" s="495"/>
      <c r="J74" s="495"/>
      <c r="K74" s="495"/>
      <c r="L74" s="495"/>
      <c r="M74" s="495"/>
      <c r="N74" s="495"/>
      <c r="O74" s="495"/>
      <c r="P74" s="495"/>
      <c r="Q74" s="495"/>
      <c r="R74" s="495"/>
      <c r="S74" s="495"/>
      <c r="T74" s="495"/>
      <c r="U74" s="481"/>
      <c r="V74" s="481"/>
      <c r="W74" s="496"/>
      <c r="X74" s="496"/>
      <c r="Y74" s="496"/>
      <c r="Z74" s="496"/>
      <c r="AA74" s="496"/>
      <c r="AB74" s="496"/>
      <c r="AC74" s="496"/>
      <c r="AD74" s="496"/>
      <c r="AE74" s="496"/>
      <c r="AF74" s="496"/>
      <c r="AG74" s="496"/>
      <c r="AH74" s="496"/>
      <c r="AI74" s="496"/>
      <c r="AJ74" s="496"/>
      <c r="AK74" s="496"/>
      <c r="AL74" s="496"/>
      <c r="AM74" s="496"/>
      <c r="AN74" s="496"/>
      <c r="AO74" s="496"/>
      <c r="AQ74" s="261"/>
      <c r="AR74" s="264"/>
    </row>
    <row r="75" spans="1:44" ht="14.25" customHeight="1" x14ac:dyDescent="0.3">
      <c r="A75" s="482"/>
      <c r="B75" s="485"/>
      <c r="C75" s="485"/>
      <c r="D75" s="485"/>
      <c r="E75" s="485"/>
      <c r="F75" s="485"/>
      <c r="G75" s="485"/>
      <c r="H75" s="485"/>
      <c r="I75" s="485"/>
      <c r="J75" s="485"/>
      <c r="K75" s="485"/>
      <c r="L75" s="485"/>
      <c r="M75" s="485"/>
      <c r="N75" s="485"/>
      <c r="O75" s="485"/>
      <c r="P75" s="485"/>
      <c r="Q75" s="485"/>
      <c r="R75" s="485"/>
      <c r="S75" s="485"/>
      <c r="T75" s="485"/>
      <c r="U75" s="481"/>
      <c r="V75" s="481"/>
      <c r="W75" s="493"/>
      <c r="X75" s="493"/>
      <c r="Y75" s="493"/>
      <c r="Z75" s="493"/>
      <c r="AA75" s="493"/>
      <c r="AB75" s="493"/>
      <c r="AC75" s="493"/>
      <c r="AD75" s="493"/>
      <c r="AE75" s="493"/>
      <c r="AF75" s="493"/>
      <c r="AG75" s="493"/>
      <c r="AH75" s="493"/>
      <c r="AI75" s="493"/>
      <c r="AJ75" s="493"/>
      <c r="AK75" s="493"/>
      <c r="AL75" s="493"/>
      <c r="AM75" s="493"/>
      <c r="AN75" s="493"/>
      <c r="AO75" s="493"/>
      <c r="AQ75" s="261"/>
      <c r="AR75" s="264"/>
    </row>
    <row r="76" spans="1:44" ht="14.25" customHeight="1" x14ac:dyDescent="0.3">
      <c r="A76" s="480"/>
      <c r="B76" s="494"/>
      <c r="C76" s="494"/>
      <c r="D76" s="494"/>
      <c r="E76" s="494"/>
      <c r="F76" s="494"/>
      <c r="G76" s="494"/>
      <c r="H76" s="494"/>
      <c r="I76" s="494"/>
      <c r="J76" s="494"/>
      <c r="K76" s="494"/>
      <c r="L76" s="494"/>
      <c r="M76" s="494"/>
      <c r="N76" s="494"/>
      <c r="O76" s="494"/>
      <c r="P76" s="494"/>
      <c r="Q76" s="494"/>
      <c r="R76" s="494"/>
      <c r="S76" s="494"/>
      <c r="T76" s="494"/>
      <c r="U76" s="481"/>
      <c r="V76" s="481"/>
      <c r="W76" s="493"/>
      <c r="X76" s="493"/>
      <c r="Y76" s="493"/>
      <c r="Z76" s="493"/>
      <c r="AA76" s="493"/>
      <c r="AB76" s="493"/>
      <c r="AC76" s="493"/>
      <c r="AD76" s="493"/>
      <c r="AE76" s="493"/>
      <c r="AF76" s="493"/>
      <c r="AG76" s="493"/>
      <c r="AH76" s="493"/>
      <c r="AI76" s="493"/>
      <c r="AJ76" s="493"/>
      <c r="AK76" s="493"/>
      <c r="AL76" s="493"/>
      <c r="AM76" s="493"/>
      <c r="AN76" s="493"/>
      <c r="AO76" s="493"/>
      <c r="AQ76" s="261"/>
      <c r="AR76" s="264"/>
    </row>
    <row r="77" spans="1:44" ht="14.25" customHeight="1" x14ac:dyDescent="0.25">
      <c r="A77" s="481"/>
      <c r="B77" s="481"/>
      <c r="C77" s="481"/>
      <c r="D77" s="481"/>
      <c r="E77" s="481"/>
      <c r="F77" s="481"/>
      <c r="G77" s="481"/>
      <c r="H77" s="481"/>
      <c r="I77" s="481"/>
      <c r="J77" s="481"/>
      <c r="K77" s="481"/>
      <c r="L77" s="481"/>
      <c r="M77" s="481"/>
      <c r="N77" s="481"/>
      <c r="O77" s="481"/>
      <c r="P77" s="481"/>
      <c r="Q77" s="481"/>
      <c r="R77" s="481"/>
      <c r="S77" s="481"/>
      <c r="T77" s="481"/>
      <c r="U77" s="481"/>
      <c r="V77" s="481"/>
      <c r="W77" s="493"/>
      <c r="X77" s="493"/>
      <c r="Y77" s="493"/>
      <c r="Z77" s="493"/>
      <c r="AA77" s="493"/>
      <c r="AB77" s="493"/>
      <c r="AC77" s="493"/>
      <c r="AD77" s="493"/>
      <c r="AE77" s="493"/>
      <c r="AF77" s="493"/>
      <c r="AG77" s="493"/>
      <c r="AH77" s="493"/>
      <c r="AI77" s="493"/>
      <c r="AJ77" s="493"/>
      <c r="AK77" s="493"/>
      <c r="AL77" s="493"/>
      <c r="AM77" s="493"/>
      <c r="AN77" s="493"/>
      <c r="AO77" s="493"/>
      <c r="AQ77" s="261"/>
      <c r="AR77" s="262"/>
    </row>
    <row r="78" spans="1:44" ht="14.25" customHeight="1" x14ac:dyDescent="0.3">
      <c r="A78" s="480"/>
      <c r="B78" s="495"/>
      <c r="C78" s="495"/>
      <c r="D78" s="495"/>
      <c r="E78" s="495"/>
      <c r="F78" s="495"/>
      <c r="G78" s="495"/>
      <c r="H78" s="495"/>
      <c r="I78" s="495"/>
      <c r="J78" s="495"/>
      <c r="K78" s="495"/>
      <c r="L78" s="495"/>
      <c r="M78" s="495"/>
      <c r="N78" s="495"/>
      <c r="O78" s="495"/>
      <c r="P78" s="495"/>
      <c r="Q78" s="495"/>
      <c r="R78" s="495"/>
      <c r="S78" s="495"/>
      <c r="T78" s="495"/>
      <c r="U78" s="479"/>
      <c r="V78" s="479"/>
      <c r="W78" s="493"/>
      <c r="X78" s="497"/>
      <c r="Y78" s="497"/>
      <c r="Z78" s="497"/>
      <c r="AA78" s="497"/>
      <c r="AB78" s="497"/>
      <c r="AC78" s="497"/>
      <c r="AD78" s="497"/>
      <c r="AE78" s="497"/>
      <c r="AF78" s="497"/>
      <c r="AG78" s="497"/>
      <c r="AH78" s="497"/>
      <c r="AI78" s="497"/>
      <c r="AJ78" s="497"/>
      <c r="AK78" s="497"/>
      <c r="AL78" s="497"/>
      <c r="AM78" s="497"/>
      <c r="AN78" s="497"/>
      <c r="AO78" s="497"/>
      <c r="AQ78" s="265"/>
      <c r="AR78" s="264"/>
    </row>
    <row r="79" spans="1:44" ht="14.25" customHeight="1" x14ac:dyDescent="0.25">
      <c r="A79" s="482"/>
      <c r="B79" s="495"/>
      <c r="C79" s="495"/>
      <c r="D79" s="495"/>
      <c r="E79" s="495"/>
      <c r="F79" s="495"/>
      <c r="G79" s="495"/>
      <c r="H79" s="495"/>
      <c r="I79" s="495"/>
      <c r="J79" s="495"/>
      <c r="K79" s="495"/>
      <c r="L79" s="495"/>
      <c r="M79" s="495"/>
      <c r="N79" s="495"/>
      <c r="O79" s="495"/>
      <c r="P79" s="495"/>
      <c r="Q79" s="495"/>
      <c r="R79" s="495"/>
      <c r="S79" s="495"/>
      <c r="T79" s="495"/>
      <c r="U79" s="481"/>
      <c r="V79" s="481"/>
      <c r="W79" s="497"/>
      <c r="X79" s="497"/>
      <c r="Y79" s="497"/>
      <c r="Z79" s="497"/>
      <c r="AA79" s="497"/>
      <c r="AB79" s="497"/>
      <c r="AC79" s="497"/>
      <c r="AD79" s="497"/>
      <c r="AE79" s="497"/>
      <c r="AF79" s="497"/>
      <c r="AG79" s="497"/>
      <c r="AH79" s="497"/>
      <c r="AI79" s="497"/>
      <c r="AJ79" s="497"/>
      <c r="AK79" s="497"/>
      <c r="AL79" s="497"/>
      <c r="AM79" s="497"/>
      <c r="AN79" s="497"/>
      <c r="AO79" s="497"/>
      <c r="AQ79" s="263"/>
      <c r="AR79" s="262"/>
    </row>
    <row r="80" spans="1:44" ht="14.25" customHeight="1" x14ac:dyDescent="0.25">
      <c r="A80" s="482"/>
      <c r="B80" s="495"/>
      <c r="C80" s="495"/>
      <c r="D80" s="495"/>
      <c r="E80" s="495"/>
      <c r="F80" s="495"/>
      <c r="G80" s="495"/>
      <c r="H80" s="495"/>
      <c r="I80" s="495"/>
      <c r="J80" s="495"/>
      <c r="K80" s="495"/>
      <c r="L80" s="495"/>
      <c r="M80" s="495"/>
      <c r="N80" s="495"/>
      <c r="O80" s="495"/>
      <c r="P80" s="495"/>
      <c r="Q80" s="495"/>
      <c r="R80" s="495"/>
      <c r="S80" s="495"/>
      <c r="T80" s="495"/>
      <c r="U80" s="481"/>
      <c r="V80" s="481"/>
      <c r="W80" s="493"/>
      <c r="X80" s="493"/>
      <c r="Y80" s="493"/>
      <c r="Z80" s="493"/>
      <c r="AA80" s="493"/>
      <c r="AB80" s="493"/>
      <c r="AC80" s="493"/>
      <c r="AD80" s="493"/>
      <c r="AE80" s="493"/>
      <c r="AF80" s="493"/>
      <c r="AG80" s="493"/>
      <c r="AH80" s="493"/>
      <c r="AI80" s="493"/>
      <c r="AJ80" s="493"/>
      <c r="AK80" s="493"/>
      <c r="AL80" s="493"/>
      <c r="AM80" s="493"/>
      <c r="AN80" s="493"/>
      <c r="AO80" s="493"/>
      <c r="AQ80" s="261"/>
      <c r="AR80" s="262"/>
    </row>
    <row r="81" spans="1:44" ht="7.5" customHeight="1" x14ac:dyDescent="0.25">
      <c r="A81" s="482"/>
      <c r="B81" s="495"/>
      <c r="C81" s="495"/>
      <c r="D81" s="495"/>
      <c r="E81" s="495"/>
      <c r="F81" s="495"/>
      <c r="G81" s="495"/>
      <c r="H81" s="495"/>
      <c r="I81" s="495"/>
      <c r="J81" s="495"/>
      <c r="K81" s="495"/>
      <c r="L81" s="495"/>
      <c r="M81" s="495"/>
      <c r="N81" s="495"/>
      <c r="O81" s="495"/>
      <c r="P81" s="495"/>
      <c r="Q81" s="495"/>
      <c r="R81" s="495"/>
      <c r="S81" s="495"/>
      <c r="T81" s="495"/>
      <c r="U81" s="481"/>
      <c r="V81" s="481"/>
      <c r="W81" s="493"/>
      <c r="X81" s="493"/>
      <c r="Y81" s="493"/>
      <c r="Z81" s="493"/>
      <c r="AA81" s="493"/>
      <c r="AB81" s="493"/>
      <c r="AC81" s="493"/>
      <c r="AD81" s="493"/>
      <c r="AE81" s="493"/>
      <c r="AF81" s="493"/>
      <c r="AG81" s="493"/>
      <c r="AH81" s="493"/>
      <c r="AI81" s="493"/>
      <c r="AJ81" s="493"/>
      <c r="AK81" s="493"/>
      <c r="AL81" s="493"/>
      <c r="AM81" s="493"/>
      <c r="AN81" s="493"/>
      <c r="AO81" s="493"/>
      <c r="AQ81" s="261"/>
      <c r="AR81" s="262"/>
    </row>
    <row r="82" spans="1:44" ht="14.25" customHeight="1" x14ac:dyDescent="0.25">
      <c r="A82" s="482"/>
      <c r="B82" s="495"/>
      <c r="C82" s="495"/>
      <c r="D82" s="495"/>
      <c r="E82" s="495"/>
      <c r="F82" s="495"/>
      <c r="G82" s="495"/>
      <c r="H82" s="495"/>
      <c r="I82" s="495"/>
      <c r="J82" s="495"/>
      <c r="K82" s="495"/>
      <c r="L82" s="495"/>
      <c r="M82" s="495"/>
      <c r="N82" s="495"/>
      <c r="O82" s="495"/>
      <c r="P82" s="495"/>
      <c r="Q82" s="495"/>
      <c r="R82" s="495"/>
      <c r="S82" s="495"/>
      <c r="T82" s="495"/>
      <c r="U82" s="481"/>
      <c r="V82" s="481"/>
      <c r="W82" s="493"/>
      <c r="X82" s="493"/>
      <c r="Y82" s="493"/>
      <c r="Z82" s="493"/>
      <c r="AA82" s="493"/>
      <c r="AB82" s="493"/>
      <c r="AC82" s="493"/>
      <c r="AD82" s="493"/>
      <c r="AE82" s="493"/>
      <c r="AF82" s="493"/>
      <c r="AG82" s="493"/>
      <c r="AH82" s="493"/>
      <c r="AI82" s="493"/>
      <c r="AJ82" s="493"/>
      <c r="AK82" s="493"/>
      <c r="AL82" s="493"/>
      <c r="AM82" s="493"/>
      <c r="AN82" s="493"/>
      <c r="AO82" s="493"/>
      <c r="AR82" s="262"/>
    </row>
    <row r="83" spans="1:44" ht="14.25" customHeight="1" x14ac:dyDescent="0.25">
      <c r="A83" s="482"/>
      <c r="B83" s="495"/>
      <c r="C83" s="495"/>
      <c r="D83" s="495"/>
      <c r="E83" s="495"/>
      <c r="F83" s="495"/>
      <c r="G83" s="495"/>
      <c r="H83" s="495"/>
      <c r="I83" s="495"/>
      <c r="J83" s="495"/>
      <c r="K83" s="495"/>
      <c r="L83" s="495"/>
      <c r="M83" s="495"/>
      <c r="N83" s="495"/>
      <c r="O83" s="495"/>
      <c r="P83" s="495"/>
      <c r="Q83" s="495"/>
      <c r="R83" s="495"/>
      <c r="S83" s="495"/>
      <c r="T83" s="495"/>
      <c r="U83" s="481"/>
      <c r="V83" s="481"/>
      <c r="W83" s="493"/>
      <c r="X83" s="493"/>
      <c r="Y83" s="493"/>
      <c r="Z83" s="493"/>
      <c r="AA83" s="493"/>
      <c r="AB83" s="493"/>
      <c r="AC83" s="493"/>
      <c r="AD83" s="493"/>
      <c r="AE83" s="493"/>
      <c r="AF83" s="493"/>
      <c r="AG83" s="493"/>
      <c r="AH83" s="493"/>
      <c r="AI83" s="493"/>
      <c r="AJ83" s="493"/>
      <c r="AK83" s="493"/>
      <c r="AL83" s="493"/>
      <c r="AM83" s="493"/>
      <c r="AN83" s="493"/>
      <c r="AO83" s="493"/>
      <c r="AR83" s="262"/>
    </row>
    <row r="84" spans="1:44" ht="6.75" customHeight="1" x14ac:dyDescent="0.25">
      <c r="A84" s="482"/>
      <c r="B84" s="495"/>
      <c r="C84" s="495"/>
      <c r="D84" s="495"/>
      <c r="E84" s="495"/>
      <c r="F84" s="495"/>
      <c r="G84" s="495"/>
      <c r="H84" s="495"/>
      <c r="I84" s="495"/>
      <c r="J84" s="495"/>
      <c r="K84" s="495"/>
      <c r="L84" s="495"/>
      <c r="M84" s="495"/>
      <c r="N84" s="495"/>
      <c r="O84" s="495"/>
      <c r="P84" s="495"/>
      <c r="Q84" s="495"/>
      <c r="R84" s="495"/>
      <c r="S84" s="495"/>
      <c r="T84" s="495"/>
      <c r="U84" s="481"/>
      <c r="V84" s="481"/>
      <c r="W84" s="486"/>
      <c r="X84" s="486"/>
      <c r="Y84" s="486"/>
      <c r="Z84" s="486"/>
      <c r="AA84" s="486"/>
      <c r="AB84" s="486"/>
      <c r="AC84" s="486"/>
      <c r="AD84" s="486"/>
      <c r="AE84" s="486"/>
      <c r="AF84" s="486"/>
      <c r="AG84" s="486"/>
      <c r="AH84" s="486"/>
      <c r="AI84" s="486"/>
      <c r="AJ84" s="486"/>
      <c r="AK84" s="486"/>
      <c r="AL84" s="486"/>
      <c r="AM84" s="486"/>
      <c r="AN84" s="486"/>
      <c r="AO84" s="486"/>
    </row>
    <row r="85" spans="1:44" ht="14.25" customHeight="1" x14ac:dyDescent="0.25">
      <c r="A85" s="480"/>
      <c r="B85" s="494"/>
      <c r="C85" s="494"/>
      <c r="D85" s="494"/>
      <c r="E85" s="494"/>
      <c r="F85" s="494"/>
      <c r="G85" s="494"/>
      <c r="H85" s="494"/>
      <c r="I85" s="494"/>
      <c r="J85" s="494"/>
      <c r="K85" s="494"/>
      <c r="L85" s="494"/>
      <c r="M85" s="494"/>
      <c r="N85" s="494"/>
      <c r="O85" s="494"/>
      <c r="P85" s="494"/>
      <c r="Q85" s="494"/>
      <c r="R85" s="494"/>
      <c r="S85" s="494"/>
      <c r="T85" s="494"/>
      <c r="U85" s="481"/>
      <c r="V85" s="480"/>
      <c r="W85" s="494"/>
      <c r="X85" s="494"/>
      <c r="Y85" s="494"/>
      <c r="Z85" s="494"/>
      <c r="AA85" s="494"/>
      <c r="AB85" s="494"/>
      <c r="AC85" s="494"/>
      <c r="AD85" s="494"/>
      <c r="AE85" s="494"/>
      <c r="AF85" s="494"/>
      <c r="AG85" s="494"/>
      <c r="AH85" s="494"/>
      <c r="AI85" s="494"/>
      <c r="AJ85" s="494"/>
      <c r="AK85" s="494"/>
      <c r="AL85" s="494"/>
      <c r="AM85" s="494"/>
      <c r="AN85" s="494"/>
      <c r="AO85" s="494"/>
    </row>
    <row r="86" spans="1:44" ht="7.5" customHeight="1" x14ac:dyDescent="0.25">
      <c r="A86" s="482"/>
      <c r="B86" s="487"/>
      <c r="C86" s="481"/>
      <c r="D86" s="481"/>
      <c r="E86" s="481"/>
      <c r="F86" s="481"/>
      <c r="G86" s="481"/>
      <c r="H86" s="481"/>
      <c r="I86" s="481"/>
      <c r="J86" s="481"/>
      <c r="K86" s="481"/>
      <c r="L86" s="481"/>
      <c r="M86" s="481"/>
      <c r="N86" s="481"/>
      <c r="O86" s="481"/>
      <c r="P86" s="481"/>
      <c r="Q86" s="481"/>
      <c r="R86" s="481"/>
      <c r="S86" s="481"/>
      <c r="T86" s="481"/>
      <c r="U86" s="479"/>
      <c r="V86" s="480"/>
      <c r="W86" s="487"/>
      <c r="X86" s="481"/>
      <c r="Y86" s="482"/>
      <c r="Z86" s="488"/>
      <c r="AA86" s="481"/>
      <c r="AB86" s="481"/>
      <c r="AC86" s="481"/>
      <c r="AD86" s="481"/>
      <c r="AE86" s="481"/>
      <c r="AF86" s="481"/>
      <c r="AG86" s="481"/>
      <c r="AH86" s="481"/>
      <c r="AI86" s="481"/>
      <c r="AJ86" s="481"/>
      <c r="AK86" s="481"/>
      <c r="AL86" s="481"/>
      <c r="AM86" s="481"/>
      <c r="AN86" s="481"/>
      <c r="AO86" s="481"/>
    </row>
    <row r="87" spans="1:44" ht="18" customHeight="1" x14ac:dyDescent="0.25">
      <c r="A87" s="481"/>
      <c r="B87" s="493"/>
      <c r="C87" s="493"/>
      <c r="D87" s="493"/>
      <c r="E87" s="493"/>
      <c r="F87" s="493"/>
      <c r="G87" s="493"/>
      <c r="H87" s="493"/>
      <c r="I87" s="493"/>
      <c r="J87" s="493"/>
      <c r="K87" s="493"/>
      <c r="L87" s="493"/>
      <c r="M87" s="493"/>
      <c r="N87" s="493"/>
      <c r="O87" s="493"/>
      <c r="P87" s="493"/>
      <c r="Q87" s="493"/>
      <c r="R87" s="493"/>
      <c r="S87" s="493"/>
      <c r="T87" s="493"/>
      <c r="U87" s="481"/>
      <c r="V87" s="481"/>
      <c r="W87" s="498"/>
      <c r="X87" s="498"/>
      <c r="Y87" s="498"/>
      <c r="Z87" s="498"/>
      <c r="AA87" s="498"/>
      <c r="AB87" s="498"/>
      <c r="AC87" s="498"/>
      <c r="AD87" s="498"/>
      <c r="AE87" s="498"/>
      <c r="AF87" s="498"/>
      <c r="AG87" s="498"/>
      <c r="AH87" s="498"/>
      <c r="AI87" s="498"/>
      <c r="AJ87" s="498"/>
      <c r="AK87" s="498"/>
      <c r="AL87" s="498"/>
      <c r="AM87" s="498"/>
      <c r="AN87" s="498"/>
      <c r="AO87" s="498"/>
    </row>
    <row r="88" spans="1:44" ht="18.75" customHeight="1" x14ac:dyDescent="0.25">
      <c r="A88" s="481"/>
      <c r="B88" s="493"/>
      <c r="C88" s="493"/>
      <c r="D88" s="493"/>
      <c r="E88" s="493"/>
      <c r="F88" s="493"/>
      <c r="G88" s="493"/>
      <c r="H88" s="493"/>
      <c r="I88" s="493"/>
      <c r="J88" s="493"/>
      <c r="K88" s="493"/>
      <c r="L88" s="493"/>
      <c r="M88" s="493"/>
      <c r="N88" s="493"/>
      <c r="O88" s="493"/>
      <c r="P88" s="493"/>
      <c r="Q88" s="493"/>
      <c r="R88" s="493"/>
      <c r="S88" s="493"/>
      <c r="T88" s="493"/>
      <c r="U88" s="481"/>
      <c r="V88" s="481"/>
      <c r="W88" s="498"/>
      <c r="X88" s="498"/>
      <c r="Y88" s="498"/>
      <c r="Z88" s="498"/>
      <c r="AA88" s="498"/>
      <c r="AB88" s="498"/>
      <c r="AC88" s="498"/>
      <c r="AD88" s="498"/>
      <c r="AE88" s="498"/>
      <c r="AF88" s="498"/>
      <c r="AG88" s="498"/>
      <c r="AH88" s="498"/>
      <c r="AI88" s="498"/>
      <c r="AJ88" s="498"/>
      <c r="AK88" s="498"/>
      <c r="AL88" s="498"/>
      <c r="AM88" s="498"/>
      <c r="AN88" s="498"/>
      <c r="AO88" s="498"/>
    </row>
    <row r="89" spans="1:44" ht="17.399999999999999" customHeight="1" x14ac:dyDescent="0.25">
      <c r="A89" s="481"/>
      <c r="B89" s="486"/>
      <c r="C89" s="486"/>
      <c r="D89" s="486"/>
      <c r="E89" s="486"/>
      <c r="F89" s="486"/>
      <c r="G89" s="486"/>
      <c r="H89" s="486"/>
      <c r="I89" s="486"/>
      <c r="J89" s="486"/>
      <c r="K89" s="486"/>
      <c r="L89" s="486"/>
      <c r="M89" s="486"/>
      <c r="N89" s="486"/>
      <c r="O89" s="486"/>
      <c r="P89" s="486"/>
      <c r="Q89" s="486"/>
      <c r="R89" s="486"/>
      <c r="S89" s="486"/>
      <c r="T89" s="486"/>
      <c r="U89" s="481"/>
      <c r="V89" s="481"/>
      <c r="W89" s="498"/>
      <c r="X89" s="498"/>
      <c r="Y89" s="498"/>
      <c r="Z89" s="498"/>
      <c r="AA89" s="498"/>
      <c r="AB89" s="498"/>
      <c r="AC89" s="498"/>
      <c r="AD89" s="498"/>
      <c r="AE89" s="498"/>
      <c r="AF89" s="498"/>
      <c r="AG89" s="498"/>
      <c r="AH89" s="498"/>
      <c r="AI89" s="498"/>
      <c r="AJ89" s="498"/>
      <c r="AK89" s="498"/>
      <c r="AL89" s="498"/>
      <c r="AM89" s="498"/>
      <c r="AN89" s="498"/>
      <c r="AO89" s="498"/>
    </row>
    <row r="90" spans="1:44" ht="14.25" customHeight="1" x14ac:dyDescent="0.25">
      <c r="A90" s="480"/>
      <c r="B90" s="494"/>
      <c r="C90" s="494"/>
      <c r="D90" s="494"/>
      <c r="E90" s="494"/>
      <c r="F90" s="494"/>
      <c r="G90" s="494"/>
      <c r="H90" s="494"/>
      <c r="I90" s="494"/>
      <c r="J90" s="494"/>
      <c r="K90" s="494"/>
      <c r="L90" s="494"/>
      <c r="M90" s="494"/>
      <c r="N90" s="494"/>
      <c r="O90" s="494"/>
      <c r="P90" s="494"/>
      <c r="Q90" s="494"/>
      <c r="R90" s="494"/>
      <c r="S90" s="494"/>
      <c r="T90" s="494"/>
      <c r="U90" s="481"/>
      <c r="V90" s="481"/>
      <c r="W90" s="994"/>
      <c r="X90" s="994"/>
      <c r="Y90" s="994"/>
      <c r="Z90" s="994"/>
      <c r="AA90" s="994"/>
      <c r="AB90" s="994"/>
      <c r="AC90" s="994"/>
      <c r="AD90" s="994"/>
      <c r="AE90" s="994"/>
      <c r="AF90" s="994"/>
      <c r="AG90" s="994"/>
      <c r="AH90" s="994"/>
      <c r="AI90" s="994"/>
      <c r="AJ90" s="994"/>
      <c r="AK90" s="994"/>
      <c r="AL90" s="994"/>
      <c r="AM90" s="994"/>
      <c r="AN90" s="994"/>
      <c r="AO90" s="994"/>
    </row>
    <row r="91" spans="1:44" ht="14.25" customHeight="1" x14ac:dyDescent="0.25">
      <c r="A91" s="482"/>
      <c r="B91" s="481"/>
      <c r="C91" s="481"/>
      <c r="D91" s="481"/>
      <c r="E91" s="481"/>
      <c r="F91" s="481"/>
      <c r="G91" s="481"/>
      <c r="H91" s="481"/>
      <c r="I91" s="481"/>
      <c r="J91" s="481"/>
      <c r="K91" s="481"/>
      <c r="L91" s="481"/>
      <c r="M91" s="481"/>
      <c r="N91" s="481"/>
      <c r="O91" s="481"/>
      <c r="P91" s="481"/>
      <c r="Q91" s="481"/>
      <c r="R91" s="481"/>
      <c r="S91" s="481"/>
      <c r="T91" s="481"/>
      <c r="U91" s="481"/>
      <c r="V91" s="489"/>
      <c r="W91" s="499"/>
      <c r="X91" s="499"/>
      <c r="Y91" s="499"/>
      <c r="Z91" s="499"/>
      <c r="AA91" s="499"/>
      <c r="AB91" s="499"/>
      <c r="AC91" s="499"/>
      <c r="AD91" s="499"/>
      <c r="AE91" s="499"/>
      <c r="AF91" s="499"/>
      <c r="AG91" s="499"/>
      <c r="AH91" s="499"/>
      <c r="AI91" s="499"/>
      <c r="AJ91" s="499"/>
      <c r="AK91" s="499"/>
      <c r="AL91" s="499"/>
      <c r="AM91" s="499"/>
      <c r="AN91" s="499"/>
      <c r="AO91" s="499"/>
    </row>
    <row r="92" spans="1:44" ht="14.25" customHeight="1" x14ac:dyDescent="0.25">
      <c r="A92" s="482"/>
      <c r="B92" s="493"/>
      <c r="C92" s="493"/>
      <c r="D92" s="493"/>
      <c r="E92" s="493"/>
      <c r="F92" s="493"/>
      <c r="G92" s="493"/>
      <c r="H92" s="493"/>
      <c r="I92" s="493"/>
      <c r="J92" s="493"/>
      <c r="K92" s="493"/>
      <c r="L92" s="493"/>
      <c r="M92" s="493"/>
      <c r="N92" s="493"/>
      <c r="O92" s="493"/>
      <c r="P92" s="493"/>
      <c r="Q92" s="493"/>
      <c r="R92" s="493"/>
      <c r="S92" s="493"/>
      <c r="T92" s="493"/>
      <c r="U92" s="481"/>
      <c r="V92" s="481"/>
      <c r="W92" s="481"/>
      <c r="X92" s="481"/>
      <c r="Y92" s="482"/>
      <c r="Z92" s="490"/>
      <c r="AA92" s="481"/>
      <c r="AB92" s="481"/>
      <c r="AC92" s="481"/>
      <c r="AD92" s="481"/>
      <c r="AE92" s="481"/>
      <c r="AF92" s="481"/>
      <c r="AG92" s="481"/>
      <c r="AH92" s="481"/>
      <c r="AI92" s="481"/>
      <c r="AJ92" s="481"/>
      <c r="AK92" s="481"/>
      <c r="AL92" s="481"/>
      <c r="AM92" s="481"/>
      <c r="AN92" s="481"/>
      <c r="AO92" s="481"/>
    </row>
    <row r="93" spans="1:44" ht="14.25" customHeight="1" x14ac:dyDescent="0.25">
      <c r="A93" s="482"/>
      <c r="B93" s="493"/>
      <c r="C93" s="493"/>
      <c r="D93" s="493"/>
      <c r="E93" s="493"/>
      <c r="F93" s="493"/>
      <c r="G93" s="493"/>
      <c r="H93" s="493"/>
      <c r="I93" s="493"/>
      <c r="J93" s="493"/>
      <c r="K93" s="493"/>
      <c r="L93" s="493"/>
      <c r="M93" s="493"/>
      <c r="N93" s="493"/>
      <c r="O93" s="493"/>
      <c r="P93" s="493"/>
      <c r="Q93" s="493"/>
      <c r="R93" s="493"/>
      <c r="S93" s="493"/>
      <c r="T93" s="493"/>
      <c r="U93" s="481"/>
      <c r="V93" s="481"/>
      <c r="W93" s="493"/>
      <c r="X93" s="493"/>
      <c r="Y93" s="493"/>
      <c r="Z93" s="493"/>
      <c r="AA93" s="493"/>
      <c r="AB93" s="493"/>
      <c r="AC93" s="493"/>
      <c r="AD93" s="493"/>
      <c r="AE93" s="493"/>
      <c r="AF93" s="493"/>
      <c r="AG93" s="493"/>
      <c r="AH93" s="493"/>
      <c r="AI93" s="493"/>
      <c r="AJ93" s="493"/>
      <c r="AK93" s="493"/>
      <c r="AL93" s="493"/>
      <c r="AM93" s="493"/>
      <c r="AN93" s="493"/>
      <c r="AO93" s="493"/>
    </row>
    <row r="94" spans="1:44" ht="14.25" customHeight="1" x14ac:dyDescent="0.25">
      <c r="A94" s="482"/>
      <c r="B94" s="493"/>
      <c r="C94" s="493"/>
      <c r="D94" s="493"/>
      <c r="E94" s="493"/>
      <c r="F94" s="493"/>
      <c r="G94" s="493"/>
      <c r="H94" s="493"/>
      <c r="I94" s="493"/>
      <c r="J94" s="493"/>
      <c r="K94" s="493"/>
      <c r="L94" s="493"/>
      <c r="M94" s="493"/>
      <c r="N94" s="493"/>
      <c r="O94" s="493"/>
      <c r="P94" s="493"/>
      <c r="Q94" s="493"/>
      <c r="R94" s="493"/>
      <c r="S94" s="493"/>
      <c r="T94" s="493"/>
      <c r="U94" s="481"/>
      <c r="V94" s="481"/>
      <c r="W94" s="493"/>
      <c r="X94" s="493"/>
      <c r="Y94" s="493"/>
      <c r="Z94" s="493"/>
      <c r="AA94" s="493"/>
      <c r="AB94" s="493"/>
      <c r="AC94" s="493"/>
      <c r="AD94" s="493"/>
      <c r="AE94" s="493"/>
      <c r="AF94" s="493"/>
      <c r="AG94" s="493"/>
      <c r="AH94" s="493"/>
      <c r="AI94" s="493"/>
      <c r="AJ94" s="493"/>
      <c r="AK94" s="493"/>
      <c r="AL94" s="493"/>
      <c r="AM94" s="493"/>
      <c r="AN94" s="493"/>
      <c r="AO94" s="493"/>
    </row>
    <row r="95" spans="1:44" ht="14.25" customHeight="1" x14ac:dyDescent="0.25">
      <c r="A95" s="482"/>
      <c r="B95" s="493"/>
      <c r="C95" s="493"/>
      <c r="D95" s="493"/>
      <c r="E95" s="493"/>
      <c r="F95" s="493"/>
      <c r="G95" s="493"/>
      <c r="H95" s="493"/>
      <c r="I95" s="493"/>
      <c r="J95" s="493"/>
      <c r="K95" s="493"/>
      <c r="L95" s="493"/>
      <c r="M95" s="493"/>
      <c r="N95" s="493"/>
      <c r="O95" s="493"/>
      <c r="P95" s="493"/>
      <c r="Q95" s="493"/>
      <c r="R95" s="493"/>
      <c r="S95" s="493"/>
      <c r="T95" s="493"/>
      <c r="U95" s="481"/>
      <c r="V95" s="481"/>
      <c r="W95" s="493"/>
      <c r="X95" s="493"/>
      <c r="Y95" s="493"/>
      <c r="Z95" s="493"/>
      <c r="AA95" s="493"/>
      <c r="AB95" s="493"/>
      <c r="AC95" s="493"/>
      <c r="AD95" s="493"/>
      <c r="AE95" s="493"/>
      <c r="AF95" s="493"/>
      <c r="AG95" s="493"/>
      <c r="AH95" s="493"/>
      <c r="AI95" s="493"/>
      <c r="AJ95" s="493"/>
      <c r="AK95" s="493"/>
      <c r="AL95" s="493"/>
      <c r="AM95" s="493"/>
      <c r="AN95" s="493"/>
      <c r="AO95" s="493"/>
    </row>
    <row r="96" spans="1:44" ht="14.25" customHeight="1" x14ac:dyDescent="0.25">
      <c r="A96" s="482"/>
      <c r="B96" s="493"/>
      <c r="C96" s="493"/>
      <c r="D96" s="493"/>
      <c r="E96" s="493"/>
      <c r="F96" s="493"/>
      <c r="G96" s="493"/>
      <c r="H96" s="493"/>
      <c r="I96" s="493"/>
      <c r="J96" s="493"/>
      <c r="K96" s="493"/>
      <c r="L96" s="493"/>
      <c r="M96" s="493"/>
      <c r="N96" s="493"/>
      <c r="O96" s="493"/>
      <c r="P96" s="493"/>
      <c r="Q96" s="493"/>
      <c r="R96" s="493"/>
      <c r="S96" s="493"/>
      <c r="T96" s="493"/>
      <c r="U96" s="481"/>
      <c r="V96" s="481"/>
      <c r="W96" s="493"/>
      <c r="X96" s="493"/>
      <c r="Y96" s="493"/>
      <c r="Z96" s="493"/>
      <c r="AA96" s="493"/>
      <c r="AB96" s="493"/>
      <c r="AC96" s="493"/>
      <c r="AD96" s="493"/>
      <c r="AE96" s="493"/>
      <c r="AF96" s="493"/>
      <c r="AG96" s="493"/>
      <c r="AH96" s="493"/>
      <c r="AI96" s="493"/>
      <c r="AJ96" s="493"/>
      <c r="AK96" s="493"/>
      <c r="AL96" s="493"/>
      <c r="AM96" s="493"/>
      <c r="AN96" s="493"/>
      <c r="AO96" s="493"/>
    </row>
    <row r="97" spans="1:41" ht="14.25" customHeight="1" x14ac:dyDescent="0.25">
      <c r="A97" s="482"/>
      <c r="B97" s="493"/>
      <c r="C97" s="493"/>
      <c r="D97" s="493"/>
      <c r="E97" s="493"/>
      <c r="F97" s="493"/>
      <c r="G97" s="493"/>
      <c r="H97" s="493"/>
      <c r="I97" s="493"/>
      <c r="J97" s="493"/>
      <c r="K97" s="493"/>
      <c r="L97" s="493"/>
      <c r="M97" s="493"/>
      <c r="N97" s="493"/>
      <c r="O97" s="493"/>
      <c r="P97" s="493"/>
      <c r="Q97" s="493"/>
      <c r="R97" s="493"/>
      <c r="S97" s="493"/>
      <c r="T97" s="493"/>
      <c r="U97" s="481"/>
      <c r="V97" s="481"/>
      <c r="W97" s="493"/>
      <c r="X97" s="493"/>
      <c r="Y97" s="493"/>
      <c r="Z97" s="493"/>
      <c r="AA97" s="493"/>
      <c r="AB97" s="493"/>
      <c r="AC97" s="493"/>
      <c r="AD97" s="493"/>
      <c r="AE97" s="493"/>
      <c r="AF97" s="493"/>
      <c r="AG97" s="493"/>
      <c r="AH97" s="493"/>
      <c r="AI97" s="493"/>
      <c r="AJ97" s="493"/>
      <c r="AK97" s="493"/>
      <c r="AL97" s="493"/>
      <c r="AM97" s="493"/>
      <c r="AN97" s="493"/>
      <c r="AO97" s="493"/>
    </row>
    <row r="98" spans="1:41" ht="14.25" customHeight="1" x14ac:dyDescent="0.25">
      <c r="A98" s="482"/>
      <c r="B98" s="493"/>
      <c r="C98" s="493"/>
      <c r="D98" s="493"/>
      <c r="E98" s="493"/>
      <c r="F98" s="493"/>
      <c r="G98" s="493"/>
      <c r="H98" s="493"/>
      <c r="I98" s="493"/>
      <c r="J98" s="493"/>
      <c r="K98" s="493"/>
      <c r="L98" s="493"/>
      <c r="M98" s="493"/>
      <c r="N98" s="493"/>
      <c r="O98" s="493"/>
      <c r="P98" s="493"/>
      <c r="Q98" s="493"/>
      <c r="R98" s="493"/>
      <c r="S98" s="493"/>
      <c r="T98" s="493"/>
      <c r="U98" s="481"/>
      <c r="V98" s="479"/>
      <c r="W98" s="483"/>
      <c r="X98" s="483"/>
      <c r="Y98" s="483"/>
      <c r="Z98" s="483"/>
      <c r="AA98" s="483"/>
      <c r="AB98" s="483"/>
      <c r="AC98" s="483"/>
      <c r="AD98" s="483"/>
      <c r="AE98" s="483"/>
      <c r="AF98" s="483"/>
      <c r="AG98" s="483"/>
      <c r="AH98" s="483"/>
      <c r="AI98" s="483"/>
      <c r="AJ98" s="483"/>
      <c r="AK98" s="483"/>
      <c r="AL98" s="483"/>
      <c r="AM98" s="483"/>
      <c r="AN98" s="483"/>
      <c r="AO98" s="483"/>
    </row>
    <row r="99" spans="1:41" ht="14.25" customHeight="1" x14ac:dyDescent="0.25">
      <c r="A99" s="482"/>
      <c r="B99" s="493"/>
      <c r="C99" s="493"/>
      <c r="D99" s="493"/>
      <c r="E99" s="493"/>
      <c r="F99" s="493"/>
      <c r="G99" s="493"/>
      <c r="H99" s="493"/>
      <c r="I99" s="493"/>
      <c r="J99" s="493"/>
      <c r="K99" s="493"/>
      <c r="L99" s="493"/>
      <c r="M99" s="493"/>
      <c r="N99" s="493"/>
      <c r="O99" s="493"/>
      <c r="P99" s="493"/>
      <c r="Q99" s="493"/>
      <c r="R99" s="493"/>
      <c r="S99" s="493"/>
      <c r="T99" s="493"/>
      <c r="U99" s="481"/>
      <c r="V99" s="491"/>
      <c r="W99" s="500"/>
      <c r="X99" s="500"/>
      <c r="Y99" s="500"/>
      <c r="Z99" s="500"/>
      <c r="AA99" s="500"/>
      <c r="AB99" s="500"/>
      <c r="AC99" s="500"/>
      <c r="AD99" s="500"/>
      <c r="AE99" s="500"/>
      <c r="AF99" s="500"/>
      <c r="AG99" s="500"/>
      <c r="AH99" s="500"/>
      <c r="AI99" s="500"/>
      <c r="AJ99" s="500"/>
      <c r="AK99" s="500"/>
      <c r="AL99" s="500"/>
      <c r="AM99" s="500"/>
      <c r="AN99" s="500"/>
      <c r="AO99" s="500"/>
    </row>
    <row r="100" spans="1:41" ht="14.25" customHeight="1" x14ac:dyDescent="0.25">
      <c r="A100" s="492"/>
      <c r="B100" s="493"/>
      <c r="C100" s="493"/>
      <c r="D100" s="493"/>
      <c r="E100" s="493"/>
      <c r="F100" s="493"/>
      <c r="G100" s="493"/>
      <c r="H100" s="493"/>
      <c r="I100" s="493"/>
      <c r="J100" s="493"/>
      <c r="K100" s="493"/>
      <c r="L100" s="493"/>
      <c r="M100" s="493"/>
      <c r="N100" s="493"/>
      <c r="O100" s="493"/>
      <c r="P100" s="493"/>
      <c r="Q100" s="493"/>
      <c r="R100" s="493"/>
      <c r="S100" s="493"/>
      <c r="T100" s="493"/>
      <c r="U100" s="481"/>
      <c r="V100" s="481"/>
      <c r="W100" s="481"/>
      <c r="X100" s="481"/>
      <c r="Y100" s="482"/>
      <c r="Z100" s="490"/>
      <c r="AA100" s="481"/>
      <c r="AB100" s="481"/>
      <c r="AC100" s="481"/>
      <c r="AD100" s="481"/>
      <c r="AE100" s="481"/>
      <c r="AF100" s="481"/>
      <c r="AG100" s="481"/>
      <c r="AH100" s="481"/>
      <c r="AI100" s="481"/>
      <c r="AJ100" s="481"/>
      <c r="AK100" s="481"/>
      <c r="AL100" s="481"/>
      <c r="AM100" s="481"/>
      <c r="AN100" s="481"/>
      <c r="AO100" s="481"/>
    </row>
    <row r="101" spans="1:41" ht="14.25" customHeight="1" x14ac:dyDescent="0.25">
      <c r="A101" s="482"/>
      <c r="B101" s="493"/>
      <c r="C101" s="493"/>
      <c r="D101" s="493"/>
      <c r="E101" s="493"/>
      <c r="F101" s="493"/>
      <c r="G101" s="493"/>
      <c r="H101" s="493"/>
      <c r="I101" s="493"/>
      <c r="J101" s="493"/>
      <c r="K101" s="493"/>
      <c r="L101" s="493"/>
      <c r="M101" s="493"/>
      <c r="N101" s="493"/>
      <c r="O101" s="493"/>
      <c r="P101" s="493"/>
      <c r="Q101" s="493"/>
      <c r="R101" s="493"/>
      <c r="S101" s="493"/>
      <c r="T101" s="493"/>
      <c r="U101" s="481"/>
      <c r="V101" s="482"/>
      <c r="W101" s="495"/>
      <c r="X101" s="495"/>
      <c r="Y101" s="495"/>
      <c r="Z101" s="495"/>
      <c r="AA101" s="495"/>
      <c r="AB101" s="495"/>
      <c r="AC101" s="495"/>
      <c r="AD101" s="495"/>
      <c r="AE101" s="495"/>
      <c r="AF101" s="495"/>
      <c r="AG101" s="495"/>
      <c r="AH101" s="495"/>
      <c r="AI101" s="495"/>
      <c r="AJ101" s="495"/>
      <c r="AK101" s="495"/>
      <c r="AL101" s="495"/>
      <c r="AM101" s="495"/>
      <c r="AN101" s="495"/>
      <c r="AO101" s="495"/>
    </row>
    <row r="102" spans="1:41" ht="14.25" customHeight="1" x14ac:dyDescent="0.25">
      <c r="A102" s="482"/>
      <c r="B102" s="493"/>
      <c r="C102" s="493"/>
      <c r="D102" s="493"/>
      <c r="E102" s="493"/>
      <c r="F102" s="493"/>
      <c r="G102" s="493"/>
      <c r="H102" s="493"/>
      <c r="I102" s="493"/>
      <c r="J102" s="493"/>
      <c r="K102" s="493"/>
      <c r="L102" s="493"/>
      <c r="M102" s="493"/>
      <c r="N102" s="493"/>
      <c r="O102" s="493"/>
      <c r="P102" s="493"/>
      <c r="Q102" s="493"/>
      <c r="R102" s="493"/>
      <c r="S102" s="493"/>
      <c r="T102" s="493"/>
      <c r="U102" s="481"/>
      <c r="V102" s="479"/>
      <c r="W102" s="495"/>
      <c r="X102" s="495"/>
      <c r="Y102" s="495"/>
      <c r="Z102" s="495"/>
      <c r="AA102" s="495"/>
      <c r="AB102" s="495"/>
      <c r="AC102" s="495"/>
      <c r="AD102" s="495"/>
      <c r="AE102" s="495"/>
      <c r="AF102" s="495"/>
      <c r="AG102" s="495"/>
      <c r="AH102" s="495"/>
      <c r="AI102" s="495"/>
      <c r="AJ102" s="495"/>
      <c r="AK102" s="495"/>
      <c r="AL102" s="495"/>
      <c r="AM102" s="495"/>
      <c r="AN102" s="495"/>
      <c r="AO102" s="495"/>
    </row>
    <row r="103" spans="1:41" ht="14.25" customHeight="1" x14ac:dyDescent="0.25">
      <c r="A103" s="480"/>
      <c r="B103" s="494"/>
      <c r="C103" s="494"/>
      <c r="D103" s="494"/>
      <c r="E103" s="494"/>
      <c r="F103" s="494"/>
      <c r="G103" s="494"/>
      <c r="H103" s="494"/>
      <c r="I103" s="494"/>
      <c r="J103" s="494"/>
      <c r="K103" s="494"/>
      <c r="L103" s="494"/>
      <c r="M103" s="494"/>
      <c r="N103" s="494"/>
      <c r="O103" s="494"/>
      <c r="P103" s="494"/>
      <c r="Q103" s="494"/>
      <c r="R103" s="494"/>
      <c r="S103" s="494"/>
      <c r="T103" s="494"/>
      <c r="U103" s="481"/>
      <c r="V103" s="481"/>
      <c r="W103" s="495"/>
      <c r="X103" s="495"/>
      <c r="Y103" s="495"/>
      <c r="Z103" s="495"/>
      <c r="AA103" s="495"/>
      <c r="AB103" s="495"/>
      <c r="AC103" s="495"/>
      <c r="AD103" s="495"/>
      <c r="AE103" s="495"/>
      <c r="AF103" s="495"/>
      <c r="AG103" s="495"/>
      <c r="AH103" s="495"/>
      <c r="AI103" s="495"/>
      <c r="AJ103" s="495"/>
      <c r="AK103" s="495"/>
      <c r="AL103" s="495"/>
      <c r="AM103" s="495"/>
      <c r="AN103" s="495"/>
      <c r="AO103" s="495"/>
    </row>
    <row r="104" spans="1:41" ht="14.25" customHeight="1" x14ac:dyDescent="0.25">
      <c r="A104" s="482"/>
      <c r="B104" s="483"/>
      <c r="C104" s="483"/>
      <c r="D104" s="483"/>
      <c r="E104" s="483"/>
      <c r="F104" s="483"/>
      <c r="G104" s="483"/>
      <c r="H104" s="483"/>
      <c r="I104" s="483"/>
      <c r="J104" s="483"/>
      <c r="K104" s="483"/>
      <c r="L104" s="483"/>
      <c r="M104" s="483"/>
      <c r="N104" s="483"/>
      <c r="O104" s="483"/>
      <c r="P104" s="483"/>
      <c r="Q104" s="483"/>
      <c r="R104" s="483"/>
      <c r="S104" s="483"/>
      <c r="T104" s="483"/>
      <c r="U104" s="481"/>
      <c r="V104" s="481"/>
      <c r="W104" s="495"/>
      <c r="X104" s="495"/>
      <c r="Y104" s="495"/>
      <c r="Z104" s="495"/>
      <c r="AA104" s="495"/>
      <c r="AB104" s="495"/>
      <c r="AC104" s="495"/>
      <c r="AD104" s="495"/>
      <c r="AE104" s="495"/>
      <c r="AF104" s="495"/>
      <c r="AG104" s="495"/>
      <c r="AH104" s="495"/>
      <c r="AI104" s="495"/>
      <c r="AJ104" s="495"/>
      <c r="AK104" s="495"/>
      <c r="AL104" s="495"/>
      <c r="AM104" s="495"/>
      <c r="AN104" s="495"/>
      <c r="AO104" s="495"/>
    </row>
    <row r="105" spans="1:41" ht="14.25" customHeight="1" x14ac:dyDescent="0.25">
      <c r="A105" s="994"/>
      <c r="B105" s="493"/>
      <c r="C105" s="493"/>
      <c r="D105" s="493"/>
      <c r="E105" s="493"/>
      <c r="F105" s="493"/>
      <c r="G105" s="493"/>
      <c r="H105" s="493"/>
      <c r="I105" s="493"/>
      <c r="J105" s="493"/>
      <c r="K105" s="493"/>
      <c r="L105" s="493"/>
      <c r="M105" s="493"/>
      <c r="N105" s="493"/>
      <c r="O105" s="493"/>
      <c r="P105" s="493"/>
      <c r="Q105" s="493"/>
      <c r="R105" s="493"/>
      <c r="S105" s="493"/>
      <c r="T105" s="493"/>
      <c r="U105" s="481"/>
      <c r="V105" s="481"/>
      <c r="W105" s="495"/>
      <c r="X105" s="495"/>
      <c r="Y105" s="495"/>
      <c r="Z105" s="495"/>
      <c r="AA105" s="495"/>
      <c r="AB105" s="495"/>
      <c r="AC105" s="495"/>
      <c r="AD105" s="495"/>
      <c r="AE105" s="495"/>
      <c r="AF105" s="495"/>
      <c r="AG105" s="495"/>
      <c r="AH105" s="495"/>
      <c r="AI105" s="495"/>
      <c r="AJ105" s="495"/>
      <c r="AK105" s="495"/>
      <c r="AL105" s="495"/>
      <c r="AM105" s="495"/>
      <c r="AN105" s="495"/>
      <c r="AO105" s="495"/>
    </row>
    <row r="106" spans="1:41" ht="14.25" customHeight="1" x14ac:dyDescent="0.25">
      <c r="A106" s="484"/>
      <c r="B106" s="493"/>
      <c r="C106" s="493"/>
      <c r="D106" s="493"/>
      <c r="E106" s="493"/>
      <c r="F106" s="493"/>
      <c r="G106" s="493"/>
      <c r="H106" s="493"/>
      <c r="I106" s="493"/>
      <c r="J106" s="493"/>
      <c r="K106" s="493"/>
      <c r="L106" s="493"/>
      <c r="M106" s="493"/>
      <c r="N106" s="493"/>
      <c r="O106" s="493"/>
      <c r="P106" s="493"/>
      <c r="Q106" s="493"/>
      <c r="R106" s="493"/>
      <c r="S106" s="493"/>
      <c r="T106" s="493"/>
      <c r="U106" s="481"/>
      <c r="V106" s="480"/>
      <c r="W106" s="494"/>
      <c r="X106" s="494"/>
      <c r="Y106" s="494"/>
      <c r="Z106" s="494"/>
      <c r="AA106" s="494"/>
      <c r="AB106" s="494"/>
      <c r="AC106" s="494"/>
      <c r="AD106" s="494"/>
      <c r="AE106" s="494"/>
      <c r="AF106" s="494"/>
      <c r="AG106" s="494"/>
      <c r="AH106" s="494"/>
      <c r="AI106" s="494"/>
      <c r="AJ106" s="494"/>
      <c r="AK106" s="494"/>
      <c r="AL106" s="494"/>
      <c r="AM106" s="494"/>
      <c r="AN106" s="494"/>
      <c r="AO106" s="494"/>
    </row>
    <row r="107" spans="1:41" ht="14.25" customHeight="1" x14ac:dyDescent="0.25">
      <c r="A107" s="482"/>
      <c r="B107" s="493"/>
      <c r="C107" s="493"/>
      <c r="D107" s="493"/>
      <c r="E107" s="493"/>
      <c r="F107" s="493"/>
      <c r="G107" s="493"/>
      <c r="H107" s="493"/>
      <c r="I107" s="493"/>
      <c r="J107" s="493"/>
      <c r="K107" s="493"/>
      <c r="L107" s="493"/>
      <c r="M107" s="493"/>
      <c r="N107" s="493"/>
      <c r="O107" s="493"/>
      <c r="P107" s="493"/>
      <c r="Q107" s="493"/>
      <c r="R107" s="493"/>
      <c r="S107" s="493"/>
      <c r="T107" s="493"/>
      <c r="U107" s="481"/>
      <c r="V107" s="480"/>
      <c r="W107" s="487"/>
      <c r="X107" s="481"/>
      <c r="Y107" s="481"/>
      <c r="Z107" s="481"/>
      <c r="AA107" s="481"/>
      <c r="AB107" s="481"/>
      <c r="AC107" s="481"/>
      <c r="AD107" s="481"/>
      <c r="AE107" s="481"/>
      <c r="AF107" s="481"/>
      <c r="AG107" s="481"/>
      <c r="AH107" s="481"/>
      <c r="AI107" s="481"/>
      <c r="AJ107" s="481"/>
      <c r="AK107" s="481"/>
      <c r="AL107" s="481"/>
      <c r="AM107" s="481"/>
      <c r="AN107" s="481"/>
      <c r="AO107" s="481"/>
    </row>
    <row r="108" spans="1:41" ht="14.25" customHeight="1" x14ac:dyDescent="0.25">
      <c r="A108" s="484"/>
      <c r="B108" s="493"/>
      <c r="C108" s="493"/>
      <c r="D108" s="493"/>
      <c r="E108" s="493"/>
      <c r="F108" s="493"/>
      <c r="G108" s="493"/>
      <c r="H108" s="493"/>
      <c r="I108" s="493"/>
      <c r="J108" s="493"/>
      <c r="K108" s="493"/>
      <c r="L108" s="493"/>
      <c r="M108" s="493"/>
      <c r="N108" s="493"/>
      <c r="O108" s="493"/>
      <c r="P108" s="493"/>
      <c r="Q108" s="493"/>
      <c r="R108" s="493"/>
      <c r="S108" s="493"/>
      <c r="T108" s="493"/>
      <c r="U108" s="479"/>
      <c r="V108" s="479"/>
      <c r="W108" s="493"/>
      <c r="X108" s="493"/>
      <c r="Y108" s="493"/>
      <c r="Z108" s="493"/>
      <c r="AA108" s="493"/>
      <c r="AB108" s="493"/>
      <c r="AC108" s="493"/>
      <c r="AD108" s="493"/>
      <c r="AE108" s="493"/>
      <c r="AF108" s="493"/>
      <c r="AG108" s="493"/>
      <c r="AH108" s="493"/>
      <c r="AI108" s="493"/>
      <c r="AJ108" s="493"/>
      <c r="AK108" s="493"/>
      <c r="AL108" s="493"/>
      <c r="AM108" s="493"/>
      <c r="AN108" s="493"/>
      <c r="AO108" s="493"/>
    </row>
    <row r="109" spans="1:41" ht="14.25" customHeight="1" x14ac:dyDescent="0.25">
      <c r="A109" s="484"/>
      <c r="B109" s="493"/>
      <c r="C109" s="493"/>
      <c r="D109" s="493"/>
      <c r="E109" s="493"/>
      <c r="F109" s="493"/>
      <c r="G109" s="493"/>
      <c r="H109" s="493"/>
      <c r="I109" s="493"/>
      <c r="J109" s="493"/>
      <c r="K109" s="493"/>
      <c r="L109" s="493"/>
      <c r="M109" s="493"/>
      <c r="N109" s="493"/>
      <c r="O109" s="493"/>
      <c r="P109" s="493"/>
      <c r="Q109" s="493"/>
      <c r="R109" s="493"/>
      <c r="S109" s="493"/>
      <c r="T109" s="493"/>
      <c r="U109" s="481"/>
      <c r="V109" s="481"/>
      <c r="W109" s="493"/>
      <c r="X109" s="493"/>
      <c r="Y109" s="493"/>
      <c r="Z109" s="493"/>
      <c r="AA109" s="493"/>
      <c r="AB109" s="493"/>
      <c r="AC109" s="493"/>
      <c r="AD109" s="493"/>
      <c r="AE109" s="493"/>
      <c r="AF109" s="493"/>
      <c r="AG109" s="493"/>
      <c r="AH109" s="493"/>
      <c r="AI109" s="493"/>
      <c r="AJ109" s="493"/>
      <c r="AK109" s="493"/>
      <c r="AL109" s="493"/>
      <c r="AM109" s="493"/>
      <c r="AN109" s="493"/>
      <c r="AO109" s="493"/>
    </row>
    <row r="110" spans="1:41" ht="14.25" customHeight="1" x14ac:dyDescent="0.25">
      <c r="A110" s="482"/>
      <c r="B110" s="493"/>
      <c r="C110" s="493"/>
      <c r="D110" s="493"/>
      <c r="E110" s="493"/>
      <c r="F110" s="493"/>
      <c r="G110" s="493"/>
      <c r="H110" s="493"/>
      <c r="I110" s="493"/>
      <c r="J110" s="493"/>
      <c r="K110" s="493"/>
      <c r="L110" s="493"/>
      <c r="M110" s="493"/>
      <c r="N110" s="493"/>
      <c r="O110" s="493"/>
      <c r="P110" s="493"/>
      <c r="Q110" s="493"/>
      <c r="R110" s="493"/>
      <c r="S110" s="493"/>
      <c r="T110" s="493"/>
      <c r="U110" s="481"/>
      <c r="V110" s="481"/>
      <c r="W110" s="493"/>
      <c r="X110" s="493"/>
      <c r="Y110" s="493"/>
      <c r="Z110" s="493"/>
      <c r="AA110" s="493"/>
      <c r="AB110" s="493"/>
      <c r="AC110" s="493"/>
      <c r="AD110" s="493"/>
      <c r="AE110" s="493"/>
      <c r="AF110" s="493"/>
      <c r="AG110" s="493"/>
      <c r="AH110" s="493"/>
      <c r="AI110" s="493"/>
      <c r="AJ110" s="493"/>
      <c r="AK110" s="493"/>
      <c r="AL110" s="493"/>
      <c r="AM110" s="493"/>
      <c r="AN110" s="493"/>
      <c r="AO110" s="493"/>
    </row>
    <row r="111" spans="1:41" ht="14.25" customHeight="1" x14ac:dyDescent="0.25">
      <c r="A111" s="482"/>
      <c r="B111" s="493"/>
      <c r="C111" s="493"/>
      <c r="D111" s="493"/>
      <c r="E111" s="493"/>
      <c r="F111" s="493"/>
      <c r="G111" s="493"/>
      <c r="H111" s="493"/>
      <c r="I111" s="493"/>
      <c r="J111" s="493"/>
      <c r="K111" s="493"/>
      <c r="L111" s="493"/>
      <c r="M111" s="493"/>
      <c r="N111" s="493"/>
      <c r="O111" s="493"/>
      <c r="P111" s="493"/>
      <c r="Q111" s="493"/>
      <c r="R111" s="493"/>
      <c r="S111" s="493"/>
      <c r="T111" s="493"/>
      <c r="U111" s="481"/>
      <c r="V111" s="481"/>
      <c r="W111" s="493"/>
      <c r="X111" s="493"/>
      <c r="Y111" s="493"/>
      <c r="Z111" s="493"/>
      <c r="AA111" s="493"/>
      <c r="AB111" s="493"/>
      <c r="AC111" s="493"/>
      <c r="AD111" s="493"/>
      <c r="AE111" s="493"/>
      <c r="AF111" s="493"/>
      <c r="AG111" s="493"/>
      <c r="AH111" s="493"/>
      <c r="AI111" s="493"/>
      <c r="AJ111" s="493"/>
      <c r="AK111" s="493"/>
      <c r="AL111" s="493"/>
      <c r="AM111" s="493"/>
      <c r="AN111" s="493"/>
      <c r="AO111" s="493"/>
    </row>
    <row r="112" spans="1:41" ht="14.25" customHeight="1" x14ac:dyDescent="0.25">
      <c r="A112" s="994"/>
      <c r="B112" s="493"/>
      <c r="C112" s="493"/>
      <c r="D112" s="493"/>
      <c r="E112" s="493"/>
      <c r="F112" s="493"/>
      <c r="G112" s="493"/>
      <c r="H112" s="493"/>
      <c r="I112" s="493"/>
      <c r="J112" s="493"/>
      <c r="K112" s="493"/>
      <c r="L112" s="493"/>
      <c r="M112" s="493"/>
      <c r="N112" s="493"/>
      <c r="O112" s="493"/>
      <c r="P112" s="493"/>
      <c r="Q112" s="493"/>
      <c r="R112" s="493"/>
      <c r="S112" s="493"/>
      <c r="T112" s="493"/>
      <c r="U112" s="481"/>
      <c r="V112" s="481"/>
      <c r="W112" s="493"/>
      <c r="X112" s="493"/>
      <c r="Y112" s="493"/>
      <c r="Z112" s="493"/>
      <c r="AA112" s="493"/>
      <c r="AB112" s="493"/>
      <c r="AC112" s="493"/>
      <c r="AD112" s="493"/>
      <c r="AE112" s="493"/>
      <c r="AF112" s="493"/>
      <c r="AG112" s="493"/>
      <c r="AH112" s="493"/>
      <c r="AI112" s="493"/>
      <c r="AJ112" s="493"/>
      <c r="AK112" s="493"/>
      <c r="AL112" s="493"/>
      <c r="AM112" s="493"/>
      <c r="AN112" s="493"/>
      <c r="AO112" s="493"/>
    </row>
    <row r="113" spans="1:41" ht="14.25" customHeight="1" x14ac:dyDescent="0.25">
      <c r="A113" s="994"/>
      <c r="B113" s="493"/>
      <c r="C113" s="493"/>
      <c r="D113" s="493"/>
      <c r="E113" s="493"/>
      <c r="F113" s="493"/>
      <c r="G113" s="493"/>
      <c r="H113" s="493"/>
      <c r="I113" s="493"/>
      <c r="J113" s="493"/>
      <c r="K113" s="493"/>
      <c r="L113" s="493"/>
      <c r="M113" s="493"/>
      <c r="N113" s="493"/>
      <c r="O113" s="493"/>
      <c r="P113" s="493"/>
      <c r="Q113" s="493"/>
      <c r="R113" s="493"/>
      <c r="S113" s="493"/>
      <c r="T113" s="493"/>
      <c r="U113" s="479"/>
      <c r="V113" s="481"/>
      <c r="W113" s="486"/>
      <c r="X113" s="486"/>
      <c r="Y113" s="486"/>
      <c r="Z113" s="486"/>
      <c r="AA113" s="486"/>
      <c r="AB113" s="486"/>
      <c r="AC113" s="486"/>
      <c r="AD113" s="486"/>
      <c r="AE113" s="486"/>
      <c r="AF113" s="486"/>
      <c r="AG113" s="486"/>
      <c r="AH113" s="486"/>
      <c r="AI113" s="486"/>
      <c r="AJ113" s="486"/>
      <c r="AK113" s="486"/>
      <c r="AL113" s="486"/>
      <c r="AM113" s="486"/>
      <c r="AN113" s="486"/>
      <c r="AO113" s="486"/>
    </row>
    <row r="114" spans="1:41" ht="14.25" customHeight="1" x14ac:dyDescent="0.25">
      <c r="A114" s="994"/>
      <c r="B114" s="493"/>
      <c r="C114" s="493"/>
      <c r="D114" s="493"/>
      <c r="E114" s="493"/>
      <c r="F114" s="493"/>
      <c r="G114" s="493"/>
      <c r="H114" s="493"/>
      <c r="I114" s="493"/>
      <c r="J114" s="493"/>
      <c r="K114" s="493"/>
      <c r="L114" s="493"/>
      <c r="M114" s="493"/>
      <c r="N114" s="493"/>
      <c r="O114" s="493"/>
      <c r="P114" s="493"/>
      <c r="Q114" s="493"/>
      <c r="R114" s="493"/>
      <c r="S114" s="493"/>
      <c r="T114" s="493"/>
      <c r="U114" s="481"/>
      <c r="V114" s="994"/>
      <c r="W114" s="994"/>
      <c r="X114" s="994"/>
      <c r="Y114" s="994"/>
      <c r="Z114" s="994"/>
      <c r="AA114" s="994"/>
      <c r="AB114" s="994"/>
      <c r="AC114" s="994"/>
      <c r="AD114" s="994"/>
      <c r="AE114" s="994"/>
      <c r="AF114" s="994"/>
      <c r="AG114" s="994"/>
      <c r="AH114" s="994"/>
      <c r="AI114" s="994"/>
      <c r="AJ114" s="994"/>
      <c r="AK114" s="994"/>
      <c r="AL114" s="994"/>
      <c r="AM114" s="994"/>
      <c r="AN114" s="994"/>
      <c r="AO114" s="994"/>
    </row>
    <row r="115" spans="1:41" ht="14.25" customHeight="1" x14ac:dyDescent="0.25">
      <c r="U115" s="113"/>
    </row>
    <row r="116" spans="1:41" ht="14.25" customHeight="1" x14ac:dyDescent="0.25">
      <c r="U116" s="113"/>
    </row>
    <row r="117" spans="1:41" ht="14.25" customHeight="1" x14ac:dyDescent="0.25">
      <c r="U117" s="113"/>
    </row>
    <row r="118" spans="1:41" ht="14.25" customHeight="1" x14ac:dyDescent="0.25">
      <c r="U118" s="113"/>
    </row>
    <row r="119" spans="1:41" ht="14.25" customHeight="1" x14ac:dyDescent="0.25">
      <c r="U119" s="113"/>
    </row>
    <row r="120" spans="1:41" ht="14.25" customHeight="1" x14ac:dyDescent="0.25">
      <c r="U120" s="114"/>
    </row>
    <row r="121" spans="1:41" ht="14.25" customHeight="1" x14ac:dyDescent="0.25">
      <c r="U121" s="113"/>
    </row>
    <row r="122" spans="1:41" ht="14.25" customHeight="1" x14ac:dyDescent="0.25">
      <c r="U122" s="113"/>
    </row>
    <row r="123" spans="1:41" ht="14.25" customHeight="1" x14ac:dyDescent="0.25">
      <c r="U123" s="113"/>
    </row>
    <row r="124" spans="1:41" ht="14.25" customHeight="1" x14ac:dyDescent="0.25">
      <c r="U124" s="113"/>
    </row>
    <row r="125" spans="1:41" ht="14.25" customHeight="1" x14ac:dyDescent="0.25">
      <c r="U125" s="113"/>
    </row>
    <row r="126" spans="1:41" ht="14.25" customHeight="1" x14ac:dyDescent="0.25">
      <c r="U126" s="113"/>
    </row>
  </sheetData>
  <sheetProtection password="EC30" sheet="1" objects="1" scenarios="1" insertRows="0"/>
  <mergeCells count="202">
    <mergeCell ref="D5:G5"/>
    <mergeCell ref="AH5:AO5"/>
    <mergeCell ref="A6:G6"/>
    <mergeCell ref="AH6:AO6"/>
    <mergeCell ref="A1:AO1"/>
    <mergeCell ref="A2:AO2"/>
    <mergeCell ref="A4:G4"/>
    <mergeCell ref="H4:J4"/>
    <mergeCell ref="R4:V4"/>
    <mergeCell ref="L4:Q4"/>
    <mergeCell ref="W4:AA4"/>
    <mergeCell ref="AH4:AO4"/>
    <mergeCell ref="I5:AF6"/>
    <mergeCell ref="AH7:AO7"/>
    <mergeCell ref="B8:G8"/>
    <mergeCell ref="M8:AG8"/>
    <mergeCell ref="AH8:AO8"/>
    <mergeCell ref="A13:AO13"/>
    <mergeCell ref="A14:AO15"/>
    <mergeCell ref="A16:C18"/>
    <mergeCell ref="D16:R18"/>
    <mergeCell ref="S16:Z17"/>
    <mergeCell ref="AA16:AA18"/>
    <mergeCell ref="AB16:AE18"/>
    <mergeCell ref="AF16:AO17"/>
    <mergeCell ref="S18:V18"/>
    <mergeCell ref="W18:Z18"/>
    <mergeCell ref="A10:G10"/>
    <mergeCell ref="H10:T10"/>
    <mergeCell ref="U10:Y10"/>
    <mergeCell ref="AA10:AF10"/>
    <mergeCell ref="AG10:AI10"/>
    <mergeCell ref="A11:G11"/>
    <mergeCell ref="AA11:AI11"/>
    <mergeCell ref="A7:G7"/>
    <mergeCell ref="M7:AG7"/>
    <mergeCell ref="AF18:AJ18"/>
    <mergeCell ref="AK19:AO19"/>
    <mergeCell ref="D20:R20"/>
    <mergeCell ref="S20:V20"/>
    <mergeCell ref="W20:Z20"/>
    <mergeCell ref="AF20:AJ20"/>
    <mergeCell ref="AK20:AO20"/>
    <mergeCell ref="A20:C20"/>
    <mergeCell ref="D19:R19"/>
    <mergeCell ref="S19:V19"/>
    <mergeCell ref="W19:Z19"/>
    <mergeCell ref="AF19:AJ19"/>
    <mergeCell ref="A19:C19"/>
    <mergeCell ref="AK21:AO21"/>
    <mergeCell ref="A22:C22"/>
    <mergeCell ref="D22:R22"/>
    <mergeCell ref="S22:V22"/>
    <mergeCell ref="W22:Z22"/>
    <mergeCell ref="AF22:AJ22"/>
    <mergeCell ref="AK22:AO22"/>
    <mergeCell ref="A21:C21"/>
    <mergeCell ref="D21:R21"/>
    <mergeCell ref="S21:V21"/>
    <mergeCell ref="W21:Z21"/>
    <mergeCell ref="AF21:AJ21"/>
    <mergeCell ref="AK23:AO23"/>
    <mergeCell ref="A24:C24"/>
    <mergeCell ref="D24:R24"/>
    <mergeCell ref="S24:V24"/>
    <mergeCell ref="W24:Z24"/>
    <mergeCell ref="AF24:AJ24"/>
    <mergeCell ref="AK24:AO24"/>
    <mergeCell ref="A23:C23"/>
    <mergeCell ref="D23:R23"/>
    <mergeCell ref="S23:V23"/>
    <mergeCell ref="W23:Z23"/>
    <mergeCell ref="AF23:AJ23"/>
    <mergeCell ref="AK25:AO25"/>
    <mergeCell ref="A26:C26"/>
    <mergeCell ref="D26:R26"/>
    <mergeCell ref="S26:V26"/>
    <mergeCell ref="W26:Z26"/>
    <mergeCell ref="AF26:AJ26"/>
    <mergeCell ref="AK26:AO26"/>
    <mergeCell ref="A25:C25"/>
    <mergeCell ref="D25:R25"/>
    <mergeCell ref="S25:V25"/>
    <mergeCell ref="W25:Z25"/>
    <mergeCell ref="AF25:AJ25"/>
    <mergeCell ref="AK30:AO30"/>
    <mergeCell ref="A29:C29"/>
    <mergeCell ref="D29:R29"/>
    <mergeCell ref="S29:V29"/>
    <mergeCell ref="W29:Z29"/>
    <mergeCell ref="AF29:AJ29"/>
    <mergeCell ref="AK29:AO29"/>
    <mergeCell ref="AK27:AO27"/>
    <mergeCell ref="A28:C28"/>
    <mergeCell ref="D28:R28"/>
    <mergeCell ref="S28:V28"/>
    <mergeCell ref="W28:Z28"/>
    <mergeCell ref="AF28:AJ28"/>
    <mergeCell ref="AK28:AO28"/>
    <mergeCell ref="A27:C27"/>
    <mergeCell ref="D27:R27"/>
    <mergeCell ref="S27:V27"/>
    <mergeCell ref="W27:Z27"/>
    <mergeCell ref="AF27:AJ27"/>
    <mergeCell ref="A31:C31"/>
    <mergeCell ref="D31:R31"/>
    <mergeCell ref="S31:V31"/>
    <mergeCell ref="W31:Z31"/>
    <mergeCell ref="AF31:AJ31"/>
    <mergeCell ref="A30:C30"/>
    <mergeCell ref="D30:R30"/>
    <mergeCell ref="S30:V30"/>
    <mergeCell ref="W30:Z30"/>
    <mergeCell ref="AF30:AJ30"/>
    <mergeCell ref="A33:C33"/>
    <mergeCell ref="D33:R33"/>
    <mergeCell ref="S33:V33"/>
    <mergeCell ref="W33:Z33"/>
    <mergeCell ref="AF33:AJ33"/>
    <mergeCell ref="A32:C32"/>
    <mergeCell ref="D32:R32"/>
    <mergeCell ref="S32:V32"/>
    <mergeCell ref="W32:Z32"/>
    <mergeCell ref="AF32:AJ32"/>
    <mergeCell ref="A35:C35"/>
    <mergeCell ref="D35:R35"/>
    <mergeCell ref="S35:V35"/>
    <mergeCell ref="W35:Z35"/>
    <mergeCell ref="AF35:AJ35"/>
    <mergeCell ref="A34:C34"/>
    <mergeCell ref="D34:R34"/>
    <mergeCell ref="S34:V34"/>
    <mergeCell ref="W34:Z34"/>
    <mergeCell ref="AF34:AJ34"/>
    <mergeCell ref="AK37:AO37"/>
    <mergeCell ref="A38:C38"/>
    <mergeCell ref="D38:R38"/>
    <mergeCell ref="A36:C36"/>
    <mergeCell ref="D36:R36"/>
    <mergeCell ref="S36:V36"/>
    <mergeCell ref="W36:Z36"/>
    <mergeCell ref="AF36:AJ36"/>
    <mergeCell ref="AK36:AO36"/>
    <mergeCell ref="AB36:AE36"/>
    <mergeCell ref="B56:AO56"/>
    <mergeCell ref="B57:AO57"/>
    <mergeCell ref="B58:AO58"/>
    <mergeCell ref="B59:AO59"/>
    <mergeCell ref="H49:N50"/>
    <mergeCell ref="O49:AA50"/>
    <mergeCell ref="AB49:AH49"/>
    <mergeCell ref="AI49:AO49"/>
    <mergeCell ref="B54:AO54"/>
    <mergeCell ref="B55:AO55"/>
    <mergeCell ref="AK35:AO35"/>
    <mergeCell ref="AK33:AO33"/>
    <mergeCell ref="AK31:AO31"/>
    <mergeCell ref="AF39:AJ39"/>
    <mergeCell ref="AK39:AO39"/>
    <mergeCell ref="AF41:AO42"/>
    <mergeCell ref="I46:U46"/>
    <mergeCell ref="A48:G48"/>
    <mergeCell ref="H48:N48"/>
    <mergeCell ref="O48:AA48"/>
    <mergeCell ref="AB48:AH48"/>
    <mergeCell ref="AI48:AO48"/>
    <mergeCell ref="L44:N44"/>
    <mergeCell ref="S38:V38"/>
    <mergeCell ref="W38:Z38"/>
    <mergeCell ref="AF38:AJ38"/>
    <mergeCell ref="AK38:AO38"/>
    <mergeCell ref="A37:C37"/>
    <mergeCell ref="D37:R37"/>
    <mergeCell ref="S37:V37"/>
    <mergeCell ref="W37:Z37"/>
    <mergeCell ref="AF37:AJ37"/>
    <mergeCell ref="AB37:AE37"/>
    <mergeCell ref="AB38:AE38"/>
    <mergeCell ref="AQ34:AU36"/>
    <mergeCell ref="AQ30:AU31"/>
    <mergeCell ref="AQ32:AU32"/>
    <mergeCell ref="AQ33:AU33"/>
    <mergeCell ref="AK18:AO18"/>
    <mergeCell ref="AB19:AE19"/>
    <mergeCell ref="AB20:AE20"/>
    <mergeCell ref="AB21:AE21"/>
    <mergeCell ref="AB22:AE22"/>
    <mergeCell ref="AB23:AE23"/>
    <mergeCell ref="AB24:AE24"/>
    <mergeCell ref="AB25:AE25"/>
    <mergeCell ref="AB26:AE26"/>
    <mergeCell ref="AB27:AE27"/>
    <mergeCell ref="AB28:AE28"/>
    <mergeCell ref="AB29:AE29"/>
    <mergeCell ref="AB30:AE30"/>
    <mergeCell ref="AB31:AE31"/>
    <mergeCell ref="AB32:AE32"/>
    <mergeCell ref="AB33:AE33"/>
    <mergeCell ref="AB34:AE34"/>
    <mergeCell ref="AB35:AE35"/>
    <mergeCell ref="AK34:AO34"/>
    <mergeCell ref="AK32:AO32"/>
  </mergeCells>
  <conditionalFormatting sqref="R4 L4 W4">
    <cfRule type="expression" dxfId="350" priority="3" stopIfTrue="1">
      <formula>L4&lt;&gt;TypeChantier</formula>
    </cfRule>
  </conditionalFormatting>
  <conditionalFormatting sqref="AF20:AO38">
    <cfRule type="cellIs" dxfId="349" priority="2" stopIfTrue="1" operator="equal">
      <formula>0</formula>
    </cfRule>
  </conditionalFormatting>
  <conditionalFormatting sqref="X44">
    <cfRule type="expression" dxfId="348" priority="5" stopIfTrue="1">
      <formula>#REF!&lt;&gt;0</formula>
    </cfRule>
  </conditionalFormatting>
  <conditionalFormatting sqref="B58:AO58">
    <cfRule type="expression" dxfId="347" priority="6">
      <formula>$L$44&lt;0</formula>
    </cfRule>
  </conditionalFormatting>
  <conditionalFormatting sqref="AF19:AO19">
    <cfRule type="cellIs" dxfId="346" priority="1" stopIfTrue="1" operator="equal">
      <formula>0</formula>
    </cfRule>
  </conditionalFormatting>
  <dataValidations count="1">
    <dataValidation type="list" allowBlank="1" showInputMessage="1" showErrorMessage="1" sqref="AR1" xr:uid="{00000000-0002-0000-1200-000000000000}">
      <formula1>"FR,NL"</formula1>
    </dataValidation>
  </dataValidations>
  <pageMargins left="0.19685039370078741" right="0.19685039370078741" top="0.19685039370078741" bottom="0.19685039370078741" header="0" footer="0"/>
  <pageSetup paperSize="9" scale="97" fitToHeight="0" orientation="portrait" r:id="rId1"/>
  <headerFooter alignWithMargins="0"/>
  <rowBreaks count="1" manualBreakCount="1">
    <brk id="59" max="40" man="1"/>
  </rowBreaks>
  <drawing r:id="rId2"/>
  <legacyDrawing r:id="rId3"/>
  <oleObjects>
    <mc:AlternateContent xmlns:mc="http://schemas.openxmlformats.org/markup-compatibility/2006">
      <mc:Choice Requires="x14">
        <oleObject progId="Document" shapeId="35850" r:id="rId4">
          <objectPr defaultSize="0" autoPict="0" r:id="rId5">
            <anchor moveWithCells="1">
              <from>
                <xdr:col>0</xdr:col>
                <xdr:colOff>99060</xdr:colOff>
                <xdr:row>60</xdr:row>
                <xdr:rowOff>7620</xdr:rowOff>
              </from>
              <to>
                <xdr:col>39</xdr:col>
                <xdr:colOff>22860</xdr:colOff>
                <xdr:row>108</xdr:row>
                <xdr:rowOff>83820</xdr:rowOff>
              </to>
            </anchor>
          </objectPr>
        </oleObject>
      </mc:Choice>
      <mc:Fallback>
        <oleObject progId="Document" shapeId="35850" r:id="rId4"/>
      </mc:Fallback>
    </mc:AlternateContent>
  </oleObjects>
  <extLst>
    <ext xmlns:x14="http://schemas.microsoft.com/office/spreadsheetml/2009/9/main" uri="{CCE6A557-97BC-4b89-ADB6-D9C93CAAB3DF}">
      <x14:dataValidations xmlns:xm="http://schemas.microsoft.com/office/excel/2006/main" count="1">
        <x14:dataValidation type="list" allowBlank="1" xr:uid="{00000000-0002-0000-1200-000001000000}">
          <x14:formula1>
            <xm:f>MR!$A:$A</xm:f>
          </x14:formula1>
          <xm:sqref>A20:C38</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pageSetUpPr fitToPage="1"/>
  </sheetPr>
  <dimension ref="A1:CE133"/>
  <sheetViews>
    <sheetView tabSelected="1" topLeftCell="A28" zoomScaleNormal="100" zoomScaleSheetLayoutView="85" workbookViewId="0">
      <selection activeCell="AS117" sqref="AS117"/>
    </sheetView>
  </sheetViews>
  <sheetFormatPr baseColWidth="10" defaultColWidth="11.44140625" defaultRowHeight="13.2" x14ac:dyDescent="0.25"/>
  <cols>
    <col min="1" max="1" width="3.5546875" customWidth="1"/>
    <col min="2" max="11" width="2.44140625" customWidth="1"/>
    <col min="12" max="12" width="1.5546875" customWidth="1"/>
    <col min="13" max="16" width="2.44140625" customWidth="1"/>
    <col min="17" max="18" width="1.44140625" customWidth="1"/>
    <col min="19" max="32" width="2.44140625" customWidth="1"/>
    <col min="33" max="33" width="0.5546875" customWidth="1"/>
    <col min="34" max="34" width="2.44140625" customWidth="1"/>
    <col min="35" max="35" width="1" customWidth="1"/>
    <col min="36" max="36" width="0.5546875" customWidth="1"/>
    <col min="37" max="41" width="2.44140625" customWidth="1"/>
    <col min="42" max="42" width="2.44140625" style="214" customWidth="1"/>
    <col min="43" max="44" width="10.5546875" style="792" customWidth="1"/>
    <col min="45" max="48" width="11.44140625" style="792" customWidth="1"/>
    <col min="49" max="49" width="15.44140625" style="792" customWidth="1"/>
    <col min="50" max="53" width="10.5546875" style="792" customWidth="1"/>
  </cols>
  <sheetData>
    <row r="1" spans="1:53" ht="3.15" customHeight="1" x14ac:dyDescent="0.25">
      <c r="AO1" s="15"/>
    </row>
    <row r="2" spans="1:53" s="91" customFormat="1" ht="15" customHeight="1" x14ac:dyDescent="0.3">
      <c r="B2" s="1261"/>
      <c r="C2" s="1261"/>
      <c r="D2" s="1261"/>
      <c r="E2" s="1261"/>
      <c r="F2" s="1261"/>
      <c r="G2" s="1261"/>
      <c r="H2" s="1710" t="s">
        <v>99</v>
      </c>
      <c r="I2" s="1710"/>
      <c r="J2" s="1710"/>
      <c r="K2" s="1710"/>
      <c r="L2" s="1710"/>
      <c r="M2" s="1710"/>
      <c r="N2" s="1710"/>
      <c r="O2" s="1710"/>
      <c r="P2" s="1710"/>
      <c r="Q2" s="1710"/>
      <c r="R2" s="1710"/>
      <c r="S2" s="1710"/>
      <c r="T2" s="1710"/>
      <c r="U2" s="1710"/>
      <c r="V2" s="1710"/>
      <c r="W2" s="1710"/>
      <c r="X2" s="1710"/>
      <c r="Y2" s="1710"/>
      <c r="Z2" s="1710"/>
      <c r="AA2" s="1710"/>
      <c r="AB2" s="1710"/>
      <c r="AC2" s="1710"/>
      <c r="AD2" s="1710"/>
      <c r="AE2" s="1710"/>
      <c r="AF2" s="1710"/>
      <c r="AG2" s="1710"/>
      <c r="AH2" s="1710"/>
      <c r="AI2" s="1710"/>
      <c r="AJ2" s="1261"/>
      <c r="AK2" s="1261"/>
      <c r="AL2" s="1261"/>
      <c r="AM2" s="1261"/>
      <c r="AN2" s="1261"/>
      <c r="AO2" s="1261"/>
      <c r="AP2" s="1261"/>
      <c r="AQ2" s="793"/>
      <c r="AR2" s="793"/>
      <c r="AS2" s="793"/>
      <c r="AT2" s="793"/>
      <c r="AU2" s="793"/>
      <c r="AV2" s="793"/>
      <c r="AW2" s="793"/>
      <c r="AX2" s="793"/>
      <c r="AY2" s="793"/>
      <c r="AZ2" s="793"/>
      <c r="BA2" s="793"/>
    </row>
    <row r="3" spans="1:53" ht="11.1" customHeight="1" x14ac:dyDescent="0.25">
      <c r="A3" s="1259" t="str">
        <f>données!A5</f>
        <v>version 2021 (1)</v>
      </c>
      <c r="R3" s="1004"/>
      <c r="S3" s="1004"/>
      <c r="T3" s="1004"/>
      <c r="U3" s="1004"/>
      <c r="V3" s="1004"/>
      <c r="AF3" s="15"/>
      <c r="AG3" s="15"/>
      <c r="AH3" s="15"/>
      <c r="AI3" s="15"/>
      <c r="AJ3" s="15"/>
      <c r="AK3" s="15"/>
      <c r="AL3" s="15"/>
      <c r="AM3" s="15"/>
      <c r="AN3" s="15"/>
      <c r="AO3" s="15"/>
    </row>
    <row r="4" spans="1:53" x14ac:dyDescent="0.25">
      <c r="A4" s="1620" t="s">
        <v>100</v>
      </c>
      <c r="B4" s="1620"/>
      <c r="C4" s="1620"/>
      <c r="D4" s="1620"/>
      <c r="E4" s="1620"/>
      <c r="F4" s="1620"/>
      <c r="G4" s="1131"/>
      <c r="H4" s="1132" t="s">
        <v>97</v>
      </c>
      <c r="I4" s="1132"/>
      <c r="J4" s="1132"/>
      <c r="K4" s="269"/>
      <c r="L4" s="1647" t="s">
        <v>488</v>
      </c>
      <c r="M4" s="1647"/>
      <c r="N4" s="1647"/>
      <c r="O4" s="1647"/>
      <c r="P4" s="1647"/>
      <c r="Q4" s="269"/>
      <c r="R4" s="1647" t="s">
        <v>484</v>
      </c>
      <c r="S4" s="1647"/>
      <c r="T4" s="1647"/>
      <c r="U4" s="1647"/>
      <c r="V4" s="1647"/>
      <c r="W4" s="1647" t="s">
        <v>489</v>
      </c>
      <c r="X4" s="1647"/>
      <c r="Y4" s="1647"/>
      <c r="Z4" s="1647"/>
      <c r="AA4" s="1647"/>
      <c r="AB4" s="1133" t="s">
        <v>42</v>
      </c>
      <c r="AC4" s="269"/>
      <c r="AD4" s="269"/>
      <c r="AE4" s="269"/>
      <c r="AF4" s="269"/>
      <c r="AG4" s="119"/>
      <c r="AH4" s="1123"/>
      <c r="AI4" s="1123"/>
      <c r="AJ4" s="1621" t="s">
        <v>101</v>
      </c>
      <c r="AK4" s="1622"/>
      <c r="AL4" s="1622"/>
      <c r="AM4" s="1622"/>
      <c r="AN4" s="1622"/>
      <c r="AO4" s="1622"/>
      <c r="AP4" s="1622"/>
    </row>
    <row r="5" spans="1:53" ht="13.2" customHeight="1" x14ac:dyDescent="0.25">
      <c r="A5" s="1132" t="s">
        <v>137</v>
      </c>
      <c r="B5" s="1132"/>
      <c r="C5" s="269"/>
      <c r="D5" s="1672">
        <f>données!D7</f>
        <v>0</v>
      </c>
      <c r="E5" s="1672"/>
      <c r="F5" s="1672"/>
      <c r="G5" s="1675"/>
      <c r="H5" s="269" t="s">
        <v>141</v>
      </c>
      <c r="I5" s="1701">
        <f>données!J7</f>
        <v>0</v>
      </c>
      <c r="J5" s="1701"/>
      <c r="K5" s="1701"/>
      <c r="L5" s="1701"/>
      <c r="M5" s="1701"/>
      <c r="N5" s="1701"/>
      <c r="O5" s="1701"/>
      <c r="P5" s="1701"/>
      <c r="Q5" s="1701"/>
      <c r="R5" s="1701"/>
      <c r="S5" s="1701"/>
      <c r="T5" s="1701"/>
      <c r="U5" s="1701"/>
      <c r="V5" s="1701"/>
      <c r="W5" s="1701"/>
      <c r="X5" s="1701"/>
      <c r="Y5" s="1701"/>
      <c r="Z5" s="1701"/>
      <c r="AA5" s="1701"/>
      <c r="AB5" s="1701"/>
      <c r="AC5" s="1701"/>
      <c r="AD5" s="1701"/>
      <c r="AE5" s="1701"/>
      <c r="AF5" s="1701"/>
      <c r="AG5" s="1701"/>
      <c r="AH5" s="1701"/>
      <c r="AI5" s="1702"/>
      <c r="AJ5" s="1671">
        <f>données!$AI$7</f>
        <v>0</v>
      </c>
      <c r="AK5" s="1672"/>
      <c r="AL5" s="1672"/>
      <c r="AM5" s="1672"/>
      <c r="AN5" s="1672"/>
      <c r="AO5" s="1672"/>
      <c r="AP5" s="1672"/>
    </row>
    <row r="6" spans="1:53" x14ac:dyDescent="0.25">
      <c r="A6" s="1691">
        <f>données!A8</f>
        <v>0</v>
      </c>
      <c r="B6" s="1691"/>
      <c r="C6" s="1691"/>
      <c r="D6" s="1691"/>
      <c r="E6" s="1691"/>
      <c r="F6" s="1691"/>
      <c r="G6" s="1692"/>
      <c r="H6" s="269" t="s">
        <v>138</v>
      </c>
      <c r="I6" s="1703"/>
      <c r="J6" s="1703"/>
      <c r="K6" s="1703"/>
      <c r="L6" s="1703"/>
      <c r="M6" s="1703"/>
      <c r="N6" s="1703"/>
      <c r="O6" s="1703"/>
      <c r="P6" s="1703"/>
      <c r="Q6" s="1703"/>
      <c r="R6" s="1703"/>
      <c r="S6" s="1703"/>
      <c r="T6" s="1703"/>
      <c r="U6" s="1703"/>
      <c r="V6" s="1703"/>
      <c r="W6" s="1703"/>
      <c r="X6" s="1703"/>
      <c r="Y6" s="1703"/>
      <c r="Z6" s="1703"/>
      <c r="AA6" s="1703"/>
      <c r="AB6" s="1703"/>
      <c r="AC6" s="1703"/>
      <c r="AD6" s="1703"/>
      <c r="AE6" s="1703"/>
      <c r="AF6" s="1703"/>
      <c r="AG6" s="1703"/>
      <c r="AH6" s="1703"/>
      <c r="AI6" s="1704"/>
      <c r="AJ6" s="1673">
        <f>données!$AI$8</f>
        <v>0</v>
      </c>
      <c r="AK6" s="1674"/>
      <c r="AL6" s="1674"/>
      <c r="AM6" s="1674"/>
      <c r="AN6" s="1674"/>
      <c r="AO6" s="1674"/>
      <c r="AP6" s="1674"/>
    </row>
    <row r="7" spans="1:53" ht="12.15" customHeight="1" x14ac:dyDescent="0.25">
      <c r="A7" s="1693">
        <f>données!A9</f>
        <v>0</v>
      </c>
      <c r="B7" s="1693"/>
      <c r="C7" s="1693"/>
      <c r="D7" s="1693"/>
      <c r="E7" s="1693"/>
      <c r="F7" s="1693"/>
      <c r="G7" s="1694"/>
      <c r="H7" s="1132" t="s">
        <v>140</v>
      </c>
      <c r="I7" s="1128"/>
      <c r="J7" s="1128"/>
      <c r="K7" s="1128"/>
      <c r="L7" s="1128"/>
      <c r="M7" s="1695">
        <f>données!$M$9</f>
        <v>0</v>
      </c>
      <c r="N7" s="1695"/>
      <c r="O7" s="1695"/>
      <c r="P7" s="1695"/>
      <c r="Q7" s="1695"/>
      <c r="R7" s="1695"/>
      <c r="S7" s="1695"/>
      <c r="T7" s="1695"/>
      <c r="U7" s="1695"/>
      <c r="V7" s="1695"/>
      <c r="W7" s="1695"/>
      <c r="X7" s="1695"/>
      <c r="Y7" s="1695"/>
      <c r="Z7" s="1695"/>
      <c r="AA7" s="1695"/>
      <c r="AB7" s="1695"/>
      <c r="AC7" s="1695"/>
      <c r="AD7" s="1695"/>
      <c r="AE7" s="1695"/>
      <c r="AF7" s="1695"/>
      <c r="AG7" s="1695"/>
      <c r="AH7" s="1695"/>
      <c r="AI7" s="1696"/>
      <c r="AJ7" s="1673">
        <f>données!$AI$9</f>
        <v>0</v>
      </c>
      <c r="AK7" s="1674"/>
      <c r="AL7" s="1674"/>
      <c r="AM7" s="1674"/>
      <c r="AN7" s="1674"/>
      <c r="AO7" s="1674"/>
      <c r="AP7" s="1674"/>
    </row>
    <row r="8" spans="1:53" x14ac:dyDescent="0.25">
      <c r="A8" s="1123" t="s">
        <v>138</v>
      </c>
      <c r="B8" s="1693">
        <f>données!B10</f>
        <v>0</v>
      </c>
      <c r="C8" s="1693"/>
      <c r="D8" s="1693"/>
      <c r="E8" s="1693"/>
      <c r="F8" s="1693"/>
      <c r="G8" s="1694"/>
      <c r="H8" s="1132" t="s">
        <v>139</v>
      </c>
      <c r="I8" s="1128"/>
      <c r="J8" s="1128"/>
      <c r="K8" s="1128"/>
      <c r="L8" s="1128"/>
      <c r="M8" s="1697">
        <f>données!$M$10</f>
        <v>0</v>
      </c>
      <c r="N8" s="1697"/>
      <c r="O8" s="1697"/>
      <c r="P8" s="1697"/>
      <c r="Q8" s="1697"/>
      <c r="R8" s="1697"/>
      <c r="S8" s="1697"/>
      <c r="T8" s="1697"/>
      <c r="U8" s="1697"/>
      <c r="V8" s="1697"/>
      <c r="W8" s="1697"/>
      <c r="X8" s="1697"/>
      <c r="Y8" s="1697"/>
      <c r="Z8" s="1697"/>
      <c r="AA8" s="1697"/>
      <c r="AB8" s="1697"/>
      <c r="AC8" s="1697"/>
      <c r="AD8" s="1697"/>
      <c r="AE8" s="1697"/>
      <c r="AF8" s="1697"/>
      <c r="AG8" s="1697"/>
      <c r="AH8" s="1697"/>
      <c r="AI8" s="1698"/>
      <c r="AJ8" s="1673" t="str">
        <f>IF(données!$AI$10=0,"",données!$AI$10)</f>
        <v/>
      </c>
      <c r="AK8" s="1674"/>
      <c r="AL8" s="1674"/>
      <c r="AM8" s="1674"/>
      <c r="AN8" s="1674"/>
      <c r="AO8" s="1674"/>
      <c r="AP8" s="1674"/>
    </row>
    <row r="9" spans="1:53" ht="3.9" customHeight="1" x14ac:dyDescent="0.25">
      <c r="A9" s="6"/>
      <c r="B9" s="6"/>
      <c r="C9" s="6"/>
      <c r="D9" s="6"/>
      <c r="E9" s="6"/>
      <c r="F9" s="677"/>
      <c r="G9" s="676"/>
      <c r="H9" s="416"/>
      <c r="I9" s="416"/>
      <c r="J9" s="416"/>
      <c r="K9" s="416"/>
      <c r="L9" s="416"/>
      <c r="M9" s="416"/>
      <c r="N9" s="416"/>
      <c r="O9" s="416"/>
      <c r="P9" s="416"/>
      <c r="Q9" s="416"/>
      <c r="R9" s="416"/>
      <c r="S9" s="416"/>
      <c r="T9" s="416"/>
      <c r="U9" s="416"/>
      <c r="V9" s="416"/>
      <c r="W9" s="416"/>
      <c r="X9" s="416"/>
      <c r="Y9" s="416"/>
      <c r="Z9" s="416"/>
      <c r="AA9" s="416"/>
      <c r="AB9" s="416"/>
      <c r="AC9" s="416"/>
      <c r="AD9" s="416"/>
      <c r="AE9" s="416"/>
      <c r="AF9" s="416"/>
      <c r="AG9" s="416"/>
      <c r="AH9" s="428"/>
      <c r="AI9" s="674"/>
      <c r="AJ9" s="18"/>
      <c r="AK9" s="416"/>
      <c r="AL9" s="416"/>
      <c r="AM9" s="416"/>
      <c r="AN9" s="416"/>
      <c r="AO9" s="416"/>
      <c r="AP9" s="637"/>
    </row>
    <row r="10" spans="1:53" ht="20.100000000000001" customHeight="1" x14ac:dyDescent="0.25">
      <c r="A10" s="1640" t="s">
        <v>645</v>
      </c>
      <c r="B10" s="1641"/>
      <c r="C10" s="1641"/>
      <c r="D10" s="1641"/>
      <c r="E10" s="1641"/>
      <c r="F10" s="1641"/>
      <c r="G10" s="675" t="s">
        <v>44</v>
      </c>
      <c r="H10" s="1634" t="s">
        <v>98</v>
      </c>
      <c r="I10" s="1635"/>
      <c r="J10" s="1635"/>
      <c r="K10" s="1635"/>
      <c r="L10" s="1635"/>
      <c r="M10" s="1635"/>
      <c r="N10" s="1635"/>
      <c r="O10" s="1635"/>
      <c r="P10" s="1635"/>
      <c r="Q10" s="1635"/>
      <c r="R10" s="1635"/>
      <c r="S10" s="1635"/>
      <c r="T10" s="1635"/>
      <c r="U10" s="1635"/>
      <c r="V10" s="1635"/>
      <c r="W10" s="1635"/>
      <c r="X10" s="1635"/>
      <c r="Y10" s="1635"/>
      <c r="Z10" s="1635"/>
      <c r="AA10" s="1635"/>
      <c r="AB10" s="1635"/>
      <c r="AC10" s="1635"/>
      <c r="AD10" s="1635"/>
      <c r="AE10" s="1635"/>
      <c r="AF10" s="1635"/>
      <c r="AG10" s="1635"/>
      <c r="AH10" s="1635"/>
      <c r="AI10" s="1636"/>
      <c r="AJ10" s="1630" t="s">
        <v>104</v>
      </c>
      <c r="AK10" s="1631"/>
      <c r="AL10" s="1631"/>
      <c r="AM10" s="1631"/>
      <c r="AN10" s="1631"/>
      <c r="AO10" s="1631"/>
      <c r="AP10" s="1631"/>
    </row>
    <row r="11" spans="1:53" ht="12" customHeight="1" x14ac:dyDescent="0.25">
      <c r="A11" s="1648" t="s">
        <v>646</v>
      </c>
      <c r="B11" s="1648"/>
      <c r="C11" s="1648"/>
      <c r="D11" s="1648"/>
      <c r="E11" s="1648"/>
      <c r="F11" s="1648"/>
      <c r="G11" s="1649"/>
      <c r="H11" s="1637" t="s">
        <v>133</v>
      </c>
      <c r="I11" s="1638"/>
      <c r="J11" s="1638"/>
      <c r="K11" s="1638"/>
      <c r="L11" s="1638"/>
      <c r="M11" s="1638"/>
      <c r="N11" s="1638"/>
      <c r="O11" s="1638"/>
      <c r="P11" s="1638"/>
      <c r="Q11" s="1638"/>
      <c r="R11" s="1638"/>
      <c r="S11" s="1638"/>
      <c r="T11" s="1638"/>
      <c r="U11" s="1638"/>
      <c r="V11" s="1638"/>
      <c r="W11" s="1638"/>
      <c r="X11" s="1638"/>
      <c r="Y11" s="1638"/>
      <c r="Z11" s="1638"/>
      <c r="AA11" s="1638"/>
      <c r="AB11" s="1638"/>
      <c r="AC11" s="1638"/>
      <c r="AD11" s="1638"/>
      <c r="AE11" s="1638"/>
      <c r="AF11" s="1638"/>
      <c r="AG11" s="1638"/>
      <c r="AH11" s="1638"/>
      <c r="AI11" s="1639"/>
      <c r="AJ11" s="1632"/>
      <c r="AK11" s="1633"/>
      <c r="AL11" s="1633"/>
      <c r="AM11" s="1633"/>
      <c r="AN11" s="1633"/>
      <c r="AO11" s="1633"/>
      <c r="AP11" s="1633"/>
    </row>
    <row r="12" spans="1:53" ht="21.9" customHeight="1" x14ac:dyDescent="0.25">
      <c r="C12" s="27"/>
      <c r="D12" s="14"/>
      <c r="E12" s="14"/>
      <c r="F12" s="14"/>
      <c r="G12" s="1676"/>
      <c r="H12" s="1676"/>
      <c r="I12" s="1676"/>
      <c r="J12" s="27"/>
      <c r="K12" s="152"/>
      <c r="M12" s="14"/>
      <c r="N12" s="14"/>
      <c r="O12" s="14"/>
      <c r="P12" s="14"/>
      <c r="Q12" s="14"/>
      <c r="R12" s="14"/>
      <c r="S12" s="14"/>
      <c r="T12" s="14"/>
      <c r="U12" s="98"/>
      <c r="V12" s="21"/>
      <c r="W12" s="14"/>
      <c r="X12" s="1677"/>
      <c r="Y12" s="1678"/>
      <c r="Z12" s="1678"/>
      <c r="AA12" s="1678"/>
      <c r="AB12" s="1678"/>
      <c r="AC12" s="1678"/>
      <c r="AD12" s="1678"/>
      <c r="AE12" s="14"/>
      <c r="AG12" s="637"/>
      <c r="AH12" s="637"/>
      <c r="AI12" s="637"/>
      <c r="AJ12" s="1711" t="s">
        <v>430</v>
      </c>
      <c r="AK12" s="1712"/>
      <c r="AL12" s="1712"/>
      <c r="AM12" s="1712"/>
      <c r="AN12" s="1712"/>
      <c r="AO12" s="1712"/>
      <c r="AP12" s="1712"/>
    </row>
    <row r="13" spans="1:53" ht="9.75" customHeight="1" x14ac:dyDescent="0.25">
      <c r="AG13" s="637"/>
      <c r="AH13" s="637"/>
      <c r="AI13" s="637"/>
      <c r="AJ13" s="1628" t="s">
        <v>135</v>
      </c>
      <c r="AK13" s="1629"/>
      <c r="AL13" s="1629"/>
      <c r="AM13" s="1629"/>
      <c r="AN13" s="1629"/>
      <c r="AO13" s="1629"/>
      <c r="AP13" s="1629"/>
    </row>
    <row r="14" spans="1:53" ht="15.75" customHeight="1" x14ac:dyDescent="0.25">
      <c r="A14" s="44" t="s">
        <v>105</v>
      </c>
      <c r="B14" s="11" t="s">
        <v>438</v>
      </c>
      <c r="N14" s="272" t="s">
        <v>250</v>
      </c>
      <c r="X14" t="s">
        <v>106</v>
      </c>
      <c r="AA14" s="1625">
        <f>'dv8'!J75</f>
        <v>0</v>
      </c>
      <c r="AB14" s="1625"/>
      <c r="AC14" s="1625"/>
      <c r="AD14" s="1625"/>
      <c r="AE14" s="1625"/>
      <c r="AF14" s="161" t="s">
        <v>145</v>
      </c>
      <c r="AG14" s="637"/>
      <c r="AH14" s="46" t="s">
        <v>107</v>
      </c>
      <c r="AI14" s="637"/>
      <c r="AJ14" s="638"/>
      <c r="AK14" s="664"/>
      <c r="AL14" s="664"/>
      <c r="AM14" s="664"/>
      <c r="AN14" s="664"/>
      <c r="AO14" s="664"/>
      <c r="AP14" s="664"/>
    </row>
    <row r="15" spans="1:53" ht="15.75" customHeight="1" x14ac:dyDescent="0.25">
      <c r="A15" s="44" t="s">
        <v>108</v>
      </c>
      <c r="B15" s="11" t="s">
        <v>206</v>
      </c>
      <c r="Y15" s="639"/>
      <c r="Z15" s="920"/>
      <c r="AA15" s="920"/>
      <c r="AB15" s="920"/>
      <c r="AC15" s="920"/>
      <c r="AD15" s="920"/>
      <c r="AE15" s="920"/>
      <c r="AF15" s="920"/>
      <c r="AG15" s="637"/>
      <c r="AH15" s="637"/>
      <c r="AI15" s="637"/>
      <c r="AJ15" s="638"/>
      <c r="AK15" s="637"/>
      <c r="AL15" s="637"/>
      <c r="AM15" s="637"/>
      <c r="AN15" s="637"/>
      <c r="AO15" s="637"/>
      <c r="AP15" s="637"/>
    </row>
    <row r="16" spans="1:53" x14ac:dyDescent="0.25">
      <c r="A16" s="44"/>
      <c r="B16" s="269" t="s">
        <v>582</v>
      </c>
      <c r="M16" t="s">
        <v>142</v>
      </c>
      <c r="S16" s="1625">
        <f>'dv3'!AF41</f>
        <v>0</v>
      </c>
      <c r="T16" s="1625"/>
      <c r="U16" s="1625"/>
      <c r="V16" s="1625"/>
      <c r="W16" s="1625"/>
      <c r="X16" s="161" t="s">
        <v>145</v>
      </c>
      <c r="Y16" s="639"/>
      <c r="Z16" s="920"/>
      <c r="AA16" s="920"/>
      <c r="AB16" s="920"/>
      <c r="AC16" s="920"/>
      <c r="AD16" s="920"/>
      <c r="AE16" s="920"/>
      <c r="AF16" s="920"/>
      <c r="AG16" s="637"/>
      <c r="AH16" s="637"/>
      <c r="AI16" s="637"/>
      <c r="AJ16" s="638"/>
      <c r="AK16" s="637"/>
      <c r="AL16" s="637"/>
      <c r="AM16" s="637"/>
      <c r="AN16" s="637"/>
      <c r="AO16" s="637"/>
      <c r="AP16" s="637"/>
    </row>
    <row r="17" spans="1:53" x14ac:dyDescent="0.25">
      <c r="A17" s="44"/>
      <c r="B17" s="967" t="s">
        <v>523</v>
      </c>
      <c r="H17" s="1644">
        <f>données!P16</f>
        <v>0</v>
      </c>
      <c r="I17" s="1644"/>
      <c r="J17" s="1644"/>
      <c r="K17" t="s">
        <v>144</v>
      </c>
      <c r="M17" t="s">
        <v>143</v>
      </c>
      <c r="S17" s="1626">
        <f>-ROUND(H17*S16,2)</f>
        <v>0</v>
      </c>
      <c r="T17" s="1626"/>
      <c r="U17" s="1626"/>
      <c r="V17" s="1626"/>
      <c r="W17" s="1626"/>
      <c r="X17" s="161" t="s">
        <v>145</v>
      </c>
      <c r="Y17" s="639" t="s">
        <v>106</v>
      </c>
      <c r="AA17" s="1625">
        <f>S17+S16</f>
        <v>0</v>
      </c>
      <c r="AB17" s="1625"/>
      <c r="AC17" s="1625"/>
      <c r="AD17" s="1625"/>
      <c r="AE17" s="1625"/>
      <c r="AF17" s="921" t="s">
        <v>145</v>
      </c>
      <c r="AG17" s="637"/>
      <c r="AH17" s="46" t="s">
        <v>109</v>
      </c>
      <c r="AI17" s="637"/>
      <c r="AJ17" s="638"/>
      <c r="AK17" s="665"/>
      <c r="AL17" s="665"/>
      <c r="AM17" s="665"/>
      <c r="AN17" s="665"/>
      <c r="AO17" s="665"/>
      <c r="AP17" s="665"/>
    </row>
    <row r="18" spans="1:53" ht="3.15" customHeight="1" x14ac:dyDescent="0.25">
      <c r="A18" s="44"/>
      <c r="B18" s="11"/>
      <c r="Y18" s="637"/>
      <c r="Z18" s="916"/>
      <c r="AA18" s="34"/>
      <c r="AB18" s="34"/>
      <c r="AC18" s="34"/>
      <c r="AD18" s="34"/>
      <c r="AE18" s="34"/>
      <c r="AF18" s="704"/>
      <c r="AG18" s="637"/>
      <c r="AI18" s="637"/>
      <c r="AJ18" s="638"/>
      <c r="AK18" s="428"/>
      <c r="AL18" s="428"/>
      <c r="AM18" s="428"/>
      <c r="AN18" s="428"/>
      <c r="AO18" s="428"/>
      <c r="AP18" s="428"/>
    </row>
    <row r="19" spans="1:53" ht="15.75" customHeight="1" x14ac:dyDescent="0.25">
      <c r="A19" s="44"/>
      <c r="B19" s="45" t="s">
        <v>207</v>
      </c>
      <c r="Y19" s="637"/>
      <c r="AA19" s="1625">
        <f>AA17+AA14</f>
        <v>0</v>
      </c>
      <c r="AB19" s="1625"/>
      <c r="AC19" s="1625"/>
      <c r="AD19" s="1625"/>
      <c r="AE19" s="1625"/>
      <c r="AF19" s="161" t="s">
        <v>145</v>
      </c>
      <c r="AG19" s="637"/>
      <c r="AH19" s="46" t="s">
        <v>110</v>
      </c>
      <c r="AI19" s="637"/>
      <c r="AJ19" s="638"/>
      <c r="AK19" s="665"/>
      <c r="AL19" s="665"/>
      <c r="AM19" s="665"/>
      <c r="AN19" s="665"/>
      <c r="AO19" s="665"/>
      <c r="AP19" s="665"/>
    </row>
    <row r="20" spans="1:53" ht="12.75" customHeight="1" x14ac:dyDescent="0.25">
      <c r="A20" s="44"/>
      <c r="B20" s="635" t="s">
        <v>431</v>
      </c>
      <c r="Y20" s="637"/>
      <c r="Z20" s="916"/>
      <c r="AA20" s="920"/>
      <c r="AB20" s="920"/>
      <c r="AC20" s="920"/>
      <c r="AD20" s="920"/>
      <c r="AE20" s="920"/>
      <c r="AF20" s="161"/>
      <c r="AG20" s="637"/>
      <c r="AI20" s="637"/>
      <c r="AJ20" s="638"/>
      <c r="AK20" s="637"/>
      <c r="AL20" s="637"/>
      <c r="AM20" s="637"/>
      <c r="AN20" s="637"/>
      <c r="AO20" s="637"/>
      <c r="AP20" s="637"/>
    </row>
    <row r="21" spans="1:53" ht="15.75" customHeight="1" x14ac:dyDescent="0.25">
      <c r="A21" s="44"/>
      <c r="B21" s="635" t="s">
        <v>432</v>
      </c>
      <c r="O21" s="1619"/>
      <c r="P21" s="1619"/>
      <c r="Q21" s="1619"/>
      <c r="R21" s="1619"/>
      <c r="S21" s="1619"/>
      <c r="T21" s="1619"/>
      <c r="U21" s="1619"/>
      <c r="V21" s="273" t="s">
        <v>145</v>
      </c>
      <c r="W21" s="639" t="s">
        <v>47</v>
      </c>
      <c r="Y21" s="639"/>
      <c r="Z21" s="920"/>
      <c r="AA21" s="920"/>
      <c r="AB21" s="920"/>
      <c r="AC21" s="920"/>
      <c r="AD21" s="920"/>
      <c r="AE21" s="920"/>
      <c r="AF21" s="920"/>
      <c r="AG21" s="637"/>
      <c r="AI21" s="637"/>
      <c r="AJ21" s="638"/>
      <c r="AK21" s="637"/>
      <c r="AL21" s="637"/>
      <c r="AM21" s="637"/>
      <c r="AN21" s="637"/>
      <c r="AO21" s="637"/>
      <c r="AP21" s="637"/>
    </row>
    <row r="22" spans="1:53" ht="15.75" customHeight="1" x14ac:dyDescent="0.25">
      <c r="A22" s="44" t="s">
        <v>111</v>
      </c>
      <c r="B22" s="11" t="s">
        <v>208</v>
      </c>
      <c r="AA22" s="1625">
        <f>-'dv6'!AJ49</f>
        <v>0</v>
      </c>
      <c r="AB22" s="1625"/>
      <c r="AC22" s="1625"/>
      <c r="AD22" s="1625"/>
      <c r="AE22" s="1625"/>
      <c r="AF22" s="161" t="s">
        <v>145</v>
      </c>
      <c r="AG22" s="637"/>
      <c r="AH22" s="46" t="s">
        <v>113</v>
      </c>
      <c r="AI22" s="637"/>
      <c r="AJ22" s="638"/>
      <c r="AK22" s="665"/>
      <c r="AL22" s="665"/>
      <c r="AM22" s="665"/>
      <c r="AN22" s="665"/>
      <c r="AO22" s="665"/>
      <c r="AP22" s="665"/>
    </row>
    <row r="23" spans="1:53" ht="3.15" customHeight="1" x14ac:dyDescent="0.25">
      <c r="A23" s="44"/>
      <c r="B23" s="11"/>
      <c r="Z23" s="916"/>
      <c r="AA23" s="923"/>
      <c r="AB23" s="923"/>
      <c r="AC23" s="923"/>
      <c r="AD23" s="923"/>
      <c r="AE23" s="923"/>
      <c r="AF23" s="34"/>
      <c r="AG23" s="637"/>
      <c r="AI23" s="637"/>
      <c r="AJ23" s="638"/>
      <c r="AK23" s="416"/>
      <c r="AL23" s="416"/>
      <c r="AM23" s="416"/>
      <c r="AN23" s="416"/>
      <c r="AO23" s="416"/>
      <c r="AP23" s="416"/>
    </row>
    <row r="24" spans="1:53" x14ac:dyDescent="0.25">
      <c r="A24" s="44"/>
      <c r="B24" s="45" t="s">
        <v>209</v>
      </c>
      <c r="AA24" s="1714">
        <f>AA19+AA22</f>
        <v>0</v>
      </c>
      <c r="AB24" s="1714"/>
      <c r="AC24" s="1714"/>
      <c r="AD24" s="1714"/>
      <c r="AE24" s="1714"/>
      <c r="AF24" s="161" t="s">
        <v>145</v>
      </c>
      <c r="AG24" s="637"/>
      <c r="AH24" s="46" t="s">
        <v>114</v>
      </c>
      <c r="AI24" s="637"/>
      <c r="AJ24" s="638"/>
      <c r="AK24" s="103"/>
      <c r="AL24" s="103"/>
      <c r="AM24" s="103"/>
      <c r="AN24" s="103"/>
      <c r="AO24" s="103"/>
      <c r="AP24" s="103"/>
    </row>
    <row r="25" spans="1:53" ht="3.15" customHeight="1" x14ac:dyDescent="0.25">
      <c r="A25" s="44"/>
      <c r="B25" s="11"/>
      <c r="Y25" s="639"/>
      <c r="Z25" s="920"/>
      <c r="AA25" s="918"/>
      <c r="AB25" s="918"/>
      <c r="AC25" s="918"/>
      <c r="AD25" s="918"/>
      <c r="AE25" s="918"/>
      <c r="AF25" s="920"/>
      <c r="AG25" s="637"/>
      <c r="AI25" s="637"/>
      <c r="AJ25" s="638"/>
      <c r="AK25" s="637"/>
      <c r="AL25" s="637"/>
      <c r="AM25" s="637"/>
      <c r="AN25" s="637"/>
      <c r="AO25" s="637"/>
      <c r="AP25" s="637"/>
    </row>
    <row r="26" spans="1:53" ht="15.75" customHeight="1" x14ac:dyDescent="0.25">
      <c r="A26" s="44" t="s">
        <v>115</v>
      </c>
      <c r="B26" s="11" t="s">
        <v>179</v>
      </c>
      <c r="AA26" s="1625">
        <f>'dv1'!$J$118</f>
        <v>0</v>
      </c>
      <c r="AB26" s="1625"/>
      <c r="AC26" s="1625"/>
      <c r="AD26" s="1625"/>
      <c r="AE26" s="1625"/>
      <c r="AF26" s="161" t="s">
        <v>145</v>
      </c>
      <c r="AG26" s="637"/>
      <c r="AH26" s="46" t="s">
        <v>116</v>
      </c>
      <c r="AI26" s="637"/>
      <c r="AJ26" s="638"/>
      <c r="AK26" s="665"/>
      <c r="AL26" s="665"/>
      <c r="AM26" s="665"/>
      <c r="AN26" s="665"/>
      <c r="AO26" s="665"/>
      <c r="AP26" s="665"/>
    </row>
    <row r="27" spans="1:53" ht="3.15" customHeight="1" x14ac:dyDescent="0.25">
      <c r="A27" s="44"/>
      <c r="B27" s="11"/>
      <c r="Y27" s="639"/>
      <c r="Z27" s="920"/>
      <c r="AA27" s="919"/>
      <c r="AB27" s="919"/>
      <c r="AC27" s="919"/>
      <c r="AD27" s="919"/>
      <c r="AE27" s="919"/>
      <c r="AF27" s="920"/>
      <c r="AG27" s="637"/>
      <c r="AI27" s="637"/>
      <c r="AJ27" s="638"/>
      <c r="AK27" s="637"/>
      <c r="AL27" s="637"/>
      <c r="AM27" s="637"/>
      <c r="AN27" s="637"/>
      <c r="AO27" s="637"/>
      <c r="AP27" s="637"/>
    </row>
    <row r="28" spans="1:53" ht="15.75" customHeight="1" x14ac:dyDescent="0.25">
      <c r="A28" s="44" t="s">
        <v>117</v>
      </c>
      <c r="B28" s="11" t="s">
        <v>180</v>
      </c>
      <c r="Z28" s="916"/>
      <c r="AA28" s="1624"/>
      <c r="AB28" s="1624"/>
      <c r="AC28" s="1624"/>
      <c r="AD28" s="1624"/>
      <c r="AE28" s="1624"/>
      <c r="AF28" s="921" t="s">
        <v>145</v>
      </c>
      <c r="AG28" s="637"/>
      <c r="AH28" s="46" t="s">
        <v>118</v>
      </c>
      <c r="AI28" s="637"/>
      <c r="AJ28" s="638"/>
      <c r="AK28" s="665"/>
      <c r="AL28" s="665"/>
      <c r="AM28" s="665"/>
      <c r="AN28" s="665"/>
      <c r="AO28" s="665"/>
      <c r="AP28" s="665"/>
    </row>
    <row r="29" spans="1:53" ht="3.15" customHeight="1" x14ac:dyDescent="0.25">
      <c r="A29" s="44"/>
      <c r="B29" s="11"/>
      <c r="Y29" s="698"/>
      <c r="Z29" s="916"/>
      <c r="AA29" s="923"/>
      <c r="AB29" s="923"/>
      <c r="AC29" s="923"/>
      <c r="AD29" s="923"/>
      <c r="AE29" s="923"/>
      <c r="AF29" s="34"/>
      <c r="AG29" s="637"/>
      <c r="AH29" s="637"/>
      <c r="AI29" s="637"/>
      <c r="AJ29" s="638"/>
      <c r="AK29" s="416"/>
      <c r="AL29" s="416"/>
      <c r="AM29" s="416"/>
      <c r="AN29" s="416"/>
      <c r="AO29" s="416"/>
      <c r="AP29" s="416"/>
    </row>
    <row r="30" spans="1:53" ht="15.75" customHeight="1" x14ac:dyDescent="0.25">
      <c r="A30" s="44" t="s">
        <v>119</v>
      </c>
      <c r="B30" s="11" t="s">
        <v>181</v>
      </c>
      <c r="Y30" s="698"/>
      <c r="AA30" s="1714">
        <f>AA28+AA26+AA24</f>
        <v>0</v>
      </c>
      <c r="AB30" s="1714"/>
      <c r="AC30" s="1714"/>
      <c r="AD30" s="1714"/>
      <c r="AE30" s="1714"/>
      <c r="AF30" s="161" t="s">
        <v>145</v>
      </c>
      <c r="AG30" s="637"/>
      <c r="AH30" s="637"/>
      <c r="AI30" s="637"/>
      <c r="AJ30" s="638"/>
      <c r="AK30" s="103"/>
      <c r="AL30" s="103"/>
      <c r="AM30" s="103"/>
      <c r="AN30" s="103"/>
      <c r="AO30" s="103"/>
      <c r="AP30" s="103"/>
    </row>
    <row r="31" spans="1:53" ht="15.75" customHeight="1" x14ac:dyDescent="0.25">
      <c r="A31" s="44" t="s">
        <v>120</v>
      </c>
      <c r="B31" s="11" t="s">
        <v>517</v>
      </c>
      <c r="U31" s="1623">
        <f>IF('dv8'!AH34&gt;'dv8'!AJ37,'dv8'!AJ37+'dv8'!AH49,'dv8'!AH34+'dv8'!AH49)</f>
        <v>0</v>
      </c>
      <c r="V31" s="1623"/>
      <c r="W31" s="1623"/>
      <c r="X31" s="1623"/>
      <c r="Y31" s="1623"/>
      <c r="Z31" s="161" t="s">
        <v>145</v>
      </c>
      <c r="AA31" s="919"/>
      <c r="AB31" s="919"/>
      <c r="AC31" s="919"/>
      <c r="AD31" s="919"/>
      <c r="AE31" s="919"/>
      <c r="AF31" s="920"/>
      <c r="AG31" s="637"/>
      <c r="AH31" s="637"/>
      <c r="AI31" s="637"/>
      <c r="AJ31" s="638"/>
      <c r="AK31" s="637"/>
      <c r="AL31" s="637"/>
      <c r="AM31" s="637"/>
      <c r="AN31" s="637"/>
      <c r="AO31" s="637"/>
      <c r="AP31" s="637"/>
    </row>
    <row r="32" spans="1:53" s="917" customFormat="1" ht="15.75" customHeight="1" x14ac:dyDescent="0.25">
      <c r="A32" s="1510"/>
      <c r="B32" s="1511" t="s">
        <v>773</v>
      </c>
      <c r="U32" s="1623"/>
      <c r="V32" s="1623"/>
      <c r="W32" s="1623"/>
      <c r="X32" s="1623"/>
      <c r="Y32" s="1623"/>
      <c r="Z32" s="161" t="s">
        <v>145</v>
      </c>
      <c r="AA32" s="1510"/>
      <c r="AB32" s="1510"/>
      <c r="AC32" s="1510"/>
      <c r="AD32" s="1510"/>
      <c r="AE32" s="1510"/>
      <c r="AF32" s="1511"/>
      <c r="AJ32" s="993"/>
      <c r="AQ32" s="1034"/>
      <c r="AR32" s="1034"/>
      <c r="AS32" s="1034"/>
      <c r="AT32" s="1034"/>
      <c r="AU32" s="1034"/>
      <c r="AV32" s="1034"/>
      <c r="AW32" s="1034"/>
      <c r="AX32" s="1034"/>
      <c r="AY32" s="1034"/>
      <c r="AZ32" s="1034"/>
      <c r="BA32" s="1034"/>
    </row>
    <row r="33" spans="1:53" s="917" customFormat="1" ht="15.75" customHeight="1" x14ac:dyDescent="0.25">
      <c r="A33" s="1510"/>
      <c r="B33" s="269" t="s">
        <v>774</v>
      </c>
      <c r="U33" s="1623"/>
      <c r="V33" s="1623"/>
      <c r="W33" s="1623"/>
      <c r="X33" s="1623"/>
      <c r="Y33" s="1623"/>
      <c r="Z33" s="161" t="s">
        <v>145</v>
      </c>
      <c r="AA33" s="1510"/>
      <c r="AB33" s="1510"/>
      <c r="AC33" s="1510"/>
      <c r="AD33" s="1510"/>
      <c r="AE33" s="1510"/>
      <c r="AF33" s="1511"/>
      <c r="AJ33" s="993"/>
      <c r="AQ33" s="1034"/>
      <c r="AR33" s="1034"/>
      <c r="AS33" s="1034"/>
      <c r="AT33" s="1034"/>
      <c r="AU33" s="1034"/>
      <c r="AV33" s="1034"/>
      <c r="AW33" s="1034"/>
      <c r="AX33" s="1034"/>
      <c r="AY33" s="1034"/>
      <c r="AZ33" s="1034"/>
      <c r="BA33" s="1034"/>
    </row>
    <row r="34" spans="1:53" s="917" customFormat="1" ht="15.75" customHeight="1" x14ac:dyDescent="0.25">
      <c r="A34" s="1510" t="s">
        <v>782</v>
      </c>
      <c r="B34" s="1705" t="s">
        <v>775</v>
      </c>
      <c r="C34" s="1705"/>
      <c r="D34" s="1705"/>
      <c r="E34" s="1705"/>
      <c r="F34" s="1705"/>
      <c r="G34" s="1705"/>
      <c r="H34" s="1705"/>
      <c r="I34" s="1705"/>
      <c r="J34" s="1705"/>
      <c r="K34" s="1705"/>
      <c r="L34" s="1705"/>
      <c r="M34" s="1705"/>
      <c r="N34" s="1705"/>
      <c r="O34" s="1705"/>
      <c r="U34" s="1623"/>
      <c r="V34" s="1623"/>
      <c r="W34" s="1623"/>
      <c r="X34" s="1623"/>
      <c r="Y34" s="1623"/>
      <c r="Z34" s="161" t="s">
        <v>145</v>
      </c>
      <c r="AA34" s="1510"/>
      <c r="AB34" s="1510"/>
      <c r="AC34" s="1510"/>
      <c r="AD34" s="1510"/>
      <c r="AE34" s="1510"/>
      <c r="AF34" s="1511"/>
      <c r="AJ34" s="993"/>
      <c r="AQ34" s="1034"/>
      <c r="AR34" s="1034"/>
      <c r="AS34" s="1034"/>
      <c r="AT34" s="1034"/>
      <c r="AU34" s="1034"/>
      <c r="AV34" s="1034"/>
      <c r="AW34" s="1034"/>
      <c r="AX34" s="1034"/>
      <c r="AY34" s="1034"/>
      <c r="AZ34" s="1034"/>
      <c r="BA34" s="1034"/>
    </row>
    <row r="35" spans="1:53" ht="15.75" customHeight="1" x14ac:dyDescent="0.25">
      <c r="A35" s="44"/>
      <c r="B35" s="272" t="s">
        <v>251</v>
      </c>
      <c r="U35" s="1627"/>
      <c r="V35" s="1627"/>
      <c r="W35" s="1627"/>
      <c r="X35" s="1627"/>
      <c r="Y35" s="1627"/>
      <c r="Z35" s="161" t="s">
        <v>145</v>
      </c>
      <c r="AA35" s="1625">
        <f>-(U31+U32+U33+U34+U35)</f>
        <v>0</v>
      </c>
      <c r="AB35" s="1625"/>
      <c r="AC35" s="1625"/>
      <c r="AD35" s="1625"/>
      <c r="AE35" s="1625"/>
      <c r="AF35" s="161" t="s">
        <v>145</v>
      </c>
      <c r="AG35" s="637"/>
      <c r="AH35" s="637"/>
      <c r="AI35" s="637"/>
      <c r="AJ35" s="638"/>
      <c r="AK35" s="665"/>
      <c r="AL35" s="665"/>
      <c r="AM35" s="665"/>
      <c r="AN35" s="665"/>
      <c r="AO35" s="665"/>
      <c r="AP35" s="665"/>
    </row>
    <row r="36" spans="1:53" ht="15.75" customHeight="1" x14ac:dyDescent="0.25">
      <c r="A36" s="44" t="s">
        <v>121</v>
      </c>
      <c r="B36" s="11" t="s">
        <v>583</v>
      </c>
      <c r="Z36" s="920"/>
      <c r="AA36" s="1715"/>
      <c r="AB36" s="1715"/>
      <c r="AC36" s="1715"/>
      <c r="AD36" s="1715"/>
      <c r="AE36" s="1715"/>
      <c r="AF36" s="161" t="s">
        <v>145</v>
      </c>
      <c r="AG36" s="637"/>
      <c r="AH36" s="637"/>
      <c r="AI36" s="637"/>
      <c r="AJ36" s="638"/>
      <c r="AK36" s="665"/>
      <c r="AL36" s="665"/>
      <c r="AM36" s="665"/>
      <c r="AN36" s="665"/>
      <c r="AO36" s="665"/>
      <c r="AP36" s="665"/>
    </row>
    <row r="37" spans="1:53" ht="15.75" customHeight="1" x14ac:dyDescent="0.25">
      <c r="A37" s="44"/>
      <c r="B37" s="11"/>
      <c r="C37" s="274" t="s">
        <v>433</v>
      </c>
      <c r="D37" s="274"/>
      <c r="E37" s="274"/>
      <c r="F37" s="274"/>
      <c r="G37" s="274"/>
      <c r="H37" s="274"/>
      <c r="I37" s="274"/>
      <c r="J37" s="274"/>
      <c r="L37" s="665"/>
      <c r="M37" s="1623">
        <f>'dv3'!AF44</f>
        <v>0</v>
      </c>
      <c r="N37" s="1623"/>
      <c r="O37" s="1623"/>
      <c r="P37" s="1623"/>
      <c r="Q37" s="1623"/>
      <c r="R37" s="1623"/>
      <c r="S37" s="634" t="s">
        <v>434</v>
      </c>
      <c r="T37" s="635" t="s">
        <v>82</v>
      </c>
      <c r="Y37" s="639"/>
      <c r="Z37" s="920"/>
      <c r="AA37" s="919"/>
      <c r="AB37" s="919"/>
      <c r="AC37" s="919"/>
      <c r="AD37" s="919"/>
      <c r="AE37" s="919"/>
      <c r="AF37" s="920"/>
      <c r="AG37" s="637"/>
      <c r="AH37" s="637"/>
      <c r="AI37" s="637"/>
      <c r="AJ37" s="638"/>
      <c r="AK37" s="637"/>
      <c r="AL37" s="637"/>
      <c r="AM37" s="637"/>
      <c r="AN37" s="637"/>
      <c r="AO37" s="637"/>
      <c r="AP37" s="637"/>
    </row>
    <row r="38" spans="1:53" s="639" customFormat="1" ht="3.15" customHeight="1" x14ac:dyDescent="0.25">
      <c r="A38" s="44"/>
      <c r="B38" s="641"/>
      <c r="C38" s="274"/>
      <c r="D38" s="274"/>
      <c r="E38" s="274"/>
      <c r="F38" s="274"/>
      <c r="G38" s="274"/>
      <c r="H38" s="274"/>
      <c r="I38" s="274"/>
      <c r="J38" s="274"/>
      <c r="M38" s="636"/>
      <c r="N38" s="636"/>
      <c r="O38" s="636"/>
      <c r="P38" s="636"/>
      <c r="Q38" s="636"/>
      <c r="R38" s="634"/>
      <c r="S38" s="635"/>
      <c r="Z38" s="920"/>
      <c r="AA38" s="919"/>
      <c r="AB38" s="919"/>
      <c r="AC38" s="919"/>
      <c r="AD38" s="919"/>
      <c r="AE38" s="919"/>
      <c r="AF38" s="920"/>
      <c r="AG38" s="637"/>
      <c r="AH38" s="637"/>
      <c r="AI38" s="637"/>
      <c r="AJ38" s="638"/>
      <c r="AK38" s="637"/>
      <c r="AL38" s="637"/>
      <c r="AM38" s="637"/>
      <c r="AN38" s="637"/>
      <c r="AO38" s="637"/>
      <c r="AP38" s="637"/>
      <c r="AQ38" s="792"/>
      <c r="AR38" s="792"/>
      <c r="AS38" s="792"/>
      <c r="AT38" s="792"/>
      <c r="AU38" s="792"/>
      <c r="AV38" s="792"/>
      <c r="AW38" s="792"/>
      <c r="AX38" s="792"/>
      <c r="AY38" s="792"/>
      <c r="AZ38" s="792"/>
      <c r="BA38" s="792"/>
    </row>
    <row r="39" spans="1:53" ht="20.85" customHeight="1" x14ac:dyDescent="0.25">
      <c r="A39" s="44" t="s">
        <v>122</v>
      </c>
      <c r="B39" s="11" t="s">
        <v>439</v>
      </c>
      <c r="Z39" s="1699">
        <f>AA36+AA35+AA30</f>
        <v>0</v>
      </c>
      <c r="AA39" s="1700"/>
      <c r="AB39" s="1700"/>
      <c r="AC39" s="1700"/>
      <c r="AD39" s="1700"/>
      <c r="AE39" s="1700"/>
      <c r="AF39" s="924" t="s">
        <v>145</v>
      </c>
      <c r="AG39" s="637"/>
      <c r="AH39" s="637"/>
      <c r="AI39" s="637"/>
      <c r="AJ39" s="638"/>
      <c r="AK39" s="102"/>
      <c r="AL39" s="103"/>
      <c r="AM39" s="103"/>
      <c r="AN39" s="103"/>
      <c r="AO39" s="103"/>
      <c r="AP39" s="732"/>
    </row>
    <row r="40" spans="1:53" ht="3.15" customHeight="1" x14ac:dyDescent="0.25">
      <c r="A40" s="44"/>
      <c r="B40" s="11"/>
      <c r="Z40" s="144"/>
      <c r="AA40" s="923"/>
      <c r="AB40" s="923"/>
      <c r="AC40" s="923"/>
      <c r="AD40" s="923"/>
      <c r="AE40" s="923"/>
      <c r="AF40" s="24"/>
      <c r="AG40" s="637"/>
      <c r="AH40" s="637"/>
      <c r="AI40" s="637"/>
      <c r="AJ40" s="638"/>
      <c r="AK40" s="18"/>
      <c r="AL40" s="416"/>
      <c r="AM40" s="416"/>
      <c r="AN40" s="416"/>
      <c r="AO40" s="416"/>
      <c r="AP40" s="417"/>
    </row>
    <row r="41" spans="1:53" ht="15.75" customHeight="1" x14ac:dyDescent="0.25">
      <c r="A41" s="44" t="s">
        <v>123</v>
      </c>
      <c r="B41" s="11" t="s">
        <v>252</v>
      </c>
      <c r="Y41" s="639"/>
      <c r="Z41" s="920"/>
      <c r="AA41" s="919"/>
      <c r="AB41" s="919"/>
      <c r="AC41" s="919"/>
      <c r="AD41" s="919"/>
      <c r="AE41" s="919"/>
      <c r="AF41" s="920"/>
      <c r="AG41" s="637"/>
      <c r="AH41" s="637"/>
      <c r="AI41" s="637"/>
      <c r="AJ41" s="638"/>
      <c r="AK41" s="637"/>
      <c r="AL41" s="637"/>
      <c r="AM41" s="637"/>
      <c r="AN41" s="637"/>
      <c r="AO41" s="637"/>
      <c r="AP41" s="637"/>
    </row>
    <row r="42" spans="1:53" ht="12.75" customHeight="1" x14ac:dyDescent="0.25">
      <c r="A42" s="44"/>
      <c r="B42" s="269" t="s">
        <v>584</v>
      </c>
      <c r="AA42" s="1625">
        <f>'dv7.1'!C19+'dv7.2'!C19+'dv7.3'!C19</f>
        <v>0</v>
      </c>
      <c r="AB42" s="1625"/>
      <c r="AC42" s="1625"/>
      <c r="AD42" s="1625"/>
      <c r="AE42" s="1625"/>
      <c r="AF42" s="161" t="s">
        <v>145</v>
      </c>
      <c r="AG42" s="637"/>
      <c r="AH42" s="637"/>
      <c r="AI42" s="637"/>
      <c r="AJ42" s="638"/>
      <c r="AK42" s="665"/>
      <c r="AL42" s="665"/>
      <c r="AM42" s="665"/>
      <c r="AN42" s="665"/>
      <c r="AO42" s="665"/>
      <c r="AP42" s="665"/>
    </row>
    <row r="43" spans="1:53" x14ac:dyDescent="0.25">
      <c r="A43" s="44"/>
      <c r="B43" s="269" t="s">
        <v>585</v>
      </c>
      <c r="AA43" s="1625">
        <f>'dv9'!AI40</f>
        <v>0</v>
      </c>
      <c r="AB43" s="1625"/>
      <c r="AC43" s="1625"/>
      <c r="AD43" s="1625"/>
      <c r="AE43" s="1625"/>
      <c r="AF43" s="161" t="s">
        <v>145</v>
      </c>
      <c r="AG43" s="637"/>
      <c r="AH43" s="637"/>
      <c r="AI43" s="637"/>
      <c r="AJ43" s="638"/>
      <c r="AK43" s="666"/>
      <c r="AL43" s="666"/>
      <c r="AM43" s="666"/>
      <c r="AN43" s="666"/>
      <c r="AO43" s="666"/>
      <c r="AP43" s="666"/>
    </row>
    <row r="44" spans="1:53" ht="3.15" customHeight="1" x14ac:dyDescent="0.25">
      <c r="A44" s="44"/>
      <c r="B44" s="11"/>
      <c r="Z44" s="922"/>
      <c r="AA44" s="930"/>
      <c r="AB44" s="930"/>
      <c r="AC44" s="930"/>
      <c r="AD44" s="930"/>
      <c r="AE44" s="930"/>
      <c r="AF44" s="704"/>
      <c r="AG44" s="637"/>
      <c r="AH44" s="637"/>
      <c r="AI44" s="637"/>
      <c r="AJ44" s="638"/>
      <c r="AK44" s="416"/>
      <c r="AL44" s="416"/>
      <c r="AM44" s="416"/>
      <c r="AN44" s="416"/>
      <c r="AO44" s="416"/>
      <c r="AP44" s="416"/>
    </row>
    <row r="45" spans="1:53" x14ac:dyDescent="0.25">
      <c r="A45" s="44"/>
      <c r="B45" s="11"/>
      <c r="M45" s="11" t="s">
        <v>154</v>
      </c>
      <c r="AA45" s="1625">
        <f>AA43+AA42</f>
        <v>0</v>
      </c>
      <c r="AB45" s="1625"/>
      <c r="AC45" s="1625"/>
      <c r="AD45" s="1625"/>
      <c r="AE45" s="1625"/>
      <c r="AF45" s="161" t="s">
        <v>145</v>
      </c>
      <c r="AG45" s="637"/>
      <c r="AH45" s="637"/>
      <c r="AI45" s="637"/>
      <c r="AJ45" s="638"/>
      <c r="AK45" s="103"/>
      <c r="AL45" s="103"/>
      <c r="AM45" s="103"/>
      <c r="AN45" s="103"/>
      <c r="AO45" s="103"/>
      <c r="AP45" s="103"/>
    </row>
    <row r="46" spans="1:53" x14ac:dyDescent="0.25">
      <c r="A46" s="44" t="s">
        <v>61</v>
      </c>
      <c r="B46" s="11" t="s">
        <v>163</v>
      </c>
      <c r="Z46" s="920"/>
      <c r="AA46" s="919"/>
      <c r="AB46" s="919"/>
      <c r="AC46" s="919"/>
      <c r="AD46" s="919"/>
      <c r="AE46" s="919"/>
      <c r="AF46" s="920"/>
      <c r="AG46" s="637"/>
      <c r="AH46" s="637"/>
      <c r="AI46" s="637"/>
      <c r="AJ46" s="638"/>
      <c r="AK46" s="637"/>
      <c r="AL46" s="637"/>
      <c r="AM46" s="637"/>
      <c r="AN46" s="637"/>
      <c r="AO46" s="637"/>
      <c r="AP46" s="637"/>
    </row>
    <row r="47" spans="1:53" ht="12.75" customHeight="1" x14ac:dyDescent="0.25">
      <c r="B47" s="45" t="s">
        <v>164</v>
      </c>
      <c r="T47" s="1625">
        <f>AA30</f>
        <v>0</v>
      </c>
      <c r="U47" s="1625"/>
      <c r="V47" s="1625"/>
      <c r="W47" s="1625"/>
      <c r="X47" s="1625"/>
      <c r="Y47" s="161" t="s">
        <v>145</v>
      </c>
      <c r="Z47" s="920"/>
      <c r="AA47" s="919"/>
      <c r="AB47" s="919"/>
      <c r="AC47" s="919"/>
      <c r="AD47" s="919"/>
      <c r="AE47" s="919"/>
      <c r="AF47" s="920"/>
      <c r="AG47" s="916"/>
      <c r="AH47" s="916"/>
      <c r="AI47" s="637"/>
      <c r="AJ47" s="638"/>
      <c r="AK47" s="665"/>
      <c r="AL47" s="665"/>
      <c r="AM47" s="665"/>
      <c r="AN47" s="665"/>
      <c r="AO47" s="665"/>
      <c r="AP47" s="665"/>
    </row>
    <row r="48" spans="1:53" x14ac:dyDescent="0.25">
      <c r="B48" s="45" t="s">
        <v>165</v>
      </c>
      <c r="S48" s="1003"/>
      <c r="T48" s="1713">
        <f>-AA45</f>
        <v>0</v>
      </c>
      <c r="U48" s="1713"/>
      <c r="V48" s="1713"/>
      <c r="W48" s="1713"/>
      <c r="X48" s="1713"/>
      <c r="Y48" s="161" t="s">
        <v>145</v>
      </c>
      <c r="Z48" s="920"/>
      <c r="AA48" s="919"/>
      <c r="AB48" s="919"/>
      <c r="AC48" s="919"/>
      <c r="AD48" s="919"/>
      <c r="AE48" s="919"/>
      <c r="AF48" s="920"/>
      <c r="AG48" s="916"/>
      <c r="AH48" s="916"/>
      <c r="AI48" s="637"/>
      <c r="AJ48" s="638"/>
      <c r="AK48" s="665"/>
      <c r="AL48" s="665"/>
      <c r="AM48" s="665"/>
      <c r="AN48" s="665"/>
      <c r="AO48" s="665"/>
      <c r="AP48" s="665"/>
    </row>
    <row r="49" spans="1:53" ht="3.15" customHeight="1" x14ac:dyDescent="0.25">
      <c r="B49" s="45"/>
      <c r="S49" s="1103"/>
      <c r="T49" s="923"/>
      <c r="U49" s="923"/>
      <c r="V49" s="923"/>
      <c r="W49" s="923"/>
      <c r="X49" s="923"/>
      <c r="Y49" s="704"/>
      <c r="Z49" s="920"/>
      <c r="AA49" s="919"/>
      <c r="AB49" s="919"/>
      <c r="AC49" s="919"/>
      <c r="AD49" s="919"/>
      <c r="AE49" s="919"/>
      <c r="AF49" s="920"/>
      <c r="AG49" s="916"/>
      <c r="AH49" s="916"/>
      <c r="AI49" s="637"/>
      <c r="AJ49" s="638"/>
      <c r="AK49" s="416"/>
      <c r="AL49" s="416"/>
      <c r="AM49" s="416"/>
      <c r="AN49" s="416"/>
      <c r="AO49" s="416"/>
      <c r="AP49" s="416"/>
    </row>
    <row r="50" spans="1:53" ht="15.75" customHeight="1" x14ac:dyDescent="0.25">
      <c r="B50" s="45" t="s">
        <v>166</v>
      </c>
      <c r="T50" s="1714">
        <f>T48+T47</f>
        <v>0</v>
      </c>
      <c r="U50" s="1714"/>
      <c r="V50" s="1714"/>
      <c r="W50" s="1714"/>
      <c r="X50" s="1714"/>
      <c r="Y50" s="161" t="s">
        <v>145</v>
      </c>
      <c r="Z50" s="920"/>
      <c r="AA50" s="1680">
        <f>ROUND(T50*tva,2)</f>
        <v>0</v>
      </c>
      <c r="AB50" s="1680"/>
      <c r="AC50" s="1680"/>
      <c r="AD50" s="1680"/>
      <c r="AE50" s="1680"/>
      <c r="AF50" s="920"/>
      <c r="AG50" s="916"/>
      <c r="AH50" s="916"/>
      <c r="AI50" s="637"/>
      <c r="AJ50" s="638"/>
      <c r="AK50" s="103"/>
      <c r="AL50" s="103"/>
      <c r="AM50" s="103"/>
      <c r="AN50" s="103"/>
      <c r="AO50" s="103"/>
      <c r="AP50" s="103"/>
    </row>
    <row r="51" spans="1:53" ht="13.65" customHeight="1" x14ac:dyDescent="0.25">
      <c r="B51" s="693" t="s">
        <v>440</v>
      </c>
      <c r="S51" s="154" t="s">
        <v>112</v>
      </c>
      <c r="T51" s="1679"/>
      <c r="U51" s="1679"/>
      <c r="V51" s="1679"/>
      <c r="W51" s="1679"/>
      <c r="X51" s="1679"/>
      <c r="Y51" s="161" t="s">
        <v>145</v>
      </c>
      <c r="Z51" s="925" t="s">
        <v>62</v>
      </c>
      <c r="AA51" s="1624">
        <f>ROUND(T51*tva,2)</f>
        <v>0</v>
      </c>
      <c r="AB51" s="1624"/>
      <c r="AC51" s="1624"/>
      <c r="AD51" s="1624"/>
      <c r="AE51" s="1624"/>
      <c r="AF51" s="161" t="s">
        <v>155</v>
      </c>
      <c r="AG51" s="920"/>
      <c r="AH51" s="920"/>
      <c r="AI51" s="637"/>
      <c r="AJ51" s="638"/>
      <c r="AK51" s="666"/>
      <c r="AL51" s="666"/>
      <c r="AM51" s="666"/>
      <c r="AN51" s="666"/>
      <c r="AO51" s="666"/>
      <c r="AP51" s="666"/>
      <c r="AQ51" s="794"/>
      <c r="AR51" s="794"/>
      <c r="AS51" s="794"/>
      <c r="AT51" s="794"/>
      <c r="AU51" s="794"/>
      <c r="AV51" s="794"/>
      <c r="AW51" s="794"/>
      <c r="AX51" s="794"/>
      <c r="AY51" s="794"/>
      <c r="AZ51" s="794"/>
      <c r="BA51" s="794"/>
    </row>
    <row r="52" spans="1:53" ht="3.15" customHeight="1" x14ac:dyDescent="0.25">
      <c r="B52" s="45"/>
      <c r="S52" s="1103"/>
      <c r="T52" s="923"/>
      <c r="U52" s="923"/>
      <c r="V52" s="923"/>
      <c r="W52" s="923"/>
      <c r="X52" s="923"/>
      <c r="Y52" s="34"/>
      <c r="Z52" s="920"/>
      <c r="AA52" s="919"/>
      <c r="AB52" s="919"/>
      <c r="AC52" s="919"/>
      <c r="AD52" s="926"/>
      <c r="AE52" s="919"/>
      <c r="AF52" s="920"/>
      <c r="AG52" s="916"/>
      <c r="AH52" s="916"/>
      <c r="AI52" s="637"/>
      <c r="AJ52" s="638"/>
      <c r="AK52" s="416"/>
      <c r="AL52" s="416"/>
      <c r="AM52" s="416"/>
      <c r="AN52" s="416"/>
      <c r="AO52" s="416"/>
      <c r="AP52" s="416"/>
    </row>
    <row r="53" spans="1:53" ht="15.75" customHeight="1" x14ac:dyDescent="0.25">
      <c r="B53" s="45" t="s">
        <v>166</v>
      </c>
      <c r="T53" s="1714">
        <f>T50-T51</f>
        <v>0</v>
      </c>
      <c r="U53" s="1714"/>
      <c r="V53" s="1714"/>
      <c r="W53" s="1714"/>
      <c r="X53" s="1714"/>
      <c r="Y53" s="161" t="s">
        <v>145</v>
      </c>
      <c r="Z53" s="925" t="s">
        <v>62</v>
      </c>
      <c r="AA53" s="1625">
        <f>AA50-AA51</f>
        <v>0</v>
      </c>
      <c r="AB53" s="1625"/>
      <c r="AC53" s="1625"/>
      <c r="AD53" s="1625"/>
      <c r="AE53" s="1625"/>
      <c r="AF53" s="161" t="s">
        <v>155</v>
      </c>
      <c r="AG53" s="920"/>
      <c r="AH53" s="920"/>
      <c r="AI53" s="637"/>
      <c r="AJ53" s="638"/>
      <c r="AK53" s="103"/>
      <c r="AL53" s="103"/>
      <c r="AM53" s="103"/>
      <c r="AN53" s="103"/>
      <c r="AO53" s="103"/>
      <c r="AP53" s="103"/>
    </row>
    <row r="54" spans="1:53" ht="12.75" customHeight="1" x14ac:dyDescent="0.25">
      <c r="B54" s="720" t="s">
        <v>524</v>
      </c>
      <c r="R54" s="663" t="s">
        <v>435</v>
      </c>
      <c r="S54" s="154" t="s">
        <v>112</v>
      </c>
      <c r="T54" s="1713">
        <f>AA35</f>
        <v>0</v>
      </c>
      <c r="U54" s="1713"/>
      <c r="V54" s="1713"/>
      <c r="W54" s="1713"/>
      <c r="X54" s="1713"/>
      <c r="Y54" s="161" t="s">
        <v>145</v>
      </c>
      <c r="Z54" s="920"/>
      <c r="AA54" s="920"/>
      <c r="AB54" s="920"/>
      <c r="AC54" s="920"/>
      <c r="AD54" s="920"/>
      <c r="AE54" s="920"/>
      <c r="AF54" s="920"/>
      <c r="AG54" s="916"/>
      <c r="AH54" s="916"/>
      <c r="AI54" s="637"/>
      <c r="AJ54" s="638"/>
      <c r="AK54" s="666"/>
      <c r="AL54" s="666"/>
      <c r="AM54" s="666"/>
      <c r="AN54" s="666"/>
      <c r="AO54" s="666"/>
      <c r="AP54" s="666"/>
    </row>
    <row r="55" spans="1:53" ht="15.75" customHeight="1" x14ac:dyDescent="0.25">
      <c r="B55" s="45" t="s">
        <v>151</v>
      </c>
      <c r="R55" s="663" t="s">
        <v>435</v>
      </c>
      <c r="T55" s="1713">
        <f>AA36</f>
        <v>0</v>
      </c>
      <c r="U55" s="1713"/>
      <c r="V55" s="1713"/>
      <c r="W55" s="1713"/>
      <c r="X55" s="1713"/>
      <c r="Y55" s="161" t="s">
        <v>145</v>
      </c>
      <c r="Z55" s="920"/>
      <c r="AA55" s="920"/>
      <c r="AB55" s="920"/>
      <c r="AC55" s="920"/>
      <c r="AD55" s="920"/>
      <c r="AE55" s="920"/>
      <c r="AF55" s="920"/>
      <c r="AG55" s="916"/>
      <c r="AH55" s="916"/>
      <c r="AI55" s="637"/>
      <c r="AJ55" s="638"/>
      <c r="AK55" s="666"/>
      <c r="AL55" s="666"/>
      <c r="AM55" s="666"/>
      <c r="AN55" s="666"/>
      <c r="AO55" s="666"/>
      <c r="AP55" s="666"/>
    </row>
    <row r="56" spans="1:53" ht="3.15" customHeight="1" x14ac:dyDescent="0.25">
      <c r="B56" s="45"/>
      <c r="S56" s="920"/>
      <c r="T56" s="920"/>
      <c r="U56" s="920"/>
      <c r="V56" s="920"/>
      <c r="W56" s="920"/>
      <c r="X56" s="920"/>
      <c r="Y56" s="920"/>
      <c r="Z56" s="920"/>
      <c r="AA56" s="920"/>
      <c r="AB56" s="920"/>
      <c r="AC56" s="920"/>
      <c r="AD56" s="920"/>
      <c r="AE56" s="920"/>
      <c r="AF56" s="34"/>
      <c r="AG56" s="920"/>
      <c r="AH56" s="34"/>
      <c r="AI56" s="637"/>
      <c r="AJ56" s="638"/>
      <c r="AK56" s="637"/>
      <c r="AL56" s="637"/>
      <c r="AM56" s="637"/>
      <c r="AN56" s="637"/>
      <c r="AO56" s="637"/>
      <c r="AP56" s="637"/>
    </row>
    <row r="57" spans="1:53" ht="9.75" customHeight="1" x14ac:dyDescent="0.25">
      <c r="B57" s="45"/>
      <c r="T57" s="927"/>
      <c r="U57" s="978"/>
      <c r="V57" s="978"/>
      <c r="W57" s="978"/>
      <c r="X57" s="978"/>
      <c r="Y57" s="928"/>
      <c r="Z57" s="920"/>
      <c r="AA57" s="1688" t="s">
        <v>152</v>
      </c>
      <c r="AB57" s="1689"/>
      <c r="AC57" s="1689"/>
      <c r="AD57" s="1689"/>
      <c r="AE57" s="1689"/>
      <c r="AF57" s="1689"/>
      <c r="AG57" s="1689"/>
      <c r="AH57" s="1690"/>
      <c r="AI57" s="637"/>
      <c r="AJ57" s="638"/>
      <c r="AK57" s="637"/>
      <c r="AL57" s="637"/>
      <c r="AM57" s="637"/>
      <c r="AN57" s="637"/>
      <c r="AO57" s="637"/>
      <c r="AP57" s="637"/>
    </row>
    <row r="58" spans="1:53" ht="9" customHeight="1" x14ac:dyDescent="0.25">
      <c r="B58" s="45"/>
      <c r="T58" s="1719">
        <f>T53+T55+T54</f>
        <v>0</v>
      </c>
      <c r="U58" s="1720"/>
      <c r="V58" s="1720"/>
      <c r="W58" s="1720"/>
      <c r="X58" s="1720"/>
      <c r="Y58" s="443"/>
      <c r="Z58" s="920"/>
      <c r="AA58" s="1721" t="s">
        <v>153</v>
      </c>
      <c r="AB58" s="1722"/>
      <c r="AC58" s="1722"/>
      <c r="AD58" s="1722"/>
      <c r="AE58" s="1722"/>
      <c r="AF58" s="1722"/>
      <c r="AG58" s="1722"/>
      <c r="AH58" s="1723"/>
      <c r="AI58" s="637"/>
      <c r="AJ58" s="638"/>
      <c r="AK58" s="637"/>
      <c r="AL58" s="637"/>
      <c r="AM58" s="637"/>
      <c r="AN58" s="637"/>
      <c r="AO58" s="637"/>
      <c r="AP58" s="637"/>
    </row>
    <row r="59" spans="1:53" x14ac:dyDescent="0.25">
      <c r="B59" s="272" t="s">
        <v>253</v>
      </c>
      <c r="S59" s="1106"/>
      <c r="T59" s="1687"/>
      <c r="U59" s="1625"/>
      <c r="V59" s="1625"/>
      <c r="W59" s="1625"/>
      <c r="X59" s="1625"/>
      <c r="Y59" s="929" t="s">
        <v>145</v>
      </c>
      <c r="Z59" s="925" t="s">
        <v>62</v>
      </c>
      <c r="AA59" s="1687">
        <f>AA53</f>
        <v>0</v>
      </c>
      <c r="AB59" s="1625"/>
      <c r="AC59" s="1625"/>
      <c r="AD59" s="1625"/>
      <c r="AE59" s="1625"/>
      <c r="AF59" s="1717" t="s">
        <v>155</v>
      </c>
      <c r="AG59" s="1717"/>
      <c r="AH59" s="1718"/>
      <c r="AI59" s="637"/>
      <c r="AJ59" s="638"/>
      <c r="AK59" s="665"/>
      <c r="AL59" s="665"/>
      <c r="AM59" s="665"/>
      <c r="AN59" s="665"/>
      <c r="AO59" s="665"/>
      <c r="AP59" s="665"/>
    </row>
    <row r="60" spans="1:53" ht="3.15" customHeight="1" x14ac:dyDescent="0.25">
      <c r="B60" s="45"/>
      <c r="S60" s="1106"/>
      <c r="T60" s="144"/>
      <c r="U60" s="34"/>
      <c r="V60" s="34"/>
      <c r="W60" s="34"/>
      <c r="X60" s="34"/>
      <c r="Y60" s="24"/>
      <c r="Z60" s="920"/>
      <c r="AA60" s="144"/>
      <c r="AB60" s="34"/>
      <c r="AC60" s="34"/>
      <c r="AD60" s="34"/>
      <c r="AE60" s="34"/>
      <c r="AF60" s="34"/>
      <c r="AG60" s="34"/>
      <c r="AH60" s="443"/>
      <c r="AI60" s="637"/>
      <c r="AJ60" s="638"/>
      <c r="AK60" s="637"/>
      <c r="AL60" s="637"/>
      <c r="AM60" s="637"/>
      <c r="AN60" s="637"/>
      <c r="AO60" s="637"/>
      <c r="AP60" s="637"/>
    </row>
    <row r="61" spans="1:53" ht="3.9" customHeight="1" x14ac:dyDescent="0.25">
      <c r="AG61" s="637"/>
      <c r="AH61" s="436"/>
      <c r="AI61" s="637"/>
      <c r="AJ61" s="638"/>
      <c r="AK61" s="637"/>
      <c r="AL61" s="637"/>
      <c r="AM61" s="637"/>
      <c r="AN61" s="637"/>
      <c r="AO61" s="637"/>
      <c r="AP61" s="637"/>
    </row>
    <row r="62" spans="1:53" s="11" customFormat="1" ht="12.15" customHeight="1" x14ac:dyDescent="0.2">
      <c r="A62" s="1706" t="s">
        <v>647</v>
      </c>
      <c r="B62" s="1706"/>
      <c r="C62" s="1706"/>
      <c r="D62" s="1706"/>
      <c r="E62" s="1706"/>
      <c r="F62" s="1706"/>
      <c r="G62" s="1706"/>
      <c r="H62" s="1706"/>
      <c r="I62" s="1706"/>
      <c r="J62" s="1706"/>
      <c r="K62" s="1706"/>
      <c r="L62" s="1706"/>
      <c r="M62" s="1706"/>
      <c r="N62" s="1706"/>
      <c r="O62" s="1706"/>
      <c r="P62" s="1706"/>
      <c r="Q62" s="1706"/>
      <c r="R62" s="1706"/>
      <c r="S62" s="1706"/>
      <c r="T62" s="1706"/>
      <c r="U62" s="1706"/>
      <c r="V62" s="1706"/>
      <c r="W62" s="1706"/>
      <c r="X62" s="1706"/>
      <c r="Y62" s="1706"/>
      <c r="Z62" s="1706"/>
      <c r="AA62" s="1706"/>
      <c r="AB62" s="1706"/>
      <c r="AC62" s="1706"/>
      <c r="AD62" s="1706"/>
      <c r="AE62" s="1706"/>
      <c r="AF62" s="1706"/>
      <c r="AG62" s="1706"/>
      <c r="AH62" s="1706"/>
      <c r="AI62" s="1484"/>
      <c r="AJ62" s="305"/>
      <c r="AK62" s="640"/>
      <c r="AL62" s="640"/>
      <c r="AM62" s="640"/>
      <c r="AN62" s="640"/>
      <c r="AO62" s="640"/>
      <c r="AP62" s="640"/>
      <c r="AQ62" s="795"/>
      <c r="AR62" s="795"/>
      <c r="AS62" s="795"/>
      <c r="AT62" s="795"/>
      <c r="AU62" s="795"/>
      <c r="AV62" s="795"/>
      <c r="AW62" s="795"/>
      <c r="AX62" s="795"/>
      <c r="AY62" s="795"/>
      <c r="AZ62" s="795"/>
      <c r="BA62" s="795"/>
    </row>
    <row r="63" spans="1:53" s="11" customFormat="1" ht="12.15" customHeight="1" x14ac:dyDescent="0.2">
      <c r="A63" s="1706"/>
      <c r="B63" s="1706"/>
      <c r="C63" s="1706"/>
      <c r="D63" s="1706"/>
      <c r="E63" s="1706"/>
      <c r="F63" s="1706"/>
      <c r="G63" s="1706"/>
      <c r="H63" s="1706"/>
      <c r="I63" s="1706"/>
      <c r="J63" s="1706"/>
      <c r="K63" s="1706"/>
      <c r="L63" s="1706"/>
      <c r="M63" s="1706"/>
      <c r="N63" s="1706"/>
      <c r="O63" s="1706"/>
      <c r="P63" s="1706"/>
      <c r="Q63" s="1706"/>
      <c r="R63" s="1706"/>
      <c r="S63" s="1706"/>
      <c r="T63" s="1706"/>
      <c r="U63" s="1706"/>
      <c r="V63" s="1706"/>
      <c r="W63" s="1706"/>
      <c r="X63" s="1706"/>
      <c r="Y63" s="1706"/>
      <c r="Z63" s="1706"/>
      <c r="AA63" s="1706"/>
      <c r="AB63" s="1706"/>
      <c r="AC63" s="1706"/>
      <c r="AD63" s="1706"/>
      <c r="AE63" s="1706"/>
      <c r="AF63" s="1706"/>
      <c r="AG63" s="1706"/>
      <c r="AH63" s="1706"/>
      <c r="AI63" s="1484"/>
      <c r="AJ63" s="305"/>
      <c r="AK63" s="640"/>
      <c r="AL63" s="640"/>
      <c r="AM63" s="640"/>
      <c r="AN63" s="640"/>
      <c r="AO63" s="640"/>
      <c r="AP63" s="640"/>
      <c r="AQ63" s="795"/>
      <c r="AR63" s="795"/>
      <c r="AS63" s="795"/>
      <c r="AT63" s="795"/>
      <c r="AU63" s="795"/>
      <c r="AV63" s="795"/>
      <c r="AW63" s="795"/>
      <c r="AX63" s="795"/>
      <c r="AY63" s="795"/>
      <c r="AZ63" s="795"/>
      <c r="BA63" s="795"/>
    </row>
    <row r="64" spans="1:53" s="11" customFormat="1" ht="12.15" customHeight="1" x14ac:dyDescent="0.2">
      <c r="A64" s="1706"/>
      <c r="B64" s="1706"/>
      <c r="C64" s="1706"/>
      <c r="D64" s="1706"/>
      <c r="E64" s="1706"/>
      <c r="F64" s="1706"/>
      <c r="G64" s="1706"/>
      <c r="H64" s="1706"/>
      <c r="I64" s="1706"/>
      <c r="J64" s="1706"/>
      <c r="K64" s="1706"/>
      <c r="L64" s="1706"/>
      <c r="M64" s="1706"/>
      <c r="N64" s="1706"/>
      <c r="O64" s="1706"/>
      <c r="P64" s="1706"/>
      <c r="Q64" s="1706"/>
      <c r="R64" s="1706"/>
      <c r="S64" s="1706"/>
      <c r="T64" s="1706"/>
      <c r="U64" s="1706"/>
      <c r="V64" s="1706"/>
      <c r="W64" s="1706"/>
      <c r="X64" s="1706"/>
      <c r="Y64" s="1706"/>
      <c r="Z64" s="1706"/>
      <c r="AA64" s="1706"/>
      <c r="AB64" s="1706"/>
      <c r="AC64" s="1706"/>
      <c r="AD64" s="1706"/>
      <c r="AE64" s="1706"/>
      <c r="AF64" s="1706"/>
      <c r="AG64" s="1706"/>
      <c r="AH64" s="1706"/>
      <c r="AI64" s="1484"/>
      <c r="AJ64" s="305"/>
      <c r="AK64" s="640"/>
      <c r="AL64" s="640"/>
      <c r="AM64" s="640"/>
      <c r="AN64" s="640"/>
      <c r="AO64" s="640"/>
      <c r="AP64" s="640"/>
      <c r="AQ64" s="795"/>
      <c r="AR64" s="795"/>
      <c r="AS64" s="795"/>
      <c r="AT64" s="795"/>
      <c r="AU64" s="795"/>
      <c r="AV64" s="795"/>
      <c r="AW64" s="795"/>
      <c r="AX64" s="795"/>
      <c r="AY64" s="795"/>
      <c r="AZ64" s="795"/>
      <c r="BA64" s="795"/>
    </row>
    <row r="65" spans="1:59" ht="12.15" customHeight="1" x14ac:dyDescent="0.25">
      <c r="A65" s="1706"/>
      <c r="B65" s="1706"/>
      <c r="C65" s="1706"/>
      <c r="D65" s="1706"/>
      <c r="E65" s="1706"/>
      <c r="F65" s="1706"/>
      <c r="G65" s="1706"/>
      <c r="H65" s="1706"/>
      <c r="I65" s="1706"/>
      <c r="J65" s="1706"/>
      <c r="K65" s="1706"/>
      <c r="L65" s="1706"/>
      <c r="M65" s="1706"/>
      <c r="N65" s="1706"/>
      <c r="O65" s="1706"/>
      <c r="P65" s="1706"/>
      <c r="Q65" s="1706"/>
      <c r="R65" s="1706"/>
      <c r="S65" s="1706"/>
      <c r="T65" s="1706"/>
      <c r="U65" s="1706"/>
      <c r="V65" s="1706"/>
      <c r="W65" s="1706"/>
      <c r="X65" s="1706"/>
      <c r="Y65" s="1706"/>
      <c r="Z65" s="1706"/>
      <c r="AA65" s="1706"/>
      <c r="AB65" s="1706"/>
      <c r="AC65" s="1706"/>
      <c r="AD65" s="1706"/>
      <c r="AE65" s="1706"/>
      <c r="AF65" s="1706"/>
      <c r="AG65" s="1706"/>
      <c r="AH65" s="1706"/>
      <c r="AI65" s="1484"/>
      <c r="AJ65" s="638"/>
      <c r="AK65" s="637"/>
      <c r="AL65" s="637"/>
      <c r="AM65" s="637"/>
      <c r="AN65" s="637"/>
      <c r="AO65" s="637"/>
      <c r="AP65" s="637"/>
    </row>
    <row r="66" spans="1:59" ht="12.75" customHeight="1" x14ac:dyDescent="0.25">
      <c r="A66" s="940" t="s">
        <v>91</v>
      </c>
      <c r="B66" s="738"/>
      <c r="C66" s="941" t="s">
        <v>203</v>
      </c>
      <c r="D66" s="941"/>
      <c r="E66" s="941"/>
      <c r="F66" s="941"/>
      <c r="G66" s="1172" t="s">
        <v>636</v>
      </c>
      <c r="H66" s="1585">
        <f>SignRP</f>
        <v>0</v>
      </c>
      <c r="I66" s="1585"/>
      <c r="J66" s="1585"/>
      <c r="K66" s="1585"/>
      <c r="L66" s="1585"/>
      <c r="M66" s="1585"/>
      <c r="N66" s="1585"/>
      <c r="O66" s="942"/>
      <c r="P66" s="942"/>
      <c r="Q66" s="943"/>
      <c r="R66" s="942"/>
      <c r="S66" s="942"/>
      <c r="T66" s="942"/>
      <c r="U66" s="942"/>
      <c r="V66" s="942"/>
      <c r="W66" s="942"/>
      <c r="X66" s="942"/>
      <c r="Y66" s="942"/>
      <c r="Z66" s="942"/>
      <c r="AA66" s="942"/>
      <c r="AB66" s="942"/>
      <c r="AC66" s="942"/>
      <c r="AD66" s="942"/>
      <c r="AE66" s="942"/>
      <c r="AF66" s="942"/>
      <c r="AG66" s="944"/>
      <c r="AH66" s="944"/>
      <c r="AI66" s="945" t="s">
        <v>307</v>
      </c>
      <c r="AJ66" s="1645" t="s">
        <v>492</v>
      </c>
      <c r="AK66" s="1646"/>
      <c r="AL66" s="1646"/>
      <c r="AM66" s="1646"/>
      <c r="AN66" s="1646"/>
      <c r="AO66" s="1646"/>
      <c r="AP66" s="1646"/>
      <c r="AQ66" s="796"/>
      <c r="AR66" s="796"/>
      <c r="AS66" s="796"/>
      <c r="AT66" s="796"/>
      <c r="AU66" s="796"/>
      <c r="AV66" s="796"/>
      <c r="AW66" s="796"/>
      <c r="AX66" s="796"/>
      <c r="AY66" s="796"/>
      <c r="AZ66" s="796"/>
      <c r="BA66" s="796"/>
      <c r="BB66" s="731"/>
      <c r="BC66" s="731"/>
    </row>
    <row r="67" spans="1:59" ht="4.5" customHeight="1" x14ac:dyDescent="0.25">
      <c r="AG67" s="637"/>
      <c r="AH67" s="637"/>
      <c r="AI67" s="637"/>
      <c r="AJ67" s="638"/>
      <c r="AK67" s="637"/>
      <c r="AL67" s="637"/>
      <c r="AM67" s="637"/>
      <c r="AN67" s="637"/>
      <c r="AO67" s="637"/>
      <c r="AP67" s="217"/>
    </row>
    <row r="68" spans="1:59" ht="12" customHeight="1" x14ac:dyDescent="0.25">
      <c r="A68" s="1614" t="s">
        <v>255</v>
      </c>
      <c r="B68" s="1614"/>
      <c r="C68" s="1614"/>
      <c r="D68" s="1614"/>
      <c r="E68" s="1614"/>
      <c r="F68" s="1614"/>
      <c r="G68" s="1615"/>
      <c r="H68" s="1613" t="s">
        <v>63</v>
      </c>
      <c r="I68" s="1614"/>
      <c r="J68" s="1614"/>
      <c r="K68" s="1614"/>
      <c r="L68" s="1614"/>
      <c r="M68" s="1614"/>
      <c r="N68" s="1615"/>
      <c r="O68" s="1613" t="s">
        <v>648</v>
      </c>
      <c r="P68" s="1614"/>
      <c r="Q68" s="1614"/>
      <c r="R68" s="1614"/>
      <c r="S68" s="1614"/>
      <c r="T68" s="1614"/>
      <c r="U68" s="1614"/>
      <c r="V68" s="1614"/>
      <c r="W68" s="1614"/>
      <c r="X68" s="1614"/>
      <c r="Y68" s="1614"/>
      <c r="Z68" s="1614"/>
      <c r="AA68" s="1615"/>
      <c r="AB68" s="1613" t="s">
        <v>436</v>
      </c>
      <c r="AC68" s="1614"/>
      <c r="AD68" s="1614"/>
      <c r="AE68" s="1614"/>
      <c r="AF68" s="1614"/>
      <c r="AG68" s="1614"/>
      <c r="AH68" s="1614"/>
      <c r="AI68" s="1615"/>
      <c r="AJ68" s="1642" t="s">
        <v>36</v>
      </c>
      <c r="AK68" s="1643"/>
      <c r="AL68" s="1643"/>
      <c r="AM68" s="1643"/>
      <c r="AN68" s="1643"/>
      <c r="AO68" s="1643"/>
      <c r="AP68" s="1643"/>
      <c r="AQ68" s="797"/>
      <c r="AR68" s="797"/>
      <c r="AS68" s="797"/>
      <c r="AT68" s="797"/>
      <c r="AU68" s="797"/>
      <c r="AV68" s="797"/>
      <c r="AW68" s="797"/>
      <c r="AX68" s="797"/>
      <c r="AY68" s="797"/>
      <c r="AZ68" s="797"/>
      <c r="BA68" s="797"/>
    </row>
    <row r="69" spans="1:59" ht="12" customHeight="1" x14ac:dyDescent="0.25">
      <c r="A69" s="661"/>
      <c r="B69" s="661"/>
      <c r="C69" s="661"/>
      <c r="D69" s="661"/>
      <c r="E69" s="661"/>
      <c r="G69" s="662"/>
      <c r="H69" s="1595" t="s">
        <v>34</v>
      </c>
      <c r="I69" s="1596"/>
      <c r="J69" s="1596"/>
      <c r="K69" s="1596"/>
      <c r="L69" s="1596"/>
      <c r="M69" s="1596"/>
      <c r="N69" s="1597"/>
      <c r="O69" s="1595" t="s">
        <v>35</v>
      </c>
      <c r="P69" s="1596"/>
      <c r="Q69" s="1596"/>
      <c r="R69" s="1596"/>
      <c r="S69" s="1596"/>
      <c r="T69" s="1596"/>
      <c r="U69" s="1596"/>
      <c r="V69" s="1596"/>
      <c r="W69" s="1596"/>
      <c r="X69" s="1596"/>
      <c r="Y69" s="1596"/>
      <c r="Z69" s="1596"/>
      <c r="AA69" s="1597"/>
      <c r="AB69" s="1616" t="s">
        <v>437</v>
      </c>
      <c r="AC69" s="1617"/>
      <c r="AD69" s="1617"/>
      <c r="AE69" s="1617"/>
      <c r="AF69" s="1617"/>
      <c r="AG69" s="1617"/>
      <c r="AH69" s="1617"/>
      <c r="AI69" s="1618"/>
      <c r="AJ69" s="638"/>
      <c r="AK69" s="637"/>
      <c r="AL69" s="637"/>
      <c r="AM69" s="637"/>
      <c r="AN69" s="637"/>
      <c r="AO69" s="637"/>
      <c r="AP69" s="217"/>
    </row>
    <row r="70" spans="1:59" ht="12" customHeight="1" x14ac:dyDescent="0.25">
      <c r="A70" s="661"/>
      <c r="B70" s="661"/>
      <c r="C70" s="661"/>
      <c r="D70" s="661"/>
      <c r="E70" s="661"/>
      <c r="G70" s="662"/>
      <c r="H70" s="1595"/>
      <c r="I70" s="1596"/>
      <c r="J70" s="1596"/>
      <c r="K70" s="1596"/>
      <c r="L70" s="1596"/>
      <c r="M70" s="1596"/>
      <c r="N70" s="1597"/>
      <c r="O70" s="1595"/>
      <c r="P70" s="1596"/>
      <c r="Q70" s="1596"/>
      <c r="R70" s="1596"/>
      <c r="S70" s="1596"/>
      <c r="T70" s="1596"/>
      <c r="U70" s="1596"/>
      <c r="V70" s="1596"/>
      <c r="W70" s="1596"/>
      <c r="X70" s="1596"/>
      <c r="Y70" s="1596"/>
      <c r="Z70" s="1596"/>
      <c r="AA70" s="1597"/>
      <c r="AB70" s="17"/>
      <c r="AJ70" s="638"/>
      <c r="AK70" s="637"/>
      <c r="AL70" s="637"/>
      <c r="AM70" s="637"/>
      <c r="AN70" s="637"/>
      <c r="AO70" s="637"/>
      <c r="AP70" s="217"/>
    </row>
    <row r="71" spans="1:59" ht="12" customHeight="1" x14ac:dyDescent="0.25">
      <c r="A71" s="661"/>
      <c r="B71" s="661"/>
      <c r="C71" s="661"/>
      <c r="D71" s="661"/>
      <c r="E71" s="661"/>
      <c r="G71" s="662"/>
      <c r="M71" s="15"/>
      <c r="N71" s="4"/>
      <c r="AB71" s="17"/>
      <c r="AJ71" s="638"/>
      <c r="AK71" s="665"/>
      <c r="AL71" s="665"/>
      <c r="AM71" s="665"/>
      <c r="AN71" s="665"/>
      <c r="AO71" s="665"/>
      <c r="AP71" s="637" t="s">
        <v>145</v>
      </c>
    </row>
    <row r="72" spans="1:59" ht="12" customHeight="1" x14ac:dyDescent="0.25">
      <c r="A72" s="661"/>
      <c r="B72" s="661"/>
      <c r="C72" s="661"/>
      <c r="D72" s="661"/>
      <c r="E72" s="661"/>
      <c r="G72" s="662"/>
      <c r="M72" s="15"/>
      <c r="N72" s="4"/>
      <c r="AB72" s="17"/>
      <c r="AJ72" s="638"/>
      <c r="AK72" s="637"/>
      <c r="AL72" s="637"/>
      <c r="AM72" s="637"/>
      <c r="AN72" s="637"/>
      <c r="AO72" s="637"/>
      <c r="AP72" s="217"/>
    </row>
    <row r="73" spans="1:59" ht="12" customHeight="1" x14ac:dyDescent="0.25">
      <c r="A73" s="416"/>
      <c r="B73" s="416"/>
      <c r="C73" s="416"/>
      <c r="D73" s="416"/>
      <c r="E73" s="416"/>
      <c r="F73" s="416"/>
      <c r="G73" s="417"/>
      <c r="H73" s="416"/>
      <c r="I73" s="416"/>
      <c r="J73" s="416"/>
      <c r="K73" s="416"/>
      <c r="L73" s="416"/>
      <c r="M73" s="416"/>
      <c r="N73" s="417"/>
      <c r="O73" s="416"/>
      <c r="P73" s="416"/>
      <c r="Q73" s="416"/>
      <c r="R73" s="416"/>
      <c r="S73" s="416"/>
      <c r="T73" s="416"/>
      <c r="U73" s="416"/>
      <c r="V73" s="416"/>
      <c r="W73" s="416"/>
      <c r="X73" s="416"/>
      <c r="Y73" s="416"/>
      <c r="Z73" s="416"/>
      <c r="AA73" s="416"/>
      <c r="AB73" s="18"/>
      <c r="AC73" s="416"/>
      <c r="AD73" s="416"/>
      <c r="AE73" s="416"/>
      <c r="AF73" s="416"/>
      <c r="AG73" s="416"/>
      <c r="AH73" s="416"/>
      <c r="AI73" s="417"/>
      <c r="AJ73" s="638"/>
      <c r="AK73" s="637"/>
      <c r="AL73" s="637"/>
      <c r="AM73" s="637"/>
      <c r="AN73" s="637"/>
      <c r="AO73" s="637"/>
      <c r="AP73" s="217"/>
    </row>
    <row r="74" spans="1:59" ht="2.1" customHeight="1" x14ac:dyDescent="0.25"/>
    <row r="75" spans="1:59" x14ac:dyDescent="0.25">
      <c r="A75" s="11" t="s">
        <v>37</v>
      </c>
      <c r="Q75" s="266"/>
      <c r="R75" s="267"/>
    </row>
    <row r="76" spans="1:59" ht="15.9" customHeight="1" x14ac:dyDescent="0.25">
      <c r="A76" s="1716" t="s">
        <v>441</v>
      </c>
      <c r="B76" s="1716"/>
      <c r="C76" s="1716"/>
      <c r="D76" s="1716"/>
      <c r="E76" s="1716"/>
      <c r="F76" s="1716"/>
      <c r="G76" s="1716"/>
      <c r="H76" s="1716"/>
      <c r="I76" s="1716"/>
      <c r="J76" s="1716"/>
      <c r="K76" s="1716"/>
      <c r="L76" s="1716"/>
      <c r="M76" s="1716"/>
      <c r="N76" s="1716"/>
      <c r="O76" s="1716"/>
      <c r="P76" s="1716"/>
      <c r="Q76" s="1716"/>
      <c r="R76" s="1716"/>
      <c r="S76" s="1716"/>
      <c r="T76" s="1716"/>
      <c r="U76" s="1716"/>
      <c r="V76" s="1716"/>
      <c r="W76" s="1716"/>
      <c r="X76" s="1716"/>
      <c r="Y76" s="1716"/>
      <c r="Z76" s="1716"/>
      <c r="AA76" s="1716"/>
      <c r="AB76" s="1716"/>
      <c r="AC76" s="1716"/>
      <c r="AD76" s="1716"/>
      <c r="AE76" s="1716"/>
      <c r="AF76" s="1716"/>
      <c r="AG76" s="1716"/>
      <c r="AH76" s="1716"/>
      <c r="AI76" s="1716"/>
      <c r="AJ76" s="1716"/>
      <c r="AK76" s="1716"/>
      <c r="AL76" s="1716"/>
      <c r="AM76" s="1716"/>
      <c r="AN76" s="1716"/>
      <c r="AO76" s="1716"/>
      <c r="AP76" s="1716"/>
    </row>
    <row r="77" spans="1:59" s="775" customFormat="1" ht="12.15" customHeight="1" x14ac:dyDescent="0.2">
      <c r="A77" s="1681" t="s">
        <v>38</v>
      </c>
      <c r="B77" s="1681"/>
      <c r="C77" s="1681"/>
      <c r="D77" s="1682"/>
      <c r="E77" s="1586" t="s">
        <v>39</v>
      </c>
      <c r="F77" s="1587"/>
      <c r="G77" s="1587"/>
      <c r="H77" s="1587"/>
      <c r="I77" s="1587"/>
      <c r="J77" s="1587"/>
      <c r="K77" s="1587"/>
      <c r="L77" s="1587"/>
      <c r="M77" s="1587"/>
      <c r="N77" s="1587"/>
      <c r="O77" s="1587"/>
      <c r="P77" s="1588"/>
      <c r="Q77" s="1586" t="s">
        <v>649</v>
      </c>
      <c r="R77" s="1587"/>
      <c r="S77" s="1587"/>
      <c r="T77" s="1587"/>
      <c r="U77" s="1587"/>
      <c r="V77" s="1587"/>
      <c r="W77" s="1587"/>
      <c r="X77" s="1587"/>
      <c r="Y77" s="1587"/>
      <c r="Z77" s="1588"/>
      <c r="AA77" s="1586" t="s">
        <v>215</v>
      </c>
      <c r="AB77" s="1587"/>
      <c r="AC77" s="1587"/>
      <c r="AD77" s="1587"/>
      <c r="AE77" s="1587"/>
      <c r="AF77" s="1587"/>
      <c r="AG77" s="1588"/>
      <c r="AH77" s="1586" t="s">
        <v>216</v>
      </c>
      <c r="AI77" s="1587"/>
      <c r="AJ77" s="1587"/>
      <c r="AK77" s="1587"/>
      <c r="AL77" s="1587"/>
      <c r="AM77" s="1587"/>
      <c r="AN77" s="1587"/>
      <c r="AO77" s="1587"/>
      <c r="AP77" s="1588"/>
      <c r="AQ77" s="774"/>
      <c r="AR77" s="13"/>
      <c r="AS77" s="785"/>
      <c r="AU77" s="821"/>
      <c r="AV77" s="821"/>
      <c r="AW77" s="821"/>
      <c r="AX77" s="821"/>
      <c r="AY77" s="821"/>
      <c r="AZ77" s="821"/>
      <c r="BA77" s="821"/>
      <c r="BB77" s="821"/>
      <c r="BC77" s="821"/>
      <c r="BD77" s="821"/>
    </row>
    <row r="78" spans="1:59" s="775" customFormat="1" ht="12.15" customHeight="1" x14ac:dyDescent="0.2">
      <c r="A78" s="1683"/>
      <c r="B78" s="1683"/>
      <c r="C78" s="1683"/>
      <c r="D78" s="1684"/>
      <c r="E78" s="1589"/>
      <c r="F78" s="1590"/>
      <c r="G78" s="1590"/>
      <c r="H78" s="1590"/>
      <c r="I78" s="1590"/>
      <c r="J78" s="1590"/>
      <c r="K78" s="1590"/>
      <c r="L78" s="1590"/>
      <c r="M78" s="1590"/>
      <c r="N78" s="1590"/>
      <c r="O78" s="1590"/>
      <c r="P78" s="1591"/>
      <c r="Q78" s="1589"/>
      <c r="R78" s="1590"/>
      <c r="S78" s="1590"/>
      <c r="T78" s="1590"/>
      <c r="U78" s="1590"/>
      <c r="V78" s="1590"/>
      <c r="W78" s="1590"/>
      <c r="X78" s="1590"/>
      <c r="Y78" s="1590"/>
      <c r="Z78" s="1591"/>
      <c r="AA78" s="1589"/>
      <c r="AB78" s="1590"/>
      <c r="AC78" s="1590"/>
      <c r="AD78" s="1590"/>
      <c r="AE78" s="1590"/>
      <c r="AF78" s="1590"/>
      <c r="AG78" s="1591"/>
      <c r="AH78" s="1589"/>
      <c r="AI78" s="1590"/>
      <c r="AJ78" s="1590"/>
      <c r="AK78" s="1590"/>
      <c r="AL78" s="1590"/>
      <c r="AM78" s="1590"/>
      <c r="AN78" s="1590"/>
      <c r="AO78" s="1590"/>
      <c r="AP78" s="1591"/>
      <c r="AQ78" s="774"/>
      <c r="AR78" s="774"/>
      <c r="AS78" s="785"/>
      <c r="AT78" s="795"/>
      <c r="AU78" s="795"/>
      <c r="AV78" s="795"/>
      <c r="AW78" s="795"/>
      <c r="AX78" s="795"/>
      <c r="AY78" s="795"/>
      <c r="AZ78" s="795"/>
      <c r="BA78" s="795"/>
      <c r="BB78" s="795"/>
      <c r="BC78" s="795"/>
      <c r="BD78" s="795"/>
    </row>
    <row r="79" spans="1:59" s="775" customFormat="1" ht="12.15" customHeight="1" x14ac:dyDescent="0.2">
      <c r="A79" s="1683"/>
      <c r="B79" s="1683"/>
      <c r="C79" s="1683"/>
      <c r="D79" s="1684"/>
      <c r="E79" s="1589"/>
      <c r="F79" s="1590"/>
      <c r="G79" s="1590"/>
      <c r="H79" s="1590"/>
      <c r="I79" s="1590"/>
      <c r="J79" s="1590"/>
      <c r="K79" s="1590"/>
      <c r="L79" s="1590"/>
      <c r="M79" s="1590"/>
      <c r="N79" s="1590"/>
      <c r="O79" s="1590"/>
      <c r="P79" s="1591"/>
      <c r="Q79" s="1589"/>
      <c r="R79" s="1590"/>
      <c r="S79" s="1590"/>
      <c r="T79" s="1590"/>
      <c r="U79" s="1590"/>
      <c r="V79" s="1590"/>
      <c r="W79" s="1590"/>
      <c r="X79" s="1590"/>
      <c r="Y79" s="1590"/>
      <c r="Z79" s="1591"/>
      <c r="AA79" s="1589"/>
      <c r="AB79" s="1590"/>
      <c r="AC79" s="1590"/>
      <c r="AD79" s="1590"/>
      <c r="AE79" s="1590"/>
      <c r="AF79" s="1590"/>
      <c r="AG79" s="1591"/>
      <c r="AH79" s="1589"/>
      <c r="AI79" s="1590"/>
      <c r="AJ79" s="1590"/>
      <c r="AK79" s="1590"/>
      <c r="AL79" s="1590"/>
      <c r="AM79" s="1590"/>
      <c r="AN79" s="1590"/>
      <c r="AO79" s="1590"/>
      <c r="AP79" s="1591"/>
      <c r="AQ79" s="774" t="s">
        <v>485</v>
      </c>
      <c r="AR79" s="774"/>
      <c r="AS79" s="785"/>
      <c r="AT79" s="825"/>
      <c r="AU79" s="825"/>
      <c r="AV79" s="825"/>
      <c r="AW79" s="825"/>
      <c r="AX79" s="825"/>
      <c r="AY79" s="825"/>
      <c r="AZ79" s="825"/>
      <c r="BA79" s="825"/>
      <c r="BB79" s="825"/>
      <c r="BC79" s="825"/>
      <c r="BD79" s="825"/>
      <c r="BE79" s="314"/>
      <c r="BF79" s="314"/>
      <c r="BG79" s="314"/>
    </row>
    <row r="80" spans="1:59" s="775" customFormat="1" ht="12.15" customHeight="1" x14ac:dyDescent="0.2">
      <c r="A80" s="1685"/>
      <c r="B80" s="1685"/>
      <c r="C80" s="1685"/>
      <c r="D80" s="1686"/>
      <c r="E80" s="1592"/>
      <c r="F80" s="1593"/>
      <c r="G80" s="1593"/>
      <c r="H80" s="1593"/>
      <c r="I80" s="1593"/>
      <c r="J80" s="1593"/>
      <c r="K80" s="1593"/>
      <c r="L80" s="1593"/>
      <c r="M80" s="1593"/>
      <c r="N80" s="1593"/>
      <c r="O80" s="1593"/>
      <c r="P80" s="1594"/>
      <c r="Q80" s="1592"/>
      <c r="R80" s="1593"/>
      <c r="S80" s="1593"/>
      <c r="T80" s="1593"/>
      <c r="U80" s="1593"/>
      <c r="V80" s="1593"/>
      <c r="W80" s="1593"/>
      <c r="X80" s="1593"/>
      <c r="Y80" s="1593"/>
      <c r="Z80" s="1594"/>
      <c r="AA80" s="1592"/>
      <c r="AB80" s="1593"/>
      <c r="AC80" s="1593"/>
      <c r="AD80" s="1593"/>
      <c r="AE80" s="1593"/>
      <c r="AF80" s="1593"/>
      <c r="AG80" s="1594"/>
      <c r="AH80" s="1592"/>
      <c r="AI80" s="1593"/>
      <c r="AJ80" s="1593"/>
      <c r="AK80" s="1593"/>
      <c r="AL80" s="1593"/>
      <c r="AM80" s="1593"/>
      <c r="AN80" s="1593"/>
      <c r="AO80" s="1593"/>
      <c r="AP80" s="1594"/>
      <c r="AQ80" s="1233" t="str">
        <f>IFERROR(ROUND(AVERAGEIF(AQ81:AQ111,1,AA81:AG111),5),"")</f>
        <v/>
      </c>
      <c r="AR80" s="774"/>
      <c r="AS80" s="785"/>
      <c r="AT80" s="826"/>
      <c r="AU80" s="826"/>
      <c r="AV80" s="826"/>
      <c r="AW80" s="1660"/>
      <c r="AX80" s="1660"/>
      <c r="AY80" s="1660"/>
      <c r="AZ80" s="1660"/>
      <c r="BA80" s="1660"/>
      <c r="BB80" s="1660"/>
      <c r="BC80" s="1660"/>
      <c r="BD80" s="1660"/>
      <c r="BE80" s="314"/>
      <c r="BF80" s="314"/>
      <c r="BG80" s="314"/>
    </row>
    <row r="81" spans="1:59" ht="12.6" customHeight="1" x14ac:dyDescent="0.25">
      <c r="A81" s="1670">
        <v>1</v>
      </c>
      <c r="B81" s="1670"/>
      <c r="C81" s="1670"/>
      <c r="D81" s="1670"/>
      <c r="E81" s="1668">
        <f>DébutTravaux</f>
        <v>0</v>
      </c>
      <c r="F81" s="1669"/>
      <c r="G81" s="1669"/>
      <c r="H81" s="1669"/>
      <c r="I81" s="1669"/>
      <c r="J81" s="1669"/>
      <c r="K81" s="1661">
        <f>DATE(YEAR(E81),MONTH(E81)+1,0)</f>
        <v>31</v>
      </c>
      <c r="L81" s="1661"/>
      <c r="M81" s="1661"/>
      <c r="N81" s="1661"/>
      <c r="O81" s="1661"/>
      <c r="P81" s="1662"/>
      <c r="Q81" s="1558">
        <v>0</v>
      </c>
      <c r="R81" s="1559"/>
      <c r="S81" s="1559"/>
      <c r="T81" s="1559"/>
      <c r="U81" s="1559"/>
      <c r="V81" s="1559"/>
      <c r="W81" s="1559"/>
      <c r="X81" s="1559"/>
      <c r="Y81" s="1559"/>
      <c r="Z81" s="1560"/>
      <c r="AA81" s="1663"/>
      <c r="AB81" s="1664"/>
      <c r="AC81" s="1664"/>
      <c r="AD81" s="1664"/>
      <c r="AE81" s="1664"/>
      <c r="AF81" s="1664"/>
      <c r="AG81" s="1665"/>
      <c r="AH81" s="1558">
        <f>ROUND((AA81-1)*Q81,2)</f>
        <v>0</v>
      </c>
      <c r="AI81" s="1559"/>
      <c r="AJ81" s="1559"/>
      <c r="AK81" s="1559"/>
      <c r="AL81" s="1559"/>
      <c r="AM81" s="1559"/>
      <c r="AN81" s="1559"/>
      <c r="AO81" s="1559"/>
      <c r="AP81" s="1560"/>
      <c r="AQ81" s="362">
        <f t="shared" ref="AQ81:AQ111" si="0">IFERROR(IF(OR(AND(A81=1,DAY(E81)&gt;1),AND(K81=FinDélai,MONTH(FinDélai)=MONTH(E81))),2,IF(OR(AND(K81=FinDélai,MONTH(FinDélai)&gt;MONTH(E81)),DATE(YEAR(DébutTravaux),MONTH(DébutTravaux)+A81,DAY(DébutTravaux)-1)&lt;=FinDélai),1,0)),0)</f>
        <v>0</v>
      </c>
      <c r="AR81" s="268"/>
      <c r="AS81" s="174"/>
      <c r="AT81" s="827"/>
      <c r="AU81" s="827"/>
      <c r="AV81" s="827"/>
      <c r="AW81" s="827"/>
      <c r="AX81" s="827"/>
      <c r="AY81" s="827"/>
      <c r="AZ81" s="827"/>
      <c r="BA81" s="827"/>
      <c r="BB81" s="827"/>
      <c r="BC81" s="827"/>
      <c r="BD81" s="827"/>
      <c r="BE81" s="271"/>
      <c r="BF81" s="827"/>
      <c r="BG81" s="827"/>
    </row>
    <row r="82" spans="1:59" s="820" customFormat="1" ht="12.6" customHeight="1" x14ac:dyDescent="0.25">
      <c r="A82" s="1567">
        <f>IF(AND(YEAR(E82)=YEAR(FinDélai+1),MONTH(E82)=MONTH(FinDélai+1),DAY(E82)=DAY(FinDélai+1)),A81&amp;"bis",MAX($A$81:A81)+1)</f>
        <v>2</v>
      </c>
      <c r="B82" s="1567"/>
      <c r="C82" s="1567"/>
      <c r="D82" s="1568"/>
      <c r="E82" s="1571">
        <f t="shared" ref="E82" si="1">K81+1</f>
        <v>32</v>
      </c>
      <c r="F82" s="1572"/>
      <c r="G82" s="1572"/>
      <c r="H82" s="1572"/>
      <c r="I82" s="1572"/>
      <c r="J82" s="1572"/>
      <c r="K82" s="1578">
        <f t="shared" ref="K82:K111" si="2">IF(DATE(YEAR(E82),MONTH(E82)+1,0)&lt;=FinDélai,MIN(DATE(YEAR(E82),MONTH(E82)+$A$81,0),FinTravaux),IF(E82&lt;=FinDélai,MIN(FinDélai,FinTravaux),MIN(FinTravaux,DATE(YEAR(E82),MONTH(E82)+IF(AND(E82=FinDélai+1,MIN(0,DAY(DATE(YEAR(E82),MONTH(E82)+2,1)-1))&gt;DAY(E82)),0,1),0))))</f>
        <v>60</v>
      </c>
      <c r="L82" s="1578"/>
      <c r="M82" s="1578"/>
      <c r="N82" s="1578"/>
      <c r="O82" s="1578"/>
      <c r="P82" s="1579"/>
      <c r="Q82" s="1561">
        <v>0</v>
      </c>
      <c r="R82" s="1562"/>
      <c r="S82" s="1562"/>
      <c r="T82" s="1562"/>
      <c r="U82" s="1562"/>
      <c r="V82" s="1562"/>
      <c r="W82" s="1562"/>
      <c r="X82" s="1562"/>
      <c r="Y82" s="1562"/>
      <c r="Z82" s="1563"/>
      <c r="AA82" s="1564"/>
      <c r="AB82" s="1565"/>
      <c r="AC82" s="1565"/>
      <c r="AD82" s="1565"/>
      <c r="AE82" s="1565"/>
      <c r="AF82" s="1565"/>
      <c r="AG82" s="1566"/>
      <c r="AH82" s="1561">
        <f t="shared" ref="AH82:AH110" si="3">ROUND((AA82-1)*Q82,2)</f>
        <v>0</v>
      </c>
      <c r="AI82" s="1562"/>
      <c r="AJ82" s="1562"/>
      <c r="AK82" s="1562"/>
      <c r="AL82" s="1562"/>
      <c r="AM82" s="1562"/>
      <c r="AN82" s="1562"/>
      <c r="AO82" s="1562"/>
      <c r="AP82" s="1563"/>
      <c r="AQ82" s="362">
        <f t="shared" si="0"/>
        <v>0</v>
      </c>
      <c r="AR82" s="268"/>
      <c r="AS82" s="174"/>
      <c r="AT82" s="827"/>
      <c r="AU82" s="827"/>
      <c r="AV82" s="827"/>
      <c r="AW82" s="827"/>
      <c r="AX82" s="827"/>
      <c r="AY82" s="827"/>
      <c r="AZ82" s="827"/>
      <c r="BA82" s="827"/>
      <c r="BB82" s="827"/>
      <c r="BC82" s="827"/>
      <c r="BD82" s="827"/>
      <c r="BE82" s="271"/>
      <c r="BF82" s="827"/>
      <c r="BG82" s="827"/>
    </row>
    <row r="83" spans="1:59" s="820" customFormat="1" ht="12.6" customHeight="1" x14ac:dyDescent="0.25">
      <c r="A83" s="1567">
        <f>IF(AND(YEAR(E83)=YEAR(FinDélai+1),MONTH(E83)=MONTH(FinDélai+1),DAY(E83)=DAY(FinDélai+1)),A82&amp;"bis",MAX($A$81:A82)+1)</f>
        <v>3</v>
      </c>
      <c r="B83" s="1567"/>
      <c r="C83" s="1567"/>
      <c r="D83" s="1568"/>
      <c r="E83" s="1571">
        <f t="shared" ref="E83:E91" si="4">K82+1</f>
        <v>61</v>
      </c>
      <c r="F83" s="1572"/>
      <c r="G83" s="1572"/>
      <c r="H83" s="1572"/>
      <c r="I83" s="1572"/>
      <c r="J83" s="1572"/>
      <c r="K83" s="1578">
        <f t="shared" si="2"/>
        <v>91</v>
      </c>
      <c r="L83" s="1578"/>
      <c r="M83" s="1578"/>
      <c r="N83" s="1578"/>
      <c r="O83" s="1578"/>
      <c r="P83" s="1579"/>
      <c r="Q83" s="1561">
        <v>0</v>
      </c>
      <c r="R83" s="1562"/>
      <c r="S83" s="1562"/>
      <c r="T83" s="1562"/>
      <c r="U83" s="1562"/>
      <c r="V83" s="1562"/>
      <c r="W83" s="1562"/>
      <c r="X83" s="1562"/>
      <c r="Y83" s="1562"/>
      <c r="Z83" s="1563"/>
      <c r="AA83" s="1564"/>
      <c r="AB83" s="1565"/>
      <c r="AC83" s="1565"/>
      <c r="AD83" s="1565"/>
      <c r="AE83" s="1565"/>
      <c r="AF83" s="1565"/>
      <c r="AG83" s="1566"/>
      <c r="AH83" s="1561">
        <f t="shared" si="3"/>
        <v>0</v>
      </c>
      <c r="AI83" s="1562"/>
      <c r="AJ83" s="1562"/>
      <c r="AK83" s="1562"/>
      <c r="AL83" s="1562"/>
      <c r="AM83" s="1562"/>
      <c r="AN83" s="1562"/>
      <c r="AO83" s="1562"/>
      <c r="AP83" s="1563"/>
      <c r="AQ83" s="362">
        <f t="shared" si="0"/>
        <v>0</v>
      </c>
      <c r="AR83" s="268"/>
      <c r="AS83" s="174"/>
      <c r="AT83" s="827"/>
      <c r="AU83" s="827"/>
      <c r="AV83" s="827"/>
      <c r="AW83" s="827"/>
      <c r="AX83" s="827"/>
      <c r="AY83" s="827"/>
      <c r="AZ83" s="827"/>
      <c r="BA83" s="827"/>
      <c r="BB83" s="827"/>
      <c r="BC83" s="827"/>
      <c r="BD83" s="827"/>
      <c r="BE83" s="271"/>
      <c r="BF83" s="827"/>
      <c r="BG83" s="827"/>
    </row>
    <row r="84" spans="1:59" s="820" customFormat="1" ht="12.6" customHeight="1" x14ac:dyDescent="0.25">
      <c r="A84" s="1567">
        <f>IF(AND(YEAR(E84)=YEAR(FinDélai+1),MONTH(E84)=MONTH(FinDélai+1),DAY(E84)=DAY(FinDélai+1)),A83&amp;"bis",MAX($A$81:A83)+1)</f>
        <v>4</v>
      </c>
      <c r="B84" s="1567"/>
      <c r="C84" s="1567"/>
      <c r="D84" s="1568"/>
      <c r="E84" s="1571">
        <f t="shared" si="4"/>
        <v>92</v>
      </c>
      <c r="F84" s="1572"/>
      <c r="G84" s="1572"/>
      <c r="H84" s="1572"/>
      <c r="I84" s="1572"/>
      <c r="J84" s="1572"/>
      <c r="K84" s="1578">
        <f t="shared" si="2"/>
        <v>121</v>
      </c>
      <c r="L84" s="1578"/>
      <c r="M84" s="1578"/>
      <c r="N84" s="1578"/>
      <c r="O84" s="1578"/>
      <c r="P84" s="1579"/>
      <c r="Q84" s="1561">
        <v>0</v>
      </c>
      <c r="R84" s="1562"/>
      <c r="S84" s="1562"/>
      <c r="T84" s="1562"/>
      <c r="U84" s="1562"/>
      <c r="V84" s="1562"/>
      <c r="W84" s="1562"/>
      <c r="X84" s="1562"/>
      <c r="Y84" s="1562"/>
      <c r="Z84" s="1563"/>
      <c r="AA84" s="1564"/>
      <c r="AB84" s="1565"/>
      <c r="AC84" s="1565"/>
      <c r="AD84" s="1565"/>
      <c r="AE84" s="1565"/>
      <c r="AF84" s="1565"/>
      <c r="AG84" s="1566"/>
      <c r="AH84" s="1561">
        <f t="shared" si="3"/>
        <v>0</v>
      </c>
      <c r="AI84" s="1562"/>
      <c r="AJ84" s="1562"/>
      <c r="AK84" s="1562"/>
      <c r="AL84" s="1562"/>
      <c r="AM84" s="1562"/>
      <c r="AN84" s="1562"/>
      <c r="AO84" s="1562"/>
      <c r="AP84" s="1563"/>
      <c r="AQ84" s="362">
        <f t="shared" si="0"/>
        <v>0</v>
      </c>
      <c r="AR84" s="906"/>
      <c r="AS84" s="907"/>
      <c r="AT84" s="908"/>
      <c r="AU84" s="908"/>
      <c r="AV84" s="827"/>
      <c r="AW84" s="827"/>
      <c r="AX84" s="827"/>
      <c r="AY84" s="827"/>
      <c r="AZ84" s="827"/>
      <c r="BA84" s="827"/>
      <c r="BB84" s="827"/>
      <c r="BC84" s="827"/>
      <c r="BD84" s="827"/>
      <c r="BE84" s="271"/>
      <c r="BF84" s="827"/>
      <c r="BG84" s="827"/>
    </row>
    <row r="85" spans="1:59" s="820" customFormat="1" ht="12.6" customHeight="1" x14ac:dyDescent="0.25">
      <c r="A85" s="1567">
        <f>IF(AND(YEAR(E85)=YEAR(FinDélai+1),MONTH(E85)=MONTH(FinDélai+1),DAY(E85)=DAY(FinDélai+1)),A84&amp;"bis",MAX($A$81:A84)+1)</f>
        <v>5</v>
      </c>
      <c r="B85" s="1567"/>
      <c r="C85" s="1567"/>
      <c r="D85" s="1568"/>
      <c r="E85" s="1571">
        <f t="shared" si="4"/>
        <v>122</v>
      </c>
      <c r="F85" s="1572"/>
      <c r="G85" s="1572"/>
      <c r="H85" s="1572"/>
      <c r="I85" s="1572"/>
      <c r="J85" s="1572"/>
      <c r="K85" s="1578">
        <f t="shared" si="2"/>
        <v>152</v>
      </c>
      <c r="L85" s="1578"/>
      <c r="M85" s="1578"/>
      <c r="N85" s="1578"/>
      <c r="O85" s="1578"/>
      <c r="P85" s="1579"/>
      <c r="Q85" s="1561">
        <v>0</v>
      </c>
      <c r="R85" s="1562"/>
      <c r="S85" s="1562"/>
      <c r="T85" s="1562"/>
      <c r="U85" s="1562"/>
      <c r="V85" s="1562"/>
      <c r="W85" s="1562"/>
      <c r="X85" s="1562"/>
      <c r="Y85" s="1562"/>
      <c r="Z85" s="1563"/>
      <c r="AA85" s="1564"/>
      <c r="AB85" s="1565"/>
      <c r="AC85" s="1565"/>
      <c r="AD85" s="1565"/>
      <c r="AE85" s="1565"/>
      <c r="AF85" s="1565"/>
      <c r="AG85" s="1566"/>
      <c r="AH85" s="1561">
        <f t="shared" si="3"/>
        <v>0</v>
      </c>
      <c r="AI85" s="1562"/>
      <c r="AJ85" s="1562"/>
      <c r="AK85" s="1562"/>
      <c r="AL85" s="1562"/>
      <c r="AM85" s="1562"/>
      <c r="AN85" s="1562"/>
      <c r="AO85" s="1562"/>
      <c r="AP85" s="1563"/>
      <c r="AQ85" s="362">
        <f t="shared" si="0"/>
        <v>0</v>
      </c>
      <c r="AR85" s="906"/>
      <c r="AS85" s="907"/>
      <c r="AT85" s="908"/>
      <c r="AU85" s="908"/>
      <c r="AV85" s="827"/>
      <c r="AW85" s="827"/>
      <c r="AX85" s="827"/>
      <c r="AY85" s="827"/>
      <c r="AZ85" s="827"/>
      <c r="BA85" s="827"/>
      <c r="BB85" s="827"/>
      <c r="BC85" s="827"/>
      <c r="BD85" s="827"/>
      <c r="BE85" s="271"/>
      <c r="BF85" s="827"/>
      <c r="BG85" s="827"/>
    </row>
    <row r="86" spans="1:59" s="820" customFormat="1" ht="12.6" customHeight="1" x14ac:dyDescent="0.25">
      <c r="A86" s="1567">
        <f>IF(AND(YEAR(E86)=YEAR(FinDélai+1),MONTH(E86)=MONTH(FinDélai+1),DAY(E86)=DAY(FinDélai+1)),A85&amp;"bis",MAX($A$81:A85)+1)</f>
        <v>6</v>
      </c>
      <c r="B86" s="1567"/>
      <c r="C86" s="1567"/>
      <c r="D86" s="1568"/>
      <c r="E86" s="1571">
        <f t="shared" si="4"/>
        <v>153</v>
      </c>
      <c r="F86" s="1572"/>
      <c r="G86" s="1572"/>
      <c r="H86" s="1572"/>
      <c r="I86" s="1572"/>
      <c r="J86" s="1572"/>
      <c r="K86" s="1578">
        <f t="shared" si="2"/>
        <v>182</v>
      </c>
      <c r="L86" s="1578"/>
      <c r="M86" s="1578"/>
      <c r="N86" s="1578"/>
      <c r="O86" s="1578"/>
      <c r="P86" s="1579"/>
      <c r="Q86" s="1561">
        <v>0</v>
      </c>
      <c r="R86" s="1562"/>
      <c r="S86" s="1562"/>
      <c r="T86" s="1562"/>
      <c r="U86" s="1562"/>
      <c r="V86" s="1562"/>
      <c r="W86" s="1562"/>
      <c r="X86" s="1562"/>
      <c r="Y86" s="1562"/>
      <c r="Z86" s="1563"/>
      <c r="AA86" s="1564"/>
      <c r="AB86" s="1565"/>
      <c r="AC86" s="1565"/>
      <c r="AD86" s="1565"/>
      <c r="AE86" s="1565"/>
      <c r="AF86" s="1565"/>
      <c r="AG86" s="1566"/>
      <c r="AH86" s="1561">
        <f t="shared" si="3"/>
        <v>0</v>
      </c>
      <c r="AI86" s="1562"/>
      <c r="AJ86" s="1562"/>
      <c r="AK86" s="1562"/>
      <c r="AL86" s="1562"/>
      <c r="AM86" s="1562"/>
      <c r="AN86" s="1562"/>
      <c r="AO86" s="1562"/>
      <c r="AP86" s="1563"/>
      <c r="AQ86" s="362">
        <f t="shared" si="0"/>
        <v>0</v>
      </c>
      <c r="AR86" s="906"/>
      <c r="AS86" s="907"/>
      <c r="AT86" s="908"/>
      <c r="AU86" s="908"/>
      <c r="AV86" s="827"/>
      <c r="AW86" s="827"/>
      <c r="AX86" s="827"/>
      <c r="AY86" s="827"/>
      <c r="AZ86" s="827"/>
      <c r="BA86" s="827"/>
      <c r="BB86" s="827"/>
      <c r="BC86" s="827"/>
      <c r="BD86" s="827"/>
      <c r="BE86" s="271"/>
      <c r="BF86" s="827"/>
      <c r="BG86" s="827"/>
    </row>
    <row r="87" spans="1:59" s="820" customFormat="1" ht="12.6" customHeight="1" x14ac:dyDescent="0.25">
      <c r="A87" s="1567">
        <f>IF(AND(YEAR(E87)=YEAR(FinDélai+1),MONTH(E87)=MONTH(FinDélai+1),DAY(E87)=DAY(FinDélai+1)),A86&amp;"bis",MAX($A$81:A86)+1)</f>
        <v>7</v>
      </c>
      <c r="B87" s="1567"/>
      <c r="C87" s="1567"/>
      <c r="D87" s="1568"/>
      <c r="E87" s="1571">
        <f t="shared" si="4"/>
        <v>183</v>
      </c>
      <c r="F87" s="1572"/>
      <c r="G87" s="1572"/>
      <c r="H87" s="1572"/>
      <c r="I87" s="1572"/>
      <c r="J87" s="1572"/>
      <c r="K87" s="1578">
        <f t="shared" si="2"/>
        <v>213</v>
      </c>
      <c r="L87" s="1578"/>
      <c r="M87" s="1578"/>
      <c r="N87" s="1578"/>
      <c r="O87" s="1578"/>
      <c r="P87" s="1579"/>
      <c r="Q87" s="1561">
        <v>0</v>
      </c>
      <c r="R87" s="1562"/>
      <c r="S87" s="1562"/>
      <c r="T87" s="1562"/>
      <c r="U87" s="1562"/>
      <c r="V87" s="1562"/>
      <c r="W87" s="1562"/>
      <c r="X87" s="1562"/>
      <c r="Y87" s="1562"/>
      <c r="Z87" s="1563"/>
      <c r="AA87" s="1564"/>
      <c r="AB87" s="1565"/>
      <c r="AC87" s="1565"/>
      <c r="AD87" s="1565"/>
      <c r="AE87" s="1565"/>
      <c r="AF87" s="1565"/>
      <c r="AG87" s="1566"/>
      <c r="AH87" s="1561">
        <f t="shared" si="3"/>
        <v>0</v>
      </c>
      <c r="AI87" s="1562"/>
      <c r="AJ87" s="1562"/>
      <c r="AK87" s="1562"/>
      <c r="AL87" s="1562"/>
      <c r="AM87" s="1562"/>
      <c r="AN87" s="1562"/>
      <c r="AO87" s="1562"/>
      <c r="AP87" s="1563"/>
      <c r="AQ87" s="362">
        <f t="shared" si="0"/>
        <v>0</v>
      </c>
      <c r="AR87" s="268"/>
      <c r="AS87" s="174"/>
      <c r="AT87" s="827"/>
      <c r="AU87" s="827"/>
      <c r="AV87" s="827"/>
      <c r="AW87" s="827"/>
      <c r="AX87" s="827"/>
      <c r="AY87" s="827"/>
      <c r="AZ87" s="827"/>
      <c r="BA87" s="827"/>
      <c r="BB87" s="827"/>
      <c r="BC87" s="827"/>
      <c r="BD87" s="827"/>
      <c r="BE87" s="271"/>
      <c r="BF87" s="827"/>
      <c r="BG87" s="827"/>
    </row>
    <row r="88" spans="1:59" s="820" customFormat="1" ht="12.6" customHeight="1" x14ac:dyDescent="0.25">
      <c r="A88" s="1567">
        <f>IF(AND(YEAR(E88)=YEAR(FinDélai+1),MONTH(E88)=MONTH(FinDélai+1),DAY(E88)=DAY(FinDélai+1)),A87&amp;"bis",MAX($A$81:A87)+1)</f>
        <v>8</v>
      </c>
      <c r="B88" s="1567"/>
      <c r="C88" s="1567"/>
      <c r="D88" s="1568"/>
      <c r="E88" s="1571">
        <f t="shared" si="4"/>
        <v>214</v>
      </c>
      <c r="F88" s="1572"/>
      <c r="G88" s="1572"/>
      <c r="H88" s="1572"/>
      <c r="I88" s="1572"/>
      <c r="J88" s="1572"/>
      <c r="K88" s="1578">
        <f t="shared" si="2"/>
        <v>244</v>
      </c>
      <c r="L88" s="1578"/>
      <c r="M88" s="1578"/>
      <c r="N88" s="1578"/>
      <c r="O88" s="1578"/>
      <c r="P88" s="1579"/>
      <c r="Q88" s="1561">
        <v>0</v>
      </c>
      <c r="R88" s="1562"/>
      <c r="S88" s="1562"/>
      <c r="T88" s="1562"/>
      <c r="U88" s="1562"/>
      <c r="V88" s="1562"/>
      <c r="W88" s="1562"/>
      <c r="X88" s="1562"/>
      <c r="Y88" s="1562"/>
      <c r="Z88" s="1563"/>
      <c r="AA88" s="1564"/>
      <c r="AB88" s="1565"/>
      <c r="AC88" s="1565"/>
      <c r="AD88" s="1565"/>
      <c r="AE88" s="1565"/>
      <c r="AF88" s="1565"/>
      <c r="AG88" s="1566"/>
      <c r="AH88" s="1561">
        <f t="shared" si="3"/>
        <v>0</v>
      </c>
      <c r="AI88" s="1562"/>
      <c r="AJ88" s="1562"/>
      <c r="AK88" s="1562"/>
      <c r="AL88" s="1562"/>
      <c r="AM88" s="1562"/>
      <c r="AN88" s="1562"/>
      <c r="AO88" s="1562"/>
      <c r="AP88" s="1563"/>
      <c r="AQ88" s="362">
        <f t="shared" si="0"/>
        <v>0</v>
      </c>
      <c r="AR88" s="268"/>
      <c r="AS88" s="174"/>
      <c r="AT88" s="827"/>
      <c r="AU88" s="827"/>
      <c r="AV88" s="827"/>
      <c r="AW88" s="827"/>
      <c r="AX88" s="827"/>
      <c r="AY88" s="827"/>
      <c r="AZ88" s="827"/>
      <c r="BA88" s="827"/>
      <c r="BB88" s="827"/>
      <c r="BC88" s="827"/>
      <c r="BD88" s="827"/>
      <c r="BE88" s="271"/>
      <c r="BF88" s="827"/>
      <c r="BG88" s="827"/>
    </row>
    <row r="89" spans="1:59" s="820" customFormat="1" ht="12.6" customHeight="1" x14ac:dyDescent="0.25">
      <c r="A89" s="1567">
        <f>IF(AND(YEAR(E89)=YEAR(FinDélai+1),MONTH(E89)=MONTH(FinDélai+1),DAY(E89)=DAY(FinDélai+1)),A88&amp;"bis",MAX($A$81:A88)+1)</f>
        <v>9</v>
      </c>
      <c r="B89" s="1567"/>
      <c r="C89" s="1567"/>
      <c r="D89" s="1568"/>
      <c r="E89" s="1571">
        <f t="shared" si="4"/>
        <v>245</v>
      </c>
      <c r="F89" s="1572"/>
      <c r="G89" s="1572"/>
      <c r="H89" s="1572"/>
      <c r="I89" s="1572"/>
      <c r="J89" s="1572"/>
      <c r="K89" s="1578">
        <f t="shared" si="2"/>
        <v>274</v>
      </c>
      <c r="L89" s="1578"/>
      <c r="M89" s="1578"/>
      <c r="N89" s="1578"/>
      <c r="O89" s="1578"/>
      <c r="P89" s="1579"/>
      <c r="Q89" s="1561">
        <v>0</v>
      </c>
      <c r="R89" s="1562"/>
      <c r="S89" s="1562"/>
      <c r="T89" s="1562"/>
      <c r="U89" s="1562"/>
      <c r="V89" s="1562"/>
      <c r="W89" s="1562"/>
      <c r="X89" s="1562"/>
      <c r="Y89" s="1562"/>
      <c r="Z89" s="1563"/>
      <c r="AA89" s="1564"/>
      <c r="AB89" s="1565"/>
      <c r="AC89" s="1565"/>
      <c r="AD89" s="1565"/>
      <c r="AE89" s="1565"/>
      <c r="AF89" s="1565"/>
      <c r="AG89" s="1566"/>
      <c r="AH89" s="1561">
        <f t="shared" si="3"/>
        <v>0</v>
      </c>
      <c r="AI89" s="1562"/>
      <c r="AJ89" s="1562"/>
      <c r="AK89" s="1562"/>
      <c r="AL89" s="1562"/>
      <c r="AM89" s="1562"/>
      <c r="AN89" s="1562"/>
      <c r="AO89" s="1562"/>
      <c r="AP89" s="1563"/>
      <c r="AQ89" s="362">
        <f t="shared" si="0"/>
        <v>0</v>
      </c>
      <c r="AR89" s="268"/>
      <c r="AS89" s="174"/>
      <c r="AT89" s="827"/>
      <c r="AU89" s="827"/>
      <c r="AV89" s="827"/>
      <c r="AW89" s="827"/>
      <c r="AX89" s="827"/>
      <c r="AY89" s="827"/>
      <c r="AZ89" s="827"/>
      <c r="BA89" s="827"/>
      <c r="BB89" s="827"/>
      <c r="BC89" s="827"/>
      <c r="BD89" s="827"/>
      <c r="BE89" s="271"/>
      <c r="BF89" s="827"/>
      <c r="BG89" s="827"/>
    </row>
    <row r="90" spans="1:59" s="820" customFormat="1" ht="12.6" customHeight="1" x14ac:dyDescent="0.25">
      <c r="A90" s="1569">
        <f>IF(AND(YEAR(E90)=YEAR(FinDélai+1),MONTH(E90)=MONTH(FinDélai+1),DAY(E90)=DAY(FinDélai+1)),A89&amp;"bis",MAX($A$81:A89)+1)</f>
        <v>10</v>
      </c>
      <c r="B90" s="1569"/>
      <c r="C90" s="1569"/>
      <c r="D90" s="1570"/>
      <c r="E90" s="1573">
        <f t="shared" si="4"/>
        <v>275</v>
      </c>
      <c r="F90" s="1574"/>
      <c r="G90" s="1574"/>
      <c r="H90" s="1574"/>
      <c r="I90" s="1574"/>
      <c r="J90" s="1574"/>
      <c r="K90" s="1578">
        <f t="shared" si="2"/>
        <v>305</v>
      </c>
      <c r="L90" s="1578"/>
      <c r="M90" s="1578"/>
      <c r="N90" s="1578"/>
      <c r="O90" s="1578"/>
      <c r="P90" s="1579"/>
      <c r="Q90" s="1561">
        <v>0</v>
      </c>
      <c r="R90" s="1562"/>
      <c r="S90" s="1562"/>
      <c r="T90" s="1562"/>
      <c r="U90" s="1562"/>
      <c r="V90" s="1562"/>
      <c r="W90" s="1562"/>
      <c r="X90" s="1562"/>
      <c r="Y90" s="1562"/>
      <c r="Z90" s="1563"/>
      <c r="AA90" s="1564"/>
      <c r="AB90" s="1565"/>
      <c r="AC90" s="1565"/>
      <c r="AD90" s="1565"/>
      <c r="AE90" s="1565"/>
      <c r="AF90" s="1565"/>
      <c r="AG90" s="1566"/>
      <c r="AH90" s="1561">
        <f t="shared" si="3"/>
        <v>0</v>
      </c>
      <c r="AI90" s="1562"/>
      <c r="AJ90" s="1562"/>
      <c r="AK90" s="1562"/>
      <c r="AL90" s="1562"/>
      <c r="AM90" s="1562"/>
      <c r="AN90" s="1562"/>
      <c r="AO90" s="1562"/>
      <c r="AP90" s="1563"/>
      <c r="AQ90" s="362">
        <f t="shared" si="0"/>
        <v>0</v>
      </c>
      <c r="AR90" s="268"/>
      <c r="AS90" s="174"/>
      <c r="AT90" s="827"/>
      <c r="AU90" s="1120"/>
      <c r="AV90" s="827"/>
      <c r="AW90" s="827"/>
      <c r="AX90" s="827"/>
      <c r="AY90" s="827"/>
      <c r="AZ90" s="827"/>
      <c r="BA90" s="827"/>
      <c r="BB90" s="827"/>
      <c r="BC90" s="827"/>
      <c r="BD90" s="827"/>
      <c r="BE90" s="271"/>
      <c r="BF90" s="827"/>
      <c r="BG90" s="827"/>
    </row>
    <row r="91" spans="1:59" s="820" customFormat="1" ht="12.6" customHeight="1" x14ac:dyDescent="0.25">
      <c r="A91" s="1569">
        <f>IF(AND(YEAR(E91)=YEAR(FinDélai+1),MONTH(E91)=MONTH(FinDélai+1),DAY(E91)=DAY(FinDélai+1)),A90&amp;"bis",MAX($A$81:A90)+1)</f>
        <v>11</v>
      </c>
      <c r="B91" s="1569"/>
      <c r="C91" s="1569"/>
      <c r="D91" s="1570"/>
      <c r="E91" s="1573">
        <f t="shared" si="4"/>
        <v>306</v>
      </c>
      <c r="F91" s="1574"/>
      <c r="G91" s="1574"/>
      <c r="H91" s="1574"/>
      <c r="I91" s="1574"/>
      <c r="J91" s="1574"/>
      <c r="K91" s="1578">
        <f t="shared" si="2"/>
        <v>335</v>
      </c>
      <c r="L91" s="1578"/>
      <c r="M91" s="1578"/>
      <c r="N91" s="1578"/>
      <c r="O91" s="1578"/>
      <c r="P91" s="1579"/>
      <c r="Q91" s="1561">
        <v>0</v>
      </c>
      <c r="R91" s="1562"/>
      <c r="S91" s="1562"/>
      <c r="T91" s="1562"/>
      <c r="U91" s="1562"/>
      <c r="V91" s="1562"/>
      <c r="W91" s="1562"/>
      <c r="X91" s="1562"/>
      <c r="Y91" s="1562"/>
      <c r="Z91" s="1563"/>
      <c r="AA91" s="1564"/>
      <c r="AB91" s="1565"/>
      <c r="AC91" s="1565"/>
      <c r="AD91" s="1565"/>
      <c r="AE91" s="1565"/>
      <c r="AF91" s="1565"/>
      <c r="AG91" s="1566"/>
      <c r="AH91" s="1561">
        <f t="shared" si="3"/>
        <v>0</v>
      </c>
      <c r="AI91" s="1562"/>
      <c r="AJ91" s="1562"/>
      <c r="AK91" s="1562"/>
      <c r="AL91" s="1562"/>
      <c r="AM91" s="1562"/>
      <c r="AN91" s="1562"/>
      <c r="AO91" s="1562"/>
      <c r="AP91" s="1563"/>
      <c r="AQ91" s="362">
        <f t="shared" si="0"/>
        <v>0</v>
      </c>
      <c r="AR91" s="268"/>
      <c r="AS91" s="174" t="s">
        <v>106</v>
      </c>
      <c r="AT91" s="827"/>
      <c r="AU91" s="1115"/>
      <c r="AV91" s="827"/>
      <c r="AW91" s="827"/>
      <c r="AX91" s="827"/>
      <c r="AY91" s="827"/>
      <c r="AZ91" s="827"/>
      <c r="BA91" s="827"/>
      <c r="BB91" s="827"/>
      <c r="BC91" s="827"/>
      <c r="BD91" s="827"/>
      <c r="BE91" s="271"/>
      <c r="BF91" s="827"/>
      <c r="BG91" s="827"/>
    </row>
    <row r="92" spans="1:59" s="820" customFormat="1" ht="12.6" customHeight="1" x14ac:dyDescent="0.25">
      <c r="A92" s="1569">
        <f>IF(AND(YEAR(E92)=YEAR(FinDélai+1),MONTH(E92)=MONTH(FinDélai+1),DAY(E92)=DAY(FinDélai+1)),A91&amp;"bis",MAX($A$81:A91)+1)</f>
        <v>12</v>
      </c>
      <c r="B92" s="1569"/>
      <c r="C92" s="1569"/>
      <c r="D92" s="1570"/>
      <c r="E92" s="1573">
        <f t="shared" ref="E92:E104" si="5">K91+1</f>
        <v>336</v>
      </c>
      <c r="F92" s="1574"/>
      <c r="G92" s="1574"/>
      <c r="H92" s="1574"/>
      <c r="I92" s="1574"/>
      <c r="J92" s="1574"/>
      <c r="K92" s="1578">
        <f t="shared" si="2"/>
        <v>366</v>
      </c>
      <c r="L92" s="1578"/>
      <c r="M92" s="1578"/>
      <c r="N92" s="1578"/>
      <c r="O92" s="1578"/>
      <c r="P92" s="1579"/>
      <c r="Q92" s="1561">
        <v>0</v>
      </c>
      <c r="R92" s="1562"/>
      <c r="S92" s="1562"/>
      <c r="T92" s="1562"/>
      <c r="U92" s="1562"/>
      <c r="V92" s="1562"/>
      <c r="W92" s="1562"/>
      <c r="X92" s="1562"/>
      <c r="Y92" s="1562"/>
      <c r="Z92" s="1563"/>
      <c r="AA92" s="1564"/>
      <c r="AB92" s="1565"/>
      <c r="AC92" s="1565"/>
      <c r="AD92" s="1565"/>
      <c r="AE92" s="1565"/>
      <c r="AF92" s="1565"/>
      <c r="AG92" s="1566"/>
      <c r="AH92" s="1561">
        <f t="shared" si="3"/>
        <v>0</v>
      </c>
      <c r="AI92" s="1562"/>
      <c r="AJ92" s="1562"/>
      <c r="AK92" s="1562"/>
      <c r="AL92" s="1562"/>
      <c r="AM92" s="1562"/>
      <c r="AN92" s="1562"/>
      <c r="AO92" s="1562"/>
      <c r="AP92" s="1563"/>
      <c r="AQ92" s="362">
        <f t="shared" si="0"/>
        <v>0</v>
      </c>
      <c r="AR92" s="268"/>
      <c r="AS92" s="174"/>
      <c r="AT92" s="827"/>
      <c r="AU92" s="827"/>
      <c r="AV92" s="827"/>
      <c r="AW92" s="827"/>
      <c r="AX92" s="827"/>
      <c r="AY92" s="827"/>
      <c r="AZ92" s="827"/>
      <c r="BA92" s="827"/>
      <c r="BB92" s="827"/>
      <c r="BC92" s="827"/>
      <c r="BD92" s="827"/>
      <c r="BE92" s="271"/>
      <c r="BF92" s="827"/>
      <c r="BG92" s="827"/>
    </row>
    <row r="93" spans="1:59" s="820" customFormat="1" ht="12.6" customHeight="1" x14ac:dyDescent="0.25">
      <c r="A93" s="1569">
        <f>IF(AND(YEAR(E93)=YEAR(FinDélai+1),MONTH(E93)=MONTH(FinDélai+1),DAY(E93)=DAY(FinDélai+1)),A92&amp;"bis",MAX($A$81:A92)+1)</f>
        <v>13</v>
      </c>
      <c r="B93" s="1569"/>
      <c r="C93" s="1569"/>
      <c r="D93" s="1570"/>
      <c r="E93" s="1573">
        <f t="shared" si="5"/>
        <v>367</v>
      </c>
      <c r="F93" s="1574"/>
      <c r="G93" s="1574"/>
      <c r="H93" s="1574"/>
      <c r="I93" s="1574"/>
      <c r="J93" s="1574"/>
      <c r="K93" s="1578">
        <f t="shared" si="2"/>
        <v>397</v>
      </c>
      <c r="L93" s="1578"/>
      <c r="M93" s="1578"/>
      <c r="N93" s="1578"/>
      <c r="O93" s="1578"/>
      <c r="P93" s="1579"/>
      <c r="Q93" s="1561">
        <v>0</v>
      </c>
      <c r="R93" s="1562"/>
      <c r="S93" s="1562"/>
      <c r="T93" s="1562"/>
      <c r="U93" s="1562"/>
      <c r="V93" s="1562"/>
      <c r="W93" s="1562"/>
      <c r="X93" s="1562"/>
      <c r="Y93" s="1562"/>
      <c r="Z93" s="1563"/>
      <c r="AA93" s="1564"/>
      <c r="AB93" s="1565"/>
      <c r="AC93" s="1565"/>
      <c r="AD93" s="1565"/>
      <c r="AE93" s="1565"/>
      <c r="AF93" s="1565"/>
      <c r="AG93" s="1566"/>
      <c r="AH93" s="1561">
        <f t="shared" si="3"/>
        <v>0</v>
      </c>
      <c r="AI93" s="1562"/>
      <c r="AJ93" s="1562"/>
      <c r="AK93" s="1562"/>
      <c r="AL93" s="1562"/>
      <c r="AM93" s="1562"/>
      <c r="AN93" s="1562"/>
      <c r="AO93" s="1562"/>
      <c r="AP93" s="1563"/>
      <c r="AQ93" s="362">
        <f t="shared" si="0"/>
        <v>0</v>
      </c>
      <c r="AR93" s="268"/>
      <c r="AS93" s="174" t="s">
        <v>106</v>
      </c>
      <c r="AT93" s="827"/>
      <c r="AU93" s="827"/>
      <c r="AV93" s="827"/>
      <c r="AW93" s="827"/>
      <c r="AX93" s="827"/>
      <c r="AY93" s="827"/>
      <c r="AZ93" s="827"/>
      <c r="BA93" s="827"/>
      <c r="BB93" s="827"/>
      <c r="BC93" s="827"/>
      <c r="BD93" s="827"/>
      <c r="BE93" s="271"/>
      <c r="BF93" s="827"/>
      <c r="BG93" s="827"/>
    </row>
    <row r="94" spans="1:59" s="820" customFormat="1" ht="12.6" customHeight="1" x14ac:dyDescent="0.25">
      <c r="A94" s="1569">
        <f>IF(AND(YEAR(E94)=YEAR(FinDélai+1),MONTH(E94)=MONTH(FinDélai+1),DAY(E94)=DAY(FinDélai+1)),A93&amp;"bis",MAX($A$81:A93)+1)</f>
        <v>14</v>
      </c>
      <c r="B94" s="1569"/>
      <c r="C94" s="1569"/>
      <c r="D94" s="1570"/>
      <c r="E94" s="1573">
        <f t="shared" si="5"/>
        <v>398</v>
      </c>
      <c r="F94" s="1574"/>
      <c r="G94" s="1574"/>
      <c r="H94" s="1574"/>
      <c r="I94" s="1574"/>
      <c r="J94" s="1574"/>
      <c r="K94" s="1578">
        <f t="shared" si="2"/>
        <v>425</v>
      </c>
      <c r="L94" s="1578"/>
      <c r="M94" s="1578"/>
      <c r="N94" s="1578"/>
      <c r="O94" s="1578"/>
      <c r="P94" s="1579"/>
      <c r="Q94" s="1561">
        <v>0</v>
      </c>
      <c r="R94" s="1562"/>
      <c r="S94" s="1562"/>
      <c r="T94" s="1562"/>
      <c r="U94" s="1562"/>
      <c r="V94" s="1562"/>
      <c r="W94" s="1562"/>
      <c r="X94" s="1562"/>
      <c r="Y94" s="1562"/>
      <c r="Z94" s="1563"/>
      <c r="AA94" s="1564"/>
      <c r="AB94" s="1565"/>
      <c r="AC94" s="1565"/>
      <c r="AD94" s="1565"/>
      <c r="AE94" s="1565"/>
      <c r="AF94" s="1565"/>
      <c r="AG94" s="1566"/>
      <c r="AH94" s="1561">
        <f t="shared" si="3"/>
        <v>0</v>
      </c>
      <c r="AI94" s="1562"/>
      <c r="AJ94" s="1562"/>
      <c r="AK94" s="1562"/>
      <c r="AL94" s="1562"/>
      <c r="AM94" s="1562"/>
      <c r="AN94" s="1562"/>
      <c r="AO94" s="1562"/>
      <c r="AP94" s="1563"/>
      <c r="AQ94" s="362">
        <f t="shared" si="0"/>
        <v>0</v>
      </c>
      <c r="AR94" s="268"/>
      <c r="AS94" s="174"/>
      <c r="AT94" s="798"/>
      <c r="AU94" s="798"/>
      <c r="AV94" s="798"/>
      <c r="AW94" s="798"/>
      <c r="AX94" s="798"/>
      <c r="AY94" s="798"/>
      <c r="AZ94" s="798"/>
      <c r="BA94" s="798"/>
      <c r="BB94" s="798"/>
      <c r="BC94" s="798"/>
      <c r="BD94" s="798"/>
    </row>
    <row r="95" spans="1:59" s="820" customFormat="1" ht="12.6" customHeight="1" x14ac:dyDescent="0.25">
      <c r="A95" s="1569">
        <f>IF(AND(YEAR(E95)=YEAR(FinDélai+1),MONTH(E95)=MONTH(FinDélai+1),DAY(E95)=DAY(FinDélai+1)),A94&amp;"bis",MAX($A$81:A94)+1)</f>
        <v>15</v>
      </c>
      <c r="B95" s="1569"/>
      <c r="C95" s="1569"/>
      <c r="D95" s="1570"/>
      <c r="E95" s="1573">
        <f t="shared" si="5"/>
        <v>426</v>
      </c>
      <c r="F95" s="1574"/>
      <c r="G95" s="1574"/>
      <c r="H95" s="1574"/>
      <c r="I95" s="1574"/>
      <c r="J95" s="1574"/>
      <c r="K95" s="1578">
        <f t="shared" si="2"/>
        <v>456</v>
      </c>
      <c r="L95" s="1578"/>
      <c r="M95" s="1578"/>
      <c r="N95" s="1578"/>
      <c r="O95" s="1578"/>
      <c r="P95" s="1579"/>
      <c r="Q95" s="1561">
        <v>0</v>
      </c>
      <c r="R95" s="1562"/>
      <c r="S95" s="1562"/>
      <c r="T95" s="1562"/>
      <c r="U95" s="1562"/>
      <c r="V95" s="1562"/>
      <c r="W95" s="1562"/>
      <c r="X95" s="1562"/>
      <c r="Y95" s="1562"/>
      <c r="Z95" s="1563"/>
      <c r="AA95" s="1564"/>
      <c r="AB95" s="1565"/>
      <c r="AC95" s="1565"/>
      <c r="AD95" s="1565"/>
      <c r="AE95" s="1565"/>
      <c r="AF95" s="1565"/>
      <c r="AG95" s="1566"/>
      <c r="AH95" s="1561">
        <f t="shared" si="3"/>
        <v>0</v>
      </c>
      <c r="AI95" s="1562"/>
      <c r="AJ95" s="1562"/>
      <c r="AK95" s="1562"/>
      <c r="AL95" s="1562"/>
      <c r="AM95" s="1562"/>
      <c r="AN95" s="1562"/>
      <c r="AO95" s="1562"/>
      <c r="AP95" s="1563"/>
      <c r="AQ95" s="362">
        <f t="shared" si="0"/>
        <v>0</v>
      </c>
      <c r="AR95" s="268"/>
      <c r="AS95" s="174"/>
      <c r="AT95" s="798"/>
      <c r="AU95" s="798"/>
      <c r="AV95" s="798"/>
      <c r="AW95" s="798"/>
      <c r="AX95" s="798"/>
      <c r="AY95" s="798"/>
      <c r="AZ95" s="798"/>
      <c r="BA95" s="798"/>
      <c r="BB95" s="798"/>
      <c r="BC95" s="798"/>
      <c r="BD95" s="798"/>
    </row>
    <row r="96" spans="1:59" s="820" customFormat="1" ht="12.6" customHeight="1" x14ac:dyDescent="0.25">
      <c r="A96" s="1569">
        <f>IF(AND(YEAR(E96)=YEAR(FinDélai+1),MONTH(E96)=MONTH(FinDélai+1),DAY(E96)=DAY(FinDélai+1)),A95&amp;"bis",MAX($A$81:A95)+1)</f>
        <v>16</v>
      </c>
      <c r="B96" s="1569"/>
      <c r="C96" s="1569"/>
      <c r="D96" s="1570"/>
      <c r="E96" s="1573">
        <f t="shared" si="5"/>
        <v>457</v>
      </c>
      <c r="F96" s="1574"/>
      <c r="G96" s="1574"/>
      <c r="H96" s="1574"/>
      <c r="I96" s="1574"/>
      <c r="J96" s="1574"/>
      <c r="K96" s="1578">
        <f t="shared" si="2"/>
        <v>486</v>
      </c>
      <c r="L96" s="1578"/>
      <c r="M96" s="1578"/>
      <c r="N96" s="1578"/>
      <c r="O96" s="1578"/>
      <c r="P96" s="1579"/>
      <c r="Q96" s="1561">
        <v>0</v>
      </c>
      <c r="R96" s="1562"/>
      <c r="S96" s="1562"/>
      <c r="T96" s="1562"/>
      <c r="U96" s="1562"/>
      <c r="V96" s="1562"/>
      <c r="W96" s="1562"/>
      <c r="X96" s="1562"/>
      <c r="Y96" s="1562"/>
      <c r="Z96" s="1563"/>
      <c r="AA96" s="1564"/>
      <c r="AB96" s="1565"/>
      <c r="AC96" s="1565"/>
      <c r="AD96" s="1565"/>
      <c r="AE96" s="1565"/>
      <c r="AF96" s="1565"/>
      <c r="AG96" s="1566"/>
      <c r="AH96" s="1561">
        <f t="shared" si="3"/>
        <v>0</v>
      </c>
      <c r="AI96" s="1562"/>
      <c r="AJ96" s="1562"/>
      <c r="AK96" s="1562"/>
      <c r="AL96" s="1562"/>
      <c r="AM96" s="1562"/>
      <c r="AN96" s="1562"/>
      <c r="AO96" s="1562"/>
      <c r="AP96" s="1563"/>
      <c r="AQ96" s="362">
        <f t="shared" si="0"/>
        <v>0</v>
      </c>
      <c r="AR96" s="268"/>
      <c r="AS96" s="174"/>
      <c r="AT96" s="798"/>
      <c r="AU96" s="798"/>
      <c r="AV96" s="798"/>
      <c r="AW96" s="798"/>
      <c r="AX96" s="798"/>
      <c r="AY96" s="798"/>
      <c r="AZ96" s="798"/>
      <c r="BA96" s="798"/>
      <c r="BB96" s="798"/>
      <c r="BC96" s="798"/>
      <c r="BD96" s="798"/>
    </row>
    <row r="97" spans="1:56" s="820" customFormat="1" ht="12.6" customHeight="1" x14ac:dyDescent="0.25">
      <c r="A97" s="1567">
        <f>IF(AND(YEAR(E97)=YEAR(FinDélai+1),MONTH(E97)=MONTH(FinDélai+1),DAY(E97)=DAY(FinDélai+1)),A96&amp;"bis",MAX($A$81:A96)+1)</f>
        <v>17</v>
      </c>
      <c r="B97" s="1567"/>
      <c r="C97" s="1567"/>
      <c r="D97" s="1568"/>
      <c r="E97" s="1571">
        <f t="shared" si="5"/>
        <v>487</v>
      </c>
      <c r="F97" s="1572"/>
      <c r="G97" s="1572"/>
      <c r="H97" s="1572"/>
      <c r="I97" s="1572"/>
      <c r="J97" s="1572"/>
      <c r="K97" s="1578">
        <f t="shared" si="2"/>
        <v>517</v>
      </c>
      <c r="L97" s="1578"/>
      <c r="M97" s="1578"/>
      <c r="N97" s="1578"/>
      <c r="O97" s="1578"/>
      <c r="P97" s="1579"/>
      <c r="Q97" s="1561">
        <v>0</v>
      </c>
      <c r="R97" s="1562"/>
      <c r="S97" s="1562"/>
      <c r="T97" s="1562"/>
      <c r="U97" s="1562"/>
      <c r="V97" s="1562"/>
      <c r="W97" s="1562"/>
      <c r="X97" s="1562"/>
      <c r="Y97" s="1562"/>
      <c r="Z97" s="1563"/>
      <c r="AA97" s="1564"/>
      <c r="AB97" s="1565"/>
      <c r="AC97" s="1565"/>
      <c r="AD97" s="1565"/>
      <c r="AE97" s="1565"/>
      <c r="AF97" s="1565"/>
      <c r="AG97" s="1566"/>
      <c r="AH97" s="1561">
        <f t="shared" si="3"/>
        <v>0</v>
      </c>
      <c r="AI97" s="1562"/>
      <c r="AJ97" s="1562"/>
      <c r="AK97" s="1562"/>
      <c r="AL97" s="1562"/>
      <c r="AM97" s="1562"/>
      <c r="AN97" s="1562"/>
      <c r="AO97" s="1562"/>
      <c r="AP97" s="1563"/>
      <c r="AQ97" s="362">
        <f t="shared" si="0"/>
        <v>0</v>
      </c>
      <c r="AR97" s="268"/>
      <c r="AS97" s="174"/>
      <c r="AT97" s="798"/>
      <c r="AU97" s="798"/>
      <c r="AV97" s="798"/>
      <c r="AW97" s="798"/>
      <c r="AX97" s="798"/>
      <c r="AY97" s="798"/>
      <c r="AZ97" s="798"/>
      <c r="BA97" s="798"/>
      <c r="BB97" s="798"/>
      <c r="BC97" s="798"/>
      <c r="BD97" s="798"/>
    </row>
    <row r="98" spans="1:56" s="820" customFormat="1" ht="12.6" customHeight="1" x14ac:dyDescent="0.25">
      <c r="A98" s="1567">
        <f>IF(AND(YEAR(E98)=YEAR(FinDélai+1),MONTH(E98)=MONTH(FinDélai+1),DAY(E98)=DAY(FinDélai+1)),A97&amp;"bis",MAX($A$81:A97)+1)</f>
        <v>18</v>
      </c>
      <c r="B98" s="1567"/>
      <c r="C98" s="1567"/>
      <c r="D98" s="1568"/>
      <c r="E98" s="1571">
        <f t="shared" si="5"/>
        <v>518</v>
      </c>
      <c r="F98" s="1572"/>
      <c r="G98" s="1572"/>
      <c r="H98" s="1572"/>
      <c r="I98" s="1572"/>
      <c r="J98" s="1572"/>
      <c r="K98" s="1578">
        <f t="shared" si="2"/>
        <v>547</v>
      </c>
      <c r="L98" s="1578"/>
      <c r="M98" s="1578"/>
      <c r="N98" s="1578"/>
      <c r="O98" s="1578"/>
      <c r="P98" s="1579"/>
      <c r="Q98" s="1561">
        <v>0</v>
      </c>
      <c r="R98" s="1562"/>
      <c r="S98" s="1562"/>
      <c r="T98" s="1562"/>
      <c r="U98" s="1562"/>
      <c r="V98" s="1562"/>
      <c r="W98" s="1562"/>
      <c r="X98" s="1562"/>
      <c r="Y98" s="1562"/>
      <c r="Z98" s="1563"/>
      <c r="AA98" s="1564"/>
      <c r="AB98" s="1565"/>
      <c r="AC98" s="1565"/>
      <c r="AD98" s="1565"/>
      <c r="AE98" s="1565"/>
      <c r="AF98" s="1565"/>
      <c r="AG98" s="1566"/>
      <c r="AH98" s="1561">
        <f t="shared" si="3"/>
        <v>0</v>
      </c>
      <c r="AI98" s="1562"/>
      <c r="AJ98" s="1562"/>
      <c r="AK98" s="1562"/>
      <c r="AL98" s="1562"/>
      <c r="AM98" s="1562"/>
      <c r="AN98" s="1562"/>
      <c r="AO98" s="1562"/>
      <c r="AP98" s="1563"/>
      <c r="AQ98" s="362">
        <f t="shared" si="0"/>
        <v>0</v>
      </c>
      <c r="AR98" s="268"/>
      <c r="AS98" s="174"/>
      <c r="AT98" s="798"/>
      <c r="AU98" s="798"/>
      <c r="AV98" s="798"/>
      <c r="AW98" s="798"/>
      <c r="AX98" s="798"/>
      <c r="AY98" s="798"/>
      <c r="AZ98" s="798"/>
      <c r="BA98" s="798"/>
      <c r="BB98" s="798"/>
      <c r="BC98" s="798"/>
      <c r="BD98" s="798"/>
    </row>
    <row r="99" spans="1:56" s="820" customFormat="1" ht="12.6" customHeight="1" x14ac:dyDescent="0.25">
      <c r="A99" s="1567">
        <f>IF(AND(YEAR(E99)=YEAR(FinDélai+1),MONTH(E99)=MONTH(FinDélai+1),DAY(E99)=DAY(FinDélai+1)),A98&amp;"bis",MAX($A$81:A98)+1)</f>
        <v>19</v>
      </c>
      <c r="B99" s="1567"/>
      <c r="C99" s="1567"/>
      <c r="D99" s="1568"/>
      <c r="E99" s="1571">
        <f t="shared" si="5"/>
        <v>548</v>
      </c>
      <c r="F99" s="1572"/>
      <c r="G99" s="1572"/>
      <c r="H99" s="1572"/>
      <c r="I99" s="1572"/>
      <c r="J99" s="1572"/>
      <c r="K99" s="1578">
        <f t="shared" si="2"/>
        <v>578</v>
      </c>
      <c r="L99" s="1578"/>
      <c r="M99" s="1578"/>
      <c r="N99" s="1578"/>
      <c r="O99" s="1578"/>
      <c r="P99" s="1579"/>
      <c r="Q99" s="1561">
        <v>0</v>
      </c>
      <c r="R99" s="1562"/>
      <c r="S99" s="1562"/>
      <c r="T99" s="1562"/>
      <c r="U99" s="1562"/>
      <c r="V99" s="1562"/>
      <c r="W99" s="1562"/>
      <c r="X99" s="1562"/>
      <c r="Y99" s="1562"/>
      <c r="Z99" s="1563"/>
      <c r="AA99" s="1564"/>
      <c r="AB99" s="1565"/>
      <c r="AC99" s="1565"/>
      <c r="AD99" s="1565"/>
      <c r="AE99" s="1565"/>
      <c r="AF99" s="1565"/>
      <c r="AG99" s="1566"/>
      <c r="AH99" s="1561">
        <f t="shared" si="3"/>
        <v>0</v>
      </c>
      <c r="AI99" s="1562"/>
      <c r="AJ99" s="1562"/>
      <c r="AK99" s="1562"/>
      <c r="AL99" s="1562"/>
      <c r="AM99" s="1562"/>
      <c r="AN99" s="1562"/>
      <c r="AO99" s="1562"/>
      <c r="AP99" s="1563"/>
      <c r="AQ99" s="362">
        <f t="shared" si="0"/>
        <v>0</v>
      </c>
      <c r="AR99" s="268"/>
      <c r="AS99" s="174"/>
      <c r="AT99" s="798"/>
      <c r="AU99" s="798"/>
      <c r="AV99" s="798"/>
      <c r="AW99" s="798"/>
      <c r="AX99" s="798"/>
      <c r="AY99" s="798"/>
      <c r="AZ99" s="798"/>
      <c r="BA99" s="798"/>
      <c r="BB99" s="798"/>
      <c r="BC99" s="798"/>
      <c r="BD99" s="798"/>
    </row>
    <row r="100" spans="1:56" s="820" customFormat="1" ht="12.6" customHeight="1" x14ac:dyDescent="0.25">
      <c r="A100" s="1567">
        <f>IF(AND(YEAR(E100)=YEAR(FinDélai+1),MONTH(E100)=MONTH(FinDélai+1),DAY(E100)=DAY(FinDélai+1)),A99&amp;"bis",MAX($A$81:A99)+1)</f>
        <v>20</v>
      </c>
      <c r="B100" s="1567"/>
      <c r="C100" s="1567"/>
      <c r="D100" s="1568"/>
      <c r="E100" s="1571">
        <f t="shared" si="5"/>
        <v>579</v>
      </c>
      <c r="F100" s="1572"/>
      <c r="G100" s="1572"/>
      <c r="H100" s="1572"/>
      <c r="I100" s="1572"/>
      <c r="J100" s="1572"/>
      <c r="K100" s="1578">
        <f t="shared" si="2"/>
        <v>609</v>
      </c>
      <c r="L100" s="1578"/>
      <c r="M100" s="1578"/>
      <c r="N100" s="1578"/>
      <c r="O100" s="1578"/>
      <c r="P100" s="1579"/>
      <c r="Q100" s="1561">
        <v>0</v>
      </c>
      <c r="R100" s="1562"/>
      <c r="S100" s="1562"/>
      <c r="T100" s="1562"/>
      <c r="U100" s="1562"/>
      <c r="V100" s="1562"/>
      <c r="W100" s="1562"/>
      <c r="X100" s="1562"/>
      <c r="Y100" s="1562"/>
      <c r="Z100" s="1563"/>
      <c r="AA100" s="1564"/>
      <c r="AB100" s="1565"/>
      <c r="AC100" s="1565"/>
      <c r="AD100" s="1565"/>
      <c r="AE100" s="1565"/>
      <c r="AF100" s="1565"/>
      <c r="AG100" s="1566"/>
      <c r="AH100" s="1561">
        <f t="shared" si="3"/>
        <v>0</v>
      </c>
      <c r="AI100" s="1562"/>
      <c r="AJ100" s="1562"/>
      <c r="AK100" s="1562"/>
      <c r="AL100" s="1562"/>
      <c r="AM100" s="1562"/>
      <c r="AN100" s="1562"/>
      <c r="AO100" s="1562"/>
      <c r="AP100" s="1563"/>
      <c r="AQ100" s="362">
        <f t="shared" si="0"/>
        <v>0</v>
      </c>
      <c r="AR100" s="268"/>
      <c r="AS100" s="174"/>
      <c r="AT100" s="798"/>
      <c r="AU100" s="798"/>
      <c r="AV100" s="798"/>
      <c r="AW100" s="798"/>
      <c r="AX100" s="798"/>
      <c r="AY100" s="798"/>
      <c r="AZ100" s="798"/>
      <c r="BA100" s="798"/>
      <c r="BB100" s="798"/>
      <c r="BC100" s="798"/>
      <c r="BD100" s="798"/>
    </row>
    <row r="101" spans="1:56" s="820" customFormat="1" ht="12.6" customHeight="1" x14ac:dyDescent="0.25">
      <c r="A101" s="1567">
        <f>IF(AND(YEAR(E101)=YEAR(FinDélai+1),MONTH(E101)=MONTH(FinDélai+1),DAY(E101)=DAY(FinDélai+1)),A100&amp;"bis",MAX($A$81:A100)+1)</f>
        <v>21</v>
      </c>
      <c r="B101" s="1567"/>
      <c r="C101" s="1567"/>
      <c r="D101" s="1568"/>
      <c r="E101" s="1571">
        <f t="shared" si="5"/>
        <v>610</v>
      </c>
      <c r="F101" s="1572"/>
      <c r="G101" s="1572"/>
      <c r="H101" s="1572"/>
      <c r="I101" s="1572"/>
      <c r="J101" s="1572"/>
      <c r="K101" s="1578">
        <f t="shared" si="2"/>
        <v>639</v>
      </c>
      <c r="L101" s="1578"/>
      <c r="M101" s="1578"/>
      <c r="N101" s="1578"/>
      <c r="O101" s="1578"/>
      <c r="P101" s="1579"/>
      <c r="Q101" s="1561">
        <v>0</v>
      </c>
      <c r="R101" s="1562"/>
      <c r="S101" s="1562"/>
      <c r="T101" s="1562"/>
      <c r="U101" s="1562"/>
      <c r="V101" s="1562"/>
      <c r="W101" s="1562"/>
      <c r="X101" s="1562"/>
      <c r="Y101" s="1562"/>
      <c r="Z101" s="1563"/>
      <c r="AA101" s="1564"/>
      <c r="AB101" s="1565"/>
      <c r="AC101" s="1565"/>
      <c r="AD101" s="1565"/>
      <c r="AE101" s="1565"/>
      <c r="AF101" s="1565"/>
      <c r="AG101" s="1566"/>
      <c r="AH101" s="1561">
        <f t="shared" si="3"/>
        <v>0</v>
      </c>
      <c r="AI101" s="1562"/>
      <c r="AJ101" s="1562"/>
      <c r="AK101" s="1562"/>
      <c r="AL101" s="1562"/>
      <c r="AM101" s="1562"/>
      <c r="AN101" s="1562"/>
      <c r="AO101" s="1562"/>
      <c r="AP101" s="1563"/>
      <c r="AQ101" s="362">
        <f t="shared" si="0"/>
        <v>0</v>
      </c>
      <c r="AR101" s="268"/>
      <c r="AS101" s="174"/>
      <c r="AT101" s="798"/>
      <c r="AU101" s="798"/>
      <c r="AV101" s="798"/>
      <c r="AW101" s="798"/>
      <c r="AX101" s="798"/>
      <c r="AY101" s="798"/>
      <c r="AZ101" s="798"/>
      <c r="BA101" s="798"/>
      <c r="BB101" s="798"/>
      <c r="BC101" s="798"/>
      <c r="BD101" s="798"/>
    </row>
    <row r="102" spans="1:56" s="820" customFormat="1" ht="12.6" customHeight="1" x14ac:dyDescent="0.25">
      <c r="A102" s="1567">
        <f>IF(AND(YEAR(E102)=YEAR(FinDélai+1),MONTH(E102)=MONTH(FinDélai+1),DAY(E102)=DAY(FinDélai+1)),A101&amp;"bis",MAX($A$81:A101)+1)</f>
        <v>22</v>
      </c>
      <c r="B102" s="1567"/>
      <c r="C102" s="1567"/>
      <c r="D102" s="1568"/>
      <c r="E102" s="1571">
        <f t="shared" si="5"/>
        <v>640</v>
      </c>
      <c r="F102" s="1572"/>
      <c r="G102" s="1572"/>
      <c r="H102" s="1572"/>
      <c r="I102" s="1572"/>
      <c r="J102" s="1572"/>
      <c r="K102" s="1578">
        <f t="shared" si="2"/>
        <v>670</v>
      </c>
      <c r="L102" s="1578"/>
      <c r="M102" s="1578"/>
      <c r="N102" s="1578"/>
      <c r="O102" s="1578"/>
      <c r="P102" s="1579"/>
      <c r="Q102" s="1561">
        <v>0</v>
      </c>
      <c r="R102" s="1562"/>
      <c r="S102" s="1562"/>
      <c r="T102" s="1562"/>
      <c r="U102" s="1562"/>
      <c r="V102" s="1562"/>
      <c r="W102" s="1562"/>
      <c r="X102" s="1562"/>
      <c r="Y102" s="1562"/>
      <c r="Z102" s="1563"/>
      <c r="AA102" s="1564"/>
      <c r="AB102" s="1565"/>
      <c r="AC102" s="1565"/>
      <c r="AD102" s="1565"/>
      <c r="AE102" s="1565"/>
      <c r="AF102" s="1565"/>
      <c r="AG102" s="1566"/>
      <c r="AH102" s="1561">
        <f t="shared" si="3"/>
        <v>0</v>
      </c>
      <c r="AI102" s="1562"/>
      <c r="AJ102" s="1562"/>
      <c r="AK102" s="1562"/>
      <c r="AL102" s="1562"/>
      <c r="AM102" s="1562"/>
      <c r="AN102" s="1562"/>
      <c r="AO102" s="1562"/>
      <c r="AP102" s="1563"/>
      <c r="AQ102" s="362">
        <f t="shared" si="0"/>
        <v>0</v>
      </c>
      <c r="AR102" s="917"/>
      <c r="AS102" s="269" t="s">
        <v>616</v>
      </c>
      <c r="AT102" s="917"/>
      <c r="AU102" s="917"/>
      <c r="AV102" s="917"/>
      <c r="AW102" s="917"/>
      <c r="AX102" s="798"/>
      <c r="AY102" s="798"/>
      <c r="AZ102" s="798"/>
      <c r="BA102" s="798"/>
      <c r="BB102" s="798"/>
      <c r="BC102" s="798"/>
      <c r="BD102" s="798"/>
    </row>
    <row r="103" spans="1:56" s="820" customFormat="1" ht="12.6" customHeight="1" x14ac:dyDescent="0.25">
      <c r="A103" s="1567">
        <f>IF(AND(YEAR(E103)=YEAR(FinDélai+1),MONTH(E103)=MONTH(FinDélai+1),DAY(E103)=DAY(FinDélai+1)),A102&amp;"bis",MAX($A$81:A102)+1)</f>
        <v>23</v>
      </c>
      <c r="B103" s="1567"/>
      <c r="C103" s="1567"/>
      <c r="D103" s="1568"/>
      <c r="E103" s="1571">
        <f t="shared" si="5"/>
        <v>671</v>
      </c>
      <c r="F103" s="1572"/>
      <c r="G103" s="1572"/>
      <c r="H103" s="1572"/>
      <c r="I103" s="1572"/>
      <c r="J103" s="1572"/>
      <c r="K103" s="1578">
        <f t="shared" si="2"/>
        <v>700</v>
      </c>
      <c r="L103" s="1578"/>
      <c r="M103" s="1578"/>
      <c r="N103" s="1578"/>
      <c r="O103" s="1578"/>
      <c r="P103" s="1579"/>
      <c r="Q103" s="1561">
        <v>0</v>
      </c>
      <c r="R103" s="1562"/>
      <c r="S103" s="1562"/>
      <c r="T103" s="1562"/>
      <c r="U103" s="1562"/>
      <c r="V103" s="1562"/>
      <c r="W103" s="1562"/>
      <c r="X103" s="1562"/>
      <c r="Y103" s="1562"/>
      <c r="Z103" s="1563"/>
      <c r="AA103" s="1564"/>
      <c r="AB103" s="1565"/>
      <c r="AC103" s="1565"/>
      <c r="AD103" s="1565"/>
      <c r="AE103" s="1565"/>
      <c r="AF103" s="1565"/>
      <c r="AG103" s="1566"/>
      <c r="AH103" s="1561">
        <f t="shared" si="3"/>
        <v>0</v>
      </c>
      <c r="AI103" s="1562"/>
      <c r="AJ103" s="1562"/>
      <c r="AK103" s="1562"/>
      <c r="AL103" s="1562"/>
      <c r="AM103" s="1562"/>
      <c r="AN103" s="1562"/>
      <c r="AO103" s="1562"/>
      <c r="AP103" s="1563"/>
      <c r="AQ103" s="362">
        <f t="shared" si="0"/>
        <v>0</v>
      </c>
      <c r="AR103" s="1369" t="s">
        <v>112</v>
      </c>
      <c r="AS103" s="1708" t="s">
        <v>619</v>
      </c>
      <c r="AT103" s="1708"/>
      <c r="AU103" s="1708"/>
      <c r="AV103" s="1708"/>
      <c r="AW103" s="1708"/>
      <c r="AX103" s="798"/>
      <c r="AY103" s="798"/>
      <c r="AZ103" s="798"/>
      <c r="BA103" s="798"/>
      <c r="BB103" s="798"/>
      <c r="BC103" s="798"/>
      <c r="BD103" s="798"/>
    </row>
    <row r="104" spans="1:56" s="820" customFormat="1" ht="12.6" customHeight="1" x14ac:dyDescent="0.25">
      <c r="A104" s="1567">
        <f>IF(AND(YEAR(E104)=YEAR(FinDélai+1),MONTH(E104)=MONTH(FinDélai+1),DAY(E104)=DAY(FinDélai+1)),A103&amp;"bis",MAX($A$81:A103)+1)</f>
        <v>24</v>
      </c>
      <c r="B104" s="1567"/>
      <c r="C104" s="1567"/>
      <c r="D104" s="1568"/>
      <c r="E104" s="1571">
        <f t="shared" si="5"/>
        <v>701</v>
      </c>
      <c r="F104" s="1572"/>
      <c r="G104" s="1572"/>
      <c r="H104" s="1572"/>
      <c r="I104" s="1572"/>
      <c r="J104" s="1572"/>
      <c r="K104" s="1578">
        <f t="shared" si="2"/>
        <v>731</v>
      </c>
      <c r="L104" s="1578"/>
      <c r="M104" s="1578"/>
      <c r="N104" s="1578"/>
      <c r="O104" s="1578"/>
      <c r="P104" s="1579"/>
      <c r="Q104" s="1561">
        <v>0</v>
      </c>
      <c r="R104" s="1562"/>
      <c r="S104" s="1562"/>
      <c r="T104" s="1562"/>
      <c r="U104" s="1562"/>
      <c r="V104" s="1562"/>
      <c r="W104" s="1562"/>
      <c r="X104" s="1562"/>
      <c r="Y104" s="1562"/>
      <c r="Z104" s="1563"/>
      <c r="AA104" s="1564"/>
      <c r="AB104" s="1565"/>
      <c r="AC104" s="1565"/>
      <c r="AD104" s="1565"/>
      <c r="AE104" s="1565"/>
      <c r="AF104" s="1565"/>
      <c r="AG104" s="1566"/>
      <c r="AH104" s="1561">
        <f t="shared" si="3"/>
        <v>0</v>
      </c>
      <c r="AI104" s="1562"/>
      <c r="AJ104" s="1562"/>
      <c r="AK104" s="1562"/>
      <c r="AL104" s="1562"/>
      <c r="AM104" s="1562"/>
      <c r="AN104" s="1562"/>
      <c r="AO104" s="1562"/>
      <c r="AP104" s="1563"/>
      <c r="AQ104" s="362">
        <f t="shared" si="0"/>
        <v>0</v>
      </c>
      <c r="AR104" s="1370"/>
      <c r="AS104" s="1708"/>
      <c r="AT104" s="1708"/>
      <c r="AU104" s="1708"/>
      <c r="AV104" s="1708"/>
      <c r="AW104" s="1708"/>
      <c r="AX104" s="798"/>
      <c r="AY104" s="798"/>
      <c r="AZ104" s="798"/>
      <c r="BA104" s="798"/>
      <c r="BB104" s="798"/>
      <c r="BC104" s="798"/>
      <c r="BD104" s="798"/>
    </row>
    <row r="105" spans="1:56" s="820" customFormat="1" ht="12.6" customHeight="1" x14ac:dyDescent="0.25">
      <c r="A105" s="1567">
        <f>IF(AND(YEAR(E105)=YEAR(FinDélai+1),MONTH(E105)=MONTH(FinDélai+1),DAY(E105)=DAY(FinDélai+1)),A104&amp;"bis",MAX($A$81:A104)+1)</f>
        <v>25</v>
      </c>
      <c r="B105" s="1567"/>
      <c r="C105" s="1567"/>
      <c r="D105" s="1568"/>
      <c r="E105" s="1571">
        <f t="shared" ref="E105:E110" si="6">K104+1</f>
        <v>732</v>
      </c>
      <c r="F105" s="1572"/>
      <c r="G105" s="1572"/>
      <c r="H105" s="1572"/>
      <c r="I105" s="1572"/>
      <c r="J105" s="1572"/>
      <c r="K105" s="1578">
        <f t="shared" si="2"/>
        <v>762</v>
      </c>
      <c r="L105" s="1578"/>
      <c r="M105" s="1578"/>
      <c r="N105" s="1578"/>
      <c r="O105" s="1578"/>
      <c r="P105" s="1579"/>
      <c r="Q105" s="1561">
        <v>0</v>
      </c>
      <c r="R105" s="1562"/>
      <c r="S105" s="1562"/>
      <c r="T105" s="1562"/>
      <c r="U105" s="1562"/>
      <c r="V105" s="1562"/>
      <c r="W105" s="1562"/>
      <c r="X105" s="1562"/>
      <c r="Y105" s="1562"/>
      <c r="Z105" s="1563"/>
      <c r="AA105" s="1564"/>
      <c r="AB105" s="1565"/>
      <c r="AC105" s="1565"/>
      <c r="AD105" s="1565"/>
      <c r="AE105" s="1565"/>
      <c r="AF105" s="1565"/>
      <c r="AG105" s="1566"/>
      <c r="AH105" s="1561">
        <f t="shared" si="3"/>
        <v>0</v>
      </c>
      <c r="AI105" s="1562"/>
      <c r="AJ105" s="1562"/>
      <c r="AK105" s="1562"/>
      <c r="AL105" s="1562"/>
      <c r="AM105" s="1562"/>
      <c r="AN105" s="1562"/>
      <c r="AO105" s="1562"/>
      <c r="AP105" s="1563"/>
      <c r="AQ105" s="362">
        <f t="shared" si="0"/>
        <v>0</v>
      </c>
      <c r="AR105" s="1369" t="s">
        <v>112</v>
      </c>
      <c r="AS105" s="1708" t="s">
        <v>617</v>
      </c>
      <c r="AT105" s="1708"/>
      <c r="AU105" s="1708"/>
      <c r="AV105" s="1708"/>
      <c r="AW105" s="1708"/>
      <c r="AX105" s="798"/>
      <c r="AY105" s="798"/>
      <c r="AZ105" s="798"/>
      <c r="BA105" s="798"/>
      <c r="BB105" s="798"/>
      <c r="BC105" s="798"/>
      <c r="BD105" s="798"/>
    </row>
    <row r="106" spans="1:56" s="820" customFormat="1" ht="12.6" customHeight="1" x14ac:dyDescent="0.25">
      <c r="A106" s="1567">
        <f>IF(AND(YEAR(E106)=YEAR(FinDélai+1),MONTH(E106)=MONTH(FinDélai+1),DAY(E106)=DAY(FinDélai+1)),A105&amp;"bis",MAX($A$81:A105)+1)</f>
        <v>26</v>
      </c>
      <c r="B106" s="1567"/>
      <c r="C106" s="1567"/>
      <c r="D106" s="1568"/>
      <c r="E106" s="1571">
        <f t="shared" si="6"/>
        <v>763</v>
      </c>
      <c r="F106" s="1572"/>
      <c r="G106" s="1572"/>
      <c r="H106" s="1572"/>
      <c r="I106" s="1572"/>
      <c r="J106" s="1572"/>
      <c r="K106" s="1578">
        <f t="shared" si="2"/>
        <v>790</v>
      </c>
      <c r="L106" s="1578"/>
      <c r="M106" s="1578"/>
      <c r="N106" s="1578"/>
      <c r="O106" s="1578"/>
      <c r="P106" s="1579"/>
      <c r="Q106" s="1561">
        <v>0</v>
      </c>
      <c r="R106" s="1562"/>
      <c r="S106" s="1562"/>
      <c r="T106" s="1562"/>
      <c r="U106" s="1562"/>
      <c r="V106" s="1562"/>
      <c r="W106" s="1562"/>
      <c r="X106" s="1562"/>
      <c r="Y106" s="1562"/>
      <c r="Z106" s="1563"/>
      <c r="AA106" s="1564"/>
      <c r="AB106" s="1565"/>
      <c r="AC106" s="1565"/>
      <c r="AD106" s="1565"/>
      <c r="AE106" s="1565"/>
      <c r="AF106" s="1565"/>
      <c r="AG106" s="1566"/>
      <c r="AH106" s="1561">
        <f t="shared" si="3"/>
        <v>0</v>
      </c>
      <c r="AI106" s="1562"/>
      <c r="AJ106" s="1562"/>
      <c r="AK106" s="1562"/>
      <c r="AL106" s="1562"/>
      <c r="AM106" s="1562"/>
      <c r="AN106" s="1562"/>
      <c r="AO106" s="1562"/>
      <c r="AP106" s="1563"/>
      <c r="AQ106" s="362">
        <f t="shared" si="0"/>
        <v>0</v>
      </c>
      <c r="AR106" s="1369" t="s">
        <v>112</v>
      </c>
      <c r="AS106" s="1709" t="s">
        <v>618</v>
      </c>
      <c r="AT106" s="1709"/>
      <c r="AU106" s="1709"/>
      <c r="AV106" s="1709"/>
      <c r="AW106" s="1709"/>
      <c r="AX106" s="798"/>
      <c r="AY106" s="798"/>
      <c r="AZ106" s="798"/>
      <c r="BA106" s="798"/>
      <c r="BB106" s="798"/>
      <c r="BC106" s="798"/>
      <c r="BD106" s="798"/>
    </row>
    <row r="107" spans="1:56" s="820" customFormat="1" ht="12.6" customHeight="1" x14ac:dyDescent="0.25">
      <c r="A107" s="1567">
        <f>IF(AND(YEAR(E107)=YEAR(FinDélai+1),MONTH(E107)=MONTH(FinDélai+1),DAY(E107)=DAY(FinDélai+1)),A106&amp;"bis",MAX($A$81:A106)+1)</f>
        <v>27</v>
      </c>
      <c r="B107" s="1567"/>
      <c r="C107" s="1567"/>
      <c r="D107" s="1568"/>
      <c r="E107" s="1571">
        <f t="shared" si="6"/>
        <v>791</v>
      </c>
      <c r="F107" s="1572"/>
      <c r="G107" s="1572"/>
      <c r="H107" s="1572"/>
      <c r="I107" s="1572"/>
      <c r="J107" s="1572"/>
      <c r="K107" s="1578">
        <f t="shared" si="2"/>
        <v>821</v>
      </c>
      <c r="L107" s="1578"/>
      <c r="M107" s="1578"/>
      <c r="N107" s="1578"/>
      <c r="O107" s="1578"/>
      <c r="P107" s="1579"/>
      <c r="Q107" s="1561">
        <v>0</v>
      </c>
      <c r="R107" s="1562"/>
      <c r="S107" s="1562"/>
      <c r="T107" s="1562"/>
      <c r="U107" s="1562"/>
      <c r="V107" s="1562"/>
      <c r="W107" s="1562"/>
      <c r="X107" s="1562"/>
      <c r="Y107" s="1562"/>
      <c r="Z107" s="1563"/>
      <c r="AA107" s="1564"/>
      <c r="AB107" s="1565"/>
      <c r="AC107" s="1565"/>
      <c r="AD107" s="1565"/>
      <c r="AE107" s="1565"/>
      <c r="AF107" s="1565"/>
      <c r="AG107" s="1566"/>
      <c r="AH107" s="1561">
        <f t="shared" si="3"/>
        <v>0</v>
      </c>
      <c r="AI107" s="1562"/>
      <c r="AJ107" s="1562"/>
      <c r="AK107" s="1562"/>
      <c r="AL107" s="1562"/>
      <c r="AM107" s="1562"/>
      <c r="AN107" s="1562"/>
      <c r="AO107" s="1562"/>
      <c r="AP107" s="1563"/>
      <c r="AQ107" s="362">
        <f t="shared" si="0"/>
        <v>0</v>
      </c>
      <c r="AR107" s="1369" t="s">
        <v>112</v>
      </c>
      <c r="AS107" s="1553" t="s">
        <v>620</v>
      </c>
      <c r="AT107" s="1553"/>
      <c r="AU107" s="1553"/>
      <c r="AV107" s="1553"/>
      <c r="AW107" s="1553"/>
      <c r="AX107" s="798"/>
      <c r="AY107" s="798"/>
      <c r="AZ107" s="798"/>
      <c r="BA107" s="798"/>
      <c r="BB107" s="798"/>
      <c r="BC107" s="798"/>
      <c r="BD107" s="798"/>
    </row>
    <row r="108" spans="1:56" s="820" customFormat="1" ht="12.6" customHeight="1" x14ac:dyDescent="0.25">
      <c r="A108" s="1567">
        <f>IF(AND(YEAR(E108)=YEAR(FinDélai+1),MONTH(E108)=MONTH(FinDélai+1),DAY(E108)=DAY(FinDélai+1)),A107&amp;"bis",MAX($A$81:A107)+1)</f>
        <v>28</v>
      </c>
      <c r="B108" s="1567"/>
      <c r="C108" s="1567"/>
      <c r="D108" s="1568"/>
      <c r="E108" s="1571">
        <f t="shared" si="6"/>
        <v>822</v>
      </c>
      <c r="F108" s="1572"/>
      <c r="G108" s="1572"/>
      <c r="H108" s="1572"/>
      <c r="I108" s="1572"/>
      <c r="J108" s="1572"/>
      <c r="K108" s="1578">
        <f t="shared" si="2"/>
        <v>851</v>
      </c>
      <c r="L108" s="1578"/>
      <c r="M108" s="1578"/>
      <c r="N108" s="1578"/>
      <c r="O108" s="1578"/>
      <c r="P108" s="1579"/>
      <c r="Q108" s="1561">
        <v>0</v>
      </c>
      <c r="R108" s="1562"/>
      <c r="S108" s="1562"/>
      <c r="T108" s="1562"/>
      <c r="U108" s="1562"/>
      <c r="V108" s="1562"/>
      <c r="W108" s="1562"/>
      <c r="X108" s="1562"/>
      <c r="Y108" s="1562"/>
      <c r="Z108" s="1563"/>
      <c r="AA108" s="1564"/>
      <c r="AB108" s="1565"/>
      <c r="AC108" s="1565"/>
      <c r="AD108" s="1565"/>
      <c r="AE108" s="1565"/>
      <c r="AF108" s="1565"/>
      <c r="AG108" s="1566"/>
      <c r="AH108" s="1561">
        <f t="shared" si="3"/>
        <v>0</v>
      </c>
      <c r="AI108" s="1562"/>
      <c r="AJ108" s="1562"/>
      <c r="AK108" s="1562"/>
      <c r="AL108" s="1562"/>
      <c r="AM108" s="1562"/>
      <c r="AN108" s="1562"/>
      <c r="AO108" s="1562"/>
      <c r="AP108" s="1563"/>
      <c r="AQ108" s="362">
        <f t="shared" si="0"/>
        <v>0</v>
      </c>
      <c r="AR108" s="917"/>
      <c r="AS108" s="1553"/>
      <c r="AT108" s="1553"/>
      <c r="AU108" s="1553"/>
      <c r="AV108" s="1553"/>
      <c r="AW108" s="1553"/>
      <c r="AX108" s="798"/>
      <c r="AY108" s="798"/>
      <c r="AZ108" s="798"/>
      <c r="BA108" s="798"/>
      <c r="BB108" s="798"/>
      <c r="BC108" s="798"/>
      <c r="BD108" s="798"/>
    </row>
    <row r="109" spans="1:56" s="820" customFormat="1" ht="12.6" customHeight="1" x14ac:dyDescent="0.25">
      <c r="A109" s="1567">
        <f>IF(AND(YEAR(E109)=YEAR(FinDélai+1),MONTH(E109)=MONTH(FinDélai+1),DAY(E109)=DAY(FinDélai+1)),A108&amp;"bis",MAX($A$81:A108)+1)</f>
        <v>29</v>
      </c>
      <c r="B109" s="1567"/>
      <c r="C109" s="1567"/>
      <c r="D109" s="1568"/>
      <c r="E109" s="1571">
        <f t="shared" si="6"/>
        <v>852</v>
      </c>
      <c r="F109" s="1572"/>
      <c r="G109" s="1572"/>
      <c r="H109" s="1572"/>
      <c r="I109" s="1572"/>
      <c r="J109" s="1572"/>
      <c r="K109" s="1578">
        <f t="shared" si="2"/>
        <v>882</v>
      </c>
      <c r="L109" s="1578"/>
      <c r="M109" s="1578"/>
      <c r="N109" s="1578"/>
      <c r="O109" s="1578"/>
      <c r="P109" s="1579"/>
      <c r="Q109" s="1561">
        <v>0</v>
      </c>
      <c r="R109" s="1562"/>
      <c r="S109" s="1562"/>
      <c r="T109" s="1562"/>
      <c r="U109" s="1562"/>
      <c r="V109" s="1562"/>
      <c r="W109" s="1562"/>
      <c r="X109" s="1562"/>
      <c r="Y109" s="1562"/>
      <c r="Z109" s="1563"/>
      <c r="AA109" s="1564"/>
      <c r="AB109" s="1565"/>
      <c r="AC109" s="1565"/>
      <c r="AD109" s="1565"/>
      <c r="AE109" s="1565"/>
      <c r="AF109" s="1565"/>
      <c r="AG109" s="1566"/>
      <c r="AH109" s="1561">
        <f t="shared" si="3"/>
        <v>0</v>
      </c>
      <c r="AI109" s="1562"/>
      <c r="AJ109" s="1562"/>
      <c r="AK109" s="1562"/>
      <c r="AL109" s="1562"/>
      <c r="AM109" s="1562"/>
      <c r="AN109" s="1562"/>
      <c r="AO109" s="1562"/>
      <c r="AP109" s="1563"/>
      <c r="AQ109" s="362">
        <f t="shared" si="0"/>
        <v>0</v>
      </c>
      <c r="AR109" s="268"/>
      <c r="AS109" s="1553"/>
      <c r="AT109" s="1553"/>
      <c r="AU109" s="1553"/>
      <c r="AV109" s="1553"/>
      <c r="AW109" s="1553"/>
      <c r="AX109" s="798"/>
      <c r="AY109" s="798"/>
      <c r="AZ109" s="798"/>
      <c r="BA109" s="798"/>
      <c r="BB109" s="798"/>
      <c r="BC109" s="798"/>
      <c r="BD109" s="798"/>
    </row>
    <row r="110" spans="1:56" s="820" customFormat="1" ht="12.6" customHeight="1" x14ac:dyDescent="0.25">
      <c r="A110" s="1666">
        <f>IF(AND(YEAR(E110)=YEAR(FinDélai+1),MONTH(E110)=MONTH(FinDélai+1),DAY(E110)=DAY(FinDélai+1)),A109&amp;"bis",MAX($A$81:A109)+1)</f>
        <v>30</v>
      </c>
      <c r="B110" s="1666"/>
      <c r="C110" s="1666"/>
      <c r="D110" s="1667"/>
      <c r="E110" s="1611">
        <f t="shared" si="6"/>
        <v>883</v>
      </c>
      <c r="F110" s="1612"/>
      <c r="G110" s="1612"/>
      <c r="H110" s="1612"/>
      <c r="I110" s="1612"/>
      <c r="J110" s="1612"/>
      <c r="K110" s="1578">
        <f t="shared" si="2"/>
        <v>912</v>
      </c>
      <c r="L110" s="1578"/>
      <c r="M110" s="1578"/>
      <c r="N110" s="1578"/>
      <c r="O110" s="1578"/>
      <c r="P110" s="1579"/>
      <c r="Q110" s="1561">
        <v>0</v>
      </c>
      <c r="R110" s="1562"/>
      <c r="S110" s="1562"/>
      <c r="T110" s="1562"/>
      <c r="U110" s="1562"/>
      <c r="V110" s="1562"/>
      <c r="W110" s="1562"/>
      <c r="X110" s="1562"/>
      <c r="Y110" s="1562"/>
      <c r="Z110" s="1563"/>
      <c r="AA110" s="1564"/>
      <c r="AB110" s="1565"/>
      <c r="AC110" s="1565"/>
      <c r="AD110" s="1565"/>
      <c r="AE110" s="1565"/>
      <c r="AF110" s="1565"/>
      <c r="AG110" s="1566"/>
      <c r="AH110" s="1561">
        <f t="shared" si="3"/>
        <v>0</v>
      </c>
      <c r="AI110" s="1562"/>
      <c r="AJ110" s="1562"/>
      <c r="AK110" s="1562"/>
      <c r="AL110" s="1562"/>
      <c r="AM110" s="1562"/>
      <c r="AN110" s="1562"/>
      <c r="AO110" s="1562"/>
      <c r="AP110" s="1563"/>
      <c r="AQ110" s="362">
        <f t="shared" si="0"/>
        <v>0</v>
      </c>
      <c r="AR110" s="362"/>
      <c r="AX110" s="798"/>
      <c r="AY110" s="798"/>
      <c r="AZ110" s="798"/>
      <c r="BA110" s="798"/>
      <c r="BB110" s="798"/>
      <c r="BC110" s="798"/>
      <c r="BD110" s="798"/>
    </row>
    <row r="111" spans="1:56" s="820" customFormat="1" ht="12.6" customHeight="1" x14ac:dyDescent="0.25">
      <c r="A111" s="1666">
        <f>IF(AND(YEAR(E111)=YEAR(FinDélai+1),MONTH(E111)=MONTH(FinDélai+1),DAY(E111)=DAY(FinDélai+1)),A110&amp;"bis",MAX($A$81:A110)+1)</f>
        <v>31</v>
      </c>
      <c r="B111" s="1666"/>
      <c r="C111" s="1666"/>
      <c r="D111" s="1667"/>
      <c r="E111" s="1611">
        <f t="shared" ref="E111" si="7">K110+1</f>
        <v>913</v>
      </c>
      <c r="F111" s="1612"/>
      <c r="G111" s="1612"/>
      <c r="H111" s="1612"/>
      <c r="I111" s="1612"/>
      <c r="J111" s="1612"/>
      <c r="K111" s="1578">
        <f t="shared" si="2"/>
        <v>943</v>
      </c>
      <c r="L111" s="1578"/>
      <c r="M111" s="1578"/>
      <c r="N111" s="1578"/>
      <c r="O111" s="1578"/>
      <c r="P111" s="1579"/>
      <c r="Q111" s="1580">
        <v>0</v>
      </c>
      <c r="R111" s="1581"/>
      <c r="S111" s="1581"/>
      <c r="T111" s="1581"/>
      <c r="U111" s="1581"/>
      <c r="V111" s="1581"/>
      <c r="W111" s="1581"/>
      <c r="X111" s="1581"/>
      <c r="Y111" s="1581"/>
      <c r="Z111" s="1582"/>
      <c r="AA111" s="1564"/>
      <c r="AB111" s="1565"/>
      <c r="AC111" s="1565"/>
      <c r="AD111" s="1565"/>
      <c r="AE111" s="1565"/>
      <c r="AF111" s="1565"/>
      <c r="AG111" s="1566"/>
      <c r="AH111" s="1561">
        <f t="shared" ref="AH111" si="8">ROUND((AA111-1)*Q111,2)</f>
        <v>0</v>
      </c>
      <c r="AI111" s="1562"/>
      <c r="AJ111" s="1562"/>
      <c r="AK111" s="1562"/>
      <c r="AL111" s="1562"/>
      <c r="AM111" s="1562"/>
      <c r="AN111" s="1562"/>
      <c r="AO111" s="1562"/>
      <c r="AP111" s="1563"/>
      <c r="AQ111" s="362">
        <f t="shared" si="0"/>
        <v>0</v>
      </c>
      <c r="AX111" s="798"/>
      <c r="AY111" s="798"/>
      <c r="AZ111" s="798"/>
      <c r="BA111" s="798"/>
      <c r="BB111" s="798"/>
      <c r="BC111" s="798"/>
      <c r="BD111" s="798"/>
    </row>
    <row r="112" spans="1:56" s="917" customFormat="1" ht="12.6" customHeight="1" x14ac:dyDescent="0.25">
      <c r="A112" s="1605" t="s">
        <v>217</v>
      </c>
      <c r="B112" s="1606"/>
      <c r="C112" s="1606"/>
      <c r="D112" s="1606"/>
      <c r="E112" s="1607"/>
      <c r="F112" s="1608"/>
      <c r="G112" s="1608"/>
      <c r="H112" s="1608"/>
      <c r="I112" s="1608"/>
      <c r="J112" s="1608"/>
      <c r="K112" s="1609"/>
      <c r="L112" s="1609"/>
      <c r="M112" s="1609"/>
      <c r="N112" s="1609"/>
      <c r="O112" s="1609"/>
      <c r="P112" s="1610"/>
      <c r="Q112" s="1556" t="s">
        <v>85</v>
      </c>
      <c r="R112" s="1557"/>
      <c r="S112" s="1554">
        <f>SUM(Q81:X111)</f>
        <v>0</v>
      </c>
      <c r="T112" s="1554"/>
      <c r="U112" s="1554"/>
      <c r="V112" s="1554"/>
      <c r="W112" s="1554"/>
      <c r="X112" s="1554"/>
      <c r="Y112" s="1554"/>
      <c r="Z112" s="1555"/>
      <c r="AA112" s="1598"/>
      <c r="AB112" s="1599"/>
      <c r="AC112" s="1599"/>
      <c r="AD112" s="1599"/>
      <c r="AE112" s="1599"/>
      <c r="AF112" s="1599"/>
      <c r="AG112" s="1600"/>
      <c r="AH112" s="1575">
        <f>SUM(AH81:AM111)</f>
        <v>0</v>
      </c>
      <c r="AI112" s="1576"/>
      <c r="AJ112" s="1576"/>
      <c r="AK112" s="1576"/>
      <c r="AL112" s="1576"/>
      <c r="AM112" s="1576"/>
      <c r="AN112" s="1576"/>
      <c r="AO112" s="1576"/>
      <c r="AP112" s="1577"/>
      <c r="AQ112" s="1003"/>
      <c r="AR112" s="173"/>
      <c r="AS112" s="219"/>
      <c r="AT112" s="792"/>
      <c r="AU112" s="792"/>
      <c r="AV112" s="792"/>
      <c r="AW112" s="792"/>
      <c r="AX112" s="792"/>
      <c r="AY112" s="792"/>
      <c r="AZ112" s="792"/>
      <c r="BA112" s="792"/>
      <c r="BB112" s="792"/>
      <c r="BC112" s="792"/>
      <c r="BD112" s="792"/>
    </row>
    <row r="113" spans="1:83" s="775" customFormat="1" ht="15" customHeight="1" x14ac:dyDescent="0.25">
      <c r="A113" s="503" t="s">
        <v>218</v>
      </c>
      <c r="B113" s="822"/>
      <c r="C113" s="822"/>
      <c r="D113" s="822"/>
      <c r="E113" s="819"/>
      <c r="F113" s="819"/>
      <c r="G113" s="819"/>
      <c r="H113" s="819"/>
      <c r="I113" s="819"/>
      <c r="J113" s="819"/>
      <c r="K113" s="819"/>
      <c r="L113" s="774"/>
      <c r="M113" s="1584">
        <f>'dv1'!AA24</f>
        <v>0</v>
      </c>
      <c r="N113" s="1584"/>
      <c r="O113" s="1584"/>
      <c r="P113" s="1584"/>
      <c r="Q113" s="1584"/>
      <c r="R113" s="1584"/>
      <c r="S113" s="1584"/>
      <c r="T113" s="842" t="s">
        <v>112</v>
      </c>
      <c r="U113" s="1584">
        <f>S112</f>
        <v>0</v>
      </c>
      <c r="V113" s="1584"/>
      <c r="W113" s="1584"/>
      <c r="X113" s="1584"/>
      <c r="Y113" s="1584"/>
      <c r="Z113" s="1584"/>
      <c r="AA113" s="775" t="s">
        <v>112</v>
      </c>
      <c r="AB113" s="1584">
        <f>'dv9'!AI40</f>
        <v>0</v>
      </c>
      <c r="AC113" s="1584"/>
      <c r="AD113" s="1584"/>
      <c r="AE113" s="1584"/>
      <c r="AF113" s="1584"/>
      <c r="AG113" s="1584"/>
      <c r="AH113" s="526"/>
      <c r="AI113" s="842" t="s">
        <v>106</v>
      </c>
      <c r="AJ113" s="1601">
        <f>M113-U113-AB113</f>
        <v>0</v>
      </c>
      <c r="AK113" s="1601"/>
      <c r="AL113" s="1601"/>
      <c r="AM113" s="1601"/>
      <c r="AN113" s="1601"/>
      <c r="AO113" s="1601"/>
      <c r="AP113" s="1601"/>
      <c r="AQ113" s="795"/>
      <c r="AR113" s="795"/>
      <c r="AS113" s="795"/>
      <c r="AT113" s="795"/>
      <c r="AU113" s="795"/>
      <c r="AV113" s="795"/>
      <c r="AW113" s="795"/>
      <c r="AX113" s="795"/>
      <c r="AY113" s="795"/>
      <c r="AZ113" s="795"/>
      <c r="BA113" s="795"/>
    </row>
    <row r="114" spans="1:83" s="775" customFormat="1" ht="13.35" customHeight="1" x14ac:dyDescent="0.2">
      <c r="A114" s="503" t="s">
        <v>219</v>
      </c>
      <c r="B114" s="774"/>
      <c r="C114" s="774"/>
      <c r="D114" s="774"/>
      <c r="E114" s="774"/>
      <c r="F114" s="774"/>
      <c r="G114" s="774"/>
      <c r="H114" s="983" t="str">
        <f>IFERROR(IF(FinDélai&lt;FinTravaux,"Minimum entre l'indice du mois de "&amp;TEXT(INDEX(E81:E111,MATCH(IF(AND(MONTH(FinDélai)=MONTH(FinTravaux),YEAR(FinDélai)=YEAR(FinTravaux)),FinDélai,FinTravaux),K81:K111,0)),"mmmm aa")&amp;" et l'indice moyen qui est de "&amp;TEXT(AQ80,"0,00000"),TEXT(INDEX(E81:E111,MATCH(FinTravaux,K81:K111,0)),"mmmm aa")),"")</f>
        <v/>
      </c>
      <c r="I114" s="983"/>
      <c r="J114" s="983"/>
      <c r="K114" s="983"/>
      <c r="L114" s="983"/>
      <c r="M114" s="983"/>
      <c r="N114" s="983"/>
      <c r="O114" s="983"/>
      <c r="P114" s="983"/>
      <c r="Q114" s="983"/>
      <c r="R114" s="983"/>
      <c r="S114" s="983"/>
      <c r="T114" s="983"/>
      <c r="U114" s="983"/>
      <c r="V114" s="983"/>
      <c r="W114" s="983"/>
      <c r="X114" s="983"/>
      <c r="Y114" s="983"/>
      <c r="Z114" s="983"/>
      <c r="AA114" s="983"/>
      <c r="AB114" s="983"/>
      <c r="AC114" s="983"/>
      <c r="AD114" s="983"/>
      <c r="AE114" s="983"/>
      <c r="AF114" s="983"/>
      <c r="AG114" s="983"/>
      <c r="AH114" s="983"/>
      <c r="AI114" s="983"/>
      <c r="AJ114" s="983"/>
      <c r="AK114" s="983"/>
      <c r="AL114" s="983"/>
      <c r="AM114" s="983"/>
      <c r="AN114" s="983"/>
      <c r="AO114" s="983"/>
      <c r="AP114" s="983"/>
      <c r="AQ114" s="795"/>
      <c r="AR114" s="795"/>
      <c r="AS114" s="795"/>
      <c r="AT114" s="795"/>
      <c r="AU114" s="795"/>
      <c r="AV114" s="795"/>
      <c r="AW114" s="795"/>
      <c r="AX114" s="795"/>
      <c r="AY114" s="795"/>
      <c r="AZ114" s="795"/>
      <c r="BA114" s="795"/>
    </row>
    <row r="115" spans="1:83" s="775" customFormat="1" ht="12" customHeight="1" x14ac:dyDescent="0.2">
      <c r="A115" s="774" t="s">
        <v>245</v>
      </c>
      <c r="B115" s="776" t="s">
        <v>106</v>
      </c>
      <c r="C115" s="1602">
        <f>AJ113</f>
        <v>0</v>
      </c>
      <c r="D115" s="1602"/>
      <c r="E115" s="1602"/>
      <c r="F115" s="1602"/>
      <c r="G115" s="1602"/>
      <c r="H115" s="1602"/>
      <c r="I115" s="774" t="s">
        <v>25</v>
      </c>
      <c r="J115" s="1657"/>
      <c r="K115" s="1657"/>
      <c r="L115" s="1657"/>
      <c r="M115" s="774" t="s">
        <v>537</v>
      </c>
      <c r="N115" s="1653"/>
      <c r="O115" s="1653"/>
      <c r="P115" s="1653"/>
      <c r="Q115" s="1653"/>
      <c r="R115" s="515" t="s">
        <v>247</v>
      </c>
      <c r="S115" s="1654"/>
      <c r="T115" s="1654"/>
      <c r="U115" s="1654"/>
      <c r="V115" s="1654"/>
      <c r="W115" s="774" t="s">
        <v>248</v>
      </c>
      <c r="X115" s="1658"/>
      <c r="Y115" s="1658"/>
      <c r="Z115" s="774" t="s">
        <v>537</v>
      </c>
      <c r="AA115" s="1659"/>
      <c r="AB115" s="1659"/>
      <c r="AC115" s="1659"/>
      <c r="AD115" s="515" t="s">
        <v>247</v>
      </c>
      <c r="AE115" s="1619"/>
      <c r="AF115" s="1619"/>
      <c r="AG115" s="1619"/>
      <c r="AH115" s="777" t="s">
        <v>538</v>
      </c>
      <c r="AI115" s="1617">
        <v>0.25</v>
      </c>
      <c r="AJ115" s="1617"/>
      <c r="AK115" s="1617"/>
      <c r="AL115" s="1617"/>
      <c r="AM115" s="774" t="s">
        <v>53</v>
      </c>
      <c r="AN115" s="774"/>
      <c r="AO115" s="778"/>
      <c r="AP115" s="314"/>
      <c r="AQ115" s="795"/>
      <c r="AR115" s="795"/>
      <c r="AS115" s="795"/>
      <c r="AT115" s="795"/>
      <c r="AU115" s="795"/>
      <c r="AV115" s="795"/>
      <c r="AW115" s="795"/>
      <c r="AX115" s="795"/>
      <c r="AY115" s="795"/>
      <c r="AZ115" s="795"/>
      <c r="BA115" s="795"/>
    </row>
    <row r="116" spans="1:83" s="775" customFormat="1" ht="12" customHeight="1" x14ac:dyDescent="0.2">
      <c r="A116" s="774" t="s">
        <v>245</v>
      </c>
      <c r="B116" s="776" t="s">
        <v>106</v>
      </c>
      <c r="C116" s="1602">
        <f>AJ113</f>
        <v>0</v>
      </c>
      <c r="D116" s="1602"/>
      <c r="E116" s="1602"/>
      <c r="F116" s="1602"/>
      <c r="G116" s="1602"/>
      <c r="H116" s="1602"/>
      <c r="I116" s="774" t="s">
        <v>25</v>
      </c>
      <c r="J116" s="1651">
        <f>IFERROR(IF(FinTravaux&gt;FinDélai,MIN(ROUND(ROUND(J115*ROUND(N115/S115,5),5)+ROUND(X115*ROUND(AA115/AE115,5),5)+AI115,5),AQ80),ROUND(J115*ROUND(N115/S115,5)+ROUND(X115*ROUND(AA115/AE115,5),5)+AI115,5)),0)</f>
        <v>0</v>
      </c>
      <c r="K116" s="1651"/>
      <c r="L116" s="1651"/>
      <c r="M116" s="1651"/>
      <c r="N116" s="1651"/>
      <c r="O116" s="1651"/>
      <c r="P116" s="776" t="s">
        <v>106</v>
      </c>
      <c r="Q116" s="1602">
        <f>ROUND(C116*J116,2)</f>
        <v>0</v>
      </c>
      <c r="R116" s="1602"/>
      <c r="S116" s="1602"/>
      <c r="T116" s="1602"/>
      <c r="U116" s="1602"/>
      <c r="V116" s="1602"/>
      <c r="W116" s="774" t="s">
        <v>145</v>
      </c>
      <c r="X116" s="774"/>
      <c r="Y116" s="774"/>
      <c r="Z116" s="774"/>
      <c r="AA116" s="774"/>
      <c r="AB116" s="774"/>
      <c r="AC116" s="774"/>
      <c r="AD116" s="774"/>
      <c r="AE116" s="774"/>
      <c r="AF116" s="774"/>
      <c r="AG116" s="774"/>
      <c r="AH116" s="774"/>
      <c r="AI116" s="774"/>
      <c r="AJ116" s="774"/>
      <c r="AK116" s="774"/>
      <c r="AL116" s="774"/>
      <c r="AM116" s="774"/>
      <c r="AN116" s="774"/>
      <c r="AO116" s="778"/>
      <c r="AP116" s="786"/>
      <c r="AQ116" s="795"/>
      <c r="AR116" s="795"/>
      <c r="AS116" s="795"/>
      <c r="AT116" s="795"/>
      <c r="AU116" s="795"/>
      <c r="AV116" s="795"/>
      <c r="AW116" s="795"/>
      <c r="AX116" s="795"/>
      <c r="AY116" s="795"/>
      <c r="AZ116" s="795"/>
      <c r="BA116" s="795"/>
    </row>
    <row r="117" spans="1:83" s="775" customFormat="1" ht="12" customHeight="1" x14ac:dyDescent="0.2">
      <c r="A117" s="774" t="s">
        <v>246</v>
      </c>
      <c r="B117" s="774"/>
      <c r="C117" s="776" t="s">
        <v>106</v>
      </c>
      <c r="D117" s="1602">
        <f>Q116-AJ113</f>
        <v>0</v>
      </c>
      <c r="E117" s="1602"/>
      <c r="F117" s="1602"/>
      <c r="G117" s="1602"/>
      <c r="H117" s="1602"/>
      <c r="I117" s="1602"/>
      <c r="J117" s="774" t="s">
        <v>145</v>
      </c>
      <c r="K117" s="774"/>
      <c r="L117" s="774"/>
      <c r="M117" s="774"/>
      <c r="N117" s="774"/>
      <c r="O117" s="774"/>
      <c r="P117" s="774"/>
      <c r="Q117" s="774"/>
      <c r="R117" s="774"/>
      <c r="S117" s="774"/>
      <c r="T117" s="774"/>
      <c r="U117" s="774"/>
      <c r="V117" s="774"/>
      <c r="W117" s="774"/>
      <c r="X117" s="774"/>
      <c r="Y117" s="774"/>
      <c r="Z117" s="774"/>
      <c r="AA117" s="774"/>
      <c r="AB117" s="774"/>
      <c r="AC117" s="774"/>
      <c r="AD117" s="774"/>
      <c r="AE117" s="774"/>
      <c r="AF117" s="774"/>
      <c r="AG117" s="774"/>
      <c r="AH117" s="774"/>
      <c r="AI117" s="774"/>
      <c r="AJ117" s="774"/>
      <c r="AK117" s="774"/>
      <c r="AL117" s="774"/>
      <c r="AM117" s="774"/>
      <c r="AN117" s="774"/>
      <c r="AO117" s="778"/>
      <c r="AP117" s="785"/>
      <c r="AQ117" s="795"/>
      <c r="AR117" s="795"/>
      <c r="AS117" s="795"/>
      <c r="AT117" s="795"/>
      <c r="AU117" s="795"/>
      <c r="AV117" s="795"/>
      <c r="AW117" s="795"/>
      <c r="AX117" s="795"/>
      <c r="AY117" s="795"/>
      <c r="AZ117" s="795"/>
      <c r="BA117" s="795"/>
    </row>
    <row r="118" spans="1:83" s="775" customFormat="1" ht="12" customHeight="1" thickBot="1" x14ac:dyDescent="0.3">
      <c r="A118" s="503" t="s">
        <v>220</v>
      </c>
      <c r="B118" s="774"/>
      <c r="C118" s="774"/>
      <c r="D118" s="774"/>
      <c r="E118" s="774"/>
      <c r="F118" s="774"/>
      <c r="G118" s="774"/>
      <c r="H118" s="774"/>
      <c r="I118" s="776" t="s">
        <v>106</v>
      </c>
      <c r="J118" s="1652">
        <f>AH112+D117</f>
        <v>0</v>
      </c>
      <c r="K118" s="1652"/>
      <c r="L118" s="1652"/>
      <c r="M118" s="1652"/>
      <c r="N118" s="1652"/>
      <c r="O118" s="1652"/>
      <c r="P118" s="774" t="s">
        <v>145</v>
      </c>
      <c r="Q118" s="774"/>
      <c r="R118" s="774"/>
      <c r="S118" s="777"/>
      <c r="T118" s="777"/>
      <c r="U118" s="777"/>
      <c r="V118" s="777"/>
      <c r="W118" s="777"/>
      <c r="X118" s="777"/>
      <c r="Y118" s="777"/>
      <c r="Z118" s="777"/>
      <c r="AA118" s="777"/>
      <c r="AB118" s="777"/>
      <c r="AC118" s="777"/>
      <c r="AD118" s="774"/>
      <c r="AE118" s="774"/>
      <c r="AF118" s="774"/>
      <c r="AG118" s="774"/>
      <c r="AH118" s="774"/>
      <c r="AI118" s="774"/>
      <c r="AJ118" s="774"/>
      <c r="AK118" s="774"/>
      <c r="AL118" s="774"/>
      <c r="AM118" s="774"/>
      <c r="AN118" s="774"/>
      <c r="AO118" s="774"/>
      <c r="AP118" s="785"/>
      <c r="AQ118" s="795"/>
      <c r="AR118" s="795"/>
      <c r="AS118" s="795"/>
      <c r="AT118" s="795"/>
      <c r="AU118" s="795"/>
      <c r="AV118" s="795"/>
      <c r="AW118" s="795"/>
      <c r="AX118" s="795"/>
      <c r="AY118" s="795"/>
      <c r="AZ118" s="795"/>
      <c r="BA118" s="795"/>
      <c r="BB118" s="1102"/>
      <c r="BC118" s="1102"/>
      <c r="BD118" s="1102"/>
      <c r="BE118" s="1102"/>
      <c r="BF118" s="1102"/>
      <c r="BG118" s="1102"/>
      <c r="BH118" s="1102"/>
      <c r="BI118" s="1102"/>
      <c r="BJ118" s="1102"/>
      <c r="BK118" s="1102"/>
      <c r="BL118" s="1102"/>
      <c r="BM118" s="1102"/>
      <c r="BN118" s="1102"/>
      <c r="BO118" s="1102"/>
      <c r="BP118" s="1102"/>
      <c r="BQ118" s="1102"/>
      <c r="BR118" s="1102"/>
      <c r="BS118" s="1102"/>
      <c r="BT118" s="1102"/>
      <c r="BU118" s="1102"/>
      <c r="BV118" s="1102"/>
      <c r="BW118" s="1102"/>
      <c r="BX118" s="1102"/>
      <c r="BY118" s="1102"/>
      <c r="BZ118" s="1102"/>
      <c r="CA118" s="1102"/>
      <c r="CB118" s="1102"/>
      <c r="CC118" s="1102"/>
      <c r="CD118" s="1102"/>
      <c r="CE118" s="1102"/>
    </row>
    <row r="119" spans="1:83" s="639" customFormat="1" ht="3.9" customHeight="1" x14ac:dyDescent="0.25">
      <c r="A119" s="669"/>
      <c r="B119" s="153"/>
      <c r="C119" s="153"/>
      <c r="D119" s="153"/>
      <c r="E119" s="153"/>
      <c r="F119" s="153"/>
      <c r="G119" s="153"/>
      <c r="H119" s="153"/>
      <c r="I119" s="670"/>
      <c r="J119" s="671"/>
      <c r="K119" s="672"/>
      <c r="L119" s="672"/>
      <c r="M119" s="672"/>
      <c r="N119" s="672"/>
      <c r="O119" s="672"/>
      <c r="P119" s="153"/>
      <c r="Q119" s="153"/>
      <c r="R119" s="153"/>
      <c r="S119" s="672"/>
      <c r="T119" s="672"/>
      <c r="U119" s="672"/>
      <c r="V119" s="672"/>
      <c r="W119" s="672"/>
      <c r="X119" s="672"/>
      <c r="Y119" s="672"/>
      <c r="Z119" s="672"/>
      <c r="AA119" s="672"/>
      <c r="AB119" s="672"/>
      <c r="AC119" s="672"/>
      <c r="AD119" s="153"/>
      <c r="AE119" s="153"/>
      <c r="AF119" s="153"/>
      <c r="AG119" s="153"/>
      <c r="AH119" s="153"/>
      <c r="AI119" s="153"/>
      <c r="AJ119" s="416"/>
      <c r="AK119" s="416"/>
      <c r="AL119" s="416"/>
      <c r="AM119" s="416"/>
      <c r="AN119" s="416"/>
      <c r="AO119" s="153"/>
      <c r="AP119" s="673"/>
      <c r="AQ119" s="792"/>
      <c r="AR119" s="792"/>
      <c r="AS119" s="792"/>
      <c r="AT119" s="792"/>
      <c r="AU119" s="792"/>
      <c r="AV119" s="792"/>
      <c r="AW119" s="792"/>
      <c r="AX119" s="792"/>
      <c r="AY119" s="792"/>
      <c r="AZ119" s="792"/>
      <c r="BA119" s="792"/>
      <c r="BB119" s="1003"/>
      <c r="BC119" s="1003"/>
      <c r="BD119" s="1003"/>
      <c r="BE119" s="1003"/>
      <c r="BF119" s="1003"/>
      <c r="BG119" s="1003"/>
      <c r="BH119" s="1003"/>
      <c r="BI119" s="1003"/>
      <c r="BJ119" s="1003"/>
      <c r="BK119" s="1003"/>
      <c r="BL119" s="1003"/>
      <c r="BM119" s="1003"/>
      <c r="BN119" s="1003"/>
      <c r="BO119" s="1003"/>
      <c r="BP119" s="1003"/>
      <c r="BQ119" s="1003"/>
      <c r="BR119" s="1003"/>
      <c r="BS119" s="1003"/>
      <c r="BT119" s="1003"/>
      <c r="BU119" s="1003"/>
      <c r="BV119" s="1003"/>
      <c r="BW119" s="1003"/>
      <c r="BX119" s="1003"/>
      <c r="BY119" s="1003"/>
      <c r="BZ119" s="1003"/>
      <c r="CA119" s="1003"/>
      <c r="CB119" s="1003"/>
      <c r="CC119" s="1003"/>
      <c r="CD119" s="1003"/>
      <c r="CE119" s="1003"/>
    </row>
    <row r="120" spans="1:83" ht="12.75" customHeight="1" x14ac:dyDescent="0.25">
      <c r="A120" s="462" t="s">
        <v>42</v>
      </c>
      <c r="B120" s="1603" t="s">
        <v>43</v>
      </c>
      <c r="C120" s="1603"/>
      <c r="D120" s="1603"/>
      <c r="E120" s="1603"/>
      <c r="F120" s="1603"/>
      <c r="G120" s="1603"/>
      <c r="H120" s="1603"/>
      <c r="I120" s="1603"/>
      <c r="J120" s="1603"/>
      <c r="K120" s="1603"/>
      <c r="L120" s="1603"/>
      <c r="M120" s="1603"/>
      <c r="N120" s="1603"/>
      <c r="O120" s="1603"/>
      <c r="P120" s="1603"/>
      <c r="Q120" s="1603"/>
      <c r="R120" s="1603"/>
      <c r="S120" s="1603"/>
      <c r="T120" s="1603"/>
      <c r="U120" s="1603"/>
      <c r="V120" s="1603"/>
      <c r="W120" s="1603"/>
      <c r="X120" s="1603"/>
      <c r="Y120" s="1603"/>
      <c r="Z120" s="1603"/>
      <c r="AA120" s="1603"/>
      <c r="AB120" s="1603"/>
      <c r="AC120" s="1603"/>
      <c r="AD120" s="1603"/>
      <c r="AE120" s="1603"/>
      <c r="AF120" s="1603"/>
      <c r="AG120" s="1603"/>
      <c r="AH120" s="1603"/>
      <c r="AI120" s="1603"/>
      <c r="AJ120" s="1603"/>
      <c r="AK120" s="1603"/>
      <c r="AL120" s="1603"/>
      <c r="AM120" s="1603"/>
      <c r="AN120" s="1603"/>
      <c r="AO120" s="1603"/>
      <c r="AP120" s="1603"/>
      <c r="AQ120" s="799"/>
      <c r="AR120" s="799"/>
      <c r="AS120" s="799"/>
      <c r="AT120" s="799"/>
      <c r="AU120" s="799"/>
      <c r="AV120" s="799"/>
      <c r="AW120" s="799"/>
      <c r="AX120" s="799"/>
      <c r="AY120" s="799"/>
      <c r="AZ120" s="799"/>
      <c r="BA120" s="799"/>
      <c r="BB120" s="1101"/>
      <c r="BC120" s="1101"/>
      <c r="BD120" s="1101"/>
      <c r="BE120" s="1101"/>
      <c r="BF120" s="1101"/>
      <c r="BG120" s="1101"/>
      <c r="BH120" s="1101"/>
      <c r="BI120" s="1101"/>
      <c r="BJ120" s="1101"/>
      <c r="BK120" s="1101"/>
      <c r="BL120" s="1101"/>
      <c r="BM120" s="1101"/>
      <c r="BN120" s="1101"/>
      <c r="BO120" s="1101"/>
      <c r="BP120" s="1101"/>
      <c r="BQ120" s="1101"/>
      <c r="BR120" s="1101"/>
      <c r="BS120" s="1101"/>
      <c r="BT120" s="1101"/>
      <c r="BU120" s="1101"/>
      <c r="BV120" s="1101"/>
      <c r="BW120" s="1101"/>
      <c r="BX120" s="1101"/>
      <c r="BY120" s="1101"/>
      <c r="BZ120" s="1101"/>
      <c r="CA120" s="1101"/>
      <c r="CB120" s="1101"/>
      <c r="CC120" s="1101"/>
    </row>
    <row r="121" spans="1:83" ht="12.75" customHeight="1" x14ac:dyDescent="0.25">
      <c r="A121" s="462" t="s">
        <v>44</v>
      </c>
      <c r="B121" s="1604" t="s">
        <v>650</v>
      </c>
      <c r="C121" s="1604"/>
      <c r="D121" s="1604"/>
      <c r="E121" s="1604"/>
      <c r="F121" s="1604"/>
      <c r="G121" s="1604"/>
      <c r="H121" s="1604"/>
      <c r="I121" s="1604"/>
      <c r="J121" s="1604"/>
      <c r="K121" s="1604"/>
      <c r="L121" s="1604"/>
      <c r="M121" s="1604"/>
      <c r="N121" s="1604"/>
      <c r="O121" s="1604"/>
      <c r="P121" s="1604"/>
      <c r="Q121" s="1604"/>
      <c r="R121" s="1604"/>
      <c r="S121" s="1604"/>
      <c r="T121" s="1604"/>
      <c r="U121" s="1604"/>
      <c r="V121" s="1604"/>
      <c r="W121" s="1604"/>
      <c r="X121" s="1604"/>
      <c r="Y121" s="1604"/>
      <c r="Z121" s="1604"/>
      <c r="AA121" s="1604"/>
      <c r="AB121" s="1604"/>
      <c r="AC121" s="1604"/>
      <c r="AD121" s="1604"/>
      <c r="AE121" s="1604"/>
      <c r="AF121" s="1604"/>
      <c r="AG121" s="1604"/>
      <c r="AH121" s="1604"/>
      <c r="AI121" s="1604"/>
      <c r="AJ121" s="1604"/>
      <c r="AK121" s="1604"/>
      <c r="AL121" s="1604"/>
      <c r="AM121" s="1604"/>
      <c r="AN121" s="1604"/>
      <c r="AO121" s="1604"/>
      <c r="AP121" s="1604"/>
      <c r="AQ121" s="799"/>
      <c r="AR121" s="799"/>
      <c r="AS121" s="799"/>
      <c r="AT121" s="799"/>
      <c r="AU121" s="799"/>
      <c r="AV121" s="799"/>
      <c r="AW121" s="799"/>
      <c r="AX121" s="799"/>
      <c r="AY121" s="799"/>
      <c r="AZ121" s="799"/>
      <c r="BA121" s="799"/>
      <c r="BB121" s="177"/>
      <c r="BC121" s="177"/>
      <c r="BD121" s="177"/>
      <c r="BE121" s="177"/>
      <c r="BF121" s="177"/>
      <c r="BG121" s="177"/>
      <c r="BH121" s="177"/>
      <c r="BI121" s="177"/>
      <c r="BJ121" s="177"/>
      <c r="BK121" s="177"/>
      <c r="BL121" s="177"/>
      <c r="BM121" s="177"/>
      <c r="BN121" s="177"/>
      <c r="BO121" s="177"/>
      <c r="BP121" s="177"/>
      <c r="BQ121" s="177"/>
      <c r="BR121" s="177"/>
      <c r="BS121" s="177"/>
      <c r="BT121" s="177"/>
      <c r="BU121" s="177"/>
      <c r="BV121" s="177"/>
      <c r="BW121" s="177"/>
      <c r="BX121" s="177"/>
      <c r="BY121" s="177"/>
      <c r="BZ121" s="177"/>
      <c r="CA121" s="177"/>
      <c r="CB121" s="177"/>
      <c r="CC121" s="177"/>
    </row>
    <row r="122" spans="1:83" ht="12.75" customHeight="1" x14ac:dyDescent="0.25">
      <c r="A122" s="462" t="s">
        <v>45</v>
      </c>
      <c r="B122" s="1603" t="s">
        <v>362</v>
      </c>
      <c r="C122" s="1603"/>
      <c r="D122" s="1603"/>
      <c r="E122" s="1603"/>
      <c r="F122" s="1603"/>
      <c r="G122" s="1603"/>
      <c r="H122" s="1603"/>
      <c r="I122" s="1603"/>
      <c r="J122" s="1603"/>
      <c r="K122" s="1603"/>
      <c r="L122" s="1603"/>
      <c r="M122" s="1603"/>
      <c r="N122" s="1603"/>
      <c r="O122" s="1603"/>
      <c r="P122" s="1603"/>
      <c r="Q122" s="1603"/>
      <c r="R122" s="1603"/>
      <c r="S122" s="1603"/>
      <c r="T122" s="1603"/>
      <c r="U122" s="1603"/>
      <c r="V122" s="1603"/>
      <c r="W122" s="1603"/>
      <c r="X122" s="1603"/>
      <c r="Y122" s="1603"/>
      <c r="Z122" s="1603"/>
      <c r="AA122" s="1603"/>
      <c r="AB122" s="1603"/>
      <c r="AC122" s="1603"/>
      <c r="AD122" s="1603"/>
      <c r="AE122" s="1603"/>
      <c r="AF122" s="1603"/>
      <c r="AG122" s="1603"/>
      <c r="AH122" s="1603"/>
      <c r="AI122" s="1603"/>
      <c r="AJ122" s="1603"/>
      <c r="AK122" s="1603"/>
      <c r="AL122" s="1603"/>
      <c r="AM122" s="1603"/>
      <c r="AN122" s="1603"/>
      <c r="AO122" s="1603"/>
      <c r="AP122" s="1603"/>
      <c r="AQ122" s="799"/>
      <c r="AR122" s="799"/>
      <c r="AS122" s="799"/>
      <c r="AT122" s="799"/>
      <c r="AU122" s="799"/>
      <c r="AV122" s="799"/>
      <c r="AW122" s="799"/>
      <c r="AX122" s="799"/>
      <c r="AY122" s="799"/>
      <c r="AZ122" s="799"/>
      <c r="BA122" s="799"/>
      <c r="BB122" s="177"/>
      <c r="BC122" s="177"/>
      <c r="BD122" s="177"/>
      <c r="BE122" s="177"/>
      <c r="BF122" s="177"/>
      <c r="BG122" s="177"/>
      <c r="BH122" s="177"/>
      <c r="BI122" s="177"/>
      <c r="BJ122" s="177"/>
      <c r="BK122" s="177"/>
      <c r="BL122" s="177"/>
      <c r="BM122" s="177"/>
      <c r="BN122" s="177"/>
      <c r="BO122" s="177"/>
      <c r="BP122" s="177"/>
      <c r="BQ122" s="177"/>
      <c r="BR122" s="177"/>
      <c r="BS122" s="177"/>
      <c r="BT122" s="177"/>
      <c r="BU122" s="177"/>
      <c r="BV122" s="177"/>
      <c r="BW122" s="177"/>
      <c r="BX122" s="177"/>
      <c r="BY122" s="177"/>
      <c r="BZ122" s="177"/>
      <c r="CA122" s="177"/>
      <c r="CB122" s="177"/>
      <c r="CC122" s="177"/>
    </row>
    <row r="123" spans="1:83" ht="24" customHeight="1" x14ac:dyDescent="0.25">
      <c r="A123" s="179" t="s">
        <v>46</v>
      </c>
      <c r="B123" s="1604" t="s">
        <v>651</v>
      </c>
      <c r="C123" s="1604"/>
      <c r="D123" s="1604"/>
      <c r="E123" s="1604"/>
      <c r="F123" s="1604"/>
      <c r="G123" s="1604"/>
      <c r="H123" s="1604"/>
      <c r="I123" s="1604"/>
      <c r="J123" s="1604"/>
      <c r="K123" s="1604"/>
      <c r="L123" s="1604"/>
      <c r="M123" s="1604"/>
      <c r="N123" s="1604"/>
      <c r="O123" s="1604"/>
      <c r="P123" s="1604"/>
      <c r="Q123" s="1604"/>
      <c r="R123" s="1604"/>
      <c r="S123" s="1604"/>
      <c r="T123" s="1604"/>
      <c r="U123" s="1604"/>
      <c r="V123" s="1604"/>
      <c r="W123" s="1604"/>
      <c r="X123" s="1604"/>
      <c r="Y123" s="1604"/>
      <c r="Z123" s="1604"/>
      <c r="AA123" s="1604"/>
      <c r="AB123" s="1604"/>
      <c r="AC123" s="1604"/>
      <c r="AD123" s="1604"/>
      <c r="AE123" s="1604"/>
      <c r="AF123" s="1604"/>
      <c r="AG123" s="1604"/>
      <c r="AH123" s="1604"/>
      <c r="AI123" s="1604"/>
      <c r="AJ123" s="1604"/>
      <c r="AK123" s="1604"/>
      <c r="AL123" s="1604"/>
      <c r="AM123" s="1604"/>
      <c r="AN123" s="1604"/>
      <c r="AO123" s="1604"/>
      <c r="AP123" s="1604"/>
      <c r="AQ123" s="799"/>
      <c r="AR123" s="799"/>
      <c r="AS123" s="799"/>
      <c r="AT123" s="799"/>
      <c r="AU123" s="799"/>
      <c r="AV123" s="799"/>
      <c r="AW123" s="799"/>
      <c r="AX123" s="799"/>
      <c r="AY123" s="799"/>
      <c r="AZ123" s="799"/>
      <c r="BA123" s="799"/>
      <c r="BB123" s="177"/>
      <c r="BC123" s="177"/>
      <c r="BD123" s="177"/>
      <c r="BE123" s="177"/>
      <c r="BF123" s="177"/>
      <c r="BG123" s="177"/>
      <c r="BH123" s="177"/>
      <c r="BI123" s="177"/>
      <c r="BJ123" s="177"/>
      <c r="BK123" s="177"/>
      <c r="BL123" s="177"/>
      <c r="BM123" s="177"/>
      <c r="BN123" s="177"/>
      <c r="BO123" s="177"/>
      <c r="BP123" s="177"/>
      <c r="BQ123" s="177"/>
      <c r="BR123" s="177"/>
      <c r="BS123" s="177"/>
      <c r="BT123" s="177"/>
      <c r="BU123" s="177"/>
      <c r="BV123" s="177"/>
      <c r="BW123" s="177"/>
      <c r="BX123" s="177"/>
      <c r="BY123" s="177"/>
      <c r="BZ123" s="177"/>
      <c r="CA123" s="177"/>
      <c r="CB123" s="177"/>
      <c r="CC123" s="177"/>
    </row>
    <row r="124" spans="1:83" ht="34.5" customHeight="1" x14ac:dyDescent="0.25">
      <c r="A124" s="179" t="s">
        <v>47</v>
      </c>
      <c r="B124" s="1656" t="s">
        <v>652</v>
      </c>
      <c r="C124" s="1656"/>
      <c r="D124" s="1656"/>
      <c r="E124" s="1656"/>
      <c r="F124" s="1656"/>
      <c r="G124" s="1656"/>
      <c r="H124" s="1656"/>
      <c r="I124" s="1656"/>
      <c r="J124" s="1656"/>
      <c r="K124" s="1656"/>
      <c r="L124" s="1656"/>
      <c r="M124" s="1656"/>
      <c r="N124" s="1656"/>
      <c r="O124" s="1656"/>
      <c r="P124" s="1656"/>
      <c r="Q124" s="1656"/>
      <c r="R124" s="1656"/>
      <c r="S124" s="1656"/>
      <c r="T124" s="1656"/>
      <c r="U124" s="1656"/>
      <c r="V124" s="1656"/>
      <c r="W124" s="1656"/>
      <c r="X124" s="1656"/>
      <c r="Y124" s="1656"/>
      <c r="Z124" s="1656"/>
      <c r="AA124" s="1656"/>
      <c r="AB124" s="1656"/>
      <c r="AC124" s="1656"/>
      <c r="AD124" s="1656"/>
      <c r="AE124" s="1656"/>
      <c r="AF124" s="1656"/>
      <c r="AG124" s="1656"/>
      <c r="AH124" s="1656"/>
      <c r="AI124" s="1656"/>
      <c r="AJ124" s="1656"/>
      <c r="AK124" s="1656"/>
      <c r="AL124" s="1656"/>
      <c r="AM124" s="1656"/>
      <c r="AN124" s="1656"/>
      <c r="AO124" s="1656"/>
      <c r="AP124" s="1656"/>
      <c r="AQ124" s="799"/>
      <c r="AR124" s="799"/>
      <c r="AS124" s="799"/>
      <c r="AT124" s="799"/>
      <c r="AU124" s="799"/>
      <c r="AV124" s="799"/>
      <c r="AW124" s="799"/>
      <c r="AX124" s="799"/>
      <c r="AY124" s="799"/>
      <c r="AZ124" s="799"/>
      <c r="BA124" s="799"/>
      <c r="BB124" s="177"/>
      <c r="BC124" s="177"/>
      <c r="BD124" s="177"/>
      <c r="BE124" s="177"/>
      <c r="BF124" s="177"/>
      <c r="BG124" s="177"/>
      <c r="BH124" s="177"/>
      <c r="BI124" s="177"/>
      <c r="BJ124" s="177"/>
      <c r="BK124" s="177"/>
      <c r="BL124" s="177"/>
      <c r="BM124" s="177"/>
      <c r="BN124" s="177"/>
      <c r="BO124" s="177"/>
      <c r="BP124" s="177"/>
      <c r="BQ124" s="177"/>
      <c r="BR124" s="177"/>
      <c r="BS124" s="177"/>
      <c r="BT124" s="177"/>
      <c r="BU124" s="177"/>
      <c r="BV124" s="177"/>
      <c r="BW124" s="177"/>
      <c r="BX124" s="177"/>
      <c r="BY124" s="177"/>
      <c r="BZ124" s="177"/>
      <c r="CA124" s="177"/>
      <c r="CB124" s="177"/>
      <c r="CC124" s="177"/>
    </row>
    <row r="125" spans="1:83" ht="34.35" customHeight="1" x14ac:dyDescent="0.25">
      <c r="A125" s="179" t="s">
        <v>48</v>
      </c>
      <c r="B125" s="1650" t="s">
        <v>586</v>
      </c>
      <c r="C125" s="1650"/>
      <c r="D125" s="1650"/>
      <c r="E125" s="1650"/>
      <c r="F125" s="1650"/>
      <c r="G125" s="1650"/>
      <c r="H125" s="1650"/>
      <c r="I125" s="1650"/>
      <c r="J125" s="1650"/>
      <c r="K125" s="1650"/>
      <c r="L125" s="1650"/>
      <c r="M125" s="1650"/>
      <c r="N125" s="1650"/>
      <c r="O125" s="1650"/>
      <c r="P125" s="1650"/>
      <c r="Q125" s="1650"/>
      <c r="R125" s="1650"/>
      <c r="S125" s="1650"/>
      <c r="T125" s="1650"/>
      <c r="U125" s="1650"/>
      <c r="V125" s="1650"/>
      <c r="W125" s="1650"/>
      <c r="X125" s="1650"/>
      <c r="Y125" s="1650"/>
      <c r="Z125" s="1650"/>
      <c r="AA125" s="1650"/>
      <c r="AB125" s="1650"/>
      <c r="AC125" s="1650"/>
      <c r="AD125" s="1650"/>
      <c r="AE125" s="1650"/>
      <c r="AF125" s="1650"/>
      <c r="AG125" s="1650"/>
      <c r="AH125" s="1650"/>
      <c r="AI125" s="1650"/>
      <c r="AJ125" s="1650"/>
      <c r="AK125" s="1650"/>
      <c r="AL125" s="1650"/>
      <c r="AM125" s="1650"/>
      <c r="AN125" s="1650"/>
      <c r="AO125" s="1650"/>
      <c r="AP125" s="1650"/>
      <c r="AQ125" s="799"/>
      <c r="AR125" s="799"/>
      <c r="AS125" s="799"/>
      <c r="AT125" s="799"/>
      <c r="AU125" s="799"/>
      <c r="AV125" s="799"/>
      <c r="AW125" s="799"/>
      <c r="AX125" s="799"/>
      <c r="AY125" s="799"/>
      <c r="AZ125" s="799"/>
      <c r="BA125" s="799"/>
      <c r="BB125" s="177"/>
      <c r="BC125" s="177"/>
      <c r="BD125" s="177"/>
      <c r="BE125" s="177"/>
      <c r="BF125" s="177"/>
      <c r="BG125" s="177"/>
      <c r="BH125" s="177"/>
      <c r="BI125" s="177"/>
      <c r="BJ125" s="177"/>
      <c r="BK125" s="177"/>
      <c r="BL125" s="177"/>
      <c r="BM125" s="177"/>
      <c r="BN125" s="177"/>
      <c r="BO125" s="177"/>
      <c r="BP125" s="177"/>
      <c r="BQ125" s="177"/>
      <c r="BR125" s="177"/>
      <c r="BS125" s="177"/>
      <c r="BT125" s="177"/>
      <c r="BU125" s="177"/>
      <c r="BV125" s="177"/>
      <c r="BW125" s="177"/>
      <c r="BX125" s="177"/>
      <c r="BY125" s="177"/>
      <c r="BZ125" s="177"/>
      <c r="CA125" s="177"/>
      <c r="CB125" s="177"/>
      <c r="CC125" s="177"/>
    </row>
    <row r="126" spans="1:83" ht="12.75" customHeight="1" x14ac:dyDescent="0.25">
      <c r="A126" s="179" t="s">
        <v>49</v>
      </c>
      <c r="B126" s="1603" t="s">
        <v>80</v>
      </c>
      <c r="C126" s="1603"/>
      <c r="D126" s="1603"/>
      <c r="E126" s="1603"/>
      <c r="F126" s="1603"/>
      <c r="G126" s="1603"/>
      <c r="H126" s="1603"/>
      <c r="I126" s="1603"/>
      <c r="J126" s="1603"/>
      <c r="K126" s="1603"/>
      <c r="L126" s="1603"/>
      <c r="M126" s="1603"/>
      <c r="N126" s="1603"/>
      <c r="O126" s="1603"/>
      <c r="P126" s="1603"/>
      <c r="Q126" s="1603"/>
      <c r="R126" s="1603"/>
      <c r="S126" s="1603"/>
      <c r="T126" s="1603"/>
      <c r="U126" s="1603"/>
      <c r="V126" s="1603"/>
      <c r="W126" s="1603"/>
      <c r="X126" s="1603"/>
      <c r="Y126" s="1603"/>
      <c r="Z126" s="1603"/>
      <c r="AA126" s="1603"/>
      <c r="AB126" s="1603"/>
      <c r="AC126" s="1603"/>
      <c r="AD126" s="1603"/>
      <c r="AE126" s="1603"/>
      <c r="AF126" s="1603"/>
      <c r="AG126" s="1603"/>
      <c r="AH126" s="1603"/>
      <c r="AI126" s="1603"/>
      <c r="AJ126" s="1603"/>
      <c r="AK126" s="1603"/>
      <c r="AL126" s="1603"/>
      <c r="AM126" s="1603"/>
      <c r="AN126" s="1603"/>
      <c r="AO126" s="1603"/>
      <c r="AP126" s="1603"/>
      <c r="AQ126" s="799"/>
      <c r="AR126" s="799"/>
      <c r="AS126" s="799"/>
      <c r="AT126" s="799"/>
      <c r="AU126" s="799"/>
      <c r="AV126" s="799"/>
      <c r="AW126" s="799"/>
      <c r="AX126" s="799"/>
      <c r="AY126" s="799"/>
      <c r="AZ126" s="799"/>
      <c r="BA126" s="799"/>
      <c r="BB126" s="177"/>
      <c r="BC126" s="177"/>
      <c r="BD126" s="177"/>
      <c r="BE126" s="177"/>
      <c r="BF126" s="177"/>
      <c r="BG126" s="177"/>
      <c r="BH126" s="177"/>
      <c r="BI126" s="177"/>
      <c r="BJ126" s="177"/>
      <c r="BK126" s="177"/>
      <c r="BL126" s="177"/>
      <c r="BM126" s="177"/>
      <c r="BN126" s="177"/>
      <c r="BO126" s="177"/>
      <c r="BP126" s="177"/>
      <c r="BQ126" s="177"/>
      <c r="BR126" s="177"/>
      <c r="BS126" s="177"/>
      <c r="BT126" s="177"/>
      <c r="BU126" s="177"/>
      <c r="BV126" s="177"/>
      <c r="BW126" s="177"/>
      <c r="BX126" s="177"/>
      <c r="BY126" s="177"/>
      <c r="BZ126" s="177"/>
      <c r="CA126" s="177"/>
      <c r="CB126" s="177"/>
      <c r="CC126" s="177"/>
    </row>
    <row r="127" spans="1:83" ht="23.25" customHeight="1" x14ac:dyDescent="0.25">
      <c r="A127" s="179" t="s">
        <v>81</v>
      </c>
      <c r="B127" s="1656" t="s">
        <v>363</v>
      </c>
      <c r="C127" s="1656"/>
      <c r="D127" s="1656"/>
      <c r="E127" s="1656"/>
      <c r="F127" s="1656"/>
      <c r="G127" s="1656"/>
      <c r="H127" s="1656"/>
      <c r="I127" s="1656"/>
      <c r="J127" s="1656"/>
      <c r="K127" s="1656"/>
      <c r="L127" s="1656"/>
      <c r="M127" s="1656"/>
      <c r="N127" s="1656"/>
      <c r="O127" s="1656"/>
      <c r="P127" s="1656"/>
      <c r="Q127" s="1656"/>
      <c r="R127" s="1656"/>
      <c r="S127" s="1656"/>
      <c r="T127" s="1656"/>
      <c r="U127" s="1656"/>
      <c r="V127" s="1656"/>
      <c r="W127" s="1656"/>
      <c r="X127" s="1656"/>
      <c r="Y127" s="1656"/>
      <c r="Z127" s="1656"/>
      <c r="AA127" s="1656"/>
      <c r="AB127" s="1656"/>
      <c r="AC127" s="1656"/>
      <c r="AD127" s="1656"/>
      <c r="AE127" s="1656"/>
      <c r="AF127" s="1656"/>
      <c r="AG127" s="1656"/>
      <c r="AH127" s="1656"/>
      <c r="AI127" s="1656"/>
      <c r="AJ127" s="1656"/>
      <c r="AK127" s="1656"/>
      <c r="AL127" s="1656"/>
      <c r="AM127" s="1656"/>
      <c r="AN127" s="1656"/>
      <c r="AO127" s="1656"/>
      <c r="AP127" s="1656"/>
      <c r="AQ127" s="799"/>
      <c r="AR127" s="799"/>
      <c r="AS127" s="799"/>
      <c r="AT127" s="799"/>
      <c r="AU127" s="799"/>
      <c r="AV127" s="799"/>
      <c r="AW127" s="799"/>
      <c r="AX127" s="799"/>
      <c r="AY127" s="799"/>
      <c r="AZ127" s="799"/>
      <c r="BA127" s="799"/>
      <c r="BB127" s="177"/>
      <c r="BC127" s="177"/>
      <c r="BD127" s="177"/>
      <c r="BE127" s="177"/>
      <c r="BF127" s="177"/>
      <c r="BG127" s="177"/>
      <c r="BH127" s="177"/>
      <c r="BI127" s="177"/>
      <c r="BJ127" s="177"/>
      <c r="BK127" s="177"/>
      <c r="BL127" s="177"/>
      <c r="BM127" s="177"/>
      <c r="BN127" s="177"/>
      <c r="BO127" s="177"/>
      <c r="BP127" s="177"/>
      <c r="BQ127" s="177"/>
      <c r="BR127" s="177"/>
      <c r="BS127" s="177"/>
      <c r="BT127" s="177"/>
      <c r="BU127" s="177"/>
      <c r="BV127" s="177"/>
      <c r="BW127" s="177"/>
      <c r="BX127" s="177"/>
      <c r="BY127" s="177"/>
      <c r="BZ127" s="177"/>
      <c r="CA127" s="177"/>
      <c r="CB127" s="177"/>
      <c r="CC127" s="177"/>
    </row>
    <row r="128" spans="1:83" ht="25.5" customHeight="1" x14ac:dyDescent="0.25">
      <c r="A128" s="179" t="s">
        <v>82</v>
      </c>
      <c r="B128" s="1655" t="s">
        <v>653</v>
      </c>
      <c r="C128" s="1655"/>
      <c r="D128" s="1655"/>
      <c r="E128" s="1655"/>
      <c r="F128" s="1655"/>
      <c r="G128" s="1655"/>
      <c r="H128" s="1655"/>
      <c r="I128" s="1655"/>
      <c r="J128" s="1655"/>
      <c r="K128" s="1655"/>
      <c r="L128" s="1655"/>
      <c r="M128" s="1655"/>
      <c r="N128" s="1655"/>
      <c r="O128" s="1655"/>
      <c r="P128" s="1655"/>
      <c r="Q128" s="1655"/>
      <c r="R128" s="1655"/>
      <c r="S128" s="1655"/>
      <c r="T128" s="1655"/>
      <c r="U128" s="1655"/>
      <c r="V128" s="1655"/>
      <c r="W128" s="1655"/>
      <c r="X128" s="1655"/>
      <c r="Y128" s="1655"/>
      <c r="Z128" s="1655"/>
      <c r="AA128" s="1655"/>
      <c r="AB128" s="1655"/>
      <c r="AC128" s="1655"/>
      <c r="AD128" s="1655"/>
      <c r="AE128" s="1655"/>
      <c r="AF128" s="1655"/>
      <c r="AG128" s="1655"/>
      <c r="AH128" s="1655"/>
      <c r="AI128" s="1655"/>
      <c r="AJ128" s="1655"/>
      <c r="AK128" s="1655"/>
      <c r="AL128" s="1655"/>
      <c r="AM128" s="1655"/>
      <c r="AN128" s="1655"/>
      <c r="AO128" s="1655"/>
      <c r="AP128" s="1655"/>
      <c r="AQ128" s="799"/>
      <c r="AR128" s="799"/>
      <c r="AS128" s="799"/>
      <c r="AT128" s="799"/>
      <c r="AU128" s="799"/>
      <c r="AV128" s="799"/>
      <c r="AW128" s="799"/>
      <c r="AX128" s="799"/>
      <c r="AY128" s="799"/>
      <c r="AZ128" s="799"/>
      <c r="BA128" s="799"/>
      <c r="BB128" s="177"/>
      <c r="BC128" s="177"/>
      <c r="BD128" s="177"/>
      <c r="BE128" s="177"/>
      <c r="BF128" s="177"/>
      <c r="BG128" s="177"/>
      <c r="BH128" s="177"/>
      <c r="BI128" s="177"/>
      <c r="BJ128" s="177"/>
      <c r="BK128" s="177"/>
      <c r="BL128" s="177"/>
      <c r="BM128" s="177"/>
      <c r="BN128" s="177"/>
      <c r="BO128" s="177"/>
      <c r="BP128" s="177"/>
      <c r="BQ128" s="177"/>
      <c r="BR128" s="177"/>
      <c r="BS128" s="177"/>
      <c r="BT128" s="177"/>
      <c r="BU128" s="177"/>
      <c r="BV128" s="177"/>
      <c r="BW128" s="177"/>
      <c r="BX128" s="177"/>
      <c r="BY128" s="177"/>
      <c r="BZ128" s="177"/>
      <c r="CA128" s="177"/>
      <c r="CB128" s="177"/>
      <c r="CC128" s="177"/>
    </row>
    <row r="129" spans="1:81" ht="40.200000000000003" customHeight="1" x14ac:dyDescent="0.25">
      <c r="A129" s="179" t="s">
        <v>83</v>
      </c>
      <c r="B129" s="1650" t="s">
        <v>708</v>
      </c>
      <c r="C129" s="1650"/>
      <c r="D129" s="1650"/>
      <c r="E129" s="1650"/>
      <c r="F129" s="1650"/>
      <c r="G129" s="1650"/>
      <c r="H129" s="1650"/>
      <c r="I129" s="1650"/>
      <c r="J129" s="1650"/>
      <c r="K129" s="1650"/>
      <c r="L129" s="1650"/>
      <c r="M129" s="1650"/>
      <c r="N129" s="1650"/>
      <c r="O129" s="1650"/>
      <c r="P129" s="1650"/>
      <c r="Q129" s="1650"/>
      <c r="R129" s="1650"/>
      <c r="S129" s="1650"/>
      <c r="T129" s="1650"/>
      <c r="U129" s="1650"/>
      <c r="V129" s="1650"/>
      <c r="W129" s="1650"/>
      <c r="X129" s="1650"/>
      <c r="Y129" s="1650"/>
      <c r="Z129" s="1650"/>
      <c r="AA129" s="1650"/>
      <c r="AB129" s="1650"/>
      <c r="AC129" s="1650"/>
      <c r="AD129" s="1650"/>
      <c r="AE129" s="1650"/>
      <c r="AF129" s="1650"/>
      <c r="AG129" s="1650"/>
      <c r="AH129" s="1650"/>
      <c r="AI129" s="1650"/>
      <c r="AJ129" s="1650"/>
      <c r="AK129" s="1650"/>
      <c r="AL129" s="1650"/>
      <c r="AM129" s="1650"/>
      <c r="AN129" s="1650"/>
      <c r="AO129" s="1650"/>
      <c r="AP129" s="1650"/>
      <c r="AQ129" s="799"/>
      <c r="AR129" s="799"/>
      <c r="AS129" s="799"/>
      <c r="AT129" s="799"/>
      <c r="AU129" s="799"/>
      <c r="AV129" s="799"/>
      <c r="AW129" s="799"/>
      <c r="AX129" s="799"/>
      <c r="AY129" s="799"/>
      <c r="AZ129" s="799"/>
      <c r="BA129" s="799"/>
      <c r="BB129" s="177"/>
      <c r="BC129" s="177"/>
      <c r="BD129" s="177"/>
      <c r="BE129" s="177"/>
      <c r="BF129" s="177"/>
      <c r="BG129" s="177"/>
      <c r="BH129" s="177"/>
      <c r="BI129" s="177"/>
      <c r="BJ129" s="177"/>
      <c r="BK129" s="177"/>
      <c r="BL129" s="177"/>
      <c r="BM129" s="177"/>
      <c r="BN129" s="177"/>
      <c r="BO129" s="177"/>
      <c r="BP129" s="177"/>
      <c r="BQ129" s="177"/>
      <c r="BR129" s="177"/>
      <c r="BS129" s="177"/>
      <c r="BT129" s="177"/>
      <c r="BU129" s="177"/>
      <c r="BV129" s="177"/>
      <c r="BW129" s="177"/>
      <c r="BX129" s="177"/>
      <c r="BY129" s="177"/>
      <c r="BZ129" s="177"/>
      <c r="CA129" s="177"/>
      <c r="CB129" s="177"/>
      <c r="CC129" s="177"/>
    </row>
    <row r="130" spans="1:81" ht="12.75" customHeight="1" x14ac:dyDescent="0.25">
      <c r="A130" s="179" t="s">
        <v>84</v>
      </c>
      <c r="B130" s="1583" t="s">
        <v>257</v>
      </c>
      <c r="C130" s="1583"/>
      <c r="D130" s="1583"/>
      <c r="E130" s="1583"/>
      <c r="F130" s="1583"/>
      <c r="G130" s="1583"/>
      <c r="H130" s="1583"/>
      <c r="I130" s="1583"/>
      <c r="J130" s="1583"/>
      <c r="K130" s="1583"/>
      <c r="L130" s="1583"/>
      <c r="M130" s="1583"/>
      <c r="N130" s="1583"/>
      <c r="O130" s="1583"/>
      <c r="P130" s="1583"/>
      <c r="Q130" s="1583"/>
      <c r="R130" s="1583"/>
      <c r="S130" s="1583"/>
      <c r="T130" s="1583"/>
      <c r="U130" s="1583"/>
      <c r="V130" s="1583"/>
      <c r="W130" s="1583"/>
      <c r="X130" s="1583"/>
      <c r="Y130" s="1583"/>
      <c r="Z130" s="1583"/>
      <c r="AA130" s="1583"/>
      <c r="AB130" s="1583"/>
      <c r="AC130" s="1583"/>
      <c r="AD130" s="1583"/>
      <c r="AE130" s="1583"/>
      <c r="AF130" s="1583"/>
      <c r="AG130" s="1583"/>
      <c r="AH130" s="1583"/>
      <c r="AI130" s="1583"/>
      <c r="AJ130" s="1583"/>
      <c r="AK130" s="1583"/>
      <c r="AL130" s="1583"/>
      <c r="AM130" s="1583"/>
      <c r="AN130" s="1583"/>
      <c r="AO130" s="1583"/>
      <c r="AP130" s="1583"/>
      <c r="AQ130" s="799"/>
      <c r="AR130" s="799"/>
      <c r="AS130" s="799"/>
      <c r="AT130" s="799"/>
      <c r="AU130" s="799"/>
      <c r="AV130" s="799"/>
      <c r="AW130" s="799"/>
      <c r="AX130" s="799"/>
      <c r="AY130" s="799"/>
      <c r="AZ130" s="799"/>
      <c r="BA130" s="799"/>
      <c r="BB130" s="177"/>
      <c r="BC130" s="177"/>
      <c r="BD130" s="177"/>
      <c r="BE130" s="177"/>
      <c r="BF130" s="177"/>
      <c r="BG130" s="177"/>
      <c r="BH130" s="177"/>
      <c r="BI130" s="177"/>
      <c r="BJ130" s="177"/>
      <c r="BK130" s="177"/>
      <c r="BL130" s="177"/>
      <c r="BM130" s="177"/>
      <c r="BN130" s="177"/>
      <c r="BO130" s="177"/>
      <c r="BP130" s="177"/>
      <c r="BQ130" s="177"/>
      <c r="BR130" s="177"/>
      <c r="BS130" s="177"/>
      <c r="BT130" s="177"/>
      <c r="BU130" s="177"/>
      <c r="BV130" s="177"/>
      <c r="BW130" s="177"/>
      <c r="BX130" s="177"/>
      <c r="BY130" s="177"/>
      <c r="BZ130" s="177"/>
      <c r="CA130" s="177"/>
      <c r="CB130" s="177"/>
      <c r="CC130" s="177"/>
    </row>
    <row r="131" spans="1:81" ht="11.4" customHeight="1" x14ac:dyDescent="0.25">
      <c r="A131" s="465" t="s">
        <v>85</v>
      </c>
      <c r="B131" s="667" t="s">
        <v>364</v>
      </c>
      <c r="C131" s="667"/>
      <c r="D131" s="667"/>
      <c r="E131" s="667"/>
      <c r="F131" s="667"/>
      <c r="G131" s="667"/>
      <c r="H131" s="667"/>
      <c r="I131" s="667"/>
      <c r="J131" s="667"/>
      <c r="K131" s="667"/>
      <c r="L131" s="667"/>
      <c r="M131" s="667"/>
      <c r="N131" s="667"/>
      <c r="O131" s="667"/>
      <c r="P131" s="667"/>
      <c r="Q131" s="667"/>
      <c r="R131" s="667"/>
      <c r="S131" s="667"/>
      <c r="T131" s="667"/>
      <c r="U131" s="667"/>
      <c r="V131" s="667"/>
      <c r="W131" s="667"/>
      <c r="X131" s="667"/>
      <c r="Y131" s="667"/>
      <c r="Z131" s="667"/>
      <c r="AA131" s="667"/>
      <c r="AB131" s="667"/>
      <c r="AC131" s="667"/>
      <c r="AD131" s="667"/>
      <c r="AE131" s="667"/>
      <c r="AF131" s="667"/>
      <c r="AG131" s="667"/>
      <c r="AH131" s="667"/>
      <c r="AI131" s="667"/>
      <c r="AJ131" s="667"/>
      <c r="AK131" s="667"/>
      <c r="AL131" s="667"/>
      <c r="AM131" s="667"/>
      <c r="AN131" s="667"/>
      <c r="AO131" s="667"/>
      <c r="AP131" s="668"/>
      <c r="AQ131" s="799"/>
      <c r="AR131" s="799"/>
      <c r="AS131" s="799"/>
      <c r="AT131" s="799"/>
      <c r="AU131" s="799"/>
      <c r="AV131" s="799"/>
      <c r="AW131" s="799"/>
      <c r="AX131" s="799"/>
      <c r="AY131" s="799"/>
      <c r="AZ131" s="799"/>
      <c r="BA131" s="799"/>
      <c r="BB131" s="177"/>
      <c r="BC131" s="177"/>
      <c r="BD131" s="177"/>
      <c r="BE131" s="177"/>
      <c r="BF131" s="177"/>
      <c r="BG131" s="177"/>
      <c r="BH131" s="177"/>
      <c r="BI131" s="177"/>
      <c r="BJ131" s="177"/>
      <c r="BK131" s="177"/>
      <c r="BL131" s="177"/>
      <c r="BM131" s="177"/>
      <c r="BN131" s="177"/>
      <c r="BO131" s="177"/>
      <c r="BP131" s="177"/>
      <c r="BQ131" s="177"/>
      <c r="BR131" s="177"/>
      <c r="BS131" s="177"/>
      <c r="BT131" s="177"/>
      <c r="BU131" s="177"/>
      <c r="BV131" s="177"/>
      <c r="BW131" s="177"/>
      <c r="BX131" s="177"/>
      <c r="BY131" s="177"/>
      <c r="BZ131" s="177"/>
      <c r="CA131" s="177"/>
      <c r="CB131" s="177"/>
      <c r="CC131" s="177"/>
    </row>
    <row r="132" spans="1:81" ht="12.75" customHeight="1" x14ac:dyDescent="0.25">
      <c r="A132" s="1512" t="s">
        <v>782</v>
      </c>
      <c r="B132" s="1707" t="s">
        <v>777</v>
      </c>
      <c r="C132" s="1707"/>
      <c r="D132" s="1707"/>
      <c r="E132" s="1707"/>
      <c r="F132" s="1707"/>
      <c r="G132" s="1707"/>
      <c r="H132" s="1707"/>
      <c r="I132" s="1707"/>
      <c r="J132" s="1707"/>
      <c r="K132" s="1707"/>
      <c r="L132" s="1707"/>
      <c r="M132" s="1707"/>
      <c r="N132" s="1707"/>
      <c r="O132" s="1707"/>
      <c r="P132" s="1707"/>
      <c r="Q132" s="1707"/>
      <c r="R132" s="1707"/>
      <c r="S132" s="1707"/>
      <c r="T132" s="1707"/>
      <c r="U132" s="1707"/>
      <c r="V132" s="1707"/>
      <c r="W132" s="1707"/>
      <c r="X132" s="1707"/>
      <c r="Y132" s="1707"/>
      <c r="Z132" s="1707"/>
      <c r="AA132" s="1707"/>
      <c r="AB132" s="1707"/>
      <c r="AC132" s="1707"/>
      <c r="AD132" s="1707"/>
      <c r="AE132" s="1707"/>
      <c r="AF132" s="1707"/>
      <c r="AG132" s="1707"/>
      <c r="AH132" s="1707"/>
      <c r="AI132" s="1707"/>
      <c r="AJ132" s="1707"/>
      <c r="AK132" s="1707"/>
      <c r="AL132" s="1707"/>
      <c r="AM132" s="1707"/>
      <c r="AN132" s="1707"/>
      <c r="AO132" s="1707"/>
      <c r="AP132" s="1707"/>
      <c r="AQ132" s="799"/>
      <c r="AR132" s="799"/>
      <c r="AS132" s="799"/>
      <c r="AT132" s="799"/>
      <c r="AU132" s="799"/>
      <c r="AV132" s="799"/>
      <c r="AW132" s="799"/>
      <c r="AX132" s="799"/>
      <c r="AY132" s="799"/>
      <c r="AZ132" s="799"/>
      <c r="BA132" s="799"/>
      <c r="BB132" s="177"/>
      <c r="BC132" s="177"/>
      <c r="BD132" s="177"/>
      <c r="BE132" s="177"/>
      <c r="BF132" s="177"/>
      <c r="BG132" s="177"/>
      <c r="BH132" s="177"/>
      <c r="BI132" s="177"/>
      <c r="BJ132" s="177"/>
      <c r="BK132" s="177"/>
      <c r="BL132" s="177"/>
      <c r="BM132" s="177"/>
      <c r="BN132" s="177"/>
      <c r="BO132" s="177"/>
      <c r="BP132" s="177"/>
      <c r="BQ132" s="177"/>
      <c r="BR132" s="177"/>
      <c r="BS132" s="177"/>
      <c r="BT132" s="177"/>
      <c r="BU132" s="177"/>
      <c r="BV132" s="177"/>
      <c r="BW132" s="177"/>
      <c r="BX132" s="177"/>
      <c r="BY132" s="177"/>
      <c r="BZ132" s="177"/>
      <c r="CA132" s="177"/>
      <c r="CB132" s="177"/>
      <c r="CC132" s="177"/>
    </row>
    <row r="133" spans="1:81" ht="12.75" customHeight="1" x14ac:dyDescent="0.25">
      <c r="A133" s="1144"/>
      <c r="B133" s="1144"/>
      <c r="C133" s="1144"/>
      <c r="D133" s="1144"/>
      <c r="E133" s="1144"/>
      <c r="F133" s="1144"/>
      <c r="G133" s="1144"/>
      <c r="H133" s="1144"/>
      <c r="I133" s="1144"/>
      <c r="J133" s="1144"/>
      <c r="K133" s="1144"/>
      <c r="L133" s="1144"/>
      <c r="M133" s="1144"/>
      <c r="N133" s="1144"/>
      <c r="O133" s="1144"/>
      <c r="P133" s="1144"/>
      <c r="Q133" s="1144"/>
      <c r="R133" s="1144"/>
      <c r="S133" s="1144"/>
      <c r="T133" s="1144"/>
      <c r="U133" s="1144"/>
      <c r="V133" s="1144"/>
      <c r="W133" s="1144"/>
      <c r="X133" s="1144"/>
      <c r="Y133" s="1144"/>
      <c r="Z133" s="1144"/>
      <c r="AA133" s="1144"/>
      <c r="AB133" s="1144"/>
      <c r="AC133" s="1144"/>
      <c r="AD133" s="1144"/>
      <c r="AE133" s="1144"/>
      <c r="AF133" s="1144"/>
      <c r="AG133" s="1144"/>
      <c r="AH133" s="1144"/>
      <c r="AI133" s="1144"/>
      <c r="AJ133" s="1144"/>
      <c r="AK133" s="1144"/>
      <c r="AL133" s="1144"/>
      <c r="AM133" s="1144"/>
      <c r="AN133" s="1144"/>
      <c r="AO133" s="13"/>
      <c r="AQ133" s="799"/>
      <c r="AR133" s="799"/>
      <c r="AS133" s="799"/>
      <c r="AT133" s="799"/>
      <c r="AU133" s="799"/>
      <c r="AV133" s="799"/>
      <c r="AW133" s="799"/>
      <c r="AX133" s="799"/>
      <c r="AY133" s="799"/>
      <c r="AZ133" s="799"/>
      <c r="BA133" s="799"/>
      <c r="BB133" s="177"/>
      <c r="BC133" s="177"/>
      <c r="BD133" s="177"/>
      <c r="BE133" s="177"/>
      <c r="BF133" s="177"/>
      <c r="BG133" s="177"/>
      <c r="BH133" s="177"/>
      <c r="BI133" s="177"/>
      <c r="BJ133" s="177"/>
      <c r="BK133" s="177"/>
      <c r="BL133" s="177"/>
      <c r="BM133" s="177"/>
      <c r="BN133" s="177"/>
      <c r="BO133" s="177"/>
      <c r="BP133" s="177"/>
      <c r="BQ133" s="177"/>
      <c r="BR133" s="177"/>
      <c r="BS133" s="177"/>
      <c r="BT133" s="177"/>
      <c r="BU133" s="177"/>
      <c r="BV133" s="177"/>
      <c r="BW133" s="177"/>
      <c r="BX133" s="177"/>
      <c r="BY133" s="177"/>
      <c r="BZ133" s="177"/>
      <c r="CA133" s="177"/>
      <c r="CB133" s="177"/>
      <c r="CC133" s="177"/>
    </row>
  </sheetData>
  <sheetProtection algorithmName="SHA-512" hashValue="x4z983hfZE/dhANG08XGkblh0FRImLe3mA2I5uniSzZ/eS9QIj0jKW6vIFIviUtE7P41utZW9eQSN6EcIvnAPQ==" saltValue="/0Ch9r29VEqDfCEPxQJTQg==" spinCount="100000" sheet="1" insertRows="0"/>
  <protectedRanges>
    <protectedRange sqref="U32" name="Plage1"/>
    <protectedRange sqref="U33:U34" name="Plage2"/>
  </protectedRanges>
  <mergeCells count="313">
    <mergeCell ref="B132:AP132"/>
    <mergeCell ref="AS103:AW104"/>
    <mergeCell ref="AS105:AW105"/>
    <mergeCell ref="AS106:AW106"/>
    <mergeCell ref="H2:AI2"/>
    <mergeCell ref="AJ12:AP12"/>
    <mergeCell ref="T48:X48"/>
    <mergeCell ref="T50:X50"/>
    <mergeCell ref="AA22:AE22"/>
    <mergeCell ref="AA24:AE24"/>
    <mergeCell ref="AA42:AE42"/>
    <mergeCell ref="AA30:AE30"/>
    <mergeCell ref="AH81:AP81"/>
    <mergeCell ref="O21:U21"/>
    <mergeCell ref="AA36:AE36"/>
    <mergeCell ref="M37:R37"/>
    <mergeCell ref="AH82:AP82"/>
    <mergeCell ref="A76:AP76"/>
    <mergeCell ref="AF59:AH59"/>
    <mergeCell ref="T53:X53"/>
    <mergeCell ref="T54:X54"/>
    <mergeCell ref="T55:X55"/>
    <mergeCell ref="T58:X59"/>
    <mergeCell ref="AA58:AH58"/>
    <mergeCell ref="O68:AA68"/>
    <mergeCell ref="AA59:AE59"/>
    <mergeCell ref="AA57:AH57"/>
    <mergeCell ref="A6:G6"/>
    <mergeCell ref="A7:G7"/>
    <mergeCell ref="B8:G8"/>
    <mergeCell ref="M7:AI7"/>
    <mergeCell ref="M8:AI8"/>
    <mergeCell ref="AA19:AE19"/>
    <mergeCell ref="Z39:AE39"/>
    <mergeCell ref="AA28:AE28"/>
    <mergeCell ref="AA17:AE17"/>
    <mergeCell ref="AA35:AE35"/>
    <mergeCell ref="I5:AI6"/>
    <mergeCell ref="U32:Y32"/>
    <mergeCell ref="U33:Y33"/>
    <mergeCell ref="B34:O34"/>
    <mergeCell ref="U34:Y34"/>
    <mergeCell ref="A62:AH65"/>
    <mergeCell ref="AJ5:AP5"/>
    <mergeCell ref="AJ6:AP6"/>
    <mergeCell ref="AJ7:AP7"/>
    <mergeCell ref="AJ8:AP8"/>
    <mergeCell ref="D5:G5"/>
    <mergeCell ref="A107:D107"/>
    <mergeCell ref="AA83:AG83"/>
    <mergeCell ref="K110:P110"/>
    <mergeCell ref="A104:D104"/>
    <mergeCell ref="A106:D106"/>
    <mergeCell ref="E108:J108"/>
    <mergeCell ref="E104:J104"/>
    <mergeCell ref="E93:J93"/>
    <mergeCell ref="E106:J106"/>
    <mergeCell ref="E110:J110"/>
    <mergeCell ref="G12:I12"/>
    <mergeCell ref="X12:AD12"/>
    <mergeCell ref="T47:X47"/>
    <mergeCell ref="AA45:AE45"/>
    <mergeCell ref="AA26:AE26"/>
    <mergeCell ref="AA14:AE14"/>
    <mergeCell ref="T51:X51"/>
    <mergeCell ref="AA50:AE50"/>
    <mergeCell ref="A77:D80"/>
    <mergeCell ref="AA109:AG109"/>
    <mergeCell ref="AA108:AG108"/>
    <mergeCell ref="AA84:AG84"/>
    <mergeCell ref="AA89:AG89"/>
    <mergeCell ref="AA90:AG90"/>
    <mergeCell ref="AA87:AG87"/>
    <mergeCell ref="K106:P106"/>
    <mergeCell ref="AA88:AG88"/>
    <mergeCell ref="AA93:AG93"/>
    <mergeCell ref="AA97:AG97"/>
    <mergeCell ref="K108:P108"/>
    <mergeCell ref="K100:P100"/>
    <mergeCell ref="K105:P105"/>
    <mergeCell ref="K94:P94"/>
    <mergeCell ref="K88:P88"/>
    <mergeCell ref="K89:P89"/>
    <mergeCell ref="AA103:AG103"/>
    <mergeCell ref="AA91:AG91"/>
    <mergeCell ref="AA92:AG92"/>
    <mergeCell ref="A83:D83"/>
    <mergeCell ref="A84:D84"/>
    <mergeCell ref="A85:D85"/>
    <mergeCell ref="A86:D86"/>
    <mergeCell ref="A87:D87"/>
    <mergeCell ref="AA81:AG81"/>
    <mergeCell ref="A111:D111"/>
    <mergeCell ref="AA110:AG110"/>
    <mergeCell ref="A109:D109"/>
    <mergeCell ref="A110:D110"/>
    <mergeCell ref="E109:J109"/>
    <mergeCell ref="K85:P85"/>
    <mergeCell ref="AA96:AG96"/>
    <mergeCell ref="E86:J86"/>
    <mergeCell ref="E87:J87"/>
    <mergeCell ref="E81:J81"/>
    <mergeCell ref="E82:J82"/>
    <mergeCell ref="E83:J83"/>
    <mergeCell ref="E84:J84"/>
    <mergeCell ref="A81:D81"/>
    <mergeCell ref="A82:D82"/>
    <mergeCell ref="A88:D88"/>
    <mergeCell ref="E88:J88"/>
    <mergeCell ref="A89:D89"/>
    <mergeCell ref="BA80:BB80"/>
    <mergeCell ref="BC80:BD80"/>
    <mergeCell ref="E77:P80"/>
    <mergeCell ref="AA107:AG107"/>
    <mergeCell ref="K101:P101"/>
    <mergeCell ref="K102:P102"/>
    <mergeCell ref="E107:J107"/>
    <mergeCell ref="K107:P107"/>
    <mergeCell ref="AA105:AG105"/>
    <mergeCell ref="K104:P104"/>
    <mergeCell ref="E103:J103"/>
    <mergeCell ref="K103:P103"/>
    <mergeCell ref="E105:J105"/>
    <mergeCell ref="E95:J95"/>
    <mergeCell ref="E96:J96"/>
    <mergeCell ref="E85:J85"/>
    <mergeCell ref="K81:P81"/>
    <mergeCell ref="E98:J98"/>
    <mergeCell ref="K99:P99"/>
    <mergeCell ref="AW80:AX80"/>
    <mergeCell ref="AY80:AZ80"/>
    <mergeCell ref="K82:P82"/>
    <mergeCell ref="K83:P83"/>
    <mergeCell ref="K84:P84"/>
    <mergeCell ref="AA77:AG80"/>
    <mergeCell ref="Q77:Z80"/>
    <mergeCell ref="K90:P90"/>
    <mergeCell ref="K91:P91"/>
    <mergeCell ref="K92:P92"/>
    <mergeCell ref="K93:P93"/>
    <mergeCell ref="K95:P95"/>
    <mergeCell ref="K96:P96"/>
    <mergeCell ref="AH83:AP83"/>
    <mergeCell ref="AH84:AP84"/>
    <mergeCell ref="AH85:AP85"/>
    <mergeCell ref="AH86:AP86"/>
    <mergeCell ref="AH87:AP87"/>
    <mergeCell ref="AH88:AP88"/>
    <mergeCell ref="AH89:AP89"/>
    <mergeCell ref="AH90:AP90"/>
    <mergeCell ref="AH91:AP91"/>
    <mergeCell ref="AA82:AG82"/>
    <mergeCell ref="K86:P86"/>
    <mergeCell ref="K87:P87"/>
    <mergeCell ref="AA85:AG85"/>
    <mergeCell ref="AA86:AG86"/>
    <mergeCell ref="AA94:AG94"/>
    <mergeCell ref="AA95:AG95"/>
    <mergeCell ref="B129:AP129"/>
    <mergeCell ref="J116:O116"/>
    <mergeCell ref="Q116:V116"/>
    <mergeCell ref="D117:I117"/>
    <mergeCell ref="J118:O118"/>
    <mergeCell ref="N115:Q115"/>
    <mergeCell ref="S115:V115"/>
    <mergeCell ref="B128:AP128"/>
    <mergeCell ref="B122:AP122"/>
    <mergeCell ref="B124:AP124"/>
    <mergeCell ref="B125:AP125"/>
    <mergeCell ref="B126:AP126"/>
    <mergeCell ref="J115:L115"/>
    <mergeCell ref="B123:AP123"/>
    <mergeCell ref="C116:H116"/>
    <mergeCell ref="B127:AP127"/>
    <mergeCell ref="AI115:AL115"/>
    <mergeCell ref="X115:Y115"/>
    <mergeCell ref="AA115:AC115"/>
    <mergeCell ref="A4:F4"/>
    <mergeCell ref="AJ4:AP4"/>
    <mergeCell ref="H69:N70"/>
    <mergeCell ref="H68:N68"/>
    <mergeCell ref="A68:G68"/>
    <mergeCell ref="U31:Y31"/>
    <mergeCell ref="AA51:AE51"/>
    <mergeCell ref="AA53:AE53"/>
    <mergeCell ref="S16:W16"/>
    <mergeCell ref="S17:W17"/>
    <mergeCell ref="U35:Y35"/>
    <mergeCell ref="AJ13:AP13"/>
    <mergeCell ref="AJ10:AP11"/>
    <mergeCell ref="H10:AI10"/>
    <mergeCell ref="H11:AI11"/>
    <mergeCell ref="A10:F10"/>
    <mergeCell ref="AJ68:AP68"/>
    <mergeCell ref="H17:J17"/>
    <mergeCell ref="AA43:AE43"/>
    <mergeCell ref="AJ66:AP66"/>
    <mergeCell ref="L4:P4"/>
    <mergeCell ref="R4:V4"/>
    <mergeCell ref="W4:AA4"/>
    <mergeCell ref="A11:G11"/>
    <mergeCell ref="B130:AP130"/>
    <mergeCell ref="U113:Z113"/>
    <mergeCell ref="M113:S113"/>
    <mergeCell ref="AB113:AG113"/>
    <mergeCell ref="H66:N66"/>
    <mergeCell ref="AH77:AP80"/>
    <mergeCell ref="O69:AA70"/>
    <mergeCell ref="AA98:AG98"/>
    <mergeCell ref="AA112:AG112"/>
    <mergeCell ref="AA104:AG104"/>
    <mergeCell ref="AJ113:AP113"/>
    <mergeCell ref="C115:H115"/>
    <mergeCell ref="B120:AP120"/>
    <mergeCell ref="B121:AP121"/>
    <mergeCell ref="A112:D112"/>
    <mergeCell ref="A105:D105"/>
    <mergeCell ref="A108:D108"/>
    <mergeCell ref="E112:J112"/>
    <mergeCell ref="K112:P112"/>
    <mergeCell ref="E111:J111"/>
    <mergeCell ref="AH110:AP110"/>
    <mergeCell ref="AB68:AI68"/>
    <mergeCell ref="AB69:AI69"/>
    <mergeCell ref="AE115:AG115"/>
    <mergeCell ref="AH112:AP112"/>
    <mergeCell ref="K97:P97"/>
    <mergeCell ref="K98:P98"/>
    <mergeCell ref="K109:P109"/>
    <mergeCell ref="AH92:AP92"/>
    <mergeCell ref="AH93:AP93"/>
    <mergeCell ref="AH94:AP94"/>
    <mergeCell ref="AH95:AP95"/>
    <mergeCell ref="AH96:AP96"/>
    <mergeCell ref="AH97:AP97"/>
    <mergeCell ref="AH98:AP98"/>
    <mergeCell ref="AH108:AP108"/>
    <mergeCell ref="AH109:AP109"/>
    <mergeCell ref="AA111:AG111"/>
    <mergeCell ref="Q108:Z108"/>
    <mergeCell ref="Q109:Z109"/>
    <mergeCell ref="Q110:Z110"/>
    <mergeCell ref="Q111:Z111"/>
    <mergeCell ref="AH104:AP104"/>
    <mergeCell ref="AH105:AP105"/>
    <mergeCell ref="AH106:AP106"/>
    <mergeCell ref="Q101:Z101"/>
    <mergeCell ref="Q102:Z102"/>
    <mergeCell ref="K111:P111"/>
    <mergeCell ref="A90:D90"/>
    <mergeCell ref="A91:D91"/>
    <mergeCell ref="A92:D92"/>
    <mergeCell ref="A93:D93"/>
    <mergeCell ref="A97:D97"/>
    <mergeCell ref="A98:D98"/>
    <mergeCell ref="E89:J89"/>
    <mergeCell ref="E94:J94"/>
    <mergeCell ref="E97:J97"/>
    <mergeCell ref="E90:J90"/>
    <mergeCell ref="E91:J91"/>
    <mergeCell ref="E92:J92"/>
    <mergeCell ref="A103:D103"/>
    <mergeCell ref="A95:D95"/>
    <mergeCell ref="A96:D96"/>
    <mergeCell ref="A101:D101"/>
    <mergeCell ref="A102:D102"/>
    <mergeCell ref="A94:D94"/>
    <mergeCell ref="A99:D99"/>
    <mergeCell ref="A100:D100"/>
    <mergeCell ref="E102:J102"/>
    <mergeCell ref="E101:J101"/>
    <mergeCell ref="E99:J99"/>
    <mergeCell ref="E100:J100"/>
    <mergeCell ref="AH107:AP107"/>
    <mergeCell ref="AA101:AG101"/>
    <mergeCell ref="AA102:AG102"/>
    <mergeCell ref="AA99:AG99"/>
    <mergeCell ref="AA100:AG100"/>
    <mergeCell ref="AA106:AG106"/>
    <mergeCell ref="Q103:Z103"/>
    <mergeCell ref="Q104:Z104"/>
    <mergeCell ref="Q105:Z105"/>
    <mergeCell ref="Q106:Z106"/>
    <mergeCell ref="Q107:Z107"/>
    <mergeCell ref="AH99:AP99"/>
    <mergeCell ref="AH100:AP100"/>
    <mergeCell ref="AH101:AP101"/>
    <mergeCell ref="AH102:AP102"/>
    <mergeCell ref="AH103:AP103"/>
    <mergeCell ref="AS107:AW109"/>
    <mergeCell ref="S112:Z112"/>
    <mergeCell ref="Q112:R112"/>
    <mergeCell ref="Q81:Z81"/>
    <mergeCell ref="Q82:Z82"/>
    <mergeCell ref="Q83:Z83"/>
    <mergeCell ref="Q84:Z84"/>
    <mergeCell ref="Q85:Z85"/>
    <mergeCell ref="Q86:Z86"/>
    <mergeCell ref="Q87:Z87"/>
    <mergeCell ref="Q88:Z88"/>
    <mergeCell ref="Q89:Z89"/>
    <mergeCell ref="Q90:Z90"/>
    <mergeCell ref="Q91:Z91"/>
    <mergeCell ref="Q92:Z92"/>
    <mergeCell ref="Q93:Z93"/>
    <mergeCell ref="Q94:Z94"/>
    <mergeCell ref="Q95:Z95"/>
    <mergeCell ref="Q96:Z96"/>
    <mergeCell ref="Q97:Z97"/>
    <mergeCell ref="Q98:Z98"/>
    <mergeCell ref="Q99:Z99"/>
    <mergeCell ref="Q100:Z100"/>
    <mergeCell ref="AH111:AP111"/>
  </mergeCells>
  <phoneticPr fontId="43" type="noConversion"/>
  <conditionalFormatting sqref="S112">
    <cfRule type="cellIs" dxfId="505" priority="45" stopIfTrue="1" operator="between">
      <formula>41998</formula>
      <formula>42002</formula>
    </cfRule>
  </conditionalFormatting>
  <conditionalFormatting sqref="Q75:R75">
    <cfRule type="expression" dxfId="504" priority="133" stopIfTrue="1">
      <formula>OR(#REF!&gt;TODAY(),#REF!&gt;$G$20)</formula>
    </cfRule>
  </conditionalFormatting>
  <conditionalFormatting sqref="W4 R4 L4">
    <cfRule type="expression" dxfId="503" priority="137" stopIfTrue="1">
      <formula>L4&lt;&gt;TypeChantier</formula>
    </cfRule>
  </conditionalFormatting>
  <conditionalFormatting sqref="AA82:AG111">
    <cfRule type="expression" dxfId="502" priority="11">
      <formula>FinDélai&gt;$E82</formula>
    </cfRule>
    <cfRule type="expression" dxfId="501" priority="31">
      <formula>$K81+1&gt;FinTravaux</formula>
    </cfRule>
  </conditionalFormatting>
  <conditionalFormatting sqref="A115:C115 M115:N115 R115:S115 W115:X115 Z115:AA115 AD115:AE115 AH115:AI115 AM115 I115:J115">
    <cfRule type="expression" dxfId="500" priority="392" stopIfTrue="1">
      <formula>$H$114="moyenne"</formula>
    </cfRule>
  </conditionalFormatting>
  <conditionalFormatting sqref="J116">
    <cfRule type="cellIs" dxfId="499" priority="29" operator="equal">
      <formula>0</formula>
    </cfRule>
  </conditionalFormatting>
  <conditionalFormatting sqref="U35:Y35">
    <cfRule type="cellIs" priority="24" stopIfTrue="1" operator="greaterThanOrEqual">
      <formula>1</formula>
    </cfRule>
  </conditionalFormatting>
  <conditionalFormatting sqref="Q82:Q111">
    <cfRule type="expression" dxfId="498" priority="23">
      <formula>$K81+1&gt;FinTravaux</formula>
    </cfRule>
  </conditionalFormatting>
  <conditionalFormatting sqref="O21:U21">
    <cfRule type="expression" priority="21" stopIfTrue="1">
      <formula>$O$21&gt;0</formula>
    </cfRule>
  </conditionalFormatting>
  <conditionalFormatting sqref="K82:P111">
    <cfRule type="expression" dxfId="497" priority="13">
      <formula>FinDélai&gt;$E82</formula>
    </cfRule>
    <cfRule type="expression" dxfId="496" priority="20">
      <formula>$K81+1&gt;FinTravaux</formula>
    </cfRule>
  </conditionalFormatting>
  <conditionalFormatting sqref="A82:D111">
    <cfRule type="expression" dxfId="495" priority="10">
      <formula>FinDélai&gt;$E82</formula>
    </cfRule>
    <cfRule type="expression" dxfId="494" priority="19">
      <formula>$K81+1&gt;FinTravaux</formula>
    </cfRule>
  </conditionalFormatting>
  <conditionalFormatting sqref="E82:J111">
    <cfRule type="expression" dxfId="493" priority="9">
      <formula>FinDélai&gt;$E82</formula>
    </cfRule>
    <cfRule type="expression" dxfId="492" priority="14">
      <formula>$K81+1&gt;FinTravaux</formula>
    </cfRule>
  </conditionalFormatting>
  <conditionalFormatting sqref="Q82:Z111">
    <cfRule type="expression" dxfId="491" priority="12">
      <formula>FinDélai&gt;$E82</formula>
    </cfRule>
  </conditionalFormatting>
  <conditionalFormatting sqref="AH82:AP111">
    <cfRule type="expression" dxfId="490" priority="4">
      <formula>FinDélai&gt;$E82</formula>
    </cfRule>
    <cfRule type="expression" dxfId="489" priority="5">
      <formula>$K81+1&gt;FinTravaux</formula>
    </cfRule>
  </conditionalFormatting>
  <conditionalFormatting sqref="A82:AP111">
    <cfRule type="expression" dxfId="488" priority="1">
      <formula>$E82=FinTravaux+1</formula>
    </cfRule>
  </conditionalFormatting>
  <conditionalFormatting sqref="AH81:AP111">
    <cfRule type="expression" dxfId="487" priority="8">
      <formula>ISBLANK($AA81)=TRUE</formula>
    </cfRule>
  </conditionalFormatting>
  <dataValidations disablePrompts="1" count="7">
    <dataValidation type="decimal" errorStyle="warning" allowBlank="1" showInputMessage="1" showErrorMessage="1" errorTitle="Coefficient de révision" error="Le coefficient de révision est inférieur à 0,75 ou supérieur à 1,25, ce qui parraît extrême" sqref="R75 AW77:AW78 AT76" xr:uid="{04AD98F4-73AB-40D4-B4C4-8C0DBF40B320}">
      <formula1>0.75</formula1>
      <formula2>1.25</formula2>
    </dataValidation>
    <dataValidation type="decimal" errorStyle="warning" allowBlank="1" showInputMessage="1" showErrorMessage="1" errorTitle="Montant trop élevé" error="Le montant entré pour les travaux facturés dans la période donne un montant total des travaux réalisés suppérieur à la commande et aux suppléments." sqref="Q75 AU77:AU79 AR76" xr:uid="{48A42B7D-C6B4-4884-B3B6-E8BC748D580F}">
      <formula1>0</formula1>
      <formula2>SUM($G$11:$G$12)</formula2>
    </dataValidation>
    <dataValidation type="decimal" operator="lessThanOrEqual" allowBlank="1" showInputMessage="1" showErrorMessage="1" sqref="AA81:AG81" xr:uid="{3DBC23F6-2490-431E-AEE7-16BECB13F273}">
      <formula1>AQ81+1</formula1>
    </dataValidation>
    <dataValidation type="decimal" errorStyle="warning" operator="lessThanOrEqual" allowBlank="1" errorTitle="Etats d'avancement" error="Le montant de l'état d'avancement est trop important: la somme des états d'avancements doit être inférieur à 95% du montant base de commande augmenté des décomptes approuvés par la SLRB." sqref="Q99:Q111 Y97:Y111 Y83 Y85 Y87 Y89 Y91 Y93 Y95 Q83:Q97" xr:uid="{EDFAF50F-73E0-49FA-A053-E4253D39194D}">
      <formula1>AA35</formula1>
    </dataValidation>
    <dataValidation type="custom" errorStyle="warning" operator="lessThanOrEqual" allowBlank="1" showInputMessage="1" showErrorMessage="1" errorTitle="Indice de révision" error="l'indice de révision pendant la période de retard doit être inférieur ou égal à la moyenne des indices des mois entiers pendant le délai des travaux." sqref="AA82:AG111" xr:uid="{371BA6A2-8052-4786-BBAD-55CBE237EC6A}">
      <formula1>IF(AQ82=0,AA82&lt;=$AQ$80,AA82&gt;0)</formula1>
    </dataValidation>
    <dataValidation type="decimal" errorStyle="warning" operator="lessThanOrEqual" allowBlank="1" errorTitle="Etats d'avancement" error="Le montant de l'état d'avancement est trop important: la somme des états d'avancements doit être inférieur à 95% du montant base de commande augmenté des décomptes approuvés par la SLRB." sqref="Q98" xr:uid="{0B48955D-381E-4969-B9D8-3C1CF3A72316}">
      <formula1>#REF!</formula1>
    </dataValidation>
    <dataValidation type="decimal" errorStyle="warning" operator="lessThanOrEqual" allowBlank="1" errorTitle="Etats d'avancement" error="Le montant de l'état d'avancement est trop important: la somme des états d'avancements doit être inférieur à 95% du montant base de commande augmenté des décomptes approuvés par la SLRB." sqref="Q81:Q82" xr:uid="{7D4F4403-08F7-4394-A5E6-CEFE49A5E859}">
      <formula1>AA30</formula1>
    </dataValidation>
  </dataValidations>
  <printOptions horizontalCentered="1" verticalCentered="1"/>
  <pageMargins left="0.19685039370078741" right="0.19685039370078741" top="0.19685039370078741" bottom="0" header="0" footer="0"/>
  <pageSetup paperSize="9" fitToHeight="0" orientation="portrait" r:id="rId1"/>
  <headerFooter alignWithMargins="0"/>
  <rowBreaks count="1" manualBreakCount="1">
    <brk id="75" max="41" man="1"/>
  </rowBreaks>
  <ignoredErrors>
    <ignoredError sqref="AH112 AH110 AH81 AH82 AH83 AH84 AH85 AH86 AH87 AH88 AH89 AH90 AH91 AH92 AH93 AH94 AH95 AH96 AH97 AH98 AH99 AH100 AH101 AH102 AH103 AH104 AH105 AH106 AH107 AH108 AH109 AA51 H66" unlockedFormula="1"/>
  </ignoredErrors>
  <legacyDrawing r:id="rId2"/>
  <extLst>
    <ext xmlns:x14="http://schemas.microsoft.com/office/spreadsheetml/2009/9/main" uri="{78C0D931-6437-407d-A8EE-F0AAD7539E65}">
      <x14:conditionalFormattings>
        <x14:conditionalFormatting xmlns:xm="http://schemas.microsoft.com/office/excel/2006/main">
          <x14:cfRule type="expression" priority="26" id="{6F18B6CA-5E8A-4C6C-B5D1-034F3822F7AF}">
            <xm:f>'dv10 - dv10bis'!$U$48:$AD$48&lt;&gt;0</xm:f>
            <x14:dxf>
              <fill>
                <patternFill patternType="gray125">
                  <fgColor rgb="FFFF0000"/>
                </patternFill>
              </fill>
            </x14:dxf>
          </x14:cfRule>
          <xm:sqref>U35:Y35</xm:sqref>
        </x14:conditionalFormatting>
        <x14:conditionalFormatting xmlns:xm="http://schemas.microsoft.com/office/excel/2006/main">
          <x14:cfRule type="expression" priority="2" id="{4CFB6CEF-C190-4601-813A-2D44D315C979}">
            <xm:f>ISBLANK(données!$P$19)=TRUE</xm:f>
            <x14:dxf>
              <font>
                <color theme="0"/>
              </font>
            </x14:dxf>
          </x14:cfRule>
          <xm:sqref>A82:AP111</xm:sqref>
        </x14:conditionalFormatting>
        <x14:conditionalFormatting xmlns:xm="http://schemas.microsoft.com/office/excel/2006/main">
          <x14:cfRule type="expression" priority="408" id="{8BDBDCD0-DC69-4376-BF9F-053219D70A18}">
            <xm:f>'dv8'!$AE$24&gt;'dv8'!$K$22</xm:f>
            <x14:dxf>
              <font>
                <color auto="1"/>
              </font>
              <fill>
                <patternFill patternType="lightGray">
                  <fgColor rgb="FFFF0000"/>
                  <bgColor auto="1"/>
                </patternFill>
              </fill>
            </x14:dxf>
          </x14:cfRule>
          <xm:sqref>O21:U21</xm:sqref>
        </x14:conditionalFormatting>
      </x14:conditionalFormatting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outlinePr summaryBelow="0"/>
    <pageSetUpPr fitToPage="1"/>
  </sheetPr>
  <dimension ref="A1:CC126"/>
  <sheetViews>
    <sheetView zoomScaleNormal="100" zoomScaleSheetLayoutView="70" workbookViewId="0">
      <selection activeCell="AG10" sqref="AG10:AI10"/>
    </sheetView>
  </sheetViews>
  <sheetFormatPr baseColWidth="10" defaultColWidth="11.44140625" defaultRowHeight="13.2" x14ac:dyDescent="0.25"/>
  <cols>
    <col min="1" max="3" width="2.88671875" style="917" customWidth="1"/>
    <col min="4" max="26" width="2.44140625" style="917" customWidth="1"/>
    <col min="27" max="27" width="5.5546875" style="917" customWidth="1"/>
    <col min="28" max="31" width="2.5546875" style="917" customWidth="1"/>
    <col min="32" max="41" width="2.44140625" style="917" customWidth="1"/>
    <col min="42" max="42" width="7.5546875" style="917" customWidth="1"/>
    <col min="43" max="45" width="11.44140625" style="256" customWidth="1"/>
    <col min="46" max="46" width="11.44140625" style="175" customWidth="1"/>
    <col min="47" max="47" width="15.44140625" style="175" customWidth="1"/>
    <col min="48" max="16384" width="11.44140625" style="917"/>
  </cols>
  <sheetData>
    <row r="1" spans="1:51" s="89" customFormat="1" ht="17.399999999999999" x14ac:dyDescent="0.3">
      <c r="A1" s="1769" t="s">
        <v>186</v>
      </c>
      <c r="B1" s="1769"/>
      <c r="C1" s="1769"/>
      <c r="D1" s="1769"/>
      <c r="E1" s="1769"/>
      <c r="F1" s="1769"/>
      <c r="G1" s="1769"/>
      <c r="H1" s="1769"/>
      <c r="I1" s="1769"/>
      <c r="J1" s="1769"/>
      <c r="K1" s="1769"/>
      <c r="L1" s="1769"/>
      <c r="M1" s="1769"/>
      <c r="N1" s="1769"/>
      <c r="O1" s="1769"/>
      <c r="P1" s="1769"/>
      <c r="Q1" s="1769"/>
      <c r="R1" s="1769"/>
      <c r="S1" s="1769"/>
      <c r="T1" s="1769"/>
      <c r="U1" s="1769"/>
      <c r="V1" s="1769"/>
      <c r="W1" s="1769"/>
      <c r="X1" s="1769"/>
      <c r="Y1" s="1769"/>
      <c r="Z1" s="1769"/>
      <c r="AA1" s="1769"/>
      <c r="AB1" s="1769"/>
      <c r="AC1" s="1769"/>
      <c r="AD1" s="1769"/>
      <c r="AE1" s="1769"/>
      <c r="AF1" s="1769"/>
      <c r="AG1" s="1769"/>
      <c r="AH1" s="1769"/>
      <c r="AI1" s="1769"/>
      <c r="AJ1" s="1769"/>
      <c r="AK1" s="1769"/>
      <c r="AL1" s="1769"/>
      <c r="AM1" s="1769"/>
      <c r="AN1" s="1769"/>
      <c r="AO1" s="1769"/>
      <c r="AR1" s="256"/>
      <c r="AT1" s="239"/>
      <c r="AU1" s="239"/>
    </row>
    <row r="2" spans="1:51" s="92" customFormat="1" ht="17.399999999999999" x14ac:dyDescent="0.3">
      <c r="A2" s="1770" t="s">
        <v>442</v>
      </c>
      <c r="B2" s="1770"/>
      <c r="C2" s="1770"/>
      <c r="D2" s="1770"/>
      <c r="E2" s="1770"/>
      <c r="F2" s="1770"/>
      <c r="G2" s="1770"/>
      <c r="H2" s="1770"/>
      <c r="I2" s="1770"/>
      <c r="J2" s="1770"/>
      <c r="K2" s="1770"/>
      <c r="L2" s="1770"/>
      <c r="M2" s="1770"/>
      <c r="N2" s="1770"/>
      <c r="O2" s="1770"/>
      <c r="P2" s="1770"/>
      <c r="Q2" s="1770"/>
      <c r="R2" s="1770"/>
      <c r="S2" s="1770"/>
      <c r="T2" s="1770"/>
      <c r="U2" s="1770"/>
      <c r="V2" s="1770"/>
      <c r="W2" s="1770"/>
      <c r="X2" s="1770"/>
      <c r="Y2" s="1770"/>
      <c r="Z2" s="1770"/>
      <c r="AA2" s="1770"/>
      <c r="AB2" s="1770"/>
      <c r="AC2" s="1770"/>
      <c r="AD2" s="1770"/>
      <c r="AE2" s="1770"/>
      <c r="AF2" s="1770"/>
      <c r="AG2" s="1770"/>
      <c r="AH2" s="1770"/>
      <c r="AI2" s="1770"/>
      <c r="AJ2" s="1770"/>
      <c r="AK2" s="1770"/>
      <c r="AL2" s="1770"/>
      <c r="AM2" s="1770"/>
      <c r="AN2" s="1770"/>
      <c r="AO2" s="1770"/>
      <c r="AR2" s="257"/>
      <c r="AT2" s="240"/>
      <c r="AU2" s="240"/>
    </row>
    <row r="3" spans="1:51" x14ac:dyDescent="0.25">
      <c r="A3" s="917" t="str">
        <f>données!A5</f>
        <v>version 2021 (1)</v>
      </c>
      <c r="AR3" s="258"/>
    </row>
    <row r="4" spans="1:51" x14ac:dyDescent="0.25">
      <c r="A4" s="1620" t="s">
        <v>100</v>
      </c>
      <c r="B4" s="1620"/>
      <c r="C4" s="1620"/>
      <c r="D4" s="1620"/>
      <c r="E4" s="1620"/>
      <c r="F4" s="1620"/>
      <c r="G4" s="1780"/>
      <c r="H4" s="1519" t="s">
        <v>97</v>
      </c>
      <c r="I4" s="1520"/>
      <c r="J4" s="1520"/>
      <c r="K4" s="269"/>
      <c r="L4" s="1647" t="s">
        <v>488</v>
      </c>
      <c r="M4" s="1647"/>
      <c r="N4" s="1647"/>
      <c r="O4" s="1647"/>
      <c r="P4" s="1647"/>
      <c r="Q4" s="1647"/>
      <c r="R4" s="1647" t="s">
        <v>484</v>
      </c>
      <c r="S4" s="1647"/>
      <c r="T4" s="1647"/>
      <c r="U4" s="1647"/>
      <c r="V4" s="1647"/>
      <c r="W4" s="1647" t="s">
        <v>489</v>
      </c>
      <c r="X4" s="1647"/>
      <c r="Y4" s="1647"/>
      <c r="Z4" s="1647"/>
      <c r="AA4" s="1647"/>
      <c r="AB4" s="1133" t="s">
        <v>42</v>
      </c>
      <c r="AC4" s="1276"/>
      <c r="AD4" s="1276"/>
      <c r="AE4" s="1276"/>
      <c r="AF4" s="1276"/>
      <c r="AG4" s="1134"/>
      <c r="AH4" s="1621" t="s">
        <v>101</v>
      </c>
      <c r="AI4" s="1622"/>
      <c r="AJ4" s="1622"/>
      <c r="AK4" s="1622"/>
      <c r="AL4" s="1622"/>
      <c r="AM4" s="1622"/>
      <c r="AN4" s="1622"/>
      <c r="AO4" s="1622"/>
      <c r="AP4" s="20"/>
      <c r="AQ4" s="259"/>
      <c r="AR4" s="258"/>
    </row>
    <row r="5" spans="1:51" ht="12.75" customHeight="1" x14ac:dyDescent="0.25">
      <c r="A5" s="1123" t="s">
        <v>137</v>
      </c>
      <c r="B5" s="1123"/>
      <c r="C5" s="1123"/>
      <c r="D5" s="1744">
        <f>données!D7</f>
        <v>0</v>
      </c>
      <c r="E5" s="1744"/>
      <c r="F5" s="1744"/>
      <c r="G5" s="1779"/>
      <c r="H5" s="269" t="s">
        <v>141</v>
      </c>
      <c r="I5" s="1701">
        <f>données!$J$7</f>
        <v>0</v>
      </c>
      <c r="J5" s="1701"/>
      <c r="K5" s="1701"/>
      <c r="L5" s="1701"/>
      <c r="M5" s="1701"/>
      <c r="N5" s="1701"/>
      <c r="O5" s="1701"/>
      <c r="P5" s="1701"/>
      <c r="Q5" s="1701"/>
      <c r="R5" s="1701"/>
      <c r="S5" s="1701"/>
      <c r="T5" s="1701"/>
      <c r="U5" s="1701"/>
      <c r="V5" s="1701"/>
      <c r="W5" s="1701"/>
      <c r="X5" s="1701"/>
      <c r="Y5" s="1701"/>
      <c r="Z5" s="1701"/>
      <c r="AA5" s="1701"/>
      <c r="AB5" s="1701"/>
      <c r="AC5" s="1701"/>
      <c r="AD5" s="1701"/>
      <c r="AE5" s="1701"/>
      <c r="AF5" s="1701"/>
      <c r="AG5" s="1382"/>
      <c r="AH5" s="1743">
        <f>données!$AI$7</f>
        <v>0</v>
      </c>
      <c r="AI5" s="1744"/>
      <c r="AJ5" s="1744"/>
      <c r="AK5" s="1744"/>
      <c r="AL5" s="1744"/>
      <c r="AM5" s="1744"/>
      <c r="AN5" s="1744"/>
      <c r="AO5" s="1744"/>
      <c r="AP5" s="994"/>
      <c r="AQ5" s="163"/>
      <c r="AR5" s="258"/>
    </row>
    <row r="6" spans="1:51" ht="12.75" customHeight="1" x14ac:dyDescent="0.25">
      <c r="A6" s="1724">
        <f>données!A8</f>
        <v>0</v>
      </c>
      <c r="B6" s="1724"/>
      <c r="C6" s="1724"/>
      <c r="D6" s="1724"/>
      <c r="E6" s="1724"/>
      <c r="F6" s="1724"/>
      <c r="G6" s="1725"/>
      <c r="H6" s="269" t="s">
        <v>138</v>
      </c>
      <c r="I6" s="1703"/>
      <c r="J6" s="1703"/>
      <c r="K6" s="1703"/>
      <c r="L6" s="1703"/>
      <c r="M6" s="1703"/>
      <c r="N6" s="1703"/>
      <c r="O6" s="1703"/>
      <c r="P6" s="1703"/>
      <c r="Q6" s="1703"/>
      <c r="R6" s="1703"/>
      <c r="S6" s="1703"/>
      <c r="T6" s="1703"/>
      <c r="U6" s="1703"/>
      <c r="V6" s="1703"/>
      <c r="W6" s="1703"/>
      <c r="X6" s="1703"/>
      <c r="Y6" s="1703"/>
      <c r="Z6" s="1703"/>
      <c r="AA6" s="1703"/>
      <c r="AB6" s="1703"/>
      <c r="AC6" s="1703"/>
      <c r="AD6" s="1703"/>
      <c r="AE6" s="1703"/>
      <c r="AF6" s="1703"/>
      <c r="AG6" s="764" t="s">
        <v>44</v>
      </c>
      <c r="AH6" s="1755">
        <f>données!$AI$8</f>
        <v>0</v>
      </c>
      <c r="AI6" s="1756"/>
      <c r="AJ6" s="1756"/>
      <c r="AK6" s="1756"/>
      <c r="AL6" s="1756"/>
      <c r="AM6" s="1756"/>
      <c r="AN6" s="1756"/>
      <c r="AO6" s="1756"/>
      <c r="AP6" s="994"/>
      <c r="AQ6" s="163"/>
      <c r="AR6" s="258"/>
    </row>
    <row r="7" spans="1:51" ht="12.15" customHeight="1" x14ac:dyDescent="0.25">
      <c r="A7" s="1724">
        <f>données!A9</f>
        <v>0</v>
      </c>
      <c r="B7" s="1724"/>
      <c r="C7" s="1724"/>
      <c r="D7" s="1724"/>
      <c r="E7" s="1724"/>
      <c r="F7" s="1724"/>
      <c r="G7" s="1725"/>
      <c r="H7" s="269" t="s">
        <v>140</v>
      </c>
      <c r="I7" s="269"/>
      <c r="J7" s="269"/>
      <c r="K7" s="269"/>
      <c r="L7" s="269"/>
      <c r="M7" s="1695">
        <f>données!$M$9</f>
        <v>0</v>
      </c>
      <c r="N7" s="1695"/>
      <c r="O7" s="1695"/>
      <c r="P7" s="1695"/>
      <c r="Q7" s="1695"/>
      <c r="R7" s="1695"/>
      <c r="S7" s="1695"/>
      <c r="T7" s="1695"/>
      <c r="U7" s="1695"/>
      <c r="V7" s="1695"/>
      <c r="W7" s="1695"/>
      <c r="X7" s="1695"/>
      <c r="Y7" s="1695"/>
      <c r="Z7" s="1695"/>
      <c r="AA7" s="1695"/>
      <c r="AB7" s="1695"/>
      <c r="AC7" s="1695"/>
      <c r="AD7" s="1695"/>
      <c r="AE7" s="1695"/>
      <c r="AF7" s="1695"/>
      <c r="AG7" s="1995"/>
      <c r="AH7" s="1755">
        <f>données!$AI$9</f>
        <v>0</v>
      </c>
      <c r="AI7" s="1756"/>
      <c r="AJ7" s="1756"/>
      <c r="AK7" s="1756"/>
      <c r="AL7" s="1756"/>
      <c r="AM7" s="1756"/>
      <c r="AN7" s="1756"/>
      <c r="AO7" s="1756"/>
      <c r="AP7" s="994"/>
      <c r="AQ7" s="163"/>
      <c r="AR7" s="258"/>
    </row>
    <row r="8" spans="1:51" x14ac:dyDescent="0.25">
      <c r="A8" s="1123" t="s">
        <v>138</v>
      </c>
      <c r="B8" s="1726">
        <f>données!B10</f>
        <v>0</v>
      </c>
      <c r="C8" s="1726"/>
      <c r="D8" s="1726"/>
      <c r="E8" s="1726"/>
      <c r="F8" s="1726"/>
      <c r="G8" s="1727"/>
      <c r="H8" s="269" t="s">
        <v>139</v>
      </c>
      <c r="I8" s="269"/>
      <c r="J8" s="269"/>
      <c r="K8" s="269"/>
      <c r="L8" s="1276"/>
      <c r="M8" s="1728">
        <f>données!$M$10</f>
        <v>0</v>
      </c>
      <c r="N8" s="1728"/>
      <c r="O8" s="1728"/>
      <c r="P8" s="1728"/>
      <c r="Q8" s="1728"/>
      <c r="R8" s="1728"/>
      <c r="S8" s="1728"/>
      <c r="T8" s="1728"/>
      <c r="U8" s="1728"/>
      <c r="V8" s="1728"/>
      <c r="W8" s="1728"/>
      <c r="X8" s="1728"/>
      <c r="Y8" s="1728"/>
      <c r="Z8" s="1728"/>
      <c r="AA8" s="1728"/>
      <c r="AB8" s="1728"/>
      <c r="AC8" s="1728"/>
      <c r="AD8" s="1728"/>
      <c r="AE8" s="1728"/>
      <c r="AF8" s="1728"/>
      <c r="AG8" s="1729"/>
      <c r="AH8" s="1755" t="str">
        <f>IF(données!$AI$10=0,"",données!$AI$10)</f>
        <v/>
      </c>
      <c r="AI8" s="1756"/>
      <c r="AJ8" s="1756"/>
      <c r="AK8" s="1756"/>
      <c r="AL8" s="1756"/>
      <c r="AM8" s="1756"/>
      <c r="AN8" s="1756"/>
      <c r="AO8" s="1756"/>
      <c r="AP8" s="994"/>
      <c r="AQ8" s="163"/>
      <c r="AR8" s="260"/>
      <c r="AS8" s="163"/>
      <c r="AT8" s="213"/>
      <c r="AU8" s="213"/>
      <c r="AV8" s="994"/>
      <c r="AW8" s="994"/>
      <c r="AX8" s="994"/>
      <c r="AY8" s="994"/>
    </row>
    <row r="9" spans="1:51" x14ac:dyDescent="0.25">
      <c r="A9" s="909"/>
      <c r="B9" s="909"/>
      <c r="C9" s="909"/>
      <c r="D9" s="909"/>
      <c r="E9" s="909"/>
      <c r="F9" s="909"/>
      <c r="G9" s="417"/>
      <c r="H9" s="18"/>
      <c r="I9" s="909"/>
      <c r="J9" s="909"/>
      <c r="K9" s="909"/>
      <c r="L9" s="909"/>
      <c r="M9" s="909"/>
      <c r="N9" s="909"/>
      <c r="O9" s="909"/>
      <c r="P9" s="909"/>
      <c r="Q9" s="909"/>
      <c r="R9" s="909"/>
      <c r="S9" s="909"/>
      <c r="T9" s="909"/>
      <c r="U9" s="909"/>
      <c r="V9" s="909"/>
      <c r="W9" s="909"/>
      <c r="X9" s="909"/>
      <c r="Y9" s="909"/>
      <c r="Z9" s="909"/>
      <c r="AA9" s="909"/>
      <c r="AB9" s="909"/>
      <c r="AC9" s="909"/>
      <c r="AD9" s="909"/>
      <c r="AE9" s="909"/>
      <c r="AF9" s="909"/>
      <c r="AG9" s="909"/>
      <c r="AH9" s="176"/>
      <c r="AI9" s="909"/>
      <c r="AJ9" s="909"/>
      <c r="AK9" s="909"/>
      <c r="AL9" s="909"/>
      <c r="AM9" s="909"/>
      <c r="AN9" s="909"/>
      <c r="AO9" s="909"/>
    </row>
    <row r="10" spans="1:51" ht="21" x14ac:dyDescent="0.4">
      <c r="A10" s="1771" t="str">
        <f>'dv1'!A10:E10</f>
        <v>Ed. 2017</v>
      </c>
      <c r="B10" s="1771"/>
      <c r="C10" s="1771"/>
      <c r="D10" s="1771"/>
      <c r="E10" s="1771"/>
      <c r="F10" s="1771"/>
      <c r="G10" s="1636"/>
      <c r="H10" s="2027" t="s">
        <v>18</v>
      </c>
      <c r="I10" s="2028"/>
      <c r="J10" s="2028"/>
      <c r="K10" s="2028"/>
      <c r="L10" s="2028"/>
      <c r="M10" s="2028"/>
      <c r="N10" s="2028"/>
      <c r="O10" s="2028"/>
      <c r="P10" s="2028"/>
      <c r="Q10" s="2028"/>
      <c r="R10" s="2028"/>
      <c r="S10" s="2028"/>
      <c r="T10" s="2028"/>
      <c r="U10" s="1757">
        <v>9</v>
      </c>
      <c r="V10" s="1757"/>
      <c r="W10" s="1757"/>
      <c r="X10" s="1757"/>
      <c r="Y10" s="1757"/>
      <c r="Z10" s="97"/>
      <c r="AA10" s="2029" t="s">
        <v>126</v>
      </c>
      <c r="AB10" s="2030"/>
      <c r="AC10" s="2030"/>
      <c r="AD10" s="2030"/>
      <c r="AE10" s="2030"/>
      <c r="AF10" s="2030"/>
      <c r="AG10" s="1757"/>
      <c r="AH10" s="1757"/>
      <c r="AI10" s="1758"/>
      <c r="AJ10" s="101" t="s">
        <v>156</v>
      </c>
      <c r="AK10" s="98"/>
      <c r="AL10" s="98"/>
      <c r="AM10" s="98"/>
      <c r="AN10" s="98"/>
      <c r="AO10" s="98"/>
    </row>
    <row r="11" spans="1:51" ht="12.75" customHeight="1" x14ac:dyDescent="0.25">
      <c r="A11" s="1648" t="str">
        <f>'dv1'!A11:F11</f>
        <v>(SLRB/MT 2017)</v>
      </c>
      <c r="B11" s="1648"/>
      <c r="C11" s="1648"/>
      <c r="D11" s="1648"/>
      <c r="E11" s="1648"/>
      <c r="F11" s="1648"/>
      <c r="G11" s="1649"/>
      <c r="H11" s="61"/>
      <c r="I11" s="8"/>
      <c r="J11" s="8"/>
      <c r="K11" s="8"/>
      <c r="L11" s="8"/>
      <c r="M11" s="8"/>
      <c r="N11" s="8"/>
      <c r="O11" s="8"/>
      <c r="P11" s="8"/>
      <c r="Q11" s="8"/>
      <c r="R11" s="8"/>
      <c r="S11" s="8"/>
      <c r="T11" s="8"/>
      <c r="U11" s="8"/>
      <c r="V11" s="8"/>
      <c r="W11" s="8"/>
      <c r="X11" s="8"/>
      <c r="Y11" s="8"/>
      <c r="Z11" s="8"/>
      <c r="AA11" s="2048" t="s">
        <v>127</v>
      </c>
      <c r="AB11" s="2049"/>
      <c r="AC11" s="2049"/>
      <c r="AD11" s="2049"/>
      <c r="AE11" s="2049"/>
      <c r="AF11" s="2049"/>
      <c r="AG11" s="2049"/>
      <c r="AH11" s="2049"/>
      <c r="AI11" s="2050"/>
      <c r="AJ11" s="909"/>
      <c r="AK11" s="909"/>
      <c r="AL11" s="909"/>
      <c r="AM11" s="909"/>
      <c r="AN11" s="909"/>
      <c r="AO11" s="909"/>
    </row>
    <row r="12" spans="1:51" ht="12" customHeight="1" x14ac:dyDescent="0.25"/>
    <row r="13" spans="1:51" x14ac:dyDescent="0.25">
      <c r="A13" s="2051" t="s">
        <v>654</v>
      </c>
      <c r="B13" s="2051"/>
      <c r="C13" s="2051"/>
      <c r="D13" s="2051"/>
      <c r="E13" s="2051"/>
      <c r="F13" s="2051"/>
      <c r="G13" s="2051"/>
      <c r="H13" s="2051"/>
      <c r="I13" s="2051"/>
      <c r="J13" s="2051"/>
      <c r="K13" s="2051"/>
      <c r="L13" s="2051"/>
      <c r="M13" s="2051"/>
      <c r="N13" s="2051"/>
      <c r="O13" s="2051"/>
      <c r="P13" s="2051"/>
      <c r="Q13" s="2051"/>
      <c r="R13" s="2051"/>
      <c r="S13" s="2051"/>
      <c r="T13" s="2051"/>
      <c r="U13" s="2051"/>
      <c r="V13" s="2051"/>
      <c r="W13" s="2051"/>
      <c r="X13" s="2051"/>
      <c r="Y13" s="2051"/>
      <c r="Z13" s="2051"/>
      <c r="AA13" s="2051"/>
      <c r="AB13" s="2051"/>
      <c r="AC13" s="2051"/>
      <c r="AD13" s="2051"/>
      <c r="AE13" s="2051"/>
      <c r="AF13" s="2051"/>
      <c r="AG13" s="2051"/>
      <c r="AH13" s="2051"/>
      <c r="AI13" s="2051"/>
      <c r="AJ13" s="2051"/>
      <c r="AK13" s="2051"/>
      <c r="AL13" s="2051"/>
      <c r="AM13" s="2051"/>
      <c r="AN13" s="2051"/>
      <c r="AO13" s="2051"/>
    </row>
    <row r="14" spans="1:51" x14ac:dyDescent="0.25">
      <c r="A14" s="2052" t="s">
        <v>443</v>
      </c>
      <c r="B14" s="2052"/>
      <c r="C14" s="2052"/>
      <c r="D14" s="2052"/>
      <c r="E14" s="2052"/>
      <c r="F14" s="2052"/>
      <c r="G14" s="2052"/>
      <c r="H14" s="2052"/>
      <c r="I14" s="2052"/>
      <c r="J14" s="2052"/>
      <c r="K14" s="2052"/>
      <c r="L14" s="2052"/>
      <c r="M14" s="2052"/>
      <c r="N14" s="2052"/>
      <c r="O14" s="2052"/>
      <c r="P14" s="2052"/>
      <c r="Q14" s="2052"/>
      <c r="R14" s="2052"/>
      <c r="S14" s="2052"/>
      <c r="T14" s="2052"/>
      <c r="U14" s="2052"/>
      <c r="V14" s="2052"/>
      <c r="W14" s="2052"/>
      <c r="X14" s="2052"/>
      <c r="Y14" s="2052"/>
      <c r="Z14" s="2052"/>
      <c r="AA14" s="2052"/>
      <c r="AB14" s="2052"/>
      <c r="AC14" s="2052"/>
      <c r="AD14" s="2052"/>
      <c r="AE14" s="2052"/>
      <c r="AF14" s="2052"/>
      <c r="AG14" s="2052"/>
      <c r="AH14" s="2052"/>
      <c r="AI14" s="2052"/>
      <c r="AJ14" s="2052"/>
      <c r="AK14" s="2052"/>
      <c r="AL14" s="2052"/>
      <c r="AM14" s="2052"/>
      <c r="AN14" s="2052"/>
      <c r="AO14" s="2052"/>
    </row>
    <row r="15" spans="1:51" ht="13.8" thickBot="1" x14ac:dyDescent="0.3">
      <c r="A15" s="2053"/>
      <c r="B15" s="2053"/>
      <c r="C15" s="2053"/>
      <c r="D15" s="2053"/>
      <c r="E15" s="2053"/>
      <c r="F15" s="2053"/>
      <c r="G15" s="2053"/>
      <c r="H15" s="2053"/>
      <c r="I15" s="2053"/>
      <c r="J15" s="2053"/>
      <c r="K15" s="2053"/>
      <c r="L15" s="2053"/>
      <c r="M15" s="2053"/>
      <c r="N15" s="2053"/>
      <c r="O15" s="2053"/>
      <c r="P15" s="2053"/>
      <c r="Q15" s="2053"/>
      <c r="R15" s="2053"/>
      <c r="S15" s="2053"/>
      <c r="T15" s="2053"/>
      <c r="U15" s="2053"/>
      <c r="V15" s="2053"/>
      <c r="W15" s="2053"/>
      <c r="X15" s="2053"/>
      <c r="Y15" s="2053"/>
      <c r="Z15" s="2053"/>
      <c r="AA15" s="2053"/>
      <c r="AB15" s="2053"/>
      <c r="AC15" s="2053"/>
      <c r="AD15" s="2053"/>
      <c r="AE15" s="2053"/>
      <c r="AF15" s="2053"/>
      <c r="AG15" s="2053"/>
      <c r="AH15" s="2053"/>
      <c r="AI15" s="2053"/>
      <c r="AJ15" s="2053"/>
      <c r="AK15" s="2053"/>
      <c r="AL15" s="2053"/>
      <c r="AM15" s="2053"/>
      <c r="AN15" s="2053"/>
      <c r="AO15" s="2053"/>
    </row>
    <row r="16" spans="1:51" ht="10.5" customHeight="1" x14ac:dyDescent="0.25">
      <c r="A16" s="1746" t="s">
        <v>89</v>
      </c>
      <c r="B16" s="1746"/>
      <c r="C16" s="1747"/>
      <c r="D16" s="1737" t="s">
        <v>444</v>
      </c>
      <c r="E16" s="1738"/>
      <c r="F16" s="1738"/>
      <c r="G16" s="1738"/>
      <c r="H16" s="1738"/>
      <c r="I16" s="1738"/>
      <c r="J16" s="1738"/>
      <c r="K16" s="1738"/>
      <c r="L16" s="1738"/>
      <c r="M16" s="1738"/>
      <c r="N16" s="1738"/>
      <c r="O16" s="1738"/>
      <c r="P16" s="1738"/>
      <c r="Q16" s="1738"/>
      <c r="R16" s="1739"/>
      <c r="S16" s="1745" t="s">
        <v>87</v>
      </c>
      <c r="T16" s="1746"/>
      <c r="U16" s="1746"/>
      <c r="V16" s="1746"/>
      <c r="W16" s="1746"/>
      <c r="X16" s="1746"/>
      <c r="Y16" s="1746"/>
      <c r="Z16" s="1747"/>
      <c r="AA16" s="1831" t="s">
        <v>75</v>
      </c>
      <c r="AB16" s="1822" t="s">
        <v>74</v>
      </c>
      <c r="AC16" s="1823"/>
      <c r="AD16" s="1823"/>
      <c r="AE16" s="1824"/>
      <c r="AF16" s="1737" t="s">
        <v>285</v>
      </c>
      <c r="AG16" s="1738"/>
      <c r="AH16" s="1738"/>
      <c r="AI16" s="1738"/>
      <c r="AJ16" s="1738"/>
      <c r="AK16" s="1738"/>
      <c r="AL16" s="1738"/>
      <c r="AM16" s="1738"/>
      <c r="AN16" s="1738"/>
      <c r="AO16" s="1738"/>
      <c r="AP16" s="992"/>
      <c r="AS16" s="1001"/>
    </row>
    <row r="17" spans="1:47" ht="26.4" customHeight="1" x14ac:dyDescent="0.25">
      <c r="A17" s="1774"/>
      <c r="B17" s="1774"/>
      <c r="C17" s="1775"/>
      <c r="D17" s="1589"/>
      <c r="E17" s="1590"/>
      <c r="F17" s="1590"/>
      <c r="G17" s="1590"/>
      <c r="H17" s="1590"/>
      <c r="I17" s="1590"/>
      <c r="J17" s="1590"/>
      <c r="K17" s="1590"/>
      <c r="L17" s="1590"/>
      <c r="M17" s="1590"/>
      <c r="N17" s="1590"/>
      <c r="O17" s="1590"/>
      <c r="P17" s="1590"/>
      <c r="Q17" s="1590"/>
      <c r="R17" s="1591"/>
      <c r="S17" s="1748"/>
      <c r="T17" s="1749"/>
      <c r="U17" s="1749"/>
      <c r="V17" s="1749"/>
      <c r="W17" s="1749"/>
      <c r="X17" s="1749"/>
      <c r="Y17" s="1749"/>
      <c r="Z17" s="1750"/>
      <c r="AA17" s="1832"/>
      <c r="AB17" s="1825"/>
      <c r="AC17" s="1826"/>
      <c r="AD17" s="1826"/>
      <c r="AE17" s="1827"/>
      <c r="AF17" s="1592"/>
      <c r="AG17" s="1593"/>
      <c r="AH17" s="1593"/>
      <c r="AI17" s="1593"/>
      <c r="AJ17" s="1593"/>
      <c r="AK17" s="1593"/>
      <c r="AL17" s="1593"/>
      <c r="AM17" s="1593"/>
      <c r="AN17" s="1593"/>
      <c r="AO17" s="1593"/>
      <c r="AP17" s="994"/>
      <c r="AS17" s="1001"/>
    </row>
    <row r="18" spans="1:47" ht="21.75" customHeight="1" x14ac:dyDescent="0.25">
      <c r="A18" s="1749"/>
      <c r="B18" s="1749"/>
      <c r="C18" s="1750"/>
      <c r="D18" s="1592"/>
      <c r="E18" s="1593"/>
      <c r="F18" s="1593"/>
      <c r="G18" s="1593"/>
      <c r="H18" s="1593"/>
      <c r="I18" s="1593"/>
      <c r="J18" s="1593"/>
      <c r="K18" s="1593"/>
      <c r="L18" s="1593"/>
      <c r="M18" s="1593"/>
      <c r="N18" s="1593"/>
      <c r="O18" s="1593"/>
      <c r="P18" s="1593"/>
      <c r="Q18" s="1593"/>
      <c r="R18" s="1594"/>
      <c r="S18" s="2040" t="s">
        <v>76</v>
      </c>
      <c r="T18" s="2041"/>
      <c r="U18" s="2041"/>
      <c r="V18" s="2042"/>
      <c r="W18" s="2040" t="s">
        <v>77</v>
      </c>
      <c r="X18" s="2041"/>
      <c r="Y18" s="2041"/>
      <c r="Z18" s="2042"/>
      <c r="AA18" s="1833"/>
      <c r="AB18" s="1828"/>
      <c r="AC18" s="1829"/>
      <c r="AD18" s="1829"/>
      <c r="AE18" s="1830"/>
      <c r="AF18" s="1998" t="s">
        <v>62</v>
      </c>
      <c r="AG18" s="1999"/>
      <c r="AH18" s="1999"/>
      <c r="AI18" s="1999"/>
      <c r="AJ18" s="2017"/>
      <c r="AK18" s="1998" t="s">
        <v>112</v>
      </c>
      <c r="AL18" s="1999"/>
      <c r="AM18" s="1999"/>
      <c r="AN18" s="1999"/>
      <c r="AO18" s="1999"/>
      <c r="AP18" s="992"/>
      <c r="AS18" s="1001"/>
    </row>
    <row r="19" spans="1:47" ht="15.6" customHeight="1" x14ac:dyDescent="0.25">
      <c r="A19" s="2015"/>
      <c r="B19" s="2015"/>
      <c r="C19" s="2016"/>
      <c r="D19" s="2037"/>
      <c r="E19" s="2038"/>
      <c r="F19" s="2038"/>
      <c r="G19" s="2038"/>
      <c r="H19" s="2038"/>
      <c r="I19" s="2038"/>
      <c r="J19" s="2038"/>
      <c r="K19" s="2038"/>
      <c r="L19" s="2038"/>
      <c r="M19" s="2038"/>
      <c r="N19" s="2038"/>
      <c r="O19" s="2038"/>
      <c r="P19" s="2038"/>
      <c r="Q19" s="2038"/>
      <c r="R19" s="2039"/>
      <c r="S19" s="2034" t="s">
        <v>45</v>
      </c>
      <c r="T19" s="2035"/>
      <c r="U19" s="2035"/>
      <c r="V19" s="2036"/>
      <c r="W19" s="2034" t="s">
        <v>45</v>
      </c>
      <c r="X19" s="2035"/>
      <c r="Y19" s="2035"/>
      <c r="Z19" s="2036"/>
      <c r="AA19" s="1282" t="s">
        <v>45</v>
      </c>
      <c r="AB19" s="2021" t="s">
        <v>45</v>
      </c>
      <c r="AC19" s="2022"/>
      <c r="AD19" s="2022"/>
      <c r="AE19" s="2023"/>
      <c r="AF19" s="2031"/>
      <c r="AG19" s="2032"/>
      <c r="AH19" s="2032"/>
      <c r="AI19" s="2032"/>
      <c r="AJ19" s="2033"/>
      <c r="AK19" s="2031"/>
      <c r="AL19" s="2032"/>
      <c r="AM19" s="2032"/>
      <c r="AN19" s="2032"/>
      <c r="AO19" s="2032"/>
    </row>
    <row r="20" spans="1:47" ht="15.6" customHeight="1" x14ac:dyDescent="0.25">
      <c r="A20" s="2043"/>
      <c r="B20" s="2043"/>
      <c r="C20" s="2044"/>
      <c r="D20" s="2045" t="str">
        <f>IFERROR(INDEX(MR!$B$4:$B$2003,MATCH($A20,MR!$A$4:$A$2003,0)),"")</f>
        <v/>
      </c>
      <c r="E20" s="2046"/>
      <c r="F20" s="2046"/>
      <c r="G20" s="2046"/>
      <c r="H20" s="2046"/>
      <c r="I20" s="2046"/>
      <c r="J20" s="2046"/>
      <c r="K20" s="2046"/>
      <c r="L20" s="2046"/>
      <c r="M20" s="2046"/>
      <c r="N20" s="2046"/>
      <c r="O20" s="2046"/>
      <c r="P20" s="2046"/>
      <c r="Q20" s="2046"/>
      <c r="R20" s="2047"/>
      <c r="S20" s="2018"/>
      <c r="T20" s="2019"/>
      <c r="U20" s="2019"/>
      <c r="V20" s="2020"/>
      <c r="W20" s="2018"/>
      <c r="X20" s="2019"/>
      <c r="Y20" s="2019"/>
      <c r="Z20" s="2020"/>
      <c r="AA20" s="1015" t="str">
        <f>IFERROR(INDEX(MR!$E$4:$E$2003,MATCH(#REF!,MR!$A$4:$A$2003,0)),"")</f>
        <v/>
      </c>
      <c r="AB20" s="2024" t="str">
        <f>IFERROR(INDEX(MR!$F$4:$F$2003,MATCH(#REF!,MR!$A$4:$A$2003,0)),"")</f>
        <v/>
      </c>
      <c r="AC20" s="2025"/>
      <c r="AD20" s="2025"/>
      <c r="AE20" s="2026"/>
      <c r="AF20" s="2012">
        <f t="shared" ref="AF20:AF38" si="0">IFERROR(ROUND(S20*AB20,2),0)</f>
        <v>0</v>
      </c>
      <c r="AG20" s="2013"/>
      <c r="AH20" s="2013"/>
      <c r="AI20" s="2013"/>
      <c r="AJ20" s="2014"/>
      <c r="AK20" s="2012">
        <f t="shared" ref="AK20:AK38" si="1">IFERROR(-ROUND(W20*AB20,2),0)</f>
        <v>0</v>
      </c>
      <c r="AL20" s="2013"/>
      <c r="AM20" s="2013"/>
      <c r="AN20" s="2013"/>
      <c r="AO20" s="2013"/>
    </row>
    <row r="21" spans="1:47" ht="15.6" customHeight="1" x14ac:dyDescent="0.25">
      <c r="A21" s="1996"/>
      <c r="B21" s="1996"/>
      <c r="C21" s="1997"/>
      <c r="D21" s="2000" t="str">
        <f>IFERROR(INDEX(MR!$B$4:$B$2003,MATCH($A21,MR!$A$4:$A$2003,0)),"")</f>
        <v/>
      </c>
      <c r="E21" s="2001"/>
      <c r="F21" s="2001"/>
      <c r="G21" s="2001"/>
      <c r="H21" s="2001"/>
      <c r="I21" s="2001"/>
      <c r="J21" s="2001"/>
      <c r="K21" s="2001"/>
      <c r="L21" s="2001"/>
      <c r="M21" s="2001"/>
      <c r="N21" s="2001"/>
      <c r="O21" s="2001"/>
      <c r="P21" s="2001"/>
      <c r="Q21" s="2001"/>
      <c r="R21" s="2002"/>
      <c r="S21" s="2003"/>
      <c r="T21" s="2004"/>
      <c r="U21" s="2004"/>
      <c r="V21" s="2005"/>
      <c r="W21" s="2003"/>
      <c r="X21" s="2004"/>
      <c r="Y21" s="2004"/>
      <c r="Z21" s="2005"/>
      <c r="AA21" s="1016" t="str">
        <f>IFERROR(INDEX(MR!$E$4:$E$2003,MATCH($A21,MR!$A$4:$A$2003,0)),"")</f>
        <v/>
      </c>
      <c r="AB21" s="2009" t="str">
        <f>IFERROR(INDEX(MR!$F$4:$F$2003,MATCH($A21,MR!$A$4:$A$2003,0)),"")</f>
        <v/>
      </c>
      <c r="AC21" s="2010"/>
      <c r="AD21" s="2010"/>
      <c r="AE21" s="2011"/>
      <c r="AF21" s="2006">
        <f t="shared" si="0"/>
        <v>0</v>
      </c>
      <c r="AG21" s="2007"/>
      <c r="AH21" s="2007"/>
      <c r="AI21" s="2007"/>
      <c r="AJ21" s="2008"/>
      <c r="AK21" s="2006">
        <f t="shared" si="1"/>
        <v>0</v>
      </c>
      <c r="AL21" s="2007"/>
      <c r="AM21" s="2007"/>
      <c r="AN21" s="2007"/>
      <c r="AO21" s="2007"/>
    </row>
    <row r="22" spans="1:47" ht="15.6" customHeight="1" x14ac:dyDescent="0.25">
      <c r="A22" s="1996"/>
      <c r="B22" s="1996"/>
      <c r="C22" s="1997"/>
      <c r="D22" s="2000" t="str">
        <f>IFERROR(INDEX(MR!$B$4:$B$2003,MATCH($A22,MR!$A$4:$A$2003,0)),"")</f>
        <v/>
      </c>
      <c r="E22" s="2001"/>
      <c r="F22" s="2001"/>
      <c r="G22" s="2001"/>
      <c r="H22" s="2001"/>
      <c r="I22" s="2001"/>
      <c r="J22" s="2001"/>
      <c r="K22" s="2001"/>
      <c r="L22" s="2001"/>
      <c r="M22" s="2001"/>
      <c r="N22" s="2001"/>
      <c r="O22" s="2001"/>
      <c r="P22" s="2001"/>
      <c r="Q22" s="2001"/>
      <c r="R22" s="2002"/>
      <c r="S22" s="2003"/>
      <c r="T22" s="2004"/>
      <c r="U22" s="2004"/>
      <c r="V22" s="2005"/>
      <c r="W22" s="2003"/>
      <c r="X22" s="2004"/>
      <c r="Y22" s="2004"/>
      <c r="Z22" s="2005"/>
      <c r="AA22" s="1016" t="str">
        <f>IFERROR(INDEX(MR!$E$4:$E$2003,MATCH($A22,MR!$A$4:$A$2003,0)),"")</f>
        <v/>
      </c>
      <c r="AB22" s="2009" t="str">
        <f>IFERROR(INDEX(MR!$F$4:$F$2003,MATCH($A22,MR!$A$4:$A$2003,0)),"")</f>
        <v/>
      </c>
      <c r="AC22" s="2010"/>
      <c r="AD22" s="2010"/>
      <c r="AE22" s="2011"/>
      <c r="AF22" s="2006">
        <f t="shared" si="0"/>
        <v>0</v>
      </c>
      <c r="AG22" s="2007"/>
      <c r="AH22" s="2007"/>
      <c r="AI22" s="2007"/>
      <c r="AJ22" s="2008"/>
      <c r="AK22" s="2006">
        <f t="shared" si="1"/>
        <v>0</v>
      </c>
      <c r="AL22" s="2007"/>
      <c r="AM22" s="2007"/>
      <c r="AN22" s="2007"/>
      <c r="AO22" s="2007"/>
    </row>
    <row r="23" spans="1:47" ht="15.6" customHeight="1" x14ac:dyDescent="0.25">
      <c r="A23" s="1996"/>
      <c r="B23" s="1996"/>
      <c r="C23" s="1997"/>
      <c r="D23" s="2000" t="str">
        <f>IFERROR(INDEX(MR!$B$4:$B$2003,MATCH($A23,MR!$A$4:$A$2003,0)),"")</f>
        <v/>
      </c>
      <c r="E23" s="2001"/>
      <c r="F23" s="2001"/>
      <c r="G23" s="2001"/>
      <c r="H23" s="2001"/>
      <c r="I23" s="2001"/>
      <c r="J23" s="2001"/>
      <c r="K23" s="2001"/>
      <c r="L23" s="2001"/>
      <c r="M23" s="2001"/>
      <c r="N23" s="2001"/>
      <c r="O23" s="2001"/>
      <c r="P23" s="2001"/>
      <c r="Q23" s="2001"/>
      <c r="R23" s="2002"/>
      <c r="S23" s="2003"/>
      <c r="T23" s="2004"/>
      <c r="U23" s="2004"/>
      <c r="V23" s="2005"/>
      <c r="W23" s="2003"/>
      <c r="X23" s="2004"/>
      <c r="Y23" s="2004"/>
      <c r="Z23" s="2005"/>
      <c r="AA23" s="1016" t="str">
        <f>IFERROR(INDEX(MR!$E$4:$E$2003,MATCH($A23,MR!$A$4:$A$2003,0)),"")</f>
        <v/>
      </c>
      <c r="AB23" s="2009" t="str">
        <f>IFERROR(INDEX(MR!$F$4:$F$2003,MATCH($A23,MR!$A$4:$A$2003,0)),"")</f>
        <v/>
      </c>
      <c r="AC23" s="2010"/>
      <c r="AD23" s="2010"/>
      <c r="AE23" s="2011"/>
      <c r="AF23" s="2006">
        <f t="shared" si="0"/>
        <v>0</v>
      </c>
      <c r="AG23" s="2007"/>
      <c r="AH23" s="2007"/>
      <c r="AI23" s="2007"/>
      <c r="AJ23" s="2008"/>
      <c r="AK23" s="2006">
        <f t="shared" si="1"/>
        <v>0</v>
      </c>
      <c r="AL23" s="2007"/>
      <c r="AM23" s="2007"/>
      <c r="AN23" s="2007"/>
      <c r="AO23" s="2007"/>
    </row>
    <row r="24" spans="1:47" ht="15.6" customHeight="1" x14ac:dyDescent="0.25">
      <c r="A24" s="1996"/>
      <c r="B24" s="1996"/>
      <c r="C24" s="1997"/>
      <c r="D24" s="2000" t="str">
        <f>IFERROR(INDEX(MR!$B$4:$B$2003,MATCH($A24,MR!$A$4:$A$2003,0)),"")</f>
        <v/>
      </c>
      <c r="E24" s="2001"/>
      <c r="F24" s="2001"/>
      <c r="G24" s="2001"/>
      <c r="H24" s="2001"/>
      <c r="I24" s="2001"/>
      <c r="J24" s="2001"/>
      <c r="K24" s="2001"/>
      <c r="L24" s="2001"/>
      <c r="M24" s="2001"/>
      <c r="N24" s="2001"/>
      <c r="O24" s="2001"/>
      <c r="P24" s="2001"/>
      <c r="Q24" s="2001"/>
      <c r="R24" s="2002"/>
      <c r="S24" s="2003"/>
      <c r="T24" s="2004"/>
      <c r="U24" s="2004"/>
      <c r="V24" s="2005"/>
      <c r="W24" s="2003"/>
      <c r="X24" s="2004"/>
      <c r="Y24" s="2004"/>
      <c r="Z24" s="2005"/>
      <c r="AA24" s="1016" t="str">
        <f>IFERROR(INDEX(MR!$E$4:$E$2003,MATCH($A24,MR!$A$4:$A$2003,0)),"")</f>
        <v/>
      </c>
      <c r="AB24" s="2009" t="str">
        <f>IFERROR(INDEX(MR!$F$4:$F$2003,MATCH($A24,MR!$A$4:$A$2003,0)),"")</f>
        <v/>
      </c>
      <c r="AC24" s="2010"/>
      <c r="AD24" s="2010"/>
      <c r="AE24" s="2011"/>
      <c r="AF24" s="2006">
        <f t="shared" si="0"/>
        <v>0</v>
      </c>
      <c r="AG24" s="2007"/>
      <c r="AH24" s="2007"/>
      <c r="AI24" s="2007"/>
      <c r="AJ24" s="2008"/>
      <c r="AK24" s="2006">
        <f t="shared" si="1"/>
        <v>0</v>
      </c>
      <c r="AL24" s="2007"/>
      <c r="AM24" s="2007"/>
      <c r="AN24" s="2007"/>
      <c r="AO24" s="2007"/>
    </row>
    <row r="25" spans="1:47" ht="15.6" customHeight="1" x14ac:dyDescent="0.25">
      <c r="A25" s="1996"/>
      <c r="B25" s="1996"/>
      <c r="C25" s="1997"/>
      <c r="D25" s="2000" t="str">
        <f>IFERROR(INDEX(MR!$B$4:$B$2003,MATCH($A25,MR!$A$4:$A$2003,0)),"")</f>
        <v/>
      </c>
      <c r="E25" s="2001"/>
      <c r="F25" s="2001"/>
      <c r="G25" s="2001"/>
      <c r="H25" s="2001"/>
      <c r="I25" s="2001"/>
      <c r="J25" s="2001"/>
      <c r="K25" s="2001"/>
      <c r="L25" s="2001"/>
      <c r="M25" s="2001"/>
      <c r="N25" s="2001"/>
      <c r="O25" s="2001"/>
      <c r="P25" s="2001"/>
      <c r="Q25" s="2001"/>
      <c r="R25" s="2002"/>
      <c r="S25" s="2003"/>
      <c r="T25" s="2004"/>
      <c r="U25" s="2004"/>
      <c r="V25" s="2005"/>
      <c r="W25" s="2003"/>
      <c r="X25" s="2004"/>
      <c r="Y25" s="2004"/>
      <c r="Z25" s="2005"/>
      <c r="AA25" s="1016" t="str">
        <f>IFERROR(INDEX(MR!$E$4:$E$2003,MATCH($A25,MR!$A$4:$A$2003,0)),"")</f>
        <v/>
      </c>
      <c r="AB25" s="2009" t="str">
        <f>IFERROR(INDEX(MR!$F$4:$F$2003,MATCH($A25,MR!$A$4:$A$2003,0)),"")</f>
        <v/>
      </c>
      <c r="AC25" s="2010"/>
      <c r="AD25" s="2010"/>
      <c r="AE25" s="2011"/>
      <c r="AF25" s="2006">
        <f t="shared" si="0"/>
        <v>0</v>
      </c>
      <c r="AG25" s="2007"/>
      <c r="AH25" s="2007"/>
      <c r="AI25" s="2007"/>
      <c r="AJ25" s="2008"/>
      <c r="AK25" s="2006">
        <f t="shared" si="1"/>
        <v>0</v>
      </c>
      <c r="AL25" s="2007"/>
      <c r="AM25" s="2007"/>
      <c r="AN25" s="2007"/>
      <c r="AO25" s="2007"/>
    </row>
    <row r="26" spans="1:47" ht="15.6" customHeight="1" x14ac:dyDescent="0.25">
      <c r="A26" s="1996"/>
      <c r="B26" s="1996"/>
      <c r="C26" s="1997"/>
      <c r="D26" s="2000" t="str">
        <f>IFERROR(INDEX(MR!$B$4:$B$2003,MATCH($A26,MR!$A$4:$A$2003,0)),"")</f>
        <v/>
      </c>
      <c r="E26" s="2001"/>
      <c r="F26" s="2001"/>
      <c r="G26" s="2001"/>
      <c r="H26" s="2001"/>
      <c r="I26" s="2001"/>
      <c r="J26" s="2001"/>
      <c r="K26" s="2001"/>
      <c r="L26" s="2001"/>
      <c r="M26" s="2001"/>
      <c r="N26" s="2001"/>
      <c r="O26" s="2001"/>
      <c r="P26" s="2001"/>
      <c r="Q26" s="2001"/>
      <c r="R26" s="2002"/>
      <c r="S26" s="2003"/>
      <c r="T26" s="2004"/>
      <c r="U26" s="2004"/>
      <c r="V26" s="2005"/>
      <c r="W26" s="2003"/>
      <c r="X26" s="2004"/>
      <c r="Y26" s="2004"/>
      <c r="Z26" s="2005"/>
      <c r="AA26" s="1016" t="str">
        <f>IFERROR(INDEX(MR!$E$4:$E$2003,MATCH($A26,MR!$A$4:$A$2003,0)),"")</f>
        <v/>
      </c>
      <c r="AB26" s="2009" t="str">
        <f>IFERROR(INDEX(MR!$F$4:$F$2003,MATCH($A26,MR!$A$4:$A$2003,0)),"")</f>
        <v/>
      </c>
      <c r="AC26" s="2010"/>
      <c r="AD26" s="2010"/>
      <c r="AE26" s="2011"/>
      <c r="AF26" s="2006">
        <f t="shared" si="0"/>
        <v>0</v>
      </c>
      <c r="AG26" s="2007"/>
      <c r="AH26" s="2007"/>
      <c r="AI26" s="2007"/>
      <c r="AJ26" s="2008"/>
      <c r="AK26" s="2006">
        <f t="shared" si="1"/>
        <v>0</v>
      </c>
      <c r="AL26" s="2007"/>
      <c r="AM26" s="2007"/>
      <c r="AN26" s="2007"/>
      <c r="AO26" s="2007"/>
    </row>
    <row r="27" spans="1:47" ht="15.6" customHeight="1" x14ac:dyDescent="0.25">
      <c r="A27" s="1996"/>
      <c r="B27" s="1996"/>
      <c r="C27" s="1997"/>
      <c r="D27" s="2000" t="str">
        <f>IFERROR(INDEX(MR!$B$4:$B$2003,MATCH($A27,MR!$A$4:$A$2003,0)),"")</f>
        <v/>
      </c>
      <c r="E27" s="2001"/>
      <c r="F27" s="2001"/>
      <c r="G27" s="2001"/>
      <c r="H27" s="2001"/>
      <c r="I27" s="2001"/>
      <c r="J27" s="2001"/>
      <c r="K27" s="2001"/>
      <c r="L27" s="2001"/>
      <c r="M27" s="2001"/>
      <c r="N27" s="2001"/>
      <c r="O27" s="2001"/>
      <c r="P27" s="2001"/>
      <c r="Q27" s="2001"/>
      <c r="R27" s="2002"/>
      <c r="S27" s="2003"/>
      <c r="T27" s="2004"/>
      <c r="U27" s="2004"/>
      <c r="V27" s="2005"/>
      <c r="W27" s="2003"/>
      <c r="X27" s="2004"/>
      <c r="Y27" s="2004"/>
      <c r="Z27" s="2005"/>
      <c r="AA27" s="1016" t="str">
        <f>IFERROR(INDEX(MR!$E$4:$E$2003,MATCH($A27,MR!$A$4:$A$2003,0)),"")</f>
        <v/>
      </c>
      <c r="AB27" s="2009" t="str">
        <f>IFERROR(INDEX(MR!$F$4:$F$2003,MATCH($A27,MR!$A$4:$A$2003,0)),"")</f>
        <v/>
      </c>
      <c r="AC27" s="2010"/>
      <c r="AD27" s="2010"/>
      <c r="AE27" s="2011"/>
      <c r="AF27" s="2006">
        <f t="shared" si="0"/>
        <v>0</v>
      </c>
      <c r="AG27" s="2007"/>
      <c r="AH27" s="2007"/>
      <c r="AI27" s="2007"/>
      <c r="AJ27" s="2008"/>
      <c r="AK27" s="2006">
        <f t="shared" si="1"/>
        <v>0</v>
      </c>
      <c r="AL27" s="2007"/>
      <c r="AM27" s="2007"/>
      <c r="AN27" s="2007"/>
      <c r="AO27" s="2007"/>
    </row>
    <row r="28" spans="1:47" ht="15.6" customHeight="1" x14ac:dyDescent="0.25">
      <c r="A28" s="1996"/>
      <c r="B28" s="1996"/>
      <c r="C28" s="1997"/>
      <c r="D28" s="2000" t="str">
        <f>IFERROR(INDEX(MR!$B$4:$B$2003,MATCH($A28,MR!$A$4:$A$2003,0)),"")</f>
        <v/>
      </c>
      <c r="E28" s="2001"/>
      <c r="F28" s="2001"/>
      <c r="G28" s="2001"/>
      <c r="H28" s="2001"/>
      <c r="I28" s="2001"/>
      <c r="J28" s="2001"/>
      <c r="K28" s="2001"/>
      <c r="L28" s="2001"/>
      <c r="M28" s="2001"/>
      <c r="N28" s="2001"/>
      <c r="O28" s="2001"/>
      <c r="P28" s="2001"/>
      <c r="Q28" s="2001"/>
      <c r="R28" s="2002"/>
      <c r="S28" s="2003"/>
      <c r="T28" s="2004"/>
      <c r="U28" s="2004"/>
      <c r="V28" s="2005"/>
      <c r="W28" s="2003"/>
      <c r="X28" s="2004"/>
      <c r="Y28" s="2004"/>
      <c r="Z28" s="2005"/>
      <c r="AA28" s="1016" t="str">
        <f>IFERROR(INDEX(MR!$E$4:$E$2003,MATCH($A28,MR!$A$4:$A$2003,0)),"")</f>
        <v/>
      </c>
      <c r="AB28" s="2009" t="str">
        <f>IFERROR(INDEX(MR!$F$4:$F$2003,MATCH($A28,MR!$A$4:$A$2003,0)),"")</f>
        <v/>
      </c>
      <c r="AC28" s="2010"/>
      <c r="AD28" s="2010"/>
      <c r="AE28" s="2011"/>
      <c r="AF28" s="2006">
        <f t="shared" si="0"/>
        <v>0</v>
      </c>
      <c r="AG28" s="2007"/>
      <c r="AH28" s="2007"/>
      <c r="AI28" s="2007"/>
      <c r="AJ28" s="2008"/>
      <c r="AK28" s="2006">
        <f t="shared" si="1"/>
        <v>0</v>
      </c>
      <c r="AL28" s="2007"/>
      <c r="AM28" s="2007"/>
      <c r="AN28" s="2007"/>
      <c r="AO28" s="2007"/>
    </row>
    <row r="29" spans="1:47" ht="15.6" customHeight="1" x14ac:dyDescent="0.25">
      <c r="A29" s="1996"/>
      <c r="B29" s="1996"/>
      <c r="C29" s="1997"/>
      <c r="D29" s="2000" t="str">
        <f>IFERROR(INDEX(MR!$B$4:$B$2003,MATCH($A29,MR!$A$4:$A$2003,0)),"")</f>
        <v/>
      </c>
      <c r="E29" s="2001"/>
      <c r="F29" s="2001"/>
      <c r="G29" s="2001"/>
      <c r="H29" s="2001"/>
      <c r="I29" s="2001"/>
      <c r="J29" s="2001"/>
      <c r="K29" s="2001"/>
      <c r="L29" s="2001"/>
      <c r="M29" s="2001"/>
      <c r="N29" s="2001"/>
      <c r="O29" s="2001"/>
      <c r="P29" s="2001"/>
      <c r="Q29" s="2001"/>
      <c r="R29" s="2002"/>
      <c r="S29" s="2003"/>
      <c r="T29" s="2004"/>
      <c r="U29" s="2004"/>
      <c r="V29" s="2005"/>
      <c r="W29" s="2003"/>
      <c r="X29" s="2004"/>
      <c r="Y29" s="2004"/>
      <c r="Z29" s="2005"/>
      <c r="AA29" s="1016" t="str">
        <f>IFERROR(INDEX(MR!$E$4:$E$2003,MATCH($A29,MR!$A$4:$A$2003,0)),"")</f>
        <v/>
      </c>
      <c r="AB29" s="2009" t="str">
        <f>IFERROR(INDEX(MR!$F$4:$F$2003,MATCH($A29,MR!$A$4:$A$2003,0)),"")</f>
        <v/>
      </c>
      <c r="AC29" s="2010"/>
      <c r="AD29" s="2010"/>
      <c r="AE29" s="2011"/>
      <c r="AF29" s="2006">
        <f t="shared" si="0"/>
        <v>0</v>
      </c>
      <c r="AG29" s="2007"/>
      <c r="AH29" s="2007"/>
      <c r="AI29" s="2007"/>
      <c r="AJ29" s="2008"/>
      <c r="AK29" s="2006">
        <f t="shared" si="1"/>
        <v>0</v>
      </c>
      <c r="AL29" s="2007"/>
      <c r="AM29" s="2007"/>
      <c r="AN29" s="2007"/>
      <c r="AO29" s="2007"/>
      <c r="AQ29" s="269" t="s">
        <v>616</v>
      </c>
      <c r="AR29" s="917"/>
      <c r="AS29" s="917"/>
      <c r="AT29" s="917"/>
      <c r="AU29" s="917"/>
    </row>
    <row r="30" spans="1:47" ht="15.6" customHeight="1" x14ac:dyDescent="0.25">
      <c r="A30" s="1996"/>
      <c r="B30" s="1996"/>
      <c r="C30" s="1997"/>
      <c r="D30" s="2000" t="str">
        <f>IFERROR(INDEX(MR!$B$4:$B$2003,MATCH($A30,MR!$A$4:$A$2003,0)),"")</f>
        <v/>
      </c>
      <c r="E30" s="2001"/>
      <c r="F30" s="2001"/>
      <c r="G30" s="2001"/>
      <c r="H30" s="2001"/>
      <c r="I30" s="2001"/>
      <c r="J30" s="2001"/>
      <c r="K30" s="2001"/>
      <c r="L30" s="2001"/>
      <c r="M30" s="2001"/>
      <c r="N30" s="2001"/>
      <c r="O30" s="2001"/>
      <c r="P30" s="2001"/>
      <c r="Q30" s="2001"/>
      <c r="R30" s="2002"/>
      <c r="S30" s="2003"/>
      <c r="T30" s="2004"/>
      <c r="U30" s="2004"/>
      <c r="V30" s="2005"/>
      <c r="W30" s="2003"/>
      <c r="X30" s="2004"/>
      <c r="Y30" s="2004"/>
      <c r="Z30" s="2005"/>
      <c r="AA30" s="1016" t="str">
        <f>IFERROR(INDEX(MR!$E$4:$E$2003,MATCH($A30,MR!$A$4:$A$2003,0)),"")</f>
        <v/>
      </c>
      <c r="AB30" s="2009" t="str">
        <f>IFERROR(INDEX(MR!$F$4:$F$2003,MATCH($A30,MR!$A$4:$A$2003,0)),"")</f>
        <v/>
      </c>
      <c r="AC30" s="2010"/>
      <c r="AD30" s="2010"/>
      <c r="AE30" s="2011"/>
      <c r="AF30" s="2006">
        <f t="shared" si="0"/>
        <v>0</v>
      </c>
      <c r="AG30" s="2007"/>
      <c r="AH30" s="2007"/>
      <c r="AI30" s="2007"/>
      <c r="AJ30" s="2008"/>
      <c r="AK30" s="2006">
        <f t="shared" si="1"/>
        <v>0</v>
      </c>
      <c r="AL30" s="2007"/>
      <c r="AM30" s="2007"/>
      <c r="AN30" s="2007"/>
      <c r="AO30" s="2007"/>
      <c r="AP30" s="1369" t="s">
        <v>112</v>
      </c>
      <c r="AQ30" s="1708" t="s">
        <v>619</v>
      </c>
      <c r="AR30" s="1708"/>
      <c r="AS30" s="1708"/>
      <c r="AT30" s="1708"/>
      <c r="AU30" s="1708"/>
    </row>
    <row r="31" spans="1:47" ht="15.6" customHeight="1" x14ac:dyDescent="0.25">
      <c r="A31" s="1996"/>
      <c r="B31" s="1996"/>
      <c r="C31" s="1997"/>
      <c r="D31" s="2000" t="str">
        <f>IFERROR(INDEX(MR!$B$4:$B$2003,MATCH($A31,MR!$A$4:$A$2003,0)),"")</f>
        <v/>
      </c>
      <c r="E31" s="2001"/>
      <c r="F31" s="2001"/>
      <c r="G31" s="2001"/>
      <c r="H31" s="2001"/>
      <c r="I31" s="2001"/>
      <c r="J31" s="2001"/>
      <c r="K31" s="2001"/>
      <c r="L31" s="2001"/>
      <c r="M31" s="2001"/>
      <c r="N31" s="2001"/>
      <c r="O31" s="2001"/>
      <c r="P31" s="2001"/>
      <c r="Q31" s="2001"/>
      <c r="R31" s="2002"/>
      <c r="S31" s="2003"/>
      <c r="T31" s="2004"/>
      <c r="U31" s="2004"/>
      <c r="V31" s="2005"/>
      <c r="W31" s="2003"/>
      <c r="X31" s="2004"/>
      <c r="Y31" s="2004"/>
      <c r="Z31" s="2005"/>
      <c r="AA31" s="1016" t="str">
        <f>IFERROR(INDEX(MR!$E$4:$E$2003,MATCH($A31,MR!$A$4:$A$2003,0)),"")</f>
        <v/>
      </c>
      <c r="AB31" s="2009" t="str">
        <f>IFERROR(INDEX(MR!$F$4:$F$2003,MATCH($A31,MR!$A$4:$A$2003,0)),"")</f>
        <v/>
      </c>
      <c r="AC31" s="2010"/>
      <c r="AD31" s="2010"/>
      <c r="AE31" s="2011"/>
      <c r="AF31" s="2006">
        <f t="shared" si="0"/>
        <v>0</v>
      </c>
      <c r="AG31" s="2007"/>
      <c r="AH31" s="2007"/>
      <c r="AI31" s="2007"/>
      <c r="AJ31" s="2008"/>
      <c r="AK31" s="2006">
        <f t="shared" si="1"/>
        <v>0</v>
      </c>
      <c r="AL31" s="2007"/>
      <c r="AM31" s="2007"/>
      <c r="AN31" s="2007"/>
      <c r="AO31" s="2007"/>
      <c r="AP31" s="1370"/>
      <c r="AQ31" s="1708"/>
      <c r="AR31" s="1708"/>
      <c r="AS31" s="1708"/>
      <c r="AT31" s="1708"/>
      <c r="AU31" s="1708"/>
    </row>
    <row r="32" spans="1:47" ht="15.6" customHeight="1" x14ac:dyDescent="0.25">
      <c r="A32" s="1996"/>
      <c r="B32" s="1996"/>
      <c r="C32" s="1997"/>
      <c r="D32" s="2000" t="str">
        <f>IFERROR(INDEX(MR!$B$4:$B$2003,MATCH($A32,MR!$A$4:$A$2003,0)),"")</f>
        <v/>
      </c>
      <c r="E32" s="2001"/>
      <c r="F32" s="2001"/>
      <c r="G32" s="2001"/>
      <c r="H32" s="2001"/>
      <c r="I32" s="2001"/>
      <c r="J32" s="2001"/>
      <c r="K32" s="2001"/>
      <c r="L32" s="2001"/>
      <c r="M32" s="2001"/>
      <c r="N32" s="2001"/>
      <c r="O32" s="2001"/>
      <c r="P32" s="2001"/>
      <c r="Q32" s="2001"/>
      <c r="R32" s="2002"/>
      <c r="S32" s="2003"/>
      <c r="T32" s="2004"/>
      <c r="U32" s="2004"/>
      <c r="V32" s="2005"/>
      <c r="W32" s="2003"/>
      <c r="X32" s="2004"/>
      <c r="Y32" s="2004"/>
      <c r="Z32" s="2005"/>
      <c r="AA32" s="1016" t="str">
        <f>IFERROR(INDEX(MR!$E$4:$E$2003,MATCH($A32,MR!$A$4:$A$2003,0)),"")</f>
        <v/>
      </c>
      <c r="AB32" s="2009" t="str">
        <f>IFERROR(INDEX(MR!$F$4:$F$2003,MATCH($A32,MR!$A$4:$A$2003,0)),"")</f>
        <v/>
      </c>
      <c r="AC32" s="2010"/>
      <c r="AD32" s="2010"/>
      <c r="AE32" s="2011"/>
      <c r="AF32" s="2006">
        <f t="shared" si="0"/>
        <v>0</v>
      </c>
      <c r="AG32" s="2007"/>
      <c r="AH32" s="2007"/>
      <c r="AI32" s="2007"/>
      <c r="AJ32" s="2008"/>
      <c r="AK32" s="2006">
        <f t="shared" si="1"/>
        <v>0</v>
      </c>
      <c r="AL32" s="2007"/>
      <c r="AM32" s="2007"/>
      <c r="AN32" s="2007"/>
      <c r="AO32" s="2007"/>
      <c r="AP32" s="1369" t="s">
        <v>112</v>
      </c>
      <c r="AQ32" s="1708" t="s">
        <v>617</v>
      </c>
      <c r="AR32" s="1708"/>
      <c r="AS32" s="1708"/>
      <c r="AT32" s="1708"/>
      <c r="AU32" s="1708"/>
    </row>
    <row r="33" spans="1:81" ht="15.6" customHeight="1" x14ac:dyDescent="0.25">
      <c r="A33" s="1996"/>
      <c r="B33" s="1996"/>
      <c r="C33" s="1997"/>
      <c r="D33" s="2000" t="str">
        <f>IFERROR(INDEX(MR!$B$4:$B$2003,MATCH($A33,MR!$A$4:$A$2003,0)),"")</f>
        <v/>
      </c>
      <c r="E33" s="2001"/>
      <c r="F33" s="2001"/>
      <c r="G33" s="2001"/>
      <c r="H33" s="2001"/>
      <c r="I33" s="2001"/>
      <c r="J33" s="2001"/>
      <c r="K33" s="2001"/>
      <c r="L33" s="2001"/>
      <c r="M33" s="2001"/>
      <c r="N33" s="2001"/>
      <c r="O33" s="2001"/>
      <c r="P33" s="2001"/>
      <c r="Q33" s="2001"/>
      <c r="R33" s="2002"/>
      <c r="S33" s="2003"/>
      <c r="T33" s="2004"/>
      <c r="U33" s="2004"/>
      <c r="V33" s="2005"/>
      <c r="W33" s="2003"/>
      <c r="X33" s="2004"/>
      <c r="Y33" s="2004"/>
      <c r="Z33" s="2005"/>
      <c r="AA33" s="1016" t="str">
        <f>IFERROR(INDEX(MR!$E$4:$E$2003,MATCH($A33,MR!$A$4:$A$2003,0)),"")</f>
        <v/>
      </c>
      <c r="AB33" s="2009" t="str">
        <f>IFERROR(INDEX(MR!$F$4:$F$2003,MATCH($A33,MR!$A$4:$A$2003,0)),"")</f>
        <v/>
      </c>
      <c r="AC33" s="2010"/>
      <c r="AD33" s="2010"/>
      <c r="AE33" s="2011"/>
      <c r="AF33" s="2006">
        <f t="shared" si="0"/>
        <v>0</v>
      </c>
      <c r="AG33" s="2007"/>
      <c r="AH33" s="2007"/>
      <c r="AI33" s="2007"/>
      <c r="AJ33" s="2008"/>
      <c r="AK33" s="2006">
        <f t="shared" si="1"/>
        <v>0</v>
      </c>
      <c r="AL33" s="2007"/>
      <c r="AM33" s="2007"/>
      <c r="AN33" s="2007"/>
      <c r="AO33" s="2007"/>
      <c r="AP33" s="1369" t="s">
        <v>112</v>
      </c>
      <c r="AQ33" s="1709" t="s">
        <v>618</v>
      </c>
      <c r="AR33" s="1709"/>
      <c r="AS33" s="1709"/>
      <c r="AT33" s="1709"/>
      <c r="AU33" s="1709"/>
    </row>
    <row r="34" spans="1:81" ht="15.6" customHeight="1" x14ac:dyDescent="0.25">
      <c r="A34" s="1996"/>
      <c r="B34" s="1996"/>
      <c r="C34" s="1997"/>
      <c r="D34" s="2000" t="str">
        <f>IFERROR(INDEX(MR!$B$4:$B$2003,MATCH($A34,MR!$A$4:$A$2003,0)),"")</f>
        <v/>
      </c>
      <c r="E34" s="2001"/>
      <c r="F34" s="2001"/>
      <c r="G34" s="2001"/>
      <c r="H34" s="2001"/>
      <c r="I34" s="2001"/>
      <c r="J34" s="2001"/>
      <c r="K34" s="2001"/>
      <c r="L34" s="2001"/>
      <c r="M34" s="2001"/>
      <c r="N34" s="2001"/>
      <c r="O34" s="2001"/>
      <c r="P34" s="2001"/>
      <c r="Q34" s="2001"/>
      <c r="R34" s="2002"/>
      <c r="S34" s="2003"/>
      <c r="T34" s="2004"/>
      <c r="U34" s="2004"/>
      <c r="V34" s="2005"/>
      <c r="W34" s="2003"/>
      <c r="X34" s="2004"/>
      <c r="Y34" s="2004"/>
      <c r="Z34" s="2005"/>
      <c r="AA34" s="1016" t="str">
        <f>IFERROR(INDEX(MR!$E$4:$E$2003,MATCH($A34,MR!$A$4:$A$2003,0)),"")</f>
        <v/>
      </c>
      <c r="AB34" s="2009" t="str">
        <f>IFERROR(INDEX(MR!$F$4:$F$2003,MATCH($A34,MR!$A$4:$A$2003,0)),"")</f>
        <v/>
      </c>
      <c r="AC34" s="2010"/>
      <c r="AD34" s="2010"/>
      <c r="AE34" s="2011"/>
      <c r="AF34" s="2006">
        <f t="shared" si="0"/>
        <v>0</v>
      </c>
      <c r="AG34" s="2007"/>
      <c r="AH34" s="2007"/>
      <c r="AI34" s="2007"/>
      <c r="AJ34" s="2008"/>
      <c r="AK34" s="2006">
        <f t="shared" si="1"/>
        <v>0</v>
      </c>
      <c r="AL34" s="2007"/>
      <c r="AM34" s="2007"/>
      <c r="AN34" s="2007"/>
      <c r="AO34" s="2007"/>
      <c r="AP34" s="1369" t="s">
        <v>112</v>
      </c>
      <c r="AQ34" s="1553" t="s">
        <v>615</v>
      </c>
      <c r="AR34" s="1553"/>
      <c r="AS34" s="1553"/>
      <c r="AT34" s="1553"/>
      <c r="AU34" s="1553"/>
    </row>
    <row r="35" spans="1:81" ht="15.6" customHeight="1" x14ac:dyDescent="0.25">
      <c r="A35" s="1996"/>
      <c r="B35" s="1996"/>
      <c r="C35" s="1997"/>
      <c r="D35" s="2000" t="str">
        <f>IFERROR(INDEX(MR!$B$4:$B$2003,MATCH($A35,MR!$A$4:$A$2003,0)),"")</f>
        <v/>
      </c>
      <c r="E35" s="2001"/>
      <c r="F35" s="2001"/>
      <c r="G35" s="2001"/>
      <c r="H35" s="2001"/>
      <c r="I35" s="2001"/>
      <c r="J35" s="2001"/>
      <c r="K35" s="2001"/>
      <c r="L35" s="2001"/>
      <c r="M35" s="2001"/>
      <c r="N35" s="2001"/>
      <c r="O35" s="2001"/>
      <c r="P35" s="2001"/>
      <c r="Q35" s="2001"/>
      <c r="R35" s="2002"/>
      <c r="S35" s="2003"/>
      <c r="T35" s="2004"/>
      <c r="U35" s="2004"/>
      <c r="V35" s="2005"/>
      <c r="W35" s="2003"/>
      <c r="X35" s="2004"/>
      <c r="Y35" s="2004"/>
      <c r="Z35" s="2005"/>
      <c r="AA35" s="1016" t="str">
        <f>IFERROR(INDEX(MR!$E$4:$E$2003,MATCH($A35,MR!$A$4:$A$2003,0)),"")</f>
        <v/>
      </c>
      <c r="AB35" s="2009" t="str">
        <f>IFERROR(INDEX(MR!$F$4:$F$2003,MATCH($A35,MR!$A$4:$A$2003,0)),"")</f>
        <v/>
      </c>
      <c r="AC35" s="2010"/>
      <c r="AD35" s="2010"/>
      <c r="AE35" s="2011"/>
      <c r="AF35" s="2006">
        <f t="shared" si="0"/>
        <v>0</v>
      </c>
      <c r="AG35" s="2007"/>
      <c r="AH35" s="2007"/>
      <c r="AI35" s="2007"/>
      <c r="AJ35" s="2008"/>
      <c r="AK35" s="2006">
        <f t="shared" si="1"/>
        <v>0</v>
      </c>
      <c r="AL35" s="2007"/>
      <c r="AM35" s="2007"/>
      <c r="AN35" s="2007"/>
      <c r="AO35" s="2007"/>
      <c r="AP35" s="1370"/>
      <c r="AQ35" s="1553"/>
      <c r="AR35" s="1553"/>
      <c r="AS35" s="1553"/>
      <c r="AT35" s="1553"/>
      <c r="AU35" s="1553"/>
    </row>
    <row r="36" spans="1:81" ht="15.6" customHeight="1" x14ac:dyDescent="0.25">
      <c r="A36" s="1996"/>
      <c r="B36" s="1996"/>
      <c r="C36" s="1997"/>
      <c r="D36" s="2000" t="str">
        <f>IFERROR(INDEX(MR!$B$4:$B$2003,MATCH($A36,MR!$A$4:$A$2003,0)),"")</f>
        <v/>
      </c>
      <c r="E36" s="2001"/>
      <c r="F36" s="2001"/>
      <c r="G36" s="2001"/>
      <c r="H36" s="2001"/>
      <c r="I36" s="2001"/>
      <c r="J36" s="2001"/>
      <c r="K36" s="2001"/>
      <c r="L36" s="2001"/>
      <c r="M36" s="2001"/>
      <c r="N36" s="2001"/>
      <c r="O36" s="2001"/>
      <c r="P36" s="2001"/>
      <c r="Q36" s="2001"/>
      <c r="R36" s="2002"/>
      <c r="S36" s="2003"/>
      <c r="T36" s="2004"/>
      <c r="U36" s="2004"/>
      <c r="V36" s="2005"/>
      <c r="W36" s="2003"/>
      <c r="X36" s="2004"/>
      <c r="Y36" s="2004"/>
      <c r="Z36" s="2005"/>
      <c r="AA36" s="1016" t="str">
        <f>IFERROR(INDEX(MR!$E$4:$E$2003,MATCH($A36,MR!$A$4:$A$2003,0)),"")</f>
        <v/>
      </c>
      <c r="AB36" s="2009" t="str">
        <f>IFERROR(INDEX(MR!$F$4:$F$2003,MATCH($A36,MR!$A$4:$A$2003,0)),"")</f>
        <v/>
      </c>
      <c r="AC36" s="2010"/>
      <c r="AD36" s="2010"/>
      <c r="AE36" s="2011"/>
      <c r="AF36" s="2006">
        <f t="shared" si="0"/>
        <v>0</v>
      </c>
      <c r="AG36" s="2007"/>
      <c r="AH36" s="2007"/>
      <c r="AI36" s="2007"/>
      <c r="AJ36" s="2008"/>
      <c r="AK36" s="2006">
        <f t="shared" si="1"/>
        <v>0</v>
      </c>
      <c r="AL36" s="2007"/>
      <c r="AM36" s="2007"/>
      <c r="AN36" s="2007"/>
      <c r="AO36" s="2007"/>
      <c r="AP36" s="1370"/>
      <c r="AQ36" s="1553"/>
      <c r="AR36" s="1553"/>
      <c r="AS36" s="1553"/>
      <c r="AT36" s="1553"/>
      <c r="AU36" s="1553"/>
    </row>
    <row r="37" spans="1:81" ht="15.6" customHeight="1" x14ac:dyDescent="0.25">
      <c r="A37" s="1996"/>
      <c r="B37" s="1996"/>
      <c r="C37" s="1997"/>
      <c r="D37" s="2000" t="str">
        <f>IFERROR(INDEX(MR!$B$4:$B$2003,MATCH($A37,MR!$A$4:$A$2003,0)),"")</f>
        <v/>
      </c>
      <c r="E37" s="2001"/>
      <c r="F37" s="2001"/>
      <c r="G37" s="2001"/>
      <c r="H37" s="2001"/>
      <c r="I37" s="2001"/>
      <c r="J37" s="2001"/>
      <c r="K37" s="2001"/>
      <c r="L37" s="2001"/>
      <c r="M37" s="2001"/>
      <c r="N37" s="2001"/>
      <c r="O37" s="2001"/>
      <c r="P37" s="2001"/>
      <c r="Q37" s="2001"/>
      <c r="R37" s="2002"/>
      <c r="S37" s="2003"/>
      <c r="T37" s="2004"/>
      <c r="U37" s="2004"/>
      <c r="V37" s="2005"/>
      <c r="W37" s="2003"/>
      <c r="X37" s="2004"/>
      <c r="Y37" s="2004"/>
      <c r="Z37" s="2005"/>
      <c r="AA37" s="1016" t="str">
        <f>IFERROR(INDEX(MR!$E$4:$E$2003,MATCH($A37,MR!$A$4:$A$2003,0)),"")</f>
        <v/>
      </c>
      <c r="AB37" s="2009" t="str">
        <f>IFERROR(INDEX(MR!$F$4:$F$2003,MATCH($A37,MR!$A$4:$A$2003,0)),"")</f>
        <v/>
      </c>
      <c r="AC37" s="2010"/>
      <c r="AD37" s="2010"/>
      <c r="AE37" s="2011"/>
      <c r="AF37" s="2058">
        <f t="shared" si="0"/>
        <v>0</v>
      </c>
      <c r="AG37" s="2059"/>
      <c r="AH37" s="2059"/>
      <c r="AI37" s="2059"/>
      <c r="AJ37" s="2060"/>
      <c r="AK37" s="2058">
        <f t="shared" si="1"/>
        <v>0</v>
      </c>
      <c r="AL37" s="2059"/>
      <c r="AM37" s="2059"/>
      <c r="AN37" s="2059"/>
      <c r="AO37" s="2059"/>
      <c r="AQ37" s="1234"/>
      <c r="AR37" s="1234"/>
      <c r="AS37" s="1234"/>
      <c r="AT37" s="1234"/>
      <c r="AU37" s="1234"/>
    </row>
    <row r="38" spans="1:81" ht="15.6" customHeight="1" x14ac:dyDescent="0.25">
      <c r="A38" s="1996"/>
      <c r="B38" s="1996"/>
      <c r="C38" s="1997"/>
      <c r="D38" s="2000" t="str">
        <f>IFERROR(INDEX(MR!$B$4:$B$2003,MATCH($A38,MR!$A$4:$A$2003,0)),"")</f>
        <v/>
      </c>
      <c r="E38" s="2001"/>
      <c r="F38" s="2001"/>
      <c r="G38" s="2001"/>
      <c r="H38" s="2001"/>
      <c r="I38" s="2001"/>
      <c r="J38" s="2001"/>
      <c r="K38" s="2001"/>
      <c r="L38" s="2001"/>
      <c r="M38" s="2001"/>
      <c r="N38" s="2001"/>
      <c r="O38" s="2001"/>
      <c r="P38" s="2001"/>
      <c r="Q38" s="2001"/>
      <c r="R38" s="2002"/>
      <c r="S38" s="2003"/>
      <c r="T38" s="2004"/>
      <c r="U38" s="2004"/>
      <c r="V38" s="2005"/>
      <c r="W38" s="2003"/>
      <c r="X38" s="2004"/>
      <c r="Y38" s="2004"/>
      <c r="Z38" s="2005"/>
      <c r="AA38" s="1016" t="str">
        <f>IFERROR(INDEX(MR!$E$4:$E$2003,MATCH($A38,MR!$A$4:$A$2003,0)),"")</f>
        <v/>
      </c>
      <c r="AB38" s="2009" t="str">
        <f>IFERROR(INDEX(MR!$F$4:$F$2003,MATCH($A38,MR!$A$4:$A$2003,0)),"")</f>
        <v/>
      </c>
      <c r="AC38" s="2010"/>
      <c r="AD38" s="2010"/>
      <c r="AE38" s="2011"/>
      <c r="AF38" s="2055">
        <f t="shared" si="0"/>
        <v>0</v>
      </c>
      <c r="AG38" s="2056"/>
      <c r="AH38" s="2056"/>
      <c r="AI38" s="2056"/>
      <c r="AJ38" s="2057"/>
      <c r="AK38" s="2055">
        <f t="shared" si="1"/>
        <v>0</v>
      </c>
      <c r="AL38" s="2056"/>
      <c r="AM38" s="2056"/>
      <c r="AN38" s="2056"/>
      <c r="AO38" s="2056"/>
      <c r="AQ38" s="1117"/>
      <c r="AR38" s="1116"/>
      <c r="AS38" s="1116"/>
      <c r="AT38" s="1116"/>
      <c r="AU38" s="1116"/>
    </row>
    <row r="39" spans="1:81" x14ac:dyDescent="0.25">
      <c r="Y39" s="1000"/>
      <c r="Z39" s="1000"/>
      <c r="AA39" s="1000"/>
      <c r="AB39" s="1000"/>
      <c r="AC39" s="1000"/>
      <c r="AD39" s="1000"/>
      <c r="AE39" s="996" t="s">
        <v>78</v>
      </c>
      <c r="AF39" s="2061">
        <f>SUBTOTAL(9,AF19:AJ38)</f>
        <v>0</v>
      </c>
      <c r="AG39" s="2062"/>
      <c r="AH39" s="2062"/>
      <c r="AI39" s="2062"/>
      <c r="AJ39" s="2063"/>
      <c r="AK39" s="2061">
        <f>SUBTOTAL(9,AK19:AO38)</f>
        <v>0</v>
      </c>
      <c r="AL39" s="2062"/>
      <c r="AM39" s="2062"/>
      <c r="AN39" s="2062"/>
      <c r="AO39" s="2062"/>
      <c r="AQ39" s="1116"/>
      <c r="AR39" s="1116"/>
      <c r="AS39" s="1116"/>
      <c r="AT39" s="1116"/>
      <c r="AU39" s="1116"/>
    </row>
    <row r="40" spans="1:81" x14ac:dyDescent="0.25">
      <c r="Y40" s="1000"/>
      <c r="Z40" s="1000"/>
      <c r="AA40" s="1000"/>
      <c r="AB40" s="1000"/>
      <c r="AC40" s="1000"/>
      <c r="AD40" s="1000"/>
      <c r="AE40" s="996" t="s">
        <v>46</v>
      </c>
      <c r="AF40" s="980"/>
      <c r="AG40" s="981"/>
      <c r="AH40" s="981"/>
      <c r="AI40" s="981"/>
      <c r="AJ40" s="982"/>
      <c r="AK40" s="980"/>
      <c r="AL40" s="981"/>
      <c r="AM40" s="981"/>
      <c r="AN40" s="981"/>
      <c r="AO40" s="981"/>
    </row>
    <row r="41" spans="1:81" x14ac:dyDescent="0.25">
      <c r="Y41" s="1000"/>
      <c r="Z41" s="1000"/>
      <c r="AA41" s="1000"/>
      <c r="AB41" s="1000"/>
      <c r="AC41" s="1000"/>
      <c r="AD41" s="1000"/>
      <c r="AE41" s="1000"/>
      <c r="AF41" s="2065">
        <f>AF39+AK39</f>
        <v>0</v>
      </c>
      <c r="AG41" s="2066"/>
      <c r="AH41" s="2066"/>
      <c r="AI41" s="2066"/>
      <c r="AJ41" s="2066"/>
      <c r="AK41" s="2066"/>
      <c r="AL41" s="2066"/>
      <c r="AM41" s="2066"/>
      <c r="AN41" s="2066"/>
      <c r="AO41" s="2066"/>
    </row>
    <row r="42" spans="1:81" x14ac:dyDescent="0.25">
      <c r="Y42" s="1000"/>
      <c r="Z42" s="1000"/>
      <c r="AA42" s="1000"/>
      <c r="AB42" s="1000"/>
      <c r="AC42" s="1000"/>
      <c r="AD42" s="1000"/>
      <c r="AE42" s="996" t="s">
        <v>445</v>
      </c>
      <c r="AF42" s="2067"/>
      <c r="AG42" s="2068"/>
      <c r="AH42" s="2068"/>
      <c r="AI42" s="2068"/>
      <c r="AJ42" s="2068"/>
      <c r="AK42" s="2068"/>
      <c r="AL42" s="2068"/>
      <c r="AM42" s="2068"/>
      <c r="AN42" s="2068"/>
      <c r="AO42" s="2068"/>
    </row>
    <row r="43" spans="1:81" x14ac:dyDescent="0.25">
      <c r="Y43" s="1000"/>
      <c r="Z43" s="1000"/>
      <c r="AA43" s="1000"/>
      <c r="AB43" s="1000"/>
      <c r="AC43" s="992"/>
      <c r="AD43" s="1000"/>
      <c r="AE43" s="997" t="s">
        <v>46</v>
      </c>
      <c r="AF43" s="1000"/>
      <c r="AG43" s="1000"/>
      <c r="AH43" s="1000"/>
      <c r="AI43" s="1000"/>
      <c r="AJ43" s="1000"/>
      <c r="AK43" s="1000"/>
      <c r="AL43" s="1000"/>
      <c r="AM43" s="1000"/>
      <c r="AN43" s="1000"/>
      <c r="AO43" s="1000"/>
    </row>
    <row r="44" spans="1:81" x14ac:dyDescent="0.25">
      <c r="A44" s="992" t="s">
        <v>287</v>
      </c>
      <c r="B44" s="992"/>
      <c r="C44" s="992"/>
      <c r="D44" s="992"/>
      <c r="E44" s="992"/>
      <c r="F44" s="992"/>
      <c r="G44" s="992"/>
      <c r="I44" s="741"/>
      <c r="J44" s="741"/>
      <c r="L44" s="2069"/>
      <c r="M44" s="2069"/>
      <c r="N44" s="2069"/>
      <c r="P44" s="801" t="s">
        <v>481</v>
      </c>
      <c r="Q44" s="742"/>
      <c r="R44" s="742"/>
      <c r="S44" s="742"/>
      <c r="T44" s="742"/>
      <c r="U44" s="742"/>
      <c r="V44" s="716"/>
      <c r="X44" s="999" t="s">
        <v>177</v>
      </c>
      <c r="Y44" s="992"/>
      <c r="Z44" s="1000"/>
      <c r="AA44" s="992" t="s">
        <v>42</v>
      </c>
      <c r="AB44" s="1000"/>
      <c r="AC44" s="509"/>
      <c r="AD44" s="509"/>
      <c r="AE44" s="509"/>
      <c r="AF44" s="509"/>
      <c r="AG44" s="509"/>
      <c r="AH44" s="509"/>
      <c r="AI44" s="509"/>
      <c r="AJ44" s="509"/>
      <c r="AK44" s="509"/>
      <c r="AL44" s="509"/>
      <c r="AM44" s="509"/>
      <c r="AN44" s="509"/>
      <c r="AO44" s="509"/>
    </row>
    <row r="45" spans="1:81" ht="8.1" customHeight="1" x14ac:dyDescent="0.25">
      <c r="A45" s="509"/>
      <c r="B45" s="509"/>
      <c r="C45" s="509"/>
      <c r="D45" s="509"/>
      <c r="E45" s="509"/>
      <c r="F45" s="509"/>
      <c r="G45" s="509"/>
      <c r="H45" s="509"/>
      <c r="I45" s="509"/>
      <c r="J45" s="509"/>
      <c r="K45" s="509"/>
      <c r="L45" s="509"/>
      <c r="M45" s="509"/>
      <c r="N45" s="509"/>
      <c r="O45" s="509"/>
      <c r="P45" s="509"/>
      <c r="Q45" s="509"/>
      <c r="R45" s="509"/>
      <c r="S45" s="509"/>
      <c r="T45" s="509"/>
      <c r="U45" s="509"/>
      <c r="V45" s="509"/>
      <c r="W45" s="509"/>
      <c r="X45" s="509"/>
      <c r="Y45" s="509"/>
      <c r="Z45" s="509"/>
      <c r="AA45" s="509"/>
      <c r="AB45" s="509"/>
      <c r="AC45" s="509"/>
      <c r="AD45" s="509"/>
      <c r="AE45" s="509"/>
      <c r="AF45" s="509"/>
      <c r="AG45" s="509"/>
      <c r="AH45" s="509"/>
      <c r="AI45" s="509"/>
      <c r="AJ45" s="509"/>
      <c r="AK45" s="509"/>
      <c r="AL45" s="509"/>
      <c r="AM45" s="509"/>
      <c r="AN45" s="509"/>
      <c r="AO45" s="509"/>
    </row>
    <row r="46" spans="1:81" ht="12.75" customHeight="1" x14ac:dyDescent="0.25">
      <c r="A46" s="940" t="s">
        <v>91</v>
      </c>
      <c r="B46" s="738"/>
      <c r="C46" s="941" t="s">
        <v>203</v>
      </c>
      <c r="D46" s="941"/>
      <c r="E46" s="941"/>
      <c r="F46" s="941"/>
      <c r="G46" s="738" t="s">
        <v>635</v>
      </c>
      <c r="H46" s="942"/>
      <c r="I46" s="1585"/>
      <c r="J46" s="1585"/>
      <c r="K46" s="1585"/>
      <c r="L46" s="1585"/>
      <c r="M46" s="1585"/>
      <c r="N46" s="1585"/>
      <c r="O46" s="1585"/>
      <c r="P46" s="1585"/>
      <c r="Q46" s="1585"/>
      <c r="R46" s="1585"/>
      <c r="S46" s="1585"/>
      <c r="T46" s="1585"/>
      <c r="U46" s="1585"/>
      <c r="V46" s="942"/>
      <c r="W46" s="947" t="s">
        <v>494</v>
      </c>
      <c r="X46" s="942"/>
      <c r="Y46" s="942"/>
      <c r="Z46" s="942"/>
      <c r="AA46" s="942"/>
      <c r="AB46" s="942"/>
      <c r="AC46" s="942"/>
      <c r="AD46" s="942"/>
      <c r="AE46" s="942"/>
      <c r="AF46" s="942"/>
      <c r="AG46" s="944"/>
      <c r="AH46" s="944"/>
      <c r="AI46" s="948"/>
      <c r="AJ46" s="940"/>
      <c r="AK46" s="738"/>
      <c r="AL46" s="738"/>
      <c r="AM46" s="738"/>
      <c r="AN46" s="738"/>
      <c r="AO46" s="738"/>
      <c r="AP46" s="1000"/>
      <c r="AQ46" s="796"/>
      <c r="AR46" s="796"/>
      <c r="AS46" s="796"/>
      <c r="AT46" s="796"/>
      <c r="AU46" s="796"/>
      <c r="AV46" s="796"/>
      <c r="AW46" s="796"/>
      <c r="AX46" s="796"/>
      <c r="AY46" s="796"/>
      <c r="AZ46" s="796"/>
      <c r="BA46" s="796"/>
      <c r="BB46" s="1000"/>
      <c r="BC46" s="1000"/>
    </row>
    <row r="47" spans="1:81" ht="8.1" customHeight="1" x14ac:dyDescent="0.25">
      <c r="A47" s="994"/>
      <c r="V47" s="19"/>
      <c r="Y47" s="994"/>
      <c r="Z47" s="994"/>
      <c r="AH47" s="994"/>
      <c r="AI47" s="994"/>
      <c r="AJ47" s="994"/>
      <c r="AK47" s="994"/>
      <c r="AL47" s="994"/>
      <c r="AM47" s="994"/>
      <c r="AN47" s="994"/>
      <c r="AO47" s="994"/>
      <c r="AP47" s="984"/>
      <c r="AQ47" s="163"/>
      <c r="AR47" s="163"/>
      <c r="AS47" s="163"/>
      <c r="AT47" s="213"/>
      <c r="AU47" s="213"/>
      <c r="AV47" s="994"/>
      <c r="AW47" s="994"/>
      <c r="AX47" s="994"/>
      <c r="AY47" s="994"/>
      <c r="AZ47" s="994"/>
    </row>
    <row r="48" spans="1:81" s="994" customFormat="1" ht="12.75" customHeight="1" x14ac:dyDescent="0.25">
      <c r="A48" s="1766" t="s">
        <v>255</v>
      </c>
      <c r="B48" s="1766"/>
      <c r="C48" s="1766"/>
      <c r="D48" s="1766"/>
      <c r="E48" s="1766"/>
      <c r="F48" s="1766"/>
      <c r="G48" s="1615"/>
      <c r="H48" s="1613" t="s">
        <v>63</v>
      </c>
      <c r="I48" s="1766"/>
      <c r="J48" s="1766"/>
      <c r="K48" s="1766"/>
      <c r="L48" s="1766"/>
      <c r="M48" s="1766"/>
      <c r="N48" s="1615"/>
      <c r="O48" s="1613" t="s">
        <v>648</v>
      </c>
      <c r="P48" s="1766"/>
      <c r="Q48" s="1766"/>
      <c r="R48" s="1766"/>
      <c r="S48" s="1766"/>
      <c r="T48" s="1766"/>
      <c r="U48" s="1766"/>
      <c r="V48" s="1766"/>
      <c r="W48" s="1766"/>
      <c r="X48" s="1766"/>
      <c r="Y48" s="1766"/>
      <c r="Z48" s="1766"/>
      <c r="AA48" s="1615"/>
      <c r="AB48" s="1613" t="s">
        <v>436</v>
      </c>
      <c r="AC48" s="1766"/>
      <c r="AD48" s="1766"/>
      <c r="AE48" s="1766"/>
      <c r="AF48" s="1766"/>
      <c r="AG48" s="1766"/>
      <c r="AH48" s="1615"/>
      <c r="AI48" s="1767" t="s">
        <v>258</v>
      </c>
      <c r="AJ48" s="1768"/>
      <c r="AK48" s="1768"/>
      <c r="AL48" s="1768"/>
      <c r="AM48" s="1768"/>
      <c r="AN48" s="1768"/>
      <c r="AO48" s="1768"/>
      <c r="AQ48" s="256"/>
      <c r="AR48" s="256"/>
      <c r="AS48" s="1001"/>
      <c r="AT48" s="175"/>
      <c r="AU48" s="175"/>
      <c r="AV48" s="917"/>
      <c r="AW48" s="917"/>
      <c r="AX48" s="917"/>
      <c r="AY48" s="917"/>
      <c r="AZ48" s="917"/>
      <c r="BA48" s="917"/>
      <c r="BB48" s="917"/>
      <c r="BC48" s="917"/>
      <c r="BD48" s="917"/>
      <c r="BE48" s="917"/>
      <c r="BF48" s="917"/>
      <c r="BG48" s="917"/>
      <c r="BH48" s="917"/>
      <c r="BI48" s="917"/>
      <c r="BJ48" s="917"/>
      <c r="BK48" s="917"/>
      <c r="BL48" s="917"/>
      <c r="BM48" s="917"/>
      <c r="BN48" s="917"/>
      <c r="BO48" s="917"/>
      <c r="BP48" s="917"/>
      <c r="BQ48" s="917"/>
      <c r="BR48" s="917"/>
      <c r="BS48" s="917"/>
      <c r="BT48" s="917"/>
      <c r="BU48" s="917"/>
      <c r="BV48" s="917"/>
      <c r="BW48" s="917"/>
      <c r="BX48" s="917"/>
      <c r="BY48" s="917"/>
      <c r="BZ48" s="917"/>
      <c r="CA48" s="917"/>
      <c r="CB48" s="917"/>
      <c r="CC48" s="917"/>
    </row>
    <row r="49" spans="1:81" s="994" customFormat="1" ht="12.75" customHeight="1" x14ac:dyDescent="0.25">
      <c r="A49" s="917"/>
      <c r="B49" s="917"/>
      <c r="C49" s="917"/>
      <c r="D49" s="917"/>
      <c r="E49" s="917"/>
      <c r="F49" s="917"/>
      <c r="G49" s="995"/>
      <c r="H49" s="1595" t="s">
        <v>34</v>
      </c>
      <c r="I49" s="1596"/>
      <c r="J49" s="1596"/>
      <c r="K49" s="1596"/>
      <c r="L49" s="1596"/>
      <c r="M49" s="1596"/>
      <c r="N49" s="1597"/>
      <c r="O49" s="1595" t="s">
        <v>35</v>
      </c>
      <c r="P49" s="1596"/>
      <c r="Q49" s="1596"/>
      <c r="R49" s="1596"/>
      <c r="S49" s="1596"/>
      <c r="T49" s="1596"/>
      <c r="U49" s="1596"/>
      <c r="V49" s="1596"/>
      <c r="W49" s="1596"/>
      <c r="X49" s="1596"/>
      <c r="Y49" s="1596"/>
      <c r="Z49" s="1596"/>
      <c r="AA49" s="1597"/>
      <c r="AB49" s="1617" t="s">
        <v>356</v>
      </c>
      <c r="AC49" s="1617"/>
      <c r="AD49" s="1617"/>
      <c r="AE49" s="1617"/>
      <c r="AF49" s="1617"/>
      <c r="AG49" s="1617"/>
      <c r="AH49" s="1618"/>
      <c r="AI49" s="1616" t="s">
        <v>357</v>
      </c>
      <c r="AJ49" s="1617"/>
      <c r="AK49" s="1617"/>
      <c r="AL49" s="1617"/>
      <c r="AM49" s="1617"/>
      <c r="AN49" s="1617"/>
      <c r="AO49" s="1617"/>
      <c r="AQ49" s="256"/>
      <c r="AR49" s="256"/>
      <c r="AS49" s="1001"/>
      <c r="AT49" s="175"/>
      <c r="AU49" s="175"/>
      <c r="AV49" s="917"/>
      <c r="AW49" s="917"/>
      <c r="AX49" s="917"/>
      <c r="AY49" s="917"/>
      <c r="AZ49" s="917"/>
      <c r="BA49" s="917"/>
      <c r="BB49" s="917"/>
      <c r="BC49" s="917"/>
      <c r="BD49" s="917"/>
      <c r="BE49" s="917"/>
      <c r="BF49" s="917"/>
      <c r="BG49" s="917"/>
      <c r="BH49" s="917"/>
      <c r="BI49" s="917"/>
      <c r="BJ49" s="917"/>
      <c r="BK49" s="917"/>
      <c r="BL49" s="917"/>
      <c r="BM49" s="917"/>
      <c r="BN49" s="917"/>
      <c r="BO49" s="917"/>
      <c r="BP49" s="917"/>
      <c r="BQ49" s="917"/>
      <c r="BR49" s="917"/>
      <c r="BS49" s="917"/>
      <c r="BT49" s="917"/>
      <c r="BU49" s="917"/>
      <c r="BV49" s="917"/>
      <c r="BW49" s="917"/>
      <c r="BX49" s="917"/>
      <c r="BY49" s="917"/>
      <c r="BZ49" s="917"/>
      <c r="CA49" s="917"/>
      <c r="CB49" s="917"/>
      <c r="CC49" s="917"/>
    </row>
    <row r="50" spans="1:81" s="994" customFormat="1" x14ac:dyDescent="0.25">
      <c r="A50" s="917"/>
      <c r="B50" s="917"/>
      <c r="C50" s="917"/>
      <c r="D50" s="917"/>
      <c r="E50" s="917"/>
      <c r="F50" s="917"/>
      <c r="G50" s="995"/>
      <c r="H50" s="1595"/>
      <c r="I50" s="1596"/>
      <c r="J50" s="1596"/>
      <c r="K50" s="1596"/>
      <c r="L50" s="1596"/>
      <c r="M50" s="1596"/>
      <c r="N50" s="1597"/>
      <c r="O50" s="1595"/>
      <c r="P50" s="1596"/>
      <c r="Q50" s="1596"/>
      <c r="R50" s="1596"/>
      <c r="S50" s="1596"/>
      <c r="T50" s="1596"/>
      <c r="U50" s="1596"/>
      <c r="V50" s="1596"/>
      <c r="W50" s="1596"/>
      <c r="X50" s="1596"/>
      <c r="Y50" s="1596"/>
      <c r="Z50" s="1596"/>
      <c r="AA50" s="1597"/>
      <c r="AH50" s="995"/>
      <c r="AQ50" s="256"/>
      <c r="AR50" s="256"/>
      <c r="AS50" s="1001"/>
      <c r="AT50" s="175"/>
      <c r="AU50" s="175"/>
      <c r="AV50" s="917"/>
      <c r="AW50" s="917"/>
      <c r="AX50" s="917"/>
      <c r="AY50" s="917"/>
      <c r="AZ50" s="917"/>
      <c r="BA50" s="917"/>
      <c r="BB50" s="917"/>
      <c r="BC50" s="917"/>
      <c r="BD50" s="917"/>
      <c r="BE50" s="917"/>
      <c r="BF50" s="917"/>
      <c r="BG50" s="917"/>
      <c r="BH50" s="917"/>
      <c r="BI50" s="917"/>
      <c r="BJ50" s="917"/>
      <c r="BK50" s="917"/>
      <c r="BL50" s="917"/>
      <c r="BM50" s="917"/>
      <c r="BN50" s="917"/>
      <c r="BO50" s="917"/>
      <c r="BP50" s="917"/>
      <c r="BQ50" s="917"/>
      <c r="BR50" s="917"/>
      <c r="BS50" s="917"/>
      <c r="BT50" s="917"/>
      <c r="BU50" s="917"/>
      <c r="BV50" s="917"/>
      <c r="BW50" s="917"/>
      <c r="BX50" s="917"/>
      <c r="BY50" s="917"/>
      <c r="BZ50" s="917"/>
      <c r="CA50" s="917"/>
      <c r="CB50" s="917"/>
      <c r="CC50" s="917"/>
    </row>
    <row r="51" spans="1:81" s="994" customFormat="1" x14ac:dyDescent="0.25">
      <c r="A51" s="917"/>
      <c r="B51" s="917"/>
      <c r="C51" s="917"/>
      <c r="D51" s="917"/>
      <c r="E51" s="917"/>
      <c r="F51" s="917"/>
      <c r="G51" s="995"/>
      <c r="H51" s="917"/>
      <c r="I51" s="917"/>
      <c r="J51" s="917"/>
      <c r="K51" s="917"/>
      <c r="L51" s="917"/>
      <c r="N51" s="995"/>
      <c r="O51" s="993"/>
      <c r="AA51" s="995"/>
      <c r="AH51" s="995"/>
      <c r="AQ51" s="256"/>
      <c r="AR51" s="256"/>
      <c r="AS51" s="1001"/>
      <c r="AT51" s="175"/>
      <c r="AU51" s="175"/>
      <c r="AV51" s="917"/>
      <c r="AW51" s="917"/>
      <c r="AX51" s="917"/>
      <c r="AY51" s="917"/>
      <c r="AZ51" s="917"/>
      <c r="BA51" s="917"/>
      <c r="BB51" s="917"/>
      <c r="BC51" s="917"/>
      <c r="BD51" s="917"/>
      <c r="BE51" s="917"/>
      <c r="BF51" s="917"/>
      <c r="BG51" s="917"/>
      <c r="BH51" s="917"/>
      <c r="BI51" s="917"/>
      <c r="BJ51" s="917"/>
      <c r="BK51" s="917"/>
      <c r="BL51" s="917"/>
      <c r="BM51" s="917"/>
      <c r="BN51" s="917"/>
      <c r="BO51" s="917"/>
      <c r="BP51" s="917"/>
      <c r="BQ51" s="917"/>
      <c r="BR51" s="917"/>
      <c r="BS51" s="917"/>
      <c r="BT51" s="917"/>
      <c r="BU51" s="917"/>
      <c r="BV51" s="917"/>
      <c r="BW51" s="917"/>
      <c r="BX51" s="917"/>
      <c r="BY51" s="917"/>
      <c r="BZ51" s="917"/>
      <c r="CA51" s="917"/>
      <c r="CB51" s="917"/>
      <c r="CC51" s="917"/>
    </row>
    <row r="52" spans="1:81" s="994" customFormat="1" x14ac:dyDescent="0.25">
      <c r="A52" s="917"/>
      <c r="B52" s="917"/>
      <c r="C52" s="917"/>
      <c r="D52" s="917"/>
      <c r="E52" s="917"/>
      <c r="F52" s="917"/>
      <c r="G52" s="995"/>
      <c r="H52" s="917"/>
      <c r="I52" s="917"/>
      <c r="J52" s="917"/>
      <c r="K52" s="917"/>
      <c r="L52" s="917"/>
      <c r="N52" s="995"/>
      <c r="O52" s="993"/>
      <c r="AA52" s="995"/>
      <c r="AH52" s="995"/>
      <c r="AQ52" s="256"/>
      <c r="AR52" s="256"/>
      <c r="AS52" s="1001"/>
      <c r="AT52" s="175"/>
      <c r="AU52" s="175"/>
      <c r="AV52" s="917"/>
      <c r="AW52" s="917"/>
      <c r="AX52" s="917"/>
      <c r="AY52" s="917"/>
      <c r="AZ52" s="917"/>
      <c r="BA52" s="917"/>
      <c r="BB52" s="917"/>
      <c r="BC52" s="917"/>
      <c r="BD52" s="917"/>
      <c r="BE52" s="917"/>
      <c r="BF52" s="917"/>
      <c r="BG52" s="917"/>
      <c r="BH52" s="917"/>
      <c r="BI52" s="917"/>
      <c r="BJ52" s="917"/>
      <c r="BK52" s="917"/>
      <c r="BL52" s="917"/>
      <c r="BM52" s="917"/>
      <c r="BN52" s="917"/>
      <c r="BO52" s="917"/>
      <c r="BP52" s="917"/>
      <c r="BQ52" s="917"/>
      <c r="BR52" s="917"/>
      <c r="BS52" s="917"/>
      <c r="BT52" s="917"/>
      <c r="BU52" s="917"/>
      <c r="BV52" s="917"/>
      <c r="BW52" s="917"/>
      <c r="BX52" s="917"/>
      <c r="BY52" s="917"/>
      <c r="BZ52" s="917"/>
      <c r="CA52" s="917"/>
      <c r="CB52" s="917"/>
      <c r="CC52" s="917"/>
    </row>
    <row r="53" spans="1:81" s="909" customFormat="1" x14ac:dyDescent="0.25">
      <c r="G53" s="417"/>
      <c r="N53" s="417"/>
      <c r="O53" s="18"/>
      <c r="AA53" s="417"/>
      <c r="AH53" s="417"/>
      <c r="AP53" s="1003"/>
      <c r="AQ53" s="163"/>
      <c r="AR53" s="163"/>
      <c r="AS53" s="63"/>
      <c r="AT53" s="213"/>
      <c r="AU53" s="213"/>
      <c r="AV53" s="1003"/>
      <c r="AW53" s="1003"/>
      <c r="AX53" s="1003"/>
      <c r="AY53" s="1003"/>
      <c r="AZ53" s="1003"/>
      <c r="BA53" s="1003"/>
      <c r="BB53" s="1003"/>
      <c r="BC53" s="1003"/>
      <c r="BD53" s="1003"/>
      <c r="BE53" s="1003"/>
      <c r="BF53" s="1003"/>
      <c r="BG53" s="1003"/>
      <c r="BH53" s="1003"/>
      <c r="BI53" s="1003"/>
      <c r="BJ53" s="1003"/>
      <c r="BK53" s="1003"/>
      <c r="BL53" s="1003"/>
      <c r="BM53" s="1003"/>
      <c r="BN53" s="1003"/>
      <c r="BO53" s="1003"/>
      <c r="BP53" s="1003"/>
      <c r="BQ53" s="1003"/>
      <c r="BR53" s="1003"/>
      <c r="BS53" s="1003"/>
      <c r="BT53" s="1003"/>
    </row>
    <row r="54" spans="1:81" s="994" customFormat="1" x14ac:dyDescent="0.25">
      <c r="A54" s="356" t="s">
        <v>42</v>
      </c>
      <c r="B54" s="2064" t="s">
        <v>43</v>
      </c>
      <c r="C54" s="2064"/>
      <c r="D54" s="2064"/>
      <c r="E54" s="2064"/>
      <c r="F54" s="2064"/>
      <c r="G54" s="2064"/>
      <c r="H54" s="2064"/>
      <c r="I54" s="2064"/>
      <c r="J54" s="2064"/>
      <c r="K54" s="2064"/>
      <c r="L54" s="2064"/>
      <c r="M54" s="2064"/>
      <c r="N54" s="2064"/>
      <c r="O54" s="2064"/>
      <c r="P54" s="2064"/>
      <c r="Q54" s="2064"/>
      <c r="R54" s="2064"/>
      <c r="S54" s="2064"/>
      <c r="T54" s="2064"/>
      <c r="U54" s="2064"/>
      <c r="V54" s="2064"/>
      <c r="W54" s="2064"/>
      <c r="X54" s="2064"/>
      <c r="Y54" s="2064"/>
      <c r="Z54" s="2064"/>
      <c r="AA54" s="2064"/>
      <c r="AB54" s="2064"/>
      <c r="AC54" s="2064"/>
      <c r="AD54" s="2064"/>
      <c r="AE54" s="2064"/>
      <c r="AF54" s="2064"/>
      <c r="AG54" s="2064"/>
      <c r="AH54" s="2064"/>
      <c r="AI54" s="2064"/>
      <c r="AJ54" s="2064"/>
      <c r="AK54" s="2064"/>
      <c r="AL54" s="2064"/>
      <c r="AM54" s="2064"/>
      <c r="AN54" s="2064"/>
      <c r="AO54" s="2064"/>
      <c r="AQ54" s="939"/>
      <c r="AR54" s="163"/>
      <c r="AS54" s="163"/>
      <c r="AT54" s="213"/>
      <c r="AU54" s="213"/>
    </row>
    <row r="55" spans="1:81" s="994" customFormat="1" x14ac:dyDescent="0.25">
      <c r="A55" s="356" t="s">
        <v>44</v>
      </c>
      <c r="B55" s="2054" t="s">
        <v>161</v>
      </c>
      <c r="C55" s="2054"/>
      <c r="D55" s="2054"/>
      <c r="E55" s="2054"/>
      <c r="F55" s="2054"/>
      <c r="G55" s="2054"/>
      <c r="H55" s="2054"/>
      <c r="I55" s="2054"/>
      <c r="J55" s="2054"/>
      <c r="K55" s="2054"/>
      <c r="L55" s="2054"/>
      <c r="M55" s="2054"/>
      <c r="N55" s="2054"/>
      <c r="O55" s="2054"/>
      <c r="P55" s="2054"/>
      <c r="Q55" s="2054"/>
      <c r="R55" s="2054"/>
      <c r="S55" s="2054"/>
      <c r="T55" s="2054"/>
      <c r="U55" s="2054"/>
      <c r="V55" s="2054"/>
      <c r="W55" s="2054"/>
      <c r="X55" s="2054"/>
      <c r="Y55" s="2054"/>
      <c r="Z55" s="2054"/>
      <c r="AA55" s="2054"/>
      <c r="AB55" s="2054"/>
      <c r="AC55" s="2054"/>
      <c r="AD55" s="2054"/>
      <c r="AE55" s="2054"/>
      <c r="AF55" s="2054"/>
      <c r="AG55" s="2054"/>
      <c r="AH55" s="2054"/>
      <c r="AI55" s="2054"/>
      <c r="AJ55" s="2054"/>
      <c r="AK55" s="2054"/>
      <c r="AL55" s="2054"/>
      <c r="AM55" s="2054"/>
      <c r="AN55" s="2054"/>
      <c r="AO55" s="2054"/>
      <c r="AQ55" s="74"/>
      <c r="AR55" s="163"/>
      <c r="AS55" s="163"/>
      <c r="AT55" s="213"/>
      <c r="AU55" s="213"/>
    </row>
    <row r="56" spans="1:81" s="994" customFormat="1" x14ac:dyDescent="0.25">
      <c r="A56" s="356" t="s">
        <v>150</v>
      </c>
      <c r="B56" s="2054" t="s">
        <v>467</v>
      </c>
      <c r="C56" s="2054"/>
      <c r="D56" s="2054"/>
      <c r="E56" s="2054"/>
      <c r="F56" s="2054"/>
      <c r="G56" s="2054"/>
      <c r="H56" s="2054"/>
      <c r="I56" s="2054"/>
      <c r="J56" s="2054"/>
      <c r="K56" s="2054"/>
      <c r="L56" s="2054"/>
      <c r="M56" s="2054"/>
      <c r="N56" s="2054"/>
      <c r="O56" s="2054"/>
      <c r="P56" s="2054"/>
      <c r="Q56" s="2054"/>
      <c r="R56" s="2054"/>
      <c r="S56" s="2054"/>
      <c r="T56" s="2054"/>
      <c r="U56" s="2054"/>
      <c r="V56" s="2054"/>
      <c r="W56" s="2054"/>
      <c r="X56" s="2054"/>
      <c r="Y56" s="2054"/>
      <c r="Z56" s="2054"/>
      <c r="AA56" s="2054"/>
      <c r="AB56" s="2054"/>
      <c r="AC56" s="2054"/>
      <c r="AD56" s="2054"/>
      <c r="AE56" s="2054"/>
      <c r="AF56" s="2054"/>
      <c r="AG56" s="2054"/>
      <c r="AH56" s="2054"/>
      <c r="AI56" s="2054"/>
      <c r="AJ56" s="2054"/>
      <c r="AK56" s="2054"/>
      <c r="AL56" s="2054"/>
      <c r="AM56" s="2054"/>
      <c r="AN56" s="2054"/>
      <c r="AO56" s="2054"/>
      <c r="AQ56" s="74"/>
      <c r="AR56" s="163"/>
      <c r="AS56" s="163"/>
      <c r="AT56" s="213"/>
      <c r="AU56" s="213"/>
    </row>
    <row r="57" spans="1:81" s="994" customFormat="1" x14ac:dyDescent="0.25">
      <c r="A57" s="501" t="s">
        <v>46</v>
      </c>
      <c r="B57" s="2054" t="s">
        <v>290</v>
      </c>
      <c r="C57" s="2054"/>
      <c r="D57" s="2054"/>
      <c r="E57" s="2054"/>
      <c r="F57" s="2054"/>
      <c r="G57" s="2054"/>
      <c r="H57" s="2054"/>
      <c r="I57" s="2054"/>
      <c r="J57" s="2054"/>
      <c r="K57" s="2054"/>
      <c r="L57" s="2054"/>
      <c r="M57" s="2054"/>
      <c r="N57" s="2054"/>
      <c r="O57" s="2054"/>
      <c r="P57" s="2054"/>
      <c r="Q57" s="2054"/>
      <c r="R57" s="2054"/>
      <c r="S57" s="2054"/>
      <c r="T57" s="2054"/>
      <c r="U57" s="2054"/>
      <c r="V57" s="2054"/>
      <c r="W57" s="2054"/>
      <c r="X57" s="2054"/>
      <c r="Y57" s="2054"/>
      <c r="Z57" s="2054"/>
      <c r="AA57" s="2054"/>
      <c r="AB57" s="2054"/>
      <c r="AC57" s="2054"/>
      <c r="AD57" s="2054"/>
      <c r="AE57" s="2054"/>
      <c r="AF57" s="2054"/>
      <c r="AG57" s="2054"/>
      <c r="AH57" s="2054"/>
      <c r="AI57" s="2054"/>
      <c r="AJ57" s="2054"/>
      <c r="AK57" s="2054"/>
      <c r="AL57" s="2054"/>
      <c r="AM57" s="2054"/>
      <c r="AN57" s="2054"/>
      <c r="AO57" s="2054"/>
      <c r="AQ57" s="74"/>
      <c r="AR57" s="163"/>
      <c r="AS57" s="163"/>
      <c r="AT57" s="213"/>
      <c r="AU57" s="213"/>
    </row>
    <row r="58" spans="1:81" x14ac:dyDescent="0.25">
      <c r="A58" s="501" t="s">
        <v>160</v>
      </c>
      <c r="B58" s="2054" t="s">
        <v>446</v>
      </c>
      <c r="C58" s="2054"/>
      <c r="D58" s="2054"/>
      <c r="E58" s="2054"/>
      <c r="F58" s="2054"/>
      <c r="G58" s="2054"/>
      <c r="H58" s="2054"/>
      <c r="I58" s="2054"/>
      <c r="J58" s="2054"/>
      <c r="K58" s="2054"/>
      <c r="L58" s="2054"/>
      <c r="M58" s="2054"/>
      <c r="N58" s="2054"/>
      <c r="O58" s="2054"/>
      <c r="P58" s="2054"/>
      <c r="Q58" s="2054"/>
      <c r="R58" s="2054"/>
      <c r="S58" s="2054"/>
      <c r="T58" s="2054"/>
      <c r="U58" s="2054"/>
      <c r="V58" s="2054"/>
      <c r="W58" s="2054"/>
      <c r="X58" s="2054"/>
      <c r="Y58" s="2054"/>
      <c r="Z58" s="2054"/>
      <c r="AA58" s="2054"/>
      <c r="AB58" s="2054"/>
      <c r="AC58" s="2054"/>
      <c r="AD58" s="2054"/>
      <c r="AE58" s="2054"/>
      <c r="AF58" s="2054"/>
      <c r="AG58" s="2054"/>
      <c r="AH58" s="2054"/>
      <c r="AI58" s="2054"/>
      <c r="AJ58" s="2054"/>
      <c r="AK58" s="2054"/>
      <c r="AL58" s="2054"/>
      <c r="AM58" s="2054"/>
      <c r="AN58" s="2054"/>
      <c r="AO58" s="2054"/>
      <c r="AQ58" s="74"/>
    </row>
    <row r="59" spans="1:81" x14ac:dyDescent="0.25">
      <c r="A59" s="501" t="s">
        <v>48</v>
      </c>
      <c r="B59" s="2054" t="s">
        <v>257</v>
      </c>
      <c r="C59" s="2054"/>
      <c r="D59" s="2054"/>
      <c r="E59" s="2054"/>
      <c r="F59" s="2054"/>
      <c r="G59" s="2054"/>
      <c r="H59" s="2054"/>
      <c r="I59" s="2054"/>
      <c r="J59" s="2054"/>
      <c r="K59" s="2054"/>
      <c r="L59" s="2054"/>
      <c r="M59" s="2054"/>
      <c r="N59" s="2054"/>
      <c r="O59" s="2054"/>
      <c r="P59" s="2054"/>
      <c r="Q59" s="2054"/>
      <c r="R59" s="2054"/>
      <c r="S59" s="2054"/>
      <c r="T59" s="2054"/>
      <c r="U59" s="2054"/>
      <c r="V59" s="2054"/>
      <c r="W59" s="2054"/>
      <c r="X59" s="2054"/>
      <c r="Y59" s="2054"/>
      <c r="Z59" s="2054"/>
      <c r="AA59" s="2054"/>
      <c r="AB59" s="2054"/>
      <c r="AC59" s="2054"/>
      <c r="AD59" s="2054"/>
      <c r="AE59" s="2054"/>
      <c r="AF59" s="2054"/>
      <c r="AG59" s="2054"/>
      <c r="AH59" s="2054"/>
      <c r="AI59" s="2054"/>
      <c r="AJ59" s="2054"/>
      <c r="AK59" s="2054"/>
      <c r="AL59" s="2054"/>
      <c r="AM59" s="2054"/>
      <c r="AN59" s="2054"/>
      <c r="AO59" s="2054"/>
      <c r="AQ59" s="74"/>
    </row>
    <row r="60" spans="1:81" ht="32.25" customHeight="1" x14ac:dyDescent="0.25">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row>
    <row r="61" spans="1:81" ht="14.25" customHeight="1" x14ac:dyDescent="0.25">
      <c r="A61" s="482"/>
      <c r="B61" s="493"/>
      <c r="C61" s="493"/>
      <c r="D61" s="493"/>
      <c r="E61" s="493"/>
      <c r="F61" s="493"/>
      <c r="G61" s="493"/>
      <c r="H61" s="493"/>
      <c r="I61" s="493"/>
      <c r="J61" s="493"/>
      <c r="K61" s="493"/>
      <c r="L61" s="493"/>
      <c r="M61" s="493"/>
      <c r="N61" s="493"/>
      <c r="O61" s="493"/>
      <c r="P61" s="493"/>
      <c r="Q61" s="493"/>
      <c r="R61" s="493"/>
      <c r="S61" s="493"/>
      <c r="T61" s="493"/>
      <c r="U61" s="481"/>
      <c r="V61" s="481"/>
      <c r="W61" s="493"/>
      <c r="X61" s="493"/>
      <c r="Y61" s="493"/>
      <c r="Z61" s="493"/>
      <c r="AA61" s="493"/>
      <c r="AB61" s="493"/>
      <c r="AC61" s="493"/>
      <c r="AD61" s="493"/>
      <c r="AE61" s="493"/>
      <c r="AF61" s="493"/>
      <c r="AG61" s="493"/>
      <c r="AH61" s="493"/>
      <c r="AI61" s="493"/>
      <c r="AJ61" s="493"/>
      <c r="AK61" s="493"/>
      <c r="AL61" s="493"/>
      <c r="AM61" s="493"/>
      <c r="AN61" s="493"/>
      <c r="AO61" s="493"/>
      <c r="AQ61" s="261"/>
      <c r="AR61" s="262"/>
    </row>
    <row r="62" spans="1:81" ht="14.25" customHeight="1" x14ac:dyDescent="0.25">
      <c r="A62" s="482"/>
      <c r="B62" s="493"/>
      <c r="C62" s="493"/>
      <c r="D62" s="493"/>
      <c r="E62" s="493"/>
      <c r="F62" s="493"/>
      <c r="G62" s="493"/>
      <c r="H62" s="493"/>
      <c r="I62" s="493"/>
      <c r="J62" s="493"/>
      <c r="K62" s="493"/>
      <c r="L62" s="493"/>
      <c r="M62" s="493"/>
      <c r="N62" s="493"/>
      <c r="O62" s="493"/>
      <c r="P62" s="493"/>
      <c r="Q62" s="493"/>
      <c r="R62" s="493"/>
      <c r="S62" s="493"/>
      <c r="T62" s="493"/>
      <c r="U62" s="481"/>
      <c r="V62" s="481"/>
      <c r="W62" s="493"/>
      <c r="X62" s="493"/>
      <c r="Y62" s="493"/>
      <c r="Z62" s="493"/>
      <c r="AA62" s="493"/>
      <c r="AB62" s="493"/>
      <c r="AC62" s="493"/>
      <c r="AD62" s="493"/>
      <c r="AE62" s="493"/>
      <c r="AF62" s="493"/>
      <c r="AG62" s="493"/>
      <c r="AH62" s="493"/>
      <c r="AI62" s="493"/>
      <c r="AJ62" s="493"/>
      <c r="AK62" s="493"/>
      <c r="AL62" s="493"/>
      <c r="AM62" s="493"/>
      <c r="AN62" s="493"/>
      <c r="AO62" s="493"/>
      <c r="AQ62" s="261"/>
      <c r="AR62" s="262"/>
    </row>
    <row r="63" spans="1:81" ht="14.25" customHeight="1" x14ac:dyDescent="0.25">
      <c r="A63" s="482"/>
      <c r="B63" s="493"/>
      <c r="C63" s="493"/>
      <c r="D63" s="493"/>
      <c r="E63" s="493"/>
      <c r="F63" s="493"/>
      <c r="G63" s="493"/>
      <c r="H63" s="493"/>
      <c r="I63" s="493"/>
      <c r="J63" s="493"/>
      <c r="K63" s="493"/>
      <c r="L63" s="493"/>
      <c r="M63" s="493"/>
      <c r="N63" s="493"/>
      <c r="O63" s="493"/>
      <c r="P63" s="493"/>
      <c r="Q63" s="493"/>
      <c r="R63" s="493"/>
      <c r="S63" s="493"/>
      <c r="T63" s="493"/>
      <c r="U63" s="481"/>
      <c r="V63" s="481"/>
      <c r="W63" s="493"/>
      <c r="X63" s="493"/>
      <c r="Y63" s="493"/>
      <c r="Z63" s="493"/>
      <c r="AA63" s="493"/>
      <c r="AB63" s="493"/>
      <c r="AC63" s="493"/>
      <c r="AD63" s="493"/>
      <c r="AE63" s="493"/>
      <c r="AF63" s="493"/>
      <c r="AG63" s="493"/>
      <c r="AH63" s="493"/>
      <c r="AI63" s="493"/>
      <c r="AJ63" s="493"/>
      <c r="AK63" s="493"/>
      <c r="AL63" s="493"/>
      <c r="AM63" s="493"/>
      <c r="AN63" s="493"/>
      <c r="AO63" s="493"/>
      <c r="AQ63" s="261"/>
      <c r="AR63" s="262"/>
    </row>
    <row r="64" spans="1:81" ht="14.25" customHeight="1" x14ac:dyDescent="0.25">
      <c r="A64" s="482"/>
      <c r="B64" s="493"/>
      <c r="C64" s="493"/>
      <c r="D64" s="493"/>
      <c r="E64" s="493"/>
      <c r="F64" s="493"/>
      <c r="G64" s="493"/>
      <c r="H64" s="493"/>
      <c r="I64" s="493"/>
      <c r="J64" s="493"/>
      <c r="K64" s="493"/>
      <c r="L64" s="493"/>
      <c r="M64" s="493"/>
      <c r="N64" s="493"/>
      <c r="O64" s="493"/>
      <c r="P64" s="493"/>
      <c r="Q64" s="493"/>
      <c r="R64" s="493"/>
      <c r="S64" s="493"/>
      <c r="T64" s="493"/>
      <c r="U64" s="481"/>
      <c r="V64" s="481"/>
      <c r="W64" s="493"/>
      <c r="X64" s="493"/>
      <c r="Y64" s="493"/>
      <c r="Z64" s="493"/>
      <c r="AA64" s="493"/>
      <c r="AB64" s="493"/>
      <c r="AC64" s="493"/>
      <c r="AD64" s="493"/>
      <c r="AE64" s="493"/>
      <c r="AF64" s="493"/>
      <c r="AG64" s="493"/>
      <c r="AH64" s="493"/>
      <c r="AI64" s="493"/>
      <c r="AJ64" s="493"/>
      <c r="AK64" s="493"/>
      <c r="AL64" s="493"/>
      <c r="AM64" s="493"/>
      <c r="AN64" s="493"/>
      <c r="AO64" s="493"/>
      <c r="AQ64" s="261"/>
      <c r="AR64" s="262"/>
    </row>
    <row r="65" spans="1:44" ht="14.25" customHeight="1" x14ac:dyDescent="0.25">
      <c r="A65" s="482"/>
      <c r="B65" s="493"/>
      <c r="C65" s="493"/>
      <c r="D65" s="493"/>
      <c r="E65" s="493"/>
      <c r="F65" s="493"/>
      <c r="G65" s="493"/>
      <c r="H65" s="493"/>
      <c r="I65" s="493"/>
      <c r="J65" s="493"/>
      <c r="K65" s="493"/>
      <c r="L65" s="493"/>
      <c r="M65" s="493"/>
      <c r="N65" s="493"/>
      <c r="O65" s="493"/>
      <c r="P65" s="493"/>
      <c r="Q65" s="493"/>
      <c r="R65" s="493"/>
      <c r="S65" s="493"/>
      <c r="T65" s="493"/>
      <c r="U65" s="481"/>
      <c r="V65" s="481"/>
      <c r="W65" s="493"/>
      <c r="X65" s="493"/>
      <c r="Y65" s="493"/>
      <c r="Z65" s="493"/>
      <c r="AA65" s="493"/>
      <c r="AB65" s="493"/>
      <c r="AC65" s="493"/>
      <c r="AD65" s="493"/>
      <c r="AE65" s="493"/>
      <c r="AF65" s="493"/>
      <c r="AG65" s="493"/>
      <c r="AH65" s="493"/>
      <c r="AI65" s="493"/>
      <c r="AJ65" s="493"/>
      <c r="AK65" s="493"/>
      <c r="AL65" s="493"/>
      <c r="AM65" s="493"/>
      <c r="AN65" s="493"/>
      <c r="AO65" s="493"/>
      <c r="AQ65" s="261"/>
      <c r="AR65" s="262"/>
    </row>
    <row r="66" spans="1:44" ht="14.25" customHeight="1" x14ac:dyDescent="0.25">
      <c r="A66" s="482"/>
      <c r="B66" s="493"/>
      <c r="C66" s="493"/>
      <c r="D66" s="493"/>
      <c r="E66" s="493"/>
      <c r="F66" s="493"/>
      <c r="G66" s="493"/>
      <c r="H66" s="493"/>
      <c r="I66" s="493"/>
      <c r="J66" s="493"/>
      <c r="K66" s="493"/>
      <c r="L66" s="493"/>
      <c r="M66" s="493"/>
      <c r="N66" s="493"/>
      <c r="O66" s="493"/>
      <c r="P66" s="493"/>
      <c r="Q66" s="493"/>
      <c r="R66" s="493"/>
      <c r="S66" s="493"/>
      <c r="T66" s="493"/>
      <c r="U66" s="481"/>
      <c r="V66" s="479"/>
      <c r="W66" s="493"/>
      <c r="X66" s="493"/>
      <c r="Y66" s="493"/>
      <c r="Z66" s="493"/>
      <c r="AA66" s="493"/>
      <c r="AB66" s="493"/>
      <c r="AC66" s="493"/>
      <c r="AD66" s="493"/>
      <c r="AE66" s="493"/>
      <c r="AF66" s="493"/>
      <c r="AG66" s="493"/>
      <c r="AH66" s="493"/>
      <c r="AI66" s="493"/>
      <c r="AJ66" s="493"/>
      <c r="AK66" s="493"/>
      <c r="AL66" s="493"/>
      <c r="AM66" s="493"/>
      <c r="AN66" s="493"/>
      <c r="AO66" s="493"/>
      <c r="AQ66" s="263"/>
      <c r="AR66" s="262"/>
    </row>
    <row r="67" spans="1:44" ht="14.25" customHeight="1" x14ac:dyDescent="0.25">
      <c r="A67" s="482"/>
      <c r="B67" s="493"/>
      <c r="C67" s="493"/>
      <c r="D67" s="493"/>
      <c r="E67" s="493"/>
      <c r="F67" s="493"/>
      <c r="G67" s="493"/>
      <c r="H67" s="493"/>
      <c r="I67" s="493"/>
      <c r="J67" s="493"/>
      <c r="K67" s="493"/>
      <c r="L67" s="493"/>
      <c r="M67" s="493"/>
      <c r="N67" s="493"/>
      <c r="O67" s="493"/>
      <c r="P67" s="493"/>
      <c r="Q67" s="493"/>
      <c r="R67" s="493"/>
      <c r="S67" s="493"/>
      <c r="T67" s="493"/>
      <c r="U67" s="481"/>
      <c r="V67" s="481"/>
      <c r="W67" s="483"/>
      <c r="X67" s="483"/>
      <c r="Y67" s="483"/>
      <c r="Z67" s="483"/>
      <c r="AA67" s="483"/>
      <c r="AB67" s="483"/>
      <c r="AC67" s="483"/>
      <c r="AD67" s="483"/>
      <c r="AE67" s="483"/>
      <c r="AF67" s="483"/>
      <c r="AG67" s="483"/>
      <c r="AH67" s="483"/>
      <c r="AI67" s="483"/>
      <c r="AJ67" s="483"/>
      <c r="AK67" s="483"/>
      <c r="AL67" s="483"/>
      <c r="AM67" s="483"/>
      <c r="AN67" s="483"/>
      <c r="AO67" s="483"/>
      <c r="AQ67" s="261"/>
      <c r="AR67" s="262"/>
    </row>
    <row r="68" spans="1:44" ht="14.25" customHeight="1" x14ac:dyDescent="0.25">
      <c r="A68" s="480"/>
      <c r="B68" s="494"/>
      <c r="C68" s="494"/>
      <c r="D68" s="494"/>
      <c r="E68" s="494"/>
      <c r="F68" s="494"/>
      <c r="G68" s="494"/>
      <c r="H68" s="494"/>
      <c r="I68" s="494"/>
      <c r="J68" s="494"/>
      <c r="K68" s="494"/>
      <c r="L68" s="494"/>
      <c r="M68" s="494"/>
      <c r="N68" s="494"/>
      <c r="O68" s="494"/>
      <c r="P68" s="494"/>
      <c r="Q68" s="494"/>
      <c r="R68" s="494"/>
      <c r="S68" s="494"/>
      <c r="T68" s="494"/>
      <c r="U68" s="481"/>
      <c r="V68" s="480"/>
      <c r="W68" s="494"/>
      <c r="X68" s="494"/>
      <c r="Y68" s="494"/>
      <c r="Z68" s="494"/>
      <c r="AA68" s="494"/>
      <c r="AB68" s="494"/>
      <c r="AC68" s="494"/>
      <c r="AD68" s="494"/>
      <c r="AE68" s="494"/>
      <c r="AF68" s="494"/>
      <c r="AG68" s="494"/>
      <c r="AH68" s="494"/>
      <c r="AI68" s="494"/>
      <c r="AJ68" s="494"/>
      <c r="AK68" s="494"/>
      <c r="AL68" s="494"/>
      <c r="AM68" s="494"/>
      <c r="AN68" s="494"/>
      <c r="AO68" s="494"/>
      <c r="AQ68" s="263"/>
      <c r="AR68" s="262"/>
    </row>
    <row r="69" spans="1:44" ht="14.25" customHeight="1" x14ac:dyDescent="0.25">
      <c r="A69" s="481"/>
      <c r="B69" s="481"/>
      <c r="C69" s="481"/>
      <c r="D69" s="481"/>
      <c r="E69" s="481"/>
      <c r="F69" s="481"/>
      <c r="G69" s="481"/>
      <c r="H69" s="481"/>
      <c r="I69" s="481"/>
      <c r="J69" s="481"/>
      <c r="K69" s="481"/>
      <c r="L69" s="481"/>
      <c r="M69" s="481"/>
      <c r="N69" s="481"/>
      <c r="O69" s="481"/>
      <c r="P69" s="481"/>
      <c r="Q69" s="481"/>
      <c r="R69" s="481"/>
      <c r="S69" s="481"/>
      <c r="T69" s="481"/>
      <c r="U69" s="481"/>
      <c r="V69" s="481"/>
      <c r="W69" s="481"/>
      <c r="X69" s="481"/>
      <c r="Y69" s="482"/>
      <c r="Z69" s="484"/>
      <c r="AA69" s="481"/>
      <c r="AB69" s="481"/>
      <c r="AC69" s="481"/>
      <c r="AD69" s="481"/>
      <c r="AE69" s="481"/>
      <c r="AF69" s="481"/>
      <c r="AG69" s="481"/>
      <c r="AH69" s="481"/>
      <c r="AI69" s="481"/>
      <c r="AJ69" s="481"/>
      <c r="AK69" s="481"/>
      <c r="AL69" s="481"/>
      <c r="AM69" s="481"/>
      <c r="AN69" s="481"/>
      <c r="AO69" s="481"/>
      <c r="AQ69" s="263"/>
      <c r="AR69" s="262"/>
    </row>
    <row r="70" spans="1:44" ht="14.25" customHeight="1" x14ac:dyDescent="0.25">
      <c r="A70" s="482"/>
      <c r="B70" s="495"/>
      <c r="C70" s="495"/>
      <c r="D70" s="495"/>
      <c r="E70" s="495"/>
      <c r="F70" s="495"/>
      <c r="G70" s="495"/>
      <c r="H70" s="495"/>
      <c r="I70" s="495"/>
      <c r="J70" s="495"/>
      <c r="K70" s="495"/>
      <c r="L70" s="495"/>
      <c r="M70" s="495"/>
      <c r="N70" s="495"/>
      <c r="O70" s="495"/>
      <c r="P70" s="495"/>
      <c r="Q70" s="495"/>
      <c r="R70" s="495"/>
      <c r="S70" s="495"/>
      <c r="T70" s="495"/>
      <c r="U70" s="481"/>
      <c r="V70" s="479"/>
      <c r="W70" s="493"/>
      <c r="X70" s="493"/>
      <c r="Y70" s="493"/>
      <c r="Z70" s="493"/>
      <c r="AA70" s="493"/>
      <c r="AB70" s="493"/>
      <c r="AC70" s="493"/>
      <c r="AD70" s="493"/>
      <c r="AE70" s="493"/>
      <c r="AF70" s="493"/>
      <c r="AG70" s="493"/>
      <c r="AH70" s="493"/>
      <c r="AI70" s="493"/>
      <c r="AJ70" s="493"/>
      <c r="AK70" s="493"/>
      <c r="AL70" s="493"/>
      <c r="AM70" s="493"/>
      <c r="AN70" s="493"/>
      <c r="AO70" s="493"/>
      <c r="AQ70" s="261"/>
      <c r="AR70" s="262"/>
    </row>
    <row r="71" spans="1:44" ht="14.25" customHeight="1" x14ac:dyDescent="0.25">
      <c r="A71" s="482"/>
      <c r="B71" s="495"/>
      <c r="C71" s="495"/>
      <c r="D71" s="495"/>
      <c r="E71" s="495"/>
      <c r="F71" s="495"/>
      <c r="G71" s="495"/>
      <c r="H71" s="495"/>
      <c r="I71" s="495"/>
      <c r="J71" s="495"/>
      <c r="K71" s="495"/>
      <c r="L71" s="495"/>
      <c r="M71" s="495"/>
      <c r="N71" s="495"/>
      <c r="O71" s="495"/>
      <c r="P71" s="495"/>
      <c r="Q71" s="495"/>
      <c r="R71" s="495"/>
      <c r="S71" s="495"/>
      <c r="T71" s="495"/>
      <c r="U71" s="481"/>
      <c r="V71" s="481"/>
      <c r="W71" s="493"/>
      <c r="X71" s="493"/>
      <c r="Y71" s="493"/>
      <c r="Z71" s="493"/>
      <c r="AA71" s="493"/>
      <c r="AB71" s="493"/>
      <c r="AC71" s="493"/>
      <c r="AD71" s="493"/>
      <c r="AE71" s="493"/>
      <c r="AF71" s="493"/>
      <c r="AG71" s="493"/>
      <c r="AH71" s="493"/>
      <c r="AI71" s="493"/>
      <c r="AJ71" s="493"/>
      <c r="AK71" s="493"/>
      <c r="AL71" s="493"/>
      <c r="AM71" s="493"/>
      <c r="AN71" s="493"/>
      <c r="AO71" s="493"/>
      <c r="AQ71" s="261"/>
      <c r="AR71" s="262"/>
    </row>
    <row r="72" spans="1:44" ht="14.25" customHeight="1" x14ac:dyDescent="0.25">
      <c r="A72" s="482"/>
      <c r="B72" s="495"/>
      <c r="C72" s="495"/>
      <c r="D72" s="495"/>
      <c r="E72" s="495"/>
      <c r="F72" s="495"/>
      <c r="G72" s="495"/>
      <c r="H72" s="495"/>
      <c r="I72" s="495"/>
      <c r="J72" s="495"/>
      <c r="K72" s="495"/>
      <c r="L72" s="495"/>
      <c r="M72" s="495"/>
      <c r="N72" s="495"/>
      <c r="O72" s="495"/>
      <c r="P72" s="495"/>
      <c r="Q72" s="495"/>
      <c r="R72" s="495"/>
      <c r="S72" s="495"/>
      <c r="T72" s="495"/>
      <c r="U72" s="481"/>
      <c r="V72" s="481"/>
      <c r="W72" s="493"/>
      <c r="X72" s="493"/>
      <c r="Y72" s="493"/>
      <c r="Z72" s="493"/>
      <c r="AA72" s="493"/>
      <c r="AB72" s="493"/>
      <c r="AC72" s="493"/>
      <c r="AD72" s="493"/>
      <c r="AE72" s="493"/>
      <c r="AF72" s="493"/>
      <c r="AG72" s="493"/>
      <c r="AH72" s="493"/>
      <c r="AI72" s="493"/>
      <c r="AJ72" s="493"/>
      <c r="AK72" s="493"/>
      <c r="AL72" s="493"/>
      <c r="AM72" s="493"/>
      <c r="AN72" s="493"/>
      <c r="AO72" s="493"/>
      <c r="AQ72" s="261"/>
      <c r="AR72" s="262"/>
    </row>
    <row r="73" spans="1:44" ht="14.25" customHeight="1" x14ac:dyDescent="0.25">
      <c r="A73" s="482"/>
      <c r="B73" s="495"/>
      <c r="C73" s="495"/>
      <c r="D73" s="495"/>
      <c r="E73" s="495"/>
      <c r="F73" s="495"/>
      <c r="G73" s="495"/>
      <c r="H73" s="495"/>
      <c r="I73" s="495"/>
      <c r="J73" s="495"/>
      <c r="K73" s="495"/>
      <c r="L73" s="495"/>
      <c r="M73" s="495"/>
      <c r="N73" s="495"/>
      <c r="O73" s="495"/>
      <c r="P73" s="495"/>
      <c r="Q73" s="495"/>
      <c r="R73" s="495"/>
      <c r="S73" s="495"/>
      <c r="T73" s="495"/>
      <c r="U73" s="479"/>
      <c r="V73" s="481"/>
      <c r="W73" s="496"/>
      <c r="X73" s="496"/>
      <c r="Y73" s="496"/>
      <c r="Z73" s="496"/>
      <c r="AA73" s="496"/>
      <c r="AB73" s="496"/>
      <c r="AC73" s="496"/>
      <c r="AD73" s="496"/>
      <c r="AE73" s="496"/>
      <c r="AF73" s="496"/>
      <c r="AG73" s="496"/>
      <c r="AH73" s="496"/>
      <c r="AI73" s="496"/>
      <c r="AJ73" s="496"/>
      <c r="AK73" s="496"/>
      <c r="AL73" s="496"/>
      <c r="AM73" s="496"/>
      <c r="AN73" s="496"/>
      <c r="AO73" s="496"/>
      <c r="AQ73" s="261"/>
      <c r="AR73" s="262"/>
    </row>
    <row r="74" spans="1:44" ht="14.25" customHeight="1" x14ac:dyDescent="0.3">
      <c r="A74" s="482"/>
      <c r="B74" s="495"/>
      <c r="C74" s="495"/>
      <c r="D74" s="495"/>
      <c r="E74" s="495"/>
      <c r="F74" s="495"/>
      <c r="G74" s="495"/>
      <c r="H74" s="495"/>
      <c r="I74" s="495"/>
      <c r="J74" s="495"/>
      <c r="K74" s="495"/>
      <c r="L74" s="495"/>
      <c r="M74" s="495"/>
      <c r="N74" s="495"/>
      <c r="O74" s="495"/>
      <c r="P74" s="495"/>
      <c r="Q74" s="495"/>
      <c r="R74" s="495"/>
      <c r="S74" s="495"/>
      <c r="T74" s="495"/>
      <c r="U74" s="481"/>
      <c r="V74" s="481"/>
      <c r="W74" s="496"/>
      <c r="X74" s="496"/>
      <c r="Y74" s="496"/>
      <c r="Z74" s="496"/>
      <c r="AA74" s="496"/>
      <c r="AB74" s="496"/>
      <c r="AC74" s="496"/>
      <c r="AD74" s="496"/>
      <c r="AE74" s="496"/>
      <c r="AF74" s="496"/>
      <c r="AG74" s="496"/>
      <c r="AH74" s="496"/>
      <c r="AI74" s="496"/>
      <c r="AJ74" s="496"/>
      <c r="AK74" s="496"/>
      <c r="AL74" s="496"/>
      <c r="AM74" s="496"/>
      <c r="AN74" s="496"/>
      <c r="AO74" s="496"/>
      <c r="AQ74" s="261"/>
      <c r="AR74" s="264"/>
    </row>
    <row r="75" spans="1:44" ht="14.25" customHeight="1" x14ac:dyDescent="0.3">
      <c r="A75" s="482"/>
      <c r="B75" s="485"/>
      <c r="C75" s="485"/>
      <c r="D75" s="485"/>
      <c r="E75" s="485"/>
      <c r="F75" s="485"/>
      <c r="G75" s="485"/>
      <c r="H75" s="485"/>
      <c r="I75" s="485"/>
      <c r="J75" s="485"/>
      <c r="K75" s="485"/>
      <c r="L75" s="485"/>
      <c r="M75" s="485"/>
      <c r="N75" s="485"/>
      <c r="O75" s="485"/>
      <c r="P75" s="485"/>
      <c r="Q75" s="485"/>
      <c r="R75" s="485"/>
      <c r="S75" s="485"/>
      <c r="T75" s="485"/>
      <c r="U75" s="481"/>
      <c r="V75" s="481"/>
      <c r="W75" s="493"/>
      <c r="X75" s="493"/>
      <c r="Y75" s="493"/>
      <c r="Z75" s="493"/>
      <c r="AA75" s="493"/>
      <c r="AB75" s="493"/>
      <c r="AC75" s="493"/>
      <c r="AD75" s="493"/>
      <c r="AE75" s="493"/>
      <c r="AF75" s="493"/>
      <c r="AG75" s="493"/>
      <c r="AH75" s="493"/>
      <c r="AI75" s="493"/>
      <c r="AJ75" s="493"/>
      <c r="AK75" s="493"/>
      <c r="AL75" s="493"/>
      <c r="AM75" s="493"/>
      <c r="AN75" s="493"/>
      <c r="AO75" s="493"/>
      <c r="AQ75" s="261"/>
      <c r="AR75" s="264"/>
    </row>
    <row r="76" spans="1:44" ht="14.25" customHeight="1" x14ac:dyDescent="0.3">
      <c r="A76" s="480"/>
      <c r="B76" s="494"/>
      <c r="C76" s="494"/>
      <c r="D76" s="494"/>
      <c r="E76" s="494"/>
      <c r="F76" s="494"/>
      <c r="G76" s="494"/>
      <c r="H76" s="494"/>
      <c r="I76" s="494"/>
      <c r="J76" s="494"/>
      <c r="K76" s="494"/>
      <c r="L76" s="494"/>
      <c r="M76" s="494"/>
      <c r="N76" s="494"/>
      <c r="O76" s="494"/>
      <c r="P76" s="494"/>
      <c r="Q76" s="494"/>
      <c r="R76" s="494"/>
      <c r="S76" s="494"/>
      <c r="T76" s="494"/>
      <c r="U76" s="481"/>
      <c r="V76" s="481"/>
      <c r="W76" s="493"/>
      <c r="X76" s="493"/>
      <c r="Y76" s="493"/>
      <c r="Z76" s="493"/>
      <c r="AA76" s="493"/>
      <c r="AB76" s="493"/>
      <c r="AC76" s="493"/>
      <c r="AD76" s="493"/>
      <c r="AE76" s="493"/>
      <c r="AF76" s="493"/>
      <c r="AG76" s="493"/>
      <c r="AH76" s="493"/>
      <c r="AI76" s="493"/>
      <c r="AJ76" s="493"/>
      <c r="AK76" s="493"/>
      <c r="AL76" s="493"/>
      <c r="AM76" s="493"/>
      <c r="AN76" s="493"/>
      <c r="AO76" s="493"/>
      <c r="AQ76" s="261"/>
      <c r="AR76" s="264"/>
    </row>
    <row r="77" spans="1:44" ht="14.25" customHeight="1" x14ac:dyDescent="0.25">
      <c r="A77" s="481"/>
      <c r="B77" s="481"/>
      <c r="C77" s="481"/>
      <c r="D77" s="481"/>
      <c r="E77" s="481"/>
      <c r="F77" s="481"/>
      <c r="G77" s="481"/>
      <c r="H77" s="481"/>
      <c r="I77" s="481"/>
      <c r="J77" s="481"/>
      <c r="K77" s="481"/>
      <c r="L77" s="481"/>
      <c r="M77" s="481"/>
      <c r="N77" s="481"/>
      <c r="O77" s="481"/>
      <c r="P77" s="481"/>
      <c r="Q77" s="481"/>
      <c r="R77" s="481"/>
      <c r="S77" s="481"/>
      <c r="T77" s="481"/>
      <c r="U77" s="481"/>
      <c r="V77" s="481"/>
      <c r="W77" s="493"/>
      <c r="X77" s="493"/>
      <c r="Y77" s="493"/>
      <c r="Z77" s="493"/>
      <c r="AA77" s="493"/>
      <c r="AB77" s="493"/>
      <c r="AC77" s="493"/>
      <c r="AD77" s="493"/>
      <c r="AE77" s="493"/>
      <c r="AF77" s="493"/>
      <c r="AG77" s="493"/>
      <c r="AH77" s="493"/>
      <c r="AI77" s="493"/>
      <c r="AJ77" s="493"/>
      <c r="AK77" s="493"/>
      <c r="AL77" s="493"/>
      <c r="AM77" s="493"/>
      <c r="AN77" s="493"/>
      <c r="AO77" s="493"/>
      <c r="AQ77" s="261"/>
      <c r="AR77" s="262"/>
    </row>
    <row r="78" spans="1:44" ht="14.25" customHeight="1" x14ac:dyDescent="0.3">
      <c r="A78" s="480"/>
      <c r="B78" s="495"/>
      <c r="C78" s="495"/>
      <c r="D78" s="495"/>
      <c r="E78" s="495"/>
      <c r="F78" s="495"/>
      <c r="G78" s="495"/>
      <c r="H78" s="495"/>
      <c r="I78" s="495"/>
      <c r="J78" s="495"/>
      <c r="K78" s="495"/>
      <c r="L78" s="495"/>
      <c r="M78" s="495"/>
      <c r="N78" s="495"/>
      <c r="O78" s="495"/>
      <c r="P78" s="495"/>
      <c r="Q78" s="495"/>
      <c r="R78" s="495"/>
      <c r="S78" s="495"/>
      <c r="T78" s="495"/>
      <c r="U78" s="479"/>
      <c r="V78" s="479"/>
      <c r="W78" s="493"/>
      <c r="X78" s="497"/>
      <c r="Y78" s="497"/>
      <c r="Z78" s="497"/>
      <c r="AA78" s="497"/>
      <c r="AB78" s="497"/>
      <c r="AC78" s="497"/>
      <c r="AD78" s="497"/>
      <c r="AE78" s="497"/>
      <c r="AF78" s="497"/>
      <c r="AG78" s="497"/>
      <c r="AH78" s="497"/>
      <c r="AI78" s="497"/>
      <c r="AJ78" s="497"/>
      <c r="AK78" s="497"/>
      <c r="AL78" s="497"/>
      <c r="AM78" s="497"/>
      <c r="AN78" s="497"/>
      <c r="AO78" s="497"/>
      <c r="AQ78" s="265"/>
      <c r="AR78" s="264"/>
    </row>
    <row r="79" spans="1:44" ht="14.25" customHeight="1" x14ac:dyDescent="0.25">
      <c r="A79" s="482"/>
      <c r="B79" s="495"/>
      <c r="C79" s="495"/>
      <c r="D79" s="495"/>
      <c r="E79" s="495"/>
      <c r="F79" s="495"/>
      <c r="G79" s="495"/>
      <c r="H79" s="495"/>
      <c r="I79" s="495"/>
      <c r="J79" s="495"/>
      <c r="K79" s="495"/>
      <c r="L79" s="495"/>
      <c r="M79" s="495"/>
      <c r="N79" s="495"/>
      <c r="O79" s="495"/>
      <c r="P79" s="495"/>
      <c r="Q79" s="495"/>
      <c r="R79" s="495"/>
      <c r="S79" s="495"/>
      <c r="T79" s="495"/>
      <c r="U79" s="481"/>
      <c r="V79" s="481"/>
      <c r="W79" s="497"/>
      <c r="X79" s="497"/>
      <c r="Y79" s="497"/>
      <c r="Z79" s="497"/>
      <c r="AA79" s="497"/>
      <c r="AB79" s="497"/>
      <c r="AC79" s="497"/>
      <c r="AD79" s="497"/>
      <c r="AE79" s="497"/>
      <c r="AF79" s="497"/>
      <c r="AG79" s="497"/>
      <c r="AH79" s="497"/>
      <c r="AI79" s="497"/>
      <c r="AJ79" s="497"/>
      <c r="AK79" s="497"/>
      <c r="AL79" s="497"/>
      <c r="AM79" s="497"/>
      <c r="AN79" s="497"/>
      <c r="AO79" s="497"/>
      <c r="AQ79" s="263"/>
      <c r="AR79" s="262"/>
    </row>
    <row r="80" spans="1:44" ht="14.25" customHeight="1" x14ac:dyDescent="0.25">
      <c r="A80" s="482"/>
      <c r="B80" s="495"/>
      <c r="C80" s="495"/>
      <c r="D80" s="495"/>
      <c r="E80" s="495"/>
      <c r="F80" s="495"/>
      <c r="G80" s="495"/>
      <c r="H80" s="495"/>
      <c r="I80" s="495"/>
      <c r="J80" s="495"/>
      <c r="K80" s="495"/>
      <c r="L80" s="495"/>
      <c r="M80" s="495"/>
      <c r="N80" s="495"/>
      <c r="O80" s="495"/>
      <c r="P80" s="495"/>
      <c r="Q80" s="495"/>
      <c r="R80" s="495"/>
      <c r="S80" s="495"/>
      <c r="T80" s="495"/>
      <c r="U80" s="481"/>
      <c r="V80" s="481"/>
      <c r="W80" s="493"/>
      <c r="X80" s="493"/>
      <c r="Y80" s="493"/>
      <c r="Z80" s="493"/>
      <c r="AA80" s="493"/>
      <c r="AB80" s="493"/>
      <c r="AC80" s="493"/>
      <c r="AD80" s="493"/>
      <c r="AE80" s="493"/>
      <c r="AF80" s="493"/>
      <c r="AG80" s="493"/>
      <c r="AH80" s="493"/>
      <c r="AI80" s="493"/>
      <c r="AJ80" s="493"/>
      <c r="AK80" s="493"/>
      <c r="AL80" s="493"/>
      <c r="AM80" s="493"/>
      <c r="AN80" s="493"/>
      <c r="AO80" s="493"/>
      <c r="AQ80" s="261"/>
      <c r="AR80" s="262"/>
    </row>
    <row r="81" spans="1:44" ht="7.5" customHeight="1" x14ac:dyDescent="0.25">
      <c r="A81" s="482"/>
      <c r="B81" s="495"/>
      <c r="C81" s="495"/>
      <c r="D81" s="495"/>
      <c r="E81" s="495"/>
      <c r="F81" s="495"/>
      <c r="G81" s="495"/>
      <c r="H81" s="495"/>
      <c r="I81" s="495"/>
      <c r="J81" s="495"/>
      <c r="K81" s="495"/>
      <c r="L81" s="495"/>
      <c r="M81" s="495"/>
      <c r="N81" s="495"/>
      <c r="O81" s="495"/>
      <c r="P81" s="495"/>
      <c r="Q81" s="495"/>
      <c r="R81" s="495"/>
      <c r="S81" s="495"/>
      <c r="T81" s="495"/>
      <c r="U81" s="481"/>
      <c r="V81" s="481"/>
      <c r="W81" s="493"/>
      <c r="X81" s="493"/>
      <c r="Y81" s="493"/>
      <c r="Z81" s="493"/>
      <c r="AA81" s="493"/>
      <c r="AB81" s="493"/>
      <c r="AC81" s="493"/>
      <c r="AD81" s="493"/>
      <c r="AE81" s="493"/>
      <c r="AF81" s="493"/>
      <c r="AG81" s="493"/>
      <c r="AH81" s="493"/>
      <c r="AI81" s="493"/>
      <c r="AJ81" s="493"/>
      <c r="AK81" s="493"/>
      <c r="AL81" s="493"/>
      <c r="AM81" s="493"/>
      <c r="AN81" s="493"/>
      <c r="AO81" s="493"/>
      <c r="AQ81" s="261"/>
      <c r="AR81" s="262"/>
    </row>
    <row r="82" spans="1:44" ht="14.25" customHeight="1" x14ac:dyDescent="0.25">
      <c r="A82" s="482"/>
      <c r="B82" s="495"/>
      <c r="C82" s="495"/>
      <c r="D82" s="495"/>
      <c r="E82" s="495"/>
      <c r="F82" s="495"/>
      <c r="G82" s="495"/>
      <c r="H82" s="495"/>
      <c r="I82" s="495"/>
      <c r="J82" s="495"/>
      <c r="K82" s="495"/>
      <c r="L82" s="495"/>
      <c r="M82" s="495"/>
      <c r="N82" s="495"/>
      <c r="O82" s="495"/>
      <c r="P82" s="495"/>
      <c r="Q82" s="495"/>
      <c r="R82" s="495"/>
      <c r="S82" s="495"/>
      <c r="T82" s="495"/>
      <c r="U82" s="481"/>
      <c r="V82" s="481"/>
      <c r="W82" s="493"/>
      <c r="X82" s="493"/>
      <c r="Y82" s="493"/>
      <c r="Z82" s="493"/>
      <c r="AA82" s="493"/>
      <c r="AB82" s="493"/>
      <c r="AC82" s="493"/>
      <c r="AD82" s="493"/>
      <c r="AE82" s="493"/>
      <c r="AF82" s="493"/>
      <c r="AG82" s="493"/>
      <c r="AH82" s="493"/>
      <c r="AI82" s="493"/>
      <c r="AJ82" s="493"/>
      <c r="AK82" s="493"/>
      <c r="AL82" s="493"/>
      <c r="AM82" s="493"/>
      <c r="AN82" s="493"/>
      <c r="AO82" s="493"/>
      <c r="AR82" s="262"/>
    </row>
    <row r="83" spans="1:44" ht="14.25" customHeight="1" x14ac:dyDescent="0.25">
      <c r="A83" s="482"/>
      <c r="B83" s="495"/>
      <c r="C83" s="495"/>
      <c r="D83" s="495"/>
      <c r="E83" s="495"/>
      <c r="F83" s="495"/>
      <c r="G83" s="495"/>
      <c r="H83" s="495"/>
      <c r="I83" s="495"/>
      <c r="J83" s="495"/>
      <c r="K83" s="495"/>
      <c r="L83" s="495"/>
      <c r="M83" s="495"/>
      <c r="N83" s="495"/>
      <c r="O83" s="495"/>
      <c r="P83" s="495"/>
      <c r="Q83" s="495"/>
      <c r="R83" s="495"/>
      <c r="S83" s="495"/>
      <c r="T83" s="495"/>
      <c r="U83" s="481"/>
      <c r="V83" s="481"/>
      <c r="W83" s="493"/>
      <c r="X83" s="493"/>
      <c r="Y83" s="493"/>
      <c r="Z83" s="493"/>
      <c r="AA83" s="493"/>
      <c r="AB83" s="493"/>
      <c r="AC83" s="493"/>
      <c r="AD83" s="493"/>
      <c r="AE83" s="493"/>
      <c r="AF83" s="493"/>
      <c r="AG83" s="493"/>
      <c r="AH83" s="493"/>
      <c r="AI83" s="493"/>
      <c r="AJ83" s="493"/>
      <c r="AK83" s="493"/>
      <c r="AL83" s="493"/>
      <c r="AM83" s="493"/>
      <c r="AN83" s="493"/>
      <c r="AO83" s="493"/>
      <c r="AR83" s="262"/>
    </row>
    <row r="84" spans="1:44" ht="6.75" customHeight="1" x14ac:dyDescent="0.25">
      <c r="A84" s="482"/>
      <c r="B84" s="495"/>
      <c r="C84" s="495"/>
      <c r="D84" s="495"/>
      <c r="E84" s="495"/>
      <c r="F84" s="495"/>
      <c r="G84" s="495"/>
      <c r="H84" s="495"/>
      <c r="I84" s="495"/>
      <c r="J84" s="495"/>
      <c r="K84" s="495"/>
      <c r="L84" s="495"/>
      <c r="M84" s="495"/>
      <c r="N84" s="495"/>
      <c r="O84" s="495"/>
      <c r="P84" s="495"/>
      <c r="Q84" s="495"/>
      <c r="R84" s="495"/>
      <c r="S84" s="495"/>
      <c r="T84" s="495"/>
      <c r="U84" s="481"/>
      <c r="V84" s="481"/>
      <c r="W84" s="486"/>
      <c r="X84" s="486"/>
      <c r="Y84" s="486"/>
      <c r="Z84" s="486"/>
      <c r="AA84" s="486"/>
      <c r="AB84" s="486"/>
      <c r="AC84" s="486"/>
      <c r="AD84" s="486"/>
      <c r="AE84" s="486"/>
      <c r="AF84" s="486"/>
      <c r="AG84" s="486"/>
      <c r="AH84" s="486"/>
      <c r="AI84" s="486"/>
      <c r="AJ84" s="486"/>
      <c r="AK84" s="486"/>
      <c r="AL84" s="486"/>
      <c r="AM84" s="486"/>
      <c r="AN84" s="486"/>
      <c r="AO84" s="486"/>
    </row>
    <row r="85" spans="1:44" ht="14.25" customHeight="1" x14ac:dyDescent="0.25">
      <c r="A85" s="480"/>
      <c r="B85" s="494"/>
      <c r="C85" s="494"/>
      <c r="D85" s="494"/>
      <c r="E85" s="494"/>
      <c r="F85" s="494"/>
      <c r="G85" s="494"/>
      <c r="H85" s="494"/>
      <c r="I85" s="494"/>
      <c r="J85" s="494"/>
      <c r="K85" s="494"/>
      <c r="L85" s="494"/>
      <c r="M85" s="494"/>
      <c r="N85" s="494"/>
      <c r="O85" s="494"/>
      <c r="P85" s="494"/>
      <c r="Q85" s="494"/>
      <c r="R85" s="494"/>
      <c r="S85" s="494"/>
      <c r="T85" s="494"/>
      <c r="U85" s="481"/>
      <c r="V85" s="480"/>
      <c r="W85" s="494"/>
      <c r="X85" s="494"/>
      <c r="Y85" s="494"/>
      <c r="Z85" s="494"/>
      <c r="AA85" s="494"/>
      <c r="AB85" s="494"/>
      <c r="AC85" s="494"/>
      <c r="AD85" s="494"/>
      <c r="AE85" s="494"/>
      <c r="AF85" s="494"/>
      <c r="AG85" s="494"/>
      <c r="AH85" s="494"/>
      <c r="AI85" s="494"/>
      <c r="AJ85" s="494"/>
      <c r="AK85" s="494"/>
      <c r="AL85" s="494"/>
      <c r="AM85" s="494"/>
      <c r="AN85" s="494"/>
      <c r="AO85" s="494"/>
    </row>
    <row r="86" spans="1:44" ht="7.5" customHeight="1" x14ac:dyDescent="0.25">
      <c r="A86" s="482"/>
      <c r="B86" s="487"/>
      <c r="C86" s="481"/>
      <c r="D86" s="481"/>
      <c r="E86" s="481"/>
      <c r="F86" s="481"/>
      <c r="G86" s="481"/>
      <c r="H86" s="481"/>
      <c r="I86" s="481"/>
      <c r="J86" s="481"/>
      <c r="K86" s="481"/>
      <c r="L86" s="481"/>
      <c r="M86" s="481"/>
      <c r="N86" s="481"/>
      <c r="O86" s="481"/>
      <c r="P86" s="481"/>
      <c r="Q86" s="481"/>
      <c r="R86" s="481"/>
      <c r="S86" s="481"/>
      <c r="T86" s="481"/>
      <c r="U86" s="479"/>
      <c r="V86" s="480"/>
      <c r="W86" s="487"/>
      <c r="X86" s="481"/>
      <c r="Y86" s="482"/>
      <c r="Z86" s="488"/>
      <c r="AA86" s="481"/>
      <c r="AB86" s="481"/>
      <c r="AC86" s="481"/>
      <c r="AD86" s="481"/>
      <c r="AE86" s="481"/>
      <c r="AF86" s="481"/>
      <c r="AG86" s="481"/>
      <c r="AH86" s="481"/>
      <c r="AI86" s="481"/>
      <c r="AJ86" s="481"/>
      <c r="AK86" s="481"/>
      <c r="AL86" s="481"/>
      <c r="AM86" s="481"/>
      <c r="AN86" s="481"/>
      <c r="AO86" s="481"/>
    </row>
    <row r="87" spans="1:44" ht="18" customHeight="1" x14ac:dyDescent="0.25">
      <c r="A87" s="481"/>
      <c r="B87" s="493"/>
      <c r="C87" s="493"/>
      <c r="D87" s="493"/>
      <c r="E87" s="493"/>
      <c r="F87" s="493"/>
      <c r="G87" s="493"/>
      <c r="H87" s="493"/>
      <c r="I87" s="493"/>
      <c r="J87" s="493"/>
      <c r="K87" s="493"/>
      <c r="L87" s="493"/>
      <c r="M87" s="493"/>
      <c r="N87" s="493"/>
      <c r="O87" s="493"/>
      <c r="P87" s="493"/>
      <c r="Q87" s="493"/>
      <c r="R87" s="493"/>
      <c r="S87" s="493"/>
      <c r="T87" s="493"/>
      <c r="U87" s="481"/>
      <c r="V87" s="481"/>
      <c r="W87" s="498"/>
      <c r="X87" s="498"/>
      <c r="Y87" s="498"/>
      <c r="Z87" s="498"/>
      <c r="AA87" s="498"/>
      <c r="AB87" s="498"/>
      <c r="AC87" s="498"/>
      <c r="AD87" s="498"/>
      <c r="AE87" s="498"/>
      <c r="AF87" s="498"/>
      <c r="AG87" s="498"/>
      <c r="AH87" s="498"/>
      <c r="AI87" s="498"/>
      <c r="AJ87" s="498"/>
      <c r="AK87" s="498"/>
      <c r="AL87" s="498"/>
      <c r="AM87" s="498"/>
      <c r="AN87" s="498"/>
      <c r="AO87" s="498"/>
    </row>
    <row r="88" spans="1:44" ht="18.75" customHeight="1" x14ac:dyDescent="0.25">
      <c r="A88" s="481"/>
      <c r="B88" s="493"/>
      <c r="C88" s="493"/>
      <c r="D88" s="493"/>
      <c r="E88" s="493"/>
      <c r="F88" s="493"/>
      <c r="G88" s="493"/>
      <c r="H88" s="493"/>
      <c r="I88" s="493"/>
      <c r="J88" s="493"/>
      <c r="K88" s="493"/>
      <c r="L88" s="493"/>
      <c r="M88" s="493"/>
      <c r="N88" s="493"/>
      <c r="O88" s="493"/>
      <c r="P88" s="493"/>
      <c r="Q88" s="493"/>
      <c r="R88" s="493"/>
      <c r="S88" s="493"/>
      <c r="T88" s="493"/>
      <c r="U88" s="481"/>
      <c r="V88" s="481"/>
      <c r="W88" s="498"/>
      <c r="X88" s="498"/>
      <c r="Y88" s="498"/>
      <c r="Z88" s="498"/>
      <c r="AA88" s="498"/>
      <c r="AB88" s="498"/>
      <c r="AC88" s="498"/>
      <c r="AD88" s="498"/>
      <c r="AE88" s="498"/>
      <c r="AF88" s="498"/>
      <c r="AG88" s="498"/>
      <c r="AH88" s="498"/>
      <c r="AI88" s="498"/>
      <c r="AJ88" s="498"/>
      <c r="AK88" s="498"/>
      <c r="AL88" s="498"/>
      <c r="AM88" s="498"/>
      <c r="AN88" s="498"/>
      <c r="AO88" s="498"/>
    </row>
    <row r="89" spans="1:44" ht="17.399999999999999" customHeight="1" x14ac:dyDescent="0.25">
      <c r="A89" s="481"/>
      <c r="B89" s="486"/>
      <c r="C89" s="486"/>
      <c r="D89" s="486"/>
      <c r="E89" s="486"/>
      <c r="F89" s="486"/>
      <c r="G89" s="486"/>
      <c r="H89" s="486"/>
      <c r="I89" s="486"/>
      <c r="J89" s="486"/>
      <c r="K89" s="486"/>
      <c r="L89" s="486"/>
      <c r="M89" s="486"/>
      <c r="N89" s="486"/>
      <c r="O89" s="486"/>
      <c r="P89" s="486"/>
      <c r="Q89" s="486"/>
      <c r="R89" s="486"/>
      <c r="S89" s="486"/>
      <c r="T89" s="486"/>
      <c r="U89" s="481"/>
      <c r="V89" s="481"/>
      <c r="W89" s="498"/>
      <c r="X89" s="498"/>
      <c r="Y89" s="498"/>
      <c r="Z89" s="498"/>
      <c r="AA89" s="498"/>
      <c r="AB89" s="498"/>
      <c r="AC89" s="498"/>
      <c r="AD89" s="498"/>
      <c r="AE89" s="498"/>
      <c r="AF89" s="498"/>
      <c r="AG89" s="498"/>
      <c r="AH89" s="498"/>
      <c r="AI89" s="498"/>
      <c r="AJ89" s="498"/>
      <c r="AK89" s="498"/>
      <c r="AL89" s="498"/>
      <c r="AM89" s="498"/>
      <c r="AN89" s="498"/>
      <c r="AO89" s="498"/>
    </row>
    <row r="90" spans="1:44" ht="14.25" customHeight="1" x14ac:dyDescent="0.25">
      <c r="A90" s="480"/>
      <c r="B90" s="494"/>
      <c r="C90" s="494"/>
      <c r="D90" s="494"/>
      <c r="E90" s="494"/>
      <c r="F90" s="494"/>
      <c r="G90" s="494"/>
      <c r="H90" s="494"/>
      <c r="I90" s="494"/>
      <c r="J90" s="494"/>
      <c r="K90" s="494"/>
      <c r="L90" s="494"/>
      <c r="M90" s="494"/>
      <c r="N90" s="494"/>
      <c r="O90" s="494"/>
      <c r="P90" s="494"/>
      <c r="Q90" s="494"/>
      <c r="R90" s="494"/>
      <c r="S90" s="494"/>
      <c r="T90" s="494"/>
      <c r="U90" s="481"/>
      <c r="V90" s="481"/>
      <c r="W90" s="994"/>
      <c r="X90" s="994"/>
      <c r="Y90" s="994"/>
      <c r="Z90" s="994"/>
      <c r="AA90" s="994"/>
      <c r="AB90" s="994"/>
      <c r="AC90" s="994"/>
      <c r="AD90" s="994"/>
      <c r="AE90" s="994"/>
      <c r="AF90" s="994"/>
      <c r="AG90" s="994"/>
      <c r="AH90" s="994"/>
      <c r="AI90" s="994"/>
      <c r="AJ90" s="994"/>
      <c r="AK90" s="994"/>
      <c r="AL90" s="994"/>
      <c r="AM90" s="994"/>
      <c r="AN90" s="994"/>
      <c r="AO90" s="994"/>
    </row>
    <row r="91" spans="1:44" ht="14.25" customHeight="1" x14ac:dyDescent="0.25">
      <c r="A91" s="482"/>
      <c r="B91" s="481"/>
      <c r="C91" s="481"/>
      <c r="D91" s="481"/>
      <c r="E91" s="481"/>
      <c r="F91" s="481"/>
      <c r="G91" s="481"/>
      <c r="H91" s="481"/>
      <c r="I91" s="481"/>
      <c r="J91" s="481"/>
      <c r="K91" s="481"/>
      <c r="L91" s="481"/>
      <c r="M91" s="481"/>
      <c r="N91" s="481"/>
      <c r="O91" s="481"/>
      <c r="P91" s="481"/>
      <c r="Q91" s="481"/>
      <c r="R91" s="481"/>
      <c r="S91" s="481"/>
      <c r="T91" s="481"/>
      <c r="U91" s="481"/>
      <c r="V91" s="489"/>
      <c r="W91" s="499"/>
      <c r="X91" s="499"/>
      <c r="Y91" s="499"/>
      <c r="Z91" s="499"/>
      <c r="AA91" s="499"/>
      <c r="AB91" s="499"/>
      <c r="AC91" s="499"/>
      <c r="AD91" s="499"/>
      <c r="AE91" s="499"/>
      <c r="AF91" s="499"/>
      <c r="AG91" s="499"/>
      <c r="AH91" s="499"/>
      <c r="AI91" s="499"/>
      <c r="AJ91" s="499"/>
      <c r="AK91" s="499"/>
      <c r="AL91" s="499"/>
      <c r="AM91" s="499"/>
      <c r="AN91" s="499"/>
      <c r="AO91" s="499"/>
    </row>
    <row r="92" spans="1:44" ht="14.25" customHeight="1" x14ac:dyDescent="0.25">
      <c r="A92" s="482"/>
      <c r="B92" s="493"/>
      <c r="C92" s="493"/>
      <c r="D92" s="493"/>
      <c r="E92" s="493"/>
      <c r="F92" s="493"/>
      <c r="G92" s="493"/>
      <c r="H92" s="493"/>
      <c r="I92" s="493"/>
      <c r="J92" s="493"/>
      <c r="K92" s="493"/>
      <c r="L92" s="493"/>
      <c r="M92" s="493"/>
      <c r="N92" s="493"/>
      <c r="O92" s="493"/>
      <c r="P92" s="493"/>
      <c r="Q92" s="493"/>
      <c r="R92" s="493"/>
      <c r="S92" s="493"/>
      <c r="T92" s="493"/>
      <c r="U92" s="481"/>
      <c r="V92" s="481"/>
      <c r="W92" s="481"/>
      <c r="X92" s="481"/>
      <c r="Y92" s="482"/>
      <c r="Z92" s="490"/>
      <c r="AA92" s="481"/>
      <c r="AB92" s="481"/>
      <c r="AC92" s="481"/>
      <c r="AD92" s="481"/>
      <c r="AE92" s="481"/>
      <c r="AF92" s="481"/>
      <c r="AG92" s="481"/>
      <c r="AH92" s="481"/>
      <c r="AI92" s="481"/>
      <c r="AJ92" s="481"/>
      <c r="AK92" s="481"/>
      <c r="AL92" s="481"/>
      <c r="AM92" s="481"/>
      <c r="AN92" s="481"/>
      <c r="AO92" s="481"/>
    </row>
    <row r="93" spans="1:44" ht="14.25" customHeight="1" x14ac:dyDescent="0.25">
      <c r="A93" s="482"/>
      <c r="B93" s="493"/>
      <c r="C93" s="493"/>
      <c r="D93" s="493"/>
      <c r="E93" s="493"/>
      <c r="F93" s="493"/>
      <c r="G93" s="493"/>
      <c r="H93" s="493"/>
      <c r="I93" s="493"/>
      <c r="J93" s="493"/>
      <c r="K93" s="493"/>
      <c r="L93" s="493"/>
      <c r="M93" s="493"/>
      <c r="N93" s="493"/>
      <c r="O93" s="493"/>
      <c r="P93" s="493"/>
      <c r="Q93" s="493"/>
      <c r="R93" s="493"/>
      <c r="S93" s="493"/>
      <c r="T93" s="493"/>
      <c r="U93" s="481"/>
      <c r="V93" s="481"/>
      <c r="W93" s="493"/>
      <c r="X93" s="493"/>
      <c r="Y93" s="493"/>
      <c r="Z93" s="493"/>
      <c r="AA93" s="493"/>
      <c r="AB93" s="493"/>
      <c r="AC93" s="493"/>
      <c r="AD93" s="493"/>
      <c r="AE93" s="493"/>
      <c r="AF93" s="493"/>
      <c r="AG93" s="493"/>
      <c r="AH93" s="493"/>
      <c r="AI93" s="493"/>
      <c r="AJ93" s="493"/>
      <c r="AK93" s="493"/>
      <c r="AL93" s="493"/>
      <c r="AM93" s="493"/>
      <c r="AN93" s="493"/>
      <c r="AO93" s="493"/>
    </row>
    <row r="94" spans="1:44" ht="14.25" customHeight="1" x14ac:dyDescent="0.25">
      <c r="A94" s="482"/>
      <c r="B94" s="493"/>
      <c r="C94" s="493"/>
      <c r="D94" s="493"/>
      <c r="E94" s="493"/>
      <c r="F94" s="493"/>
      <c r="G94" s="493"/>
      <c r="H94" s="493"/>
      <c r="I94" s="493"/>
      <c r="J94" s="493"/>
      <c r="K94" s="493"/>
      <c r="L94" s="493"/>
      <c r="M94" s="493"/>
      <c r="N94" s="493"/>
      <c r="O94" s="493"/>
      <c r="P94" s="493"/>
      <c r="Q94" s="493"/>
      <c r="R94" s="493"/>
      <c r="S94" s="493"/>
      <c r="T94" s="493"/>
      <c r="U94" s="481"/>
      <c r="V94" s="481"/>
      <c r="W94" s="493"/>
      <c r="X94" s="493"/>
      <c r="Y94" s="493"/>
      <c r="Z94" s="493"/>
      <c r="AA94" s="493"/>
      <c r="AB94" s="493"/>
      <c r="AC94" s="493"/>
      <c r="AD94" s="493"/>
      <c r="AE94" s="493"/>
      <c r="AF94" s="493"/>
      <c r="AG94" s="493"/>
      <c r="AH94" s="493"/>
      <c r="AI94" s="493"/>
      <c r="AJ94" s="493"/>
      <c r="AK94" s="493"/>
      <c r="AL94" s="493"/>
      <c r="AM94" s="493"/>
      <c r="AN94" s="493"/>
      <c r="AO94" s="493"/>
    </row>
    <row r="95" spans="1:44" ht="14.25" customHeight="1" x14ac:dyDescent="0.25">
      <c r="A95" s="482"/>
      <c r="B95" s="493"/>
      <c r="C95" s="493"/>
      <c r="D95" s="493"/>
      <c r="E95" s="493"/>
      <c r="F95" s="493"/>
      <c r="G95" s="493"/>
      <c r="H95" s="493"/>
      <c r="I95" s="493"/>
      <c r="J95" s="493"/>
      <c r="K95" s="493"/>
      <c r="L95" s="493"/>
      <c r="M95" s="493"/>
      <c r="N95" s="493"/>
      <c r="O95" s="493"/>
      <c r="P95" s="493"/>
      <c r="Q95" s="493"/>
      <c r="R95" s="493"/>
      <c r="S95" s="493"/>
      <c r="T95" s="493"/>
      <c r="U95" s="481"/>
      <c r="V95" s="481"/>
      <c r="W95" s="493"/>
      <c r="X95" s="493"/>
      <c r="Y95" s="493"/>
      <c r="Z95" s="493"/>
      <c r="AA95" s="493"/>
      <c r="AB95" s="493"/>
      <c r="AC95" s="493"/>
      <c r="AD95" s="493"/>
      <c r="AE95" s="493"/>
      <c r="AF95" s="493"/>
      <c r="AG95" s="493"/>
      <c r="AH95" s="493"/>
      <c r="AI95" s="493"/>
      <c r="AJ95" s="493"/>
      <c r="AK95" s="493"/>
      <c r="AL95" s="493"/>
      <c r="AM95" s="493"/>
      <c r="AN95" s="493"/>
      <c r="AO95" s="493"/>
    </row>
    <row r="96" spans="1:44" ht="14.25" customHeight="1" x14ac:dyDescent="0.25">
      <c r="A96" s="482"/>
      <c r="B96" s="493"/>
      <c r="C96" s="493"/>
      <c r="D96" s="493"/>
      <c r="E96" s="493"/>
      <c r="F96" s="493"/>
      <c r="G96" s="493"/>
      <c r="H96" s="493"/>
      <c r="I96" s="493"/>
      <c r="J96" s="493"/>
      <c r="K96" s="493"/>
      <c r="L96" s="493"/>
      <c r="M96" s="493"/>
      <c r="N96" s="493"/>
      <c r="O96" s="493"/>
      <c r="P96" s="493"/>
      <c r="Q96" s="493"/>
      <c r="R96" s="493"/>
      <c r="S96" s="493"/>
      <c r="T96" s="493"/>
      <c r="U96" s="481"/>
      <c r="V96" s="481"/>
      <c r="W96" s="493"/>
      <c r="X96" s="493"/>
      <c r="Y96" s="493"/>
      <c r="Z96" s="493"/>
      <c r="AA96" s="493"/>
      <c r="AB96" s="493"/>
      <c r="AC96" s="493"/>
      <c r="AD96" s="493"/>
      <c r="AE96" s="493"/>
      <c r="AF96" s="493"/>
      <c r="AG96" s="493"/>
      <c r="AH96" s="493"/>
      <c r="AI96" s="493"/>
      <c r="AJ96" s="493"/>
      <c r="AK96" s="493"/>
      <c r="AL96" s="493"/>
      <c r="AM96" s="493"/>
      <c r="AN96" s="493"/>
      <c r="AO96" s="493"/>
    </row>
    <row r="97" spans="1:41" ht="14.25" customHeight="1" x14ac:dyDescent="0.25">
      <c r="A97" s="482"/>
      <c r="B97" s="493"/>
      <c r="C97" s="493"/>
      <c r="D97" s="493"/>
      <c r="E97" s="493"/>
      <c r="F97" s="493"/>
      <c r="G97" s="493"/>
      <c r="H97" s="493"/>
      <c r="I97" s="493"/>
      <c r="J97" s="493"/>
      <c r="K97" s="493"/>
      <c r="L97" s="493"/>
      <c r="M97" s="493"/>
      <c r="N97" s="493"/>
      <c r="O97" s="493"/>
      <c r="P97" s="493"/>
      <c r="Q97" s="493"/>
      <c r="R97" s="493"/>
      <c r="S97" s="493"/>
      <c r="T97" s="493"/>
      <c r="U97" s="481"/>
      <c r="V97" s="481"/>
      <c r="W97" s="493"/>
      <c r="X97" s="493"/>
      <c r="Y97" s="493"/>
      <c r="Z97" s="493"/>
      <c r="AA97" s="493"/>
      <c r="AB97" s="493"/>
      <c r="AC97" s="493"/>
      <c r="AD97" s="493"/>
      <c r="AE97" s="493"/>
      <c r="AF97" s="493"/>
      <c r="AG97" s="493"/>
      <c r="AH97" s="493"/>
      <c r="AI97" s="493"/>
      <c r="AJ97" s="493"/>
      <c r="AK97" s="493"/>
      <c r="AL97" s="493"/>
      <c r="AM97" s="493"/>
      <c r="AN97" s="493"/>
      <c r="AO97" s="493"/>
    </row>
    <row r="98" spans="1:41" ht="14.25" customHeight="1" x14ac:dyDescent="0.25">
      <c r="A98" s="482"/>
      <c r="B98" s="493"/>
      <c r="C98" s="493"/>
      <c r="D98" s="493"/>
      <c r="E98" s="493"/>
      <c r="F98" s="493"/>
      <c r="G98" s="493"/>
      <c r="H98" s="493"/>
      <c r="I98" s="493"/>
      <c r="J98" s="493"/>
      <c r="K98" s="493"/>
      <c r="L98" s="493"/>
      <c r="M98" s="493"/>
      <c r="N98" s="493"/>
      <c r="O98" s="493"/>
      <c r="P98" s="493"/>
      <c r="Q98" s="493"/>
      <c r="R98" s="493"/>
      <c r="S98" s="493"/>
      <c r="T98" s="493"/>
      <c r="U98" s="481"/>
      <c r="V98" s="479"/>
      <c r="W98" s="483"/>
      <c r="X98" s="483"/>
      <c r="Y98" s="483"/>
      <c r="Z98" s="483"/>
      <c r="AA98" s="483"/>
      <c r="AB98" s="483"/>
      <c r="AC98" s="483"/>
      <c r="AD98" s="483"/>
      <c r="AE98" s="483"/>
      <c r="AF98" s="483"/>
      <c r="AG98" s="483"/>
      <c r="AH98" s="483"/>
      <c r="AI98" s="483"/>
      <c r="AJ98" s="483"/>
      <c r="AK98" s="483"/>
      <c r="AL98" s="483"/>
      <c r="AM98" s="483"/>
      <c r="AN98" s="483"/>
      <c r="AO98" s="483"/>
    </row>
    <row r="99" spans="1:41" ht="14.25" customHeight="1" x14ac:dyDescent="0.25">
      <c r="A99" s="482"/>
      <c r="B99" s="493"/>
      <c r="C99" s="493"/>
      <c r="D99" s="493"/>
      <c r="E99" s="493"/>
      <c r="F99" s="493"/>
      <c r="G99" s="493"/>
      <c r="H99" s="493"/>
      <c r="I99" s="493"/>
      <c r="J99" s="493"/>
      <c r="K99" s="493"/>
      <c r="L99" s="493"/>
      <c r="M99" s="493"/>
      <c r="N99" s="493"/>
      <c r="O99" s="493"/>
      <c r="P99" s="493"/>
      <c r="Q99" s="493"/>
      <c r="R99" s="493"/>
      <c r="S99" s="493"/>
      <c r="T99" s="493"/>
      <c r="U99" s="481"/>
      <c r="V99" s="491"/>
      <c r="W99" s="500"/>
      <c r="X99" s="500"/>
      <c r="Y99" s="500"/>
      <c r="Z99" s="500"/>
      <c r="AA99" s="500"/>
      <c r="AB99" s="500"/>
      <c r="AC99" s="500"/>
      <c r="AD99" s="500"/>
      <c r="AE99" s="500"/>
      <c r="AF99" s="500"/>
      <c r="AG99" s="500"/>
      <c r="AH99" s="500"/>
      <c r="AI99" s="500"/>
      <c r="AJ99" s="500"/>
      <c r="AK99" s="500"/>
      <c r="AL99" s="500"/>
      <c r="AM99" s="500"/>
      <c r="AN99" s="500"/>
      <c r="AO99" s="500"/>
    </row>
    <row r="100" spans="1:41" ht="14.25" customHeight="1" x14ac:dyDescent="0.25">
      <c r="A100" s="492"/>
      <c r="B100" s="493"/>
      <c r="C100" s="493"/>
      <c r="D100" s="493"/>
      <c r="E100" s="493"/>
      <c r="F100" s="493"/>
      <c r="G100" s="493"/>
      <c r="H100" s="493"/>
      <c r="I100" s="493"/>
      <c r="J100" s="493"/>
      <c r="K100" s="493"/>
      <c r="L100" s="493"/>
      <c r="M100" s="493"/>
      <c r="N100" s="493"/>
      <c r="O100" s="493"/>
      <c r="P100" s="493"/>
      <c r="Q100" s="493"/>
      <c r="R100" s="493"/>
      <c r="S100" s="493"/>
      <c r="T100" s="493"/>
      <c r="U100" s="481"/>
      <c r="V100" s="481"/>
      <c r="W100" s="481"/>
      <c r="X100" s="481"/>
      <c r="Y100" s="482"/>
      <c r="Z100" s="490"/>
      <c r="AA100" s="481"/>
      <c r="AB100" s="481"/>
      <c r="AC100" s="481"/>
      <c r="AD100" s="481"/>
      <c r="AE100" s="481"/>
      <c r="AF100" s="481"/>
      <c r="AG100" s="481"/>
      <c r="AH100" s="481"/>
      <c r="AI100" s="481"/>
      <c r="AJ100" s="481"/>
      <c r="AK100" s="481"/>
      <c r="AL100" s="481"/>
      <c r="AM100" s="481"/>
      <c r="AN100" s="481"/>
      <c r="AO100" s="481"/>
    </row>
    <row r="101" spans="1:41" ht="14.25" customHeight="1" x14ac:dyDescent="0.25">
      <c r="A101" s="482"/>
      <c r="B101" s="493"/>
      <c r="C101" s="493"/>
      <c r="D101" s="493"/>
      <c r="E101" s="493"/>
      <c r="F101" s="493"/>
      <c r="G101" s="493"/>
      <c r="H101" s="493"/>
      <c r="I101" s="493"/>
      <c r="J101" s="493"/>
      <c r="K101" s="493"/>
      <c r="L101" s="493"/>
      <c r="M101" s="493"/>
      <c r="N101" s="493"/>
      <c r="O101" s="493"/>
      <c r="P101" s="493"/>
      <c r="Q101" s="493"/>
      <c r="R101" s="493"/>
      <c r="S101" s="493"/>
      <c r="T101" s="493"/>
      <c r="U101" s="481"/>
      <c r="V101" s="482"/>
      <c r="W101" s="495"/>
      <c r="X101" s="495"/>
      <c r="Y101" s="495"/>
      <c r="Z101" s="495"/>
      <c r="AA101" s="495"/>
      <c r="AB101" s="495"/>
      <c r="AC101" s="495"/>
      <c r="AD101" s="495"/>
      <c r="AE101" s="495"/>
      <c r="AF101" s="495"/>
      <c r="AG101" s="495"/>
      <c r="AH101" s="495"/>
      <c r="AI101" s="495"/>
      <c r="AJ101" s="495"/>
      <c r="AK101" s="495"/>
      <c r="AL101" s="495"/>
      <c r="AM101" s="495"/>
      <c r="AN101" s="495"/>
      <c r="AO101" s="495"/>
    </row>
    <row r="102" spans="1:41" ht="14.25" customHeight="1" x14ac:dyDescent="0.25">
      <c r="A102" s="482"/>
      <c r="B102" s="493"/>
      <c r="C102" s="493"/>
      <c r="D102" s="493"/>
      <c r="E102" s="493"/>
      <c r="F102" s="493"/>
      <c r="G102" s="493"/>
      <c r="H102" s="493"/>
      <c r="I102" s="493"/>
      <c r="J102" s="493"/>
      <c r="K102" s="493"/>
      <c r="L102" s="493"/>
      <c r="M102" s="493"/>
      <c r="N102" s="493"/>
      <c r="O102" s="493"/>
      <c r="P102" s="493"/>
      <c r="Q102" s="493"/>
      <c r="R102" s="493"/>
      <c r="S102" s="493"/>
      <c r="T102" s="493"/>
      <c r="U102" s="481"/>
      <c r="V102" s="479"/>
      <c r="W102" s="495"/>
      <c r="X102" s="495"/>
      <c r="Y102" s="495"/>
      <c r="Z102" s="495"/>
      <c r="AA102" s="495"/>
      <c r="AB102" s="495"/>
      <c r="AC102" s="495"/>
      <c r="AD102" s="495"/>
      <c r="AE102" s="495"/>
      <c r="AF102" s="495"/>
      <c r="AG102" s="495"/>
      <c r="AH102" s="495"/>
      <c r="AI102" s="495"/>
      <c r="AJ102" s="495"/>
      <c r="AK102" s="495"/>
      <c r="AL102" s="495"/>
      <c r="AM102" s="495"/>
      <c r="AN102" s="495"/>
      <c r="AO102" s="495"/>
    </row>
    <row r="103" spans="1:41" ht="14.25" customHeight="1" x14ac:dyDescent="0.25">
      <c r="A103" s="480"/>
      <c r="B103" s="494"/>
      <c r="C103" s="494"/>
      <c r="D103" s="494"/>
      <c r="E103" s="494"/>
      <c r="F103" s="494"/>
      <c r="G103" s="494"/>
      <c r="H103" s="494"/>
      <c r="I103" s="494"/>
      <c r="J103" s="494"/>
      <c r="K103" s="494"/>
      <c r="L103" s="494"/>
      <c r="M103" s="494"/>
      <c r="N103" s="494"/>
      <c r="O103" s="494"/>
      <c r="P103" s="494"/>
      <c r="Q103" s="494"/>
      <c r="R103" s="494"/>
      <c r="S103" s="494"/>
      <c r="T103" s="494"/>
      <c r="U103" s="481"/>
      <c r="V103" s="481"/>
      <c r="W103" s="495"/>
      <c r="X103" s="495"/>
      <c r="Y103" s="495"/>
      <c r="Z103" s="495"/>
      <c r="AA103" s="495"/>
      <c r="AB103" s="495"/>
      <c r="AC103" s="495"/>
      <c r="AD103" s="495"/>
      <c r="AE103" s="495"/>
      <c r="AF103" s="495"/>
      <c r="AG103" s="495"/>
      <c r="AH103" s="495"/>
      <c r="AI103" s="495"/>
      <c r="AJ103" s="495"/>
      <c r="AK103" s="495"/>
      <c r="AL103" s="495"/>
      <c r="AM103" s="495"/>
      <c r="AN103" s="495"/>
      <c r="AO103" s="495"/>
    </row>
    <row r="104" spans="1:41" ht="14.25" customHeight="1" x14ac:dyDescent="0.25">
      <c r="A104" s="482"/>
      <c r="B104" s="483"/>
      <c r="C104" s="483"/>
      <c r="D104" s="483"/>
      <c r="E104" s="483"/>
      <c r="F104" s="483"/>
      <c r="G104" s="483"/>
      <c r="H104" s="483"/>
      <c r="I104" s="483"/>
      <c r="J104" s="483"/>
      <c r="K104" s="483"/>
      <c r="L104" s="483"/>
      <c r="M104" s="483"/>
      <c r="N104" s="483"/>
      <c r="O104" s="483"/>
      <c r="P104" s="483"/>
      <c r="Q104" s="483"/>
      <c r="R104" s="483"/>
      <c r="S104" s="483"/>
      <c r="T104" s="483"/>
      <c r="U104" s="481"/>
      <c r="V104" s="481"/>
      <c r="W104" s="495"/>
      <c r="X104" s="495"/>
      <c r="Y104" s="495"/>
      <c r="Z104" s="495"/>
      <c r="AA104" s="495"/>
      <c r="AB104" s="495"/>
      <c r="AC104" s="495"/>
      <c r="AD104" s="495"/>
      <c r="AE104" s="495"/>
      <c r="AF104" s="495"/>
      <c r="AG104" s="495"/>
      <c r="AH104" s="495"/>
      <c r="AI104" s="495"/>
      <c r="AJ104" s="495"/>
      <c r="AK104" s="495"/>
      <c r="AL104" s="495"/>
      <c r="AM104" s="495"/>
      <c r="AN104" s="495"/>
      <c r="AO104" s="495"/>
    </row>
    <row r="105" spans="1:41" ht="14.25" customHeight="1" x14ac:dyDescent="0.25">
      <c r="A105" s="994"/>
      <c r="B105" s="493"/>
      <c r="C105" s="493"/>
      <c r="D105" s="493"/>
      <c r="E105" s="493"/>
      <c r="F105" s="493"/>
      <c r="G105" s="493"/>
      <c r="H105" s="493"/>
      <c r="I105" s="493"/>
      <c r="J105" s="493"/>
      <c r="K105" s="493"/>
      <c r="L105" s="493"/>
      <c r="M105" s="493"/>
      <c r="N105" s="493"/>
      <c r="O105" s="493"/>
      <c r="P105" s="493"/>
      <c r="Q105" s="493"/>
      <c r="R105" s="493"/>
      <c r="S105" s="493"/>
      <c r="T105" s="493"/>
      <c r="U105" s="481"/>
      <c r="V105" s="481"/>
      <c r="W105" s="495"/>
      <c r="X105" s="495"/>
      <c r="Y105" s="495"/>
      <c r="Z105" s="495"/>
      <c r="AA105" s="495"/>
      <c r="AB105" s="495"/>
      <c r="AC105" s="495"/>
      <c r="AD105" s="495"/>
      <c r="AE105" s="495"/>
      <c r="AF105" s="495"/>
      <c r="AG105" s="495"/>
      <c r="AH105" s="495"/>
      <c r="AI105" s="495"/>
      <c r="AJ105" s="495"/>
      <c r="AK105" s="495"/>
      <c r="AL105" s="495"/>
      <c r="AM105" s="495"/>
      <c r="AN105" s="495"/>
      <c r="AO105" s="495"/>
    </row>
    <row r="106" spans="1:41" ht="14.25" customHeight="1" x14ac:dyDescent="0.25">
      <c r="A106" s="484"/>
      <c r="B106" s="493"/>
      <c r="C106" s="493"/>
      <c r="D106" s="493"/>
      <c r="E106" s="493"/>
      <c r="F106" s="493"/>
      <c r="G106" s="493"/>
      <c r="H106" s="493"/>
      <c r="I106" s="493"/>
      <c r="J106" s="493"/>
      <c r="K106" s="493"/>
      <c r="L106" s="493"/>
      <c r="M106" s="493"/>
      <c r="N106" s="493"/>
      <c r="O106" s="493"/>
      <c r="P106" s="493"/>
      <c r="Q106" s="493"/>
      <c r="R106" s="493"/>
      <c r="S106" s="493"/>
      <c r="T106" s="493"/>
      <c r="U106" s="481"/>
      <c r="V106" s="480"/>
      <c r="W106" s="494"/>
      <c r="X106" s="494"/>
      <c r="Y106" s="494"/>
      <c r="Z106" s="494"/>
      <c r="AA106" s="494"/>
      <c r="AB106" s="494"/>
      <c r="AC106" s="494"/>
      <c r="AD106" s="494"/>
      <c r="AE106" s="494"/>
      <c r="AF106" s="494"/>
      <c r="AG106" s="494"/>
      <c r="AH106" s="494"/>
      <c r="AI106" s="494"/>
      <c r="AJ106" s="494"/>
      <c r="AK106" s="494"/>
      <c r="AL106" s="494"/>
      <c r="AM106" s="494"/>
      <c r="AN106" s="494"/>
      <c r="AO106" s="494"/>
    </row>
    <row r="107" spans="1:41" ht="14.25" customHeight="1" x14ac:dyDescent="0.25">
      <c r="A107" s="482"/>
      <c r="B107" s="493"/>
      <c r="C107" s="493"/>
      <c r="D107" s="493"/>
      <c r="E107" s="493"/>
      <c r="F107" s="493"/>
      <c r="G107" s="493"/>
      <c r="H107" s="493"/>
      <c r="I107" s="493"/>
      <c r="J107" s="493"/>
      <c r="K107" s="493"/>
      <c r="L107" s="493"/>
      <c r="M107" s="493"/>
      <c r="N107" s="493"/>
      <c r="O107" s="493"/>
      <c r="P107" s="493"/>
      <c r="Q107" s="493"/>
      <c r="R107" s="493"/>
      <c r="S107" s="493"/>
      <c r="T107" s="493"/>
      <c r="U107" s="481"/>
      <c r="V107" s="480"/>
      <c r="W107" s="487"/>
      <c r="X107" s="481"/>
      <c r="Y107" s="481"/>
      <c r="Z107" s="481"/>
      <c r="AA107" s="481"/>
      <c r="AB107" s="481"/>
      <c r="AC107" s="481"/>
      <c r="AD107" s="481"/>
      <c r="AE107" s="481"/>
      <c r="AF107" s="481"/>
      <c r="AG107" s="481"/>
      <c r="AH107" s="481"/>
      <c r="AI107" s="481"/>
      <c r="AJ107" s="481"/>
      <c r="AK107" s="481"/>
      <c r="AL107" s="481"/>
      <c r="AM107" s="481"/>
      <c r="AN107" s="481"/>
      <c r="AO107" s="481"/>
    </row>
    <row r="108" spans="1:41" ht="14.25" customHeight="1" x14ac:dyDescent="0.25">
      <c r="A108" s="484"/>
      <c r="B108" s="493"/>
      <c r="C108" s="493"/>
      <c r="D108" s="493"/>
      <c r="E108" s="493"/>
      <c r="F108" s="493"/>
      <c r="G108" s="493"/>
      <c r="H108" s="493"/>
      <c r="I108" s="493"/>
      <c r="J108" s="493"/>
      <c r="K108" s="493"/>
      <c r="L108" s="493"/>
      <c r="M108" s="493"/>
      <c r="N108" s="493"/>
      <c r="O108" s="493"/>
      <c r="P108" s="493"/>
      <c r="Q108" s="493"/>
      <c r="R108" s="493"/>
      <c r="S108" s="493"/>
      <c r="T108" s="493"/>
      <c r="U108" s="479"/>
      <c r="V108" s="479"/>
      <c r="W108" s="493"/>
      <c r="X108" s="493"/>
      <c r="Y108" s="493"/>
      <c r="Z108" s="493"/>
      <c r="AA108" s="493"/>
      <c r="AB108" s="493"/>
      <c r="AC108" s="493"/>
      <c r="AD108" s="493"/>
      <c r="AE108" s="493"/>
      <c r="AF108" s="493"/>
      <c r="AG108" s="493"/>
      <c r="AH108" s="493"/>
      <c r="AI108" s="493"/>
      <c r="AJ108" s="493"/>
      <c r="AK108" s="493"/>
      <c r="AL108" s="493"/>
      <c r="AM108" s="493"/>
      <c r="AN108" s="493"/>
      <c r="AO108" s="493"/>
    </row>
    <row r="109" spans="1:41" ht="14.25" customHeight="1" x14ac:dyDescent="0.25">
      <c r="A109" s="484"/>
      <c r="B109" s="493"/>
      <c r="C109" s="493"/>
      <c r="D109" s="493"/>
      <c r="E109" s="493"/>
      <c r="F109" s="493"/>
      <c r="G109" s="493"/>
      <c r="H109" s="493"/>
      <c r="I109" s="493"/>
      <c r="J109" s="493"/>
      <c r="K109" s="493"/>
      <c r="L109" s="493"/>
      <c r="M109" s="493"/>
      <c r="N109" s="493"/>
      <c r="O109" s="493"/>
      <c r="P109" s="493"/>
      <c r="Q109" s="493"/>
      <c r="R109" s="493"/>
      <c r="S109" s="493"/>
      <c r="T109" s="493"/>
      <c r="U109" s="481"/>
      <c r="V109" s="481"/>
      <c r="W109" s="493"/>
      <c r="X109" s="493"/>
      <c r="Y109" s="493"/>
      <c r="Z109" s="493"/>
      <c r="AA109" s="493"/>
      <c r="AB109" s="493"/>
      <c r="AC109" s="493"/>
      <c r="AD109" s="493"/>
      <c r="AE109" s="493"/>
      <c r="AF109" s="493"/>
      <c r="AG109" s="493"/>
      <c r="AH109" s="493"/>
      <c r="AI109" s="493"/>
      <c r="AJ109" s="493"/>
      <c r="AK109" s="493"/>
      <c r="AL109" s="493"/>
      <c r="AM109" s="493"/>
      <c r="AN109" s="493"/>
      <c r="AO109" s="493"/>
    </row>
    <row r="110" spans="1:41" ht="14.25" customHeight="1" x14ac:dyDescent="0.25">
      <c r="A110" s="482"/>
      <c r="B110" s="493"/>
      <c r="C110" s="493"/>
      <c r="D110" s="493"/>
      <c r="E110" s="493"/>
      <c r="F110" s="493"/>
      <c r="G110" s="493"/>
      <c r="H110" s="493"/>
      <c r="I110" s="493"/>
      <c r="J110" s="493"/>
      <c r="K110" s="493"/>
      <c r="L110" s="493"/>
      <c r="M110" s="493"/>
      <c r="N110" s="493"/>
      <c r="O110" s="493"/>
      <c r="P110" s="493"/>
      <c r="Q110" s="493"/>
      <c r="R110" s="493"/>
      <c r="S110" s="493"/>
      <c r="T110" s="493"/>
      <c r="U110" s="481"/>
      <c r="V110" s="481"/>
      <c r="W110" s="493"/>
      <c r="X110" s="493"/>
      <c r="Y110" s="493"/>
      <c r="Z110" s="493"/>
      <c r="AA110" s="493"/>
      <c r="AB110" s="493"/>
      <c r="AC110" s="493"/>
      <c r="AD110" s="493"/>
      <c r="AE110" s="493"/>
      <c r="AF110" s="493"/>
      <c r="AG110" s="493"/>
      <c r="AH110" s="493"/>
      <c r="AI110" s="493"/>
      <c r="AJ110" s="493"/>
      <c r="AK110" s="493"/>
      <c r="AL110" s="493"/>
      <c r="AM110" s="493"/>
      <c r="AN110" s="493"/>
      <c r="AO110" s="493"/>
    </row>
    <row r="111" spans="1:41" ht="14.25" customHeight="1" x14ac:dyDescent="0.25">
      <c r="A111" s="482"/>
      <c r="B111" s="493"/>
      <c r="C111" s="493"/>
      <c r="D111" s="493"/>
      <c r="E111" s="493"/>
      <c r="F111" s="493"/>
      <c r="G111" s="493"/>
      <c r="H111" s="493"/>
      <c r="I111" s="493"/>
      <c r="J111" s="493"/>
      <c r="K111" s="493"/>
      <c r="L111" s="493"/>
      <c r="M111" s="493"/>
      <c r="N111" s="493"/>
      <c r="O111" s="493"/>
      <c r="P111" s="493"/>
      <c r="Q111" s="493"/>
      <c r="R111" s="493"/>
      <c r="S111" s="493"/>
      <c r="T111" s="493"/>
      <c r="U111" s="481"/>
      <c r="V111" s="481"/>
      <c r="W111" s="493"/>
      <c r="X111" s="493"/>
      <c r="Y111" s="493"/>
      <c r="Z111" s="493"/>
      <c r="AA111" s="493"/>
      <c r="AB111" s="493"/>
      <c r="AC111" s="493"/>
      <c r="AD111" s="493"/>
      <c r="AE111" s="493"/>
      <c r="AF111" s="493"/>
      <c r="AG111" s="493"/>
      <c r="AH111" s="493"/>
      <c r="AI111" s="493"/>
      <c r="AJ111" s="493"/>
      <c r="AK111" s="493"/>
      <c r="AL111" s="493"/>
      <c r="AM111" s="493"/>
      <c r="AN111" s="493"/>
      <c r="AO111" s="493"/>
    </row>
    <row r="112" spans="1:41" ht="14.25" customHeight="1" x14ac:dyDescent="0.25">
      <c r="A112" s="994"/>
      <c r="B112" s="493"/>
      <c r="C112" s="493"/>
      <c r="D112" s="493"/>
      <c r="E112" s="493"/>
      <c r="F112" s="493"/>
      <c r="G112" s="493"/>
      <c r="H112" s="493"/>
      <c r="I112" s="493"/>
      <c r="J112" s="493"/>
      <c r="K112" s="493"/>
      <c r="L112" s="493"/>
      <c r="M112" s="493"/>
      <c r="N112" s="493"/>
      <c r="O112" s="493"/>
      <c r="P112" s="493"/>
      <c r="Q112" s="493"/>
      <c r="R112" s="493"/>
      <c r="S112" s="493"/>
      <c r="T112" s="493"/>
      <c r="U112" s="481"/>
      <c r="V112" s="481"/>
      <c r="W112" s="493"/>
      <c r="X112" s="493"/>
      <c r="Y112" s="493"/>
      <c r="Z112" s="493"/>
      <c r="AA112" s="493"/>
      <c r="AB112" s="493"/>
      <c r="AC112" s="493"/>
      <c r="AD112" s="493"/>
      <c r="AE112" s="493"/>
      <c r="AF112" s="493"/>
      <c r="AG112" s="493"/>
      <c r="AH112" s="493"/>
      <c r="AI112" s="493"/>
      <c r="AJ112" s="493"/>
      <c r="AK112" s="493"/>
      <c r="AL112" s="493"/>
      <c r="AM112" s="493"/>
      <c r="AN112" s="493"/>
      <c r="AO112" s="493"/>
    </row>
    <row r="113" spans="1:41" ht="14.25" customHeight="1" x14ac:dyDescent="0.25">
      <c r="A113" s="994"/>
      <c r="B113" s="493"/>
      <c r="C113" s="493"/>
      <c r="D113" s="493"/>
      <c r="E113" s="493"/>
      <c r="F113" s="493"/>
      <c r="G113" s="493"/>
      <c r="H113" s="493"/>
      <c r="I113" s="493"/>
      <c r="J113" s="493"/>
      <c r="K113" s="493"/>
      <c r="L113" s="493"/>
      <c r="M113" s="493"/>
      <c r="N113" s="493"/>
      <c r="O113" s="493"/>
      <c r="P113" s="493"/>
      <c r="Q113" s="493"/>
      <c r="R113" s="493"/>
      <c r="S113" s="493"/>
      <c r="T113" s="493"/>
      <c r="U113" s="479"/>
      <c r="V113" s="481"/>
      <c r="W113" s="486"/>
      <c r="X113" s="486"/>
      <c r="Y113" s="486"/>
      <c r="Z113" s="486"/>
      <c r="AA113" s="486"/>
      <c r="AB113" s="486"/>
      <c r="AC113" s="486"/>
      <c r="AD113" s="486"/>
      <c r="AE113" s="486"/>
      <c r="AF113" s="486"/>
      <c r="AG113" s="486"/>
      <c r="AH113" s="486"/>
      <c r="AI113" s="486"/>
      <c r="AJ113" s="486"/>
      <c r="AK113" s="486"/>
      <c r="AL113" s="486"/>
      <c r="AM113" s="486"/>
      <c r="AN113" s="486"/>
      <c r="AO113" s="486"/>
    </row>
    <row r="114" spans="1:41" ht="14.25" customHeight="1" x14ac:dyDescent="0.25">
      <c r="A114" s="994"/>
      <c r="B114" s="493"/>
      <c r="C114" s="493"/>
      <c r="D114" s="493"/>
      <c r="E114" s="493"/>
      <c r="F114" s="493"/>
      <c r="G114" s="493"/>
      <c r="H114" s="493"/>
      <c r="I114" s="493"/>
      <c r="J114" s="493"/>
      <c r="K114" s="493"/>
      <c r="L114" s="493"/>
      <c r="M114" s="493"/>
      <c r="N114" s="493"/>
      <c r="O114" s="493"/>
      <c r="P114" s="493"/>
      <c r="Q114" s="493"/>
      <c r="R114" s="493"/>
      <c r="S114" s="493"/>
      <c r="T114" s="493"/>
      <c r="U114" s="481"/>
      <c r="V114" s="994"/>
      <c r="W114" s="994"/>
      <c r="X114" s="994"/>
      <c r="Y114" s="994"/>
      <c r="Z114" s="994"/>
      <c r="AA114" s="994"/>
      <c r="AB114" s="994"/>
      <c r="AC114" s="994"/>
      <c r="AD114" s="994"/>
      <c r="AE114" s="994"/>
      <c r="AF114" s="994"/>
      <c r="AG114" s="994"/>
      <c r="AH114" s="994"/>
      <c r="AI114" s="994"/>
      <c r="AJ114" s="994"/>
      <c r="AK114" s="994"/>
      <c r="AL114" s="994"/>
      <c r="AM114" s="994"/>
      <c r="AN114" s="994"/>
      <c r="AO114" s="994"/>
    </row>
    <row r="115" spans="1:41" ht="14.25" customHeight="1" x14ac:dyDescent="0.25">
      <c r="U115" s="113"/>
    </row>
    <row r="116" spans="1:41" ht="14.25" customHeight="1" x14ac:dyDescent="0.25">
      <c r="U116" s="113"/>
    </row>
    <row r="117" spans="1:41" ht="14.25" customHeight="1" x14ac:dyDescent="0.25">
      <c r="U117" s="113"/>
    </row>
    <row r="118" spans="1:41" ht="14.25" customHeight="1" x14ac:dyDescent="0.25">
      <c r="U118" s="113"/>
    </row>
    <row r="119" spans="1:41" ht="14.25" customHeight="1" x14ac:dyDescent="0.25">
      <c r="U119" s="113"/>
    </row>
    <row r="120" spans="1:41" ht="14.25" customHeight="1" x14ac:dyDescent="0.25">
      <c r="U120" s="114"/>
    </row>
    <row r="121" spans="1:41" ht="14.25" customHeight="1" x14ac:dyDescent="0.25">
      <c r="U121" s="113"/>
    </row>
    <row r="122" spans="1:41" ht="14.25" customHeight="1" x14ac:dyDescent="0.25">
      <c r="U122" s="113"/>
    </row>
    <row r="123" spans="1:41" ht="14.25" customHeight="1" x14ac:dyDescent="0.25">
      <c r="U123" s="113"/>
    </row>
    <row r="124" spans="1:41" ht="14.25" customHeight="1" x14ac:dyDescent="0.25">
      <c r="U124" s="113"/>
    </row>
    <row r="125" spans="1:41" ht="14.25" customHeight="1" x14ac:dyDescent="0.25">
      <c r="U125" s="113"/>
    </row>
    <row r="126" spans="1:41" ht="14.25" customHeight="1" x14ac:dyDescent="0.25">
      <c r="U126" s="113"/>
    </row>
  </sheetData>
  <sheetProtection password="EC30" sheet="1" objects="1" scenarios="1" insertRows="0"/>
  <mergeCells count="202">
    <mergeCell ref="D5:G5"/>
    <mergeCell ref="AH5:AO5"/>
    <mergeCell ref="A6:G6"/>
    <mergeCell ref="AH6:AO6"/>
    <mergeCell ref="A1:AO1"/>
    <mergeCell ref="A2:AO2"/>
    <mergeCell ref="A4:G4"/>
    <mergeCell ref="H4:J4"/>
    <mergeCell ref="R4:V4"/>
    <mergeCell ref="L4:Q4"/>
    <mergeCell ref="W4:AA4"/>
    <mergeCell ref="AH4:AO4"/>
    <mergeCell ref="I5:AF6"/>
    <mergeCell ref="AH7:AO7"/>
    <mergeCell ref="B8:G8"/>
    <mergeCell ref="M8:AG8"/>
    <mergeCell ref="AH8:AO8"/>
    <mergeCell ref="A13:AO13"/>
    <mergeCell ref="A14:AO15"/>
    <mergeCell ref="A16:C18"/>
    <mergeCell ref="D16:R18"/>
    <mergeCell ref="S16:Z17"/>
    <mergeCell ref="AA16:AA18"/>
    <mergeCell ref="AB16:AE18"/>
    <mergeCell ref="AF16:AO17"/>
    <mergeCell ref="S18:V18"/>
    <mergeCell ref="W18:Z18"/>
    <mergeCell ref="A10:G10"/>
    <mergeCell ref="H10:T10"/>
    <mergeCell ref="U10:Y10"/>
    <mergeCell ref="AA10:AF10"/>
    <mergeCell ref="AG10:AI10"/>
    <mergeCell ref="A11:G11"/>
    <mergeCell ref="AA11:AI11"/>
    <mergeCell ref="A7:G7"/>
    <mergeCell ref="M7:AG7"/>
    <mergeCell ref="AF18:AJ18"/>
    <mergeCell ref="AK19:AO19"/>
    <mergeCell ref="D20:R20"/>
    <mergeCell ref="S20:V20"/>
    <mergeCell ref="W20:Z20"/>
    <mergeCell ref="AF20:AJ20"/>
    <mergeCell ref="AK20:AO20"/>
    <mergeCell ref="A20:C20"/>
    <mergeCell ref="D19:R19"/>
    <mergeCell ref="S19:V19"/>
    <mergeCell ref="W19:Z19"/>
    <mergeCell ref="AF19:AJ19"/>
    <mergeCell ref="A19:C19"/>
    <mergeCell ref="AK21:AO21"/>
    <mergeCell ref="A22:C22"/>
    <mergeCell ref="D22:R22"/>
    <mergeCell ref="S22:V22"/>
    <mergeCell ref="W22:Z22"/>
    <mergeCell ref="AF22:AJ22"/>
    <mergeCell ref="AK22:AO22"/>
    <mergeCell ref="A21:C21"/>
    <mergeCell ref="D21:R21"/>
    <mergeCell ref="S21:V21"/>
    <mergeCell ref="W21:Z21"/>
    <mergeCell ref="AF21:AJ21"/>
    <mergeCell ref="AK23:AO23"/>
    <mergeCell ref="A24:C24"/>
    <mergeCell ref="D24:R24"/>
    <mergeCell ref="S24:V24"/>
    <mergeCell ref="W24:Z24"/>
    <mergeCell ref="AF24:AJ24"/>
    <mergeCell ref="AK24:AO24"/>
    <mergeCell ref="A23:C23"/>
    <mergeCell ref="D23:R23"/>
    <mergeCell ref="S23:V23"/>
    <mergeCell ref="W23:Z23"/>
    <mergeCell ref="AF23:AJ23"/>
    <mergeCell ref="AK25:AO25"/>
    <mergeCell ref="A26:C26"/>
    <mergeCell ref="D26:R26"/>
    <mergeCell ref="S26:V26"/>
    <mergeCell ref="W26:Z26"/>
    <mergeCell ref="AF26:AJ26"/>
    <mergeCell ref="AK26:AO26"/>
    <mergeCell ref="A25:C25"/>
    <mergeCell ref="D25:R25"/>
    <mergeCell ref="S25:V25"/>
    <mergeCell ref="W25:Z25"/>
    <mergeCell ref="AF25:AJ25"/>
    <mergeCell ref="AK30:AO30"/>
    <mergeCell ref="A29:C29"/>
    <mergeCell ref="D29:R29"/>
    <mergeCell ref="S29:V29"/>
    <mergeCell ref="W29:Z29"/>
    <mergeCell ref="AF29:AJ29"/>
    <mergeCell ref="AK29:AO29"/>
    <mergeCell ref="AK27:AO27"/>
    <mergeCell ref="A28:C28"/>
    <mergeCell ref="D28:R28"/>
    <mergeCell ref="S28:V28"/>
    <mergeCell ref="W28:Z28"/>
    <mergeCell ref="AF28:AJ28"/>
    <mergeCell ref="AK28:AO28"/>
    <mergeCell ref="A27:C27"/>
    <mergeCell ref="D27:R27"/>
    <mergeCell ref="S27:V27"/>
    <mergeCell ref="W27:Z27"/>
    <mergeCell ref="AF27:AJ27"/>
    <mergeCell ref="A31:C31"/>
    <mergeCell ref="D31:R31"/>
    <mergeCell ref="S31:V31"/>
    <mergeCell ref="W31:Z31"/>
    <mergeCell ref="AF31:AJ31"/>
    <mergeCell ref="A30:C30"/>
    <mergeCell ref="D30:R30"/>
    <mergeCell ref="S30:V30"/>
    <mergeCell ref="W30:Z30"/>
    <mergeCell ref="AF30:AJ30"/>
    <mergeCell ref="A33:C33"/>
    <mergeCell ref="D33:R33"/>
    <mergeCell ref="S33:V33"/>
    <mergeCell ref="W33:Z33"/>
    <mergeCell ref="AF33:AJ33"/>
    <mergeCell ref="A32:C32"/>
    <mergeCell ref="D32:R32"/>
    <mergeCell ref="S32:V32"/>
    <mergeCell ref="W32:Z32"/>
    <mergeCell ref="AF32:AJ32"/>
    <mergeCell ref="A35:C35"/>
    <mergeCell ref="D35:R35"/>
    <mergeCell ref="S35:V35"/>
    <mergeCell ref="W35:Z35"/>
    <mergeCell ref="AF35:AJ35"/>
    <mergeCell ref="A34:C34"/>
    <mergeCell ref="D34:R34"/>
    <mergeCell ref="S34:V34"/>
    <mergeCell ref="W34:Z34"/>
    <mergeCell ref="AF34:AJ34"/>
    <mergeCell ref="AK37:AO37"/>
    <mergeCell ref="A38:C38"/>
    <mergeCell ref="D38:R38"/>
    <mergeCell ref="A36:C36"/>
    <mergeCell ref="D36:R36"/>
    <mergeCell ref="S36:V36"/>
    <mergeCell ref="W36:Z36"/>
    <mergeCell ref="AF36:AJ36"/>
    <mergeCell ref="AK36:AO36"/>
    <mergeCell ref="AB36:AE36"/>
    <mergeCell ref="B56:AO56"/>
    <mergeCell ref="B57:AO57"/>
    <mergeCell ref="B58:AO58"/>
    <mergeCell ref="B59:AO59"/>
    <mergeCell ref="H49:N50"/>
    <mergeCell ref="O49:AA50"/>
    <mergeCell ref="AB49:AH49"/>
    <mergeCell ref="AI49:AO49"/>
    <mergeCell ref="B54:AO54"/>
    <mergeCell ref="B55:AO55"/>
    <mergeCell ref="AK35:AO35"/>
    <mergeCell ref="AK33:AO33"/>
    <mergeCell ref="AK31:AO31"/>
    <mergeCell ref="AF39:AJ39"/>
    <mergeCell ref="AK39:AO39"/>
    <mergeCell ref="AF41:AO42"/>
    <mergeCell ref="I46:U46"/>
    <mergeCell ref="A48:G48"/>
    <mergeCell ref="H48:N48"/>
    <mergeCell ref="O48:AA48"/>
    <mergeCell ref="AB48:AH48"/>
    <mergeCell ref="AI48:AO48"/>
    <mergeCell ref="L44:N44"/>
    <mergeCell ref="S38:V38"/>
    <mergeCell ref="W38:Z38"/>
    <mergeCell ref="AF38:AJ38"/>
    <mergeCell ref="AK38:AO38"/>
    <mergeCell ref="A37:C37"/>
    <mergeCell ref="D37:R37"/>
    <mergeCell ref="S37:V37"/>
    <mergeCell ref="W37:Z37"/>
    <mergeCell ref="AF37:AJ37"/>
    <mergeCell ref="AB37:AE37"/>
    <mergeCell ref="AB38:AE38"/>
    <mergeCell ref="AQ34:AU36"/>
    <mergeCell ref="AQ30:AU31"/>
    <mergeCell ref="AQ32:AU32"/>
    <mergeCell ref="AQ33:AU33"/>
    <mergeCell ref="AK18:AO18"/>
    <mergeCell ref="AB19:AE19"/>
    <mergeCell ref="AB20:AE20"/>
    <mergeCell ref="AB21:AE21"/>
    <mergeCell ref="AB22:AE22"/>
    <mergeCell ref="AB23:AE23"/>
    <mergeCell ref="AB24:AE24"/>
    <mergeCell ref="AB25:AE25"/>
    <mergeCell ref="AB26:AE26"/>
    <mergeCell ref="AB27:AE27"/>
    <mergeCell ref="AB28:AE28"/>
    <mergeCell ref="AB29:AE29"/>
    <mergeCell ref="AB30:AE30"/>
    <mergeCell ref="AB31:AE31"/>
    <mergeCell ref="AB32:AE32"/>
    <mergeCell ref="AB33:AE33"/>
    <mergeCell ref="AB34:AE34"/>
    <mergeCell ref="AB35:AE35"/>
    <mergeCell ref="AK34:AO34"/>
    <mergeCell ref="AK32:AO32"/>
  </mergeCells>
  <conditionalFormatting sqref="R4 L4 W4">
    <cfRule type="expression" dxfId="345" priority="3" stopIfTrue="1">
      <formula>L4&lt;&gt;TypeChantier</formula>
    </cfRule>
  </conditionalFormatting>
  <conditionalFormatting sqref="AF20:AO38">
    <cfRule type="cellIs" dxfId="344" priority="2" stopIfTrue="1" operator="equal">
      <formula>0</formula>
    </cfRule>
  </conditionalFormatting>
  <conditionalFormatting sqref="X44">
    <cfRule type="expression" dxfId="343" priority="5" stopIfTrue="1">
      <formula>#REF!&lt;&gt;0</formula>
    </cfRule>
  </conditionalFormatting>
  <conditionalFormatting sqref="B58:AO58">
    <cfRule type="expression" dxfId="342" priority="6">
      <formula>$L$44&lt;0</formula>
    </cfRule>
  </conditionalFormatting>
  <conditionalFormatting sqref="AF19:AO19">
    <cfRule type="cellIs" dxfId="341" priority="1" stopIfTrue="1" operator="equal">
      <formula>0</formula>
    </cfRule>
  </conditionalFormatting>
  <dataValidations count="1">
    <dataValidation type="list" allowBlank="1" showInputMessage="1" showErrorMessage="1" sqref="AR1" xr:uid="{00000000-0002-0000-1300-000000000000}">
      <formula1>"FR,NL"</formula1>
    </dataValidation>
  </dataValidations>
  <pageMargins left="0.19685039370078741" right="0.19685039370078741" top="0.19685039370078741" bottom="0.19685039370078741" header="0" footer="0"/>
  <pageSetup paperSize="9" scale="97" fitToHeight="0" orientation="portrait" r:id="rId1"/>
  <headerFooter alignWithMargins="0"/>
  <rowBreaks count="1" manualBreakCount="1">
    <brk id="59" max="40" man="1"/>
  </rowBreaks>
  <drawing r:id="rId2"/>
  <legacyDrawing r:id="rId3"/>
  <oleObjects>
    <mc:AlternateContent xmlns:mc="http://schemas.openxmlformats.org/markup-compatibility/2006">
      <mc:Choice Requires="x14">
        <oleObject progId="Document" shapeId="36874" r:id="rId4">
          <objectPr defaultSize="0" autoPict="0" r:id="rId5">
            <anchor moveWithCells="1">
              <from>
                <xdr:col>0</xdr:col>
                <xdr:colOff>68580</xdr:colOff>
                <xdr:row>60</xdr:row>
                <xdr:rowOff>7620</xdr:rowOff>
              </from>
              <to>
                <xdr:col>39</xdr:col>
                <xdr:colOff>0</xdr:colOff>
                <xdr:row>108</xdr:row>
                <xdr:rowOff>83820</xdr:rowOff>
              </to>
            </anchor>
          </objectPr>
        </oleObject>
      </mc:Choice>
      <mc:Fallback>
        <oleObject progId="Document" shapeId="36874" r:id="rId4"/>
      </mc:Fallback>
    </mc:AlternateContent>
  </oleObjects>
  <extLst>
    <ext xmlns:x14="http://schemas.microsoft.com/office/spreadsheetml/2009/9/main" uri="{CCE6A557-97BC-4b89-ADB6-D9C93CAAB3DF}">
      <x14:dataValidations xmlns:xm="http://schemas.microsoft.com/office/excel/2006/main" count="1">
        <x14:dataValidation type="list" allowBlank="1" xr:uid="{00000000-0002-0000-1300-000001000000}">
          <x14:formula1>
            <xm:f>MR!$A:$A</xm:f>
          </x14:formula1>
          <xm:sqref>A20:C38</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outlinePr summaryBelow="0"/>
    <pageSetUpPr fitToPage="1"/>
  </sheetPr>
  <dimension ref="A1:CC126"/>
  <sheetViews>
    <sheetView zoomScaleNormal="100" zoomScaleSheetLayoutView="70" workbookViewId="0">
      <selection activeCell="AG10" sqref="AG10:AI10"/>
    </sheetView>
  </sheetViews>
  <sheetFormatPr baseColWidth="10" defaultColWidth="11.44140625" defaultRowHeight="13.2" x14ac:dyDescent="0.25"/>
  <cols>
    <col min="1" max="3" width="2.88671875" style="917" customWidth="1"/>
    <col min="4" max="26" width="2.44140625" style="917" customWidth="1"/>
    <col min="27" max="27" width="5.5546875" style="917" customWidth="1"/>
    <col min="28" max="31" width="2.5546875" style="917" customWidth="1"/>
    <col min="32" max="41" width="2.44140625" style="917" customWidth="1"/>
    <col min="42" max="42" width="6.44140625" style="917" customWidth="1"/>
    <col min="43" max="45" width="11.44140625" style="256" customWidth="1"/>
    <col min="46" max="46" width="11.44140625" style="175" customWidth="1"/>
    <col min="47" max="47" width="15.44140625" style="175" customWidth="1"/>
    <col min="48" max="16384" width="11.44140625" style="917"/>
  </cols>
  <sheetData>
    <row r="1" spans="1:51" s="89" customFormat="1" ht="17.399999999999999" x14ac:dyDescent="0.3">
      <c r="A1" s="1769" t="s">
        <v>186</v>
      </c>
      <c r="B1" s="1769"/>
      <c r="C1" s="1769"/>
      <c r="D1" s="1769"/>
      <c r="E1" s="1769"/>
      <c r="F1" s="1769"/>
      <c r="G1" s="1769"/>
      <c r="H1" s="1769"/>
      <c r="I1" s="1769"/>
      <c r="J1" s="1769"/>
      <c r="K1" s="1769"/>
      <c r="L1" s="1769"/>
      <c r="M1" s="1769"/>
      <c r="N1" s="1769"/>
      <c r="O1" s="1769"/>
      <c r="P1" s="1769"/>
      <c r="Q1" s="1769"/>
      <c r="R1" s="1769"/>
      <c r="S1" s="1769"/>
      <c r="T1" s="1769"/>
      <c r="U1" s="1769"/>
      <c r="V1" s="1769"/>
      <c r="W1" s="1769"/>
      <c r="X1" s="1769"/>
      <c r="Y1" s="1769"/>
      <c r="Z1" s="1769"/>
      <c r="AA1" s="1769"/>
      <c r="AB1" s="1769"/>
      <c r="AC1" s="1769"/>
      <c r="AD1" s="1769"/>
      <c r="AE1" s="1769"/>
      <c r="AF1" s="1769"/>
      <c r="AG1" s="1769"/>
      <c r="AH1" s="1769"/>
      <c r="AI1" s="1769"/>
      <c r="AJ1" s="1769"/>
      <c r="AK1" s="1769"/>
      <c r="AL1" s="1769"/>
      <c r="AM1" s="1769"/>
      <c r="AN1" s="1769"/>
      <c r="AO1" s="1769"/>
      <c r="AR1" s="256"/>
      <c r="AT1" s="239"/>
      <c r="AU1" s="239"/>
    </row>
    <row r="2" spans="1:51" s="92" customFormat="1" ht="17.399999999999999" x14ac:dyDescent="0.3">
      <c r="A2" s="1770" t="s">
        <v>442</v>
      </c>
      <c r="B2" s="1770"/>
      <c r="C2" s="1770"/>
      <c r="D2" s="1770"/>
      <c r="E2" s="1770"/>
      <c r="F2" s="1770"/>
      <c r="G2" s="1770"/>
      <c r="H2" s="1770"/>
      <c r="I2" s="1770"/>
      <c r="J2" s="1770"/>
      <c r="K2" s="1770"/>
      <c r="L2" s="1770"/>
      <c r="M2" s="1770"/>
      <c r="N2" s="1770"/>
      <c r="O2" s="1770"/>
      <c r="P2" s="1770"/>
      <c r="Q2" s="1770"/>
      <c r="R2" s="1770"/>
      <c r="S2" s="1770"/>
      <c r="T2" s="1770"/>
      <c r="U2" s="1770"/>
      <c r="V2" s="1770"/>
      <c r="W2" s="1770"/>
      <c r="X2" s="1770"/>
      <c r="Y2" s="1770"/>
      <c r="Z2" s="1770"/>
      <c r="AA2" s="1770"/>
      <c r="AB2" s="1770"/>
      <c r="AC2" s="1770"/>
      <c r="AD2" s="1770"/>
      <c r="AE2" s="1770"/>
      <c r="AF2" s="1770"/>
      <c r="AG2" s="1770"/>
      <c r="AH2" s="1770"/>
      <c r="AI2" s="1770"/>
      <c r="AJ2" s="1770"/>
      <c r="AK2" s="1770"/>
      <c r="AL2" s="1770"/>
      <c r="AM2" s="1770"/>
      <c r="AN2" s="1770"/>
      <c r="AO2" s="1770"/>
      <c r="AR2" s="257"/>
      <c r="AT2" s="240"/>
      <c r="AU2" s="240"/>
    </row>
    <row r="3" spans="1:51" x14ac:dyDescent="0.25">
      <c r="A3" s="917" t="str">
        <f>données!A5</f>
        <v>version 2021 (1)</v>
      </c>
      <c r="AR3" s="258"/>
    </row>
    <row r="4" spans="1:51" x14ac:dyDescent="0.25">
      <c r="A4" s="1620" t="s">
        <v>100</v>
      </c>
      <c r="B4" s="1620"/>
      <c r="C4" s="1620"/>
      <c r="D4" s="1620"/>
      <c r="E4" s="1620"/>
      <c r="F4" s="1620"/>
      <c r="G4" s="1780"/>
      <c r="H4" s="1519" t="s">
        <v>97</v>
      </c>
      <c r="I4" s="1520"/>
      <c r="J4" s="1520"/>
      <c r="K4" s="269"/>
      <c r="L4" s="1647" t="s">
        <v>488</v>
      </c>
      <c r="M4" s="1647"/>
      <c r="N4" s="1647"/>
      <c r="O4" s="1647"/>
      <c r="P4" s="1647"/>
      <c r="Q4" s="1647"/>
      <c r="R4" s="1647" t="s">
        <v>484</v>
      </c>
      <c r="S4" s="1647"/>
      <c r="T4" s="1647"/>
      <c r="U4" s="1647"/>
      <c r="V4" s="1647"/>
      <c r="W4" s="1647" t="s">
        <v>489</v>
      </c>
      <c r="X4" s="1647"/>
      <c r="Y4" s="1647"/>
      <c r="Z4" s="1647"/>
      <c r="AA4" s="1647"/>
      <c r="AB4" s="1133" t="s">
        <v>42</v>
      </c>
      <c r="AC4" s="1276"/>
      <c r="AD4" s="1276"/>
      <c r="AE4" s="1276"/>
      <c r="AF4" s="1276"/>
      <c r="AG4" s="1134"/>
      <c r="AH4" s="1621" t="s">
        <v>101</v>
      </c>
      <c r="AI4" s="1622"/>
      <c r="AJ4" s="1622"/>
      <c r="AK4" s="1622"/>
      <c r="AL4" s="1622"/>
      <c r="AM4" s="1622"/>
      <c r="AN4" s="1622"/>
      <c r="AO4" s="1622"/>
      <c r="AP4" s="20"/>
      <c r="AQ4" s="259"/>
      <c r="AR4" s="258"/>
    </row>
    <row r="5" spans="1:51" ht="12.75" customHeight="1" x14ac:dyDescent="0.25">
      <c r="A5" s="1123" t="s">
        <v>137</v>
      </c>
      <c r="B5" s="1123"/>
      <c r="C5" s="1123"/>
      <c r="D5" s="1744">
        <f>données!D7</f>
        <v>0</v>
      </c>
      <c r="E5" s="1744"/>
      <c r="F5" s="1744"/>
      <c r="G5" s="1779"/>
      <c r="H5" s="269" t="s">
        <v>141</v>
      </c>
      <c r="I5" s="1701">
        <f>données!$J$7</f>
        <v>0</v>
      </c>
      <c r="J5" s="1701"/>
      <c r="K5" s="1701"/>
      <c r="L5" s="1701"/>
      <c r="M5" s="1701"/>
      <c r="N5" s="1701"/>
      <c r="O5" s="1701"/>
      <c r="P5" s="1701"/>
      <c r="Q5" s="1701"/>
      <c r="R5" s="1701"/>
      <c r="S5" s="1701"/>
      <c r="T5" s="1701"/>
      <c r="U5" s="1701"/>
      <c r="V5" s="1701"/>
      <c r="W5" s="1701"/>
      <c r="X5" s="1701"/>
      <c r="Y5" s="1701"/>
      <c r="Z5" s="1701"/>
      <c r="AA5" s="1701"/>
      <c r="AB5" s="1701"/>
      <c r="AC5" s="1701"/>
      <c r="AD5" s="1701"/>
      <c r="AE5" s="1701"/>
      <c r="AF5" s="1701"/>
      <c r="AG5" s="1382"/>
      <c r="AH5" s="1743">
        <f>données!$AI$7</f>
        <v>0</v>
      </c>
      <c r="AI5" s="1744"/>
      <c r="AJ5" s="1744"/>
      <c r="AK5" s="1744"/>
      <c r="AL5" s="1744"/>
      <c r="AM5" s="1744"/>
      <c r="AN5" s="1744"/>
      <c r="AO5" s="1744"/>
      <c r="AP5" s="994"/>
      <c r="AQ5" s="163"/>
      <c r="AR5" s="258"/>
    </row>
    <row r="6" spans="1:51" ht="12.75" customHeight="1" x14ac:dyDescent="0.25">
      <c r="A6" s="1724">
        <f>données!A8</f>
        <v>0</v>
      </c>
      <c r="B6" s="1724"/>
      <c r="C6" s="1724"/>
      <c r="D6" s="1724"/>
      <c r="E6" s="1724"/>
      <c r="F6" s="1724"/>
      <c r="G6" s="1725"/>
      <c r="H6" s="269" t="s">
        <v>138</v>
      </c>
      <c r="I6" s="1703"/>
      <c r="J6" s="1703"/>
      <c r="K6" s="1703"/>
      <c r="L6" s="1703"/>
      <c r="M6" s="1703"/>
      <c r="N6" s="1703"/>
      <c r="O6" s="1703"/>
      <c r="P6" s="1703"/>
      <c r="Q6" s="1703"/>
      <c r="R6" s="1703"/>
      <c r="S6" s="1703"/>
      <c r="T6" s="1703"/>
      <c r="U6" s="1703"/>
      <c r="V6" s="1703"/>
      <c r="W6" s="1703"/>
      <c r="X6" s="1703"/>
      <c r="Y6" s="1703"/>
      <c r="Z6" s="1703"/>
      <c r="AA6" s="1703"/>
      <c r="AB6" s="1703"/>
      <c r="AC6" s="1703"/>
      <c r="AD6" s="1703"/>
      <c r="AE6" s="1703"/>
      <c r="AF6" s="1703"/>
      <c r="AG6" s="764" t="s">
        <v>44</v>
      </c>
      <c r="AH6" s="1755">
        <f>données!$AI$8</f>
        <v>0</v>
      </c>
      <c r="AI6" s="1756"/>
      <c r="AJ6" s="1756"/>
      <c r="AK6" s="1756"/>
      <c r="AL6" s="1756"/>
      <c r="AM6" s="1756"/>
      <c r="AN6" s="1756"/>
      <c r="AO6" s="1756"/>
      <c r="AP6" s="994"/>
      <c r="AQ6" s="163"/>
      <c r="AR6" s="258"/>
    </row>
    <row r="7" spans="1:51" ht="12.15" customHeight="1" x14ac:dyDescent="0.25">
      <c r="A7" s="1724">
        <f>données!A9</f>
        <v>0</v>
      </c>
      <c r="B7" s="1724"/>
      <c r="C7" s="1724"/>
      <c r="D7" s="1724"/>
      <c r="E7" s="1724"/>
      <c r="F7" s="1724"/>
      <c r="G7" s="1725"/>
      <c r="H7" s="269" t="s">
        <v>140</v>
      </c>
      <c r="I7" s="269"/>
      <c r="J7" s="269"/>
      <c r="K7" s="269"/>
      <c r="L7" s="269"/>
      <c r="M7" s="1695">
        <f>données!$M$9</f>
        <v>0</v>
      </c>
      <c r="N7" s="1695"/>
      <c r="O7" s="1695"/>
      <c r="P7" s="1695"/>
      <c r="Q7" s="1695"/>
      <c r="R7" s="1695"/>
      <c r="S7" s="1695"/>
      <c r="T7" s="1695"/>
      <c r="U7" s="1695"/>
      <c r="V7" s="1695"/>
      <c r="W7" s="1695"/>
      <c r="X7" s="1695"/>
      <c r="Y7" s="1695"/>
      <c r="Z7" s="1695"/>
      <c r="AA7" s="1695"/>
      <c r="AB7" s="1695"/>
      <c r="AC7" s="1695"/>
      <c r="AD7" s="1695"/>
      <c r="AE7" s="1695"/>
      <c r="AF7" s="1695"/>
      <c r="AG7" s="1995"/>
      <c r="AH7" s="1755">
        <f>données!$AI$9</f>
        <v>0</v>
      </c>
      <c r="AI7" s="1756"/>
      <c r="AJ7" s="1756"/>
      <c r="AK7" s="1756"/>
      <c r="AL7" s="1756"/>
      <c r="AM7" s="1756"/>
      <c r="AN7" s="1756"/>
      <c r="AO7" s="1756"/>
      <c r="AP7" s="994"/>
      <c r="AQ7" s="163"/>
      <c r="AR7" s="258"/>
    </row>
    <row r="8" spans="1:51" x14ac:dyDescent="0.25">
      <c r="A8" s="1123" t="s">
        <v>138</v>
      </c>
      <c r="B8" s="1726">
        <f>données!B10</f>
        <v>0</v>
      </c>
      <c r="C8" s="1726"/>
      <c r="D8" s="1726"/>
      <c r="E8" s="1726"/>
      <c r="F8" s="1726"/>
      <c r="G8" s="1727"/>
      <c r="H8" s="269" t="s">
        <v>139</v>
      </c>
      <c r="I8" s="269"/>
      <c r="J8" s="269"/>
      <c r="K8" s="269"/>
      <c r="L8" s="1276"/>
      <c r="M8" s="1728">
        <f>données!$M$10</f>
        <v>0</v>
      </c>
      <c r="N8" s="1728"/>
      <c r="O8" s="1728"/>
      <c r="P8" s="1728"/>
      <c r="Q8" s="1728"/>
      <c r="R8" s="1728"/>
      <c r="S8" s="1728"/>
      <c r="T8" s="1728"/>
      <c r="U8" s="1728"/>
      <c r="V8" s="1728"/>
      <c r="W8" s="1728"/>
      <c r="X8" s="1728"/>
      <c r="Y8" s="1728"/>
      <c r="Z8" s="1728"/>
      <c r="AA8" s="1728"/>
      <c r="AB8" s="1728"/>
      <c r="AC8" s="1728"/>
      <c r="AD8" s="1728"/>
      <c r="AE8" s="1728"/>
      <c r="AF8" s="1728"/>
      <c r="AG8" s="1729"/>
      <c r="AH8" s="1755" t="str">
        <f>IF(données!$AI$10=0,"",données!$AI$10)</f>
        <v/>
      </c>
      <c r="AI8" s="1756"/>
      <c r="AJ8" s="1756"/>
      <c r="AK8" s="1756"/>
      <c r="AL8" s="1756"/>
      <c r="AM8" s="1756"/>
      <c r="AN8" s="1756"/>
      <c r="AO8" s="1756"/>
      <c r="AP8" s="994"/>
      <c r="AQ8" s="163"/>
      <c r="AR8" s="260"/>
      <c r="AS8" s="163"/>
      <c r="AT8" s="213"/>
      <c r="AU8" s="213"/>
      <c r="AV8" s="994"/>
      <c r="AW8" s="994"/>
      <c r="AX8" s="994"/>
      <c r="AY8" s="994"/>
    </row>
    <row r="9" spans="1:51" x14ac:dyDescent="0.25">
      <c r="A9" s="909"/>
      <c r="B9" s="909"/>
      <c r="C9" s="909"/>
      <c r="D9" s="909"/>
      <c r="E9" s="909"/>
      <c r="F9" s="909"/>
      <c r="G9" s="417"/>
      <c r="H9" s="18"/>
      <c r="I9" s="909"/>
      <c r="J9" s="909"/>
      <c r="K9" s="909"/>
      <c r="L9" s="909"/>
      <c r="M9" s="909"/>
      <c r="N9" s="909"/>
      <c r="O9" s="909"/>
      <c r="P9" s="909"/>
      <c r="Q9" s="909"/>
      <c r="R9" s="909"/>
      <c r="S9" s="909"/>
      <c r="T9" s="909"/>
      <c r="U9" s="909"/>
      <c r="V9" s="909"/>
      <c r="W9" s="909"/>
      <c r="X9" s="909"/>
      <c r="Y9" s="909"/>
      <c r="Z9" s="909"/>
      <c r="AA9" s="909"/>
      <c r="AB9" s="909"/>
      <c r="AC9" s="909"/>
      <c r="AD9" s="909"/>
      <c r="AE9" s="909"/>
      <c r="AF9" s="909"/>
      <c r="AG9" s="909"/>
      <c r="AH9" s="176"/>
      <c r="AI9" s="909"/>
      <c r="AJ9" s="909"/>
      <c r="AK9" s="909"/>
      <c r="AL9" s="909"/>
      <c r="AM9" s="909"/>
      <c r="AN9" s="909"/>
      <c r="AO9" s="909"/>
    </row>
    <row r="10" spans="1:51" ht="21" x14ac:dyDescent="0.4">
      <c r="A10" s="1771" t="str">
        <f>'dv1'!A10:E10</f>
        <v>Ed. 2017</v>
      </c>
      <c r="B10" s="1771"/>
      <c r="C10" s="1771"/>
      <c r="D10" s="1771"/>
      <c r="E10" s="1771"/>
      <c r="F10" s="1771"/>
      <c r="G10" s="1636"/>
      <c r="H10" s="2027" t="s">
        <v>18</v>
      </c>
      <c r="I10" s="2028"/>
      <c r="J10" s="2028"/>
      <c r="K10" s="2028"/>
      <c r="L10" s="2028"/>
      <c r="M10" s="2028"/>
      <c r="N10" s="2028"/>
      <c r="O10" s="2028"/>
      <c r="P10" s="2028"/>
      <c r="Q10" s="2028"/>
      <c r="R10" s="2028"/>
      <c r="S10" s="2028"/>
      <c r="T10" s="2028"/>
      <c r="U10" s="1757">
        <v>10</v>
      </c>
      <c r="V10" s="1757"/>
      <c r="W10" s="1757"/>
      <c r="X10" s="1757"/>
      <c r="Y10" s="1757"/>
      <c r="Z10" s="97"/>
      <c r="AA10" s="2029" t="s">
        <v>126</v>
      </c>
      <c r="AB10" s="2030"/>
      <c r="AC10" s="2030"/>
      <c r="AD10" s="2030"/>
      <c r="AE10" s="2030"/>
      <c r="AF10" s="2030"/>
      <c r="AG10" s="1757"/>
      <c r="AH10" s="1757"/>
      <c r="AI10" s="1758"/>
      <c r="AJ10" s="101" t="s">
        <v>156</v>
      </c>
      <c r="AK10" s="98"/>
      <c r="AL10" s="98"/>
      <c r="AM10" s="98"/>
      <c r="AN10" s="98"/>
      <c r="AO10" s="98"/>
    </row>
    <row r="11" spans="1:51" ht="12.75" customHeight="1" x14ac:dyDescent="0.25">
      <c r="A11" s="1648" t="str">
        <f>'dv1'!A11:F11</f>
        <v>(SLRB/MT 2017)</v>
      </c>
      <c r="B11" s="1648"/>
      <c r="C11" s="1648"/>
      <c r="D11" s="1648"/>
      <c r="E11" s="1648"/>
      <c r="F11" s="1648"/>
      <c r="G11" s="1649"/>
      <c r="H11" s="61"/>
      <c r="I11" s="8"/>
      <c r="J11" s="8"/>
      <c r="K11" s="8"/>
      <c r="L11" s="8"/>
      <c r="M11" s="8"/>
      <c r="N11" s="8"/>
      <c r="O11" s="8"/>
      <c r="P11" s="8"/>
      <c r="Q11" s="8"/>
      <c r="R11" s="8"/>
      <c r="S11" s="8"/>
      <c r="T11" s="8"/>
      <c r="U11" s="8"/>
      <c r="V11" s="8"/>
      <c r="W11" s="8"/>
      <c r="X11" s="8"/>
      <c r="Y11" s="8"/>
      <c r="Z11" s="8"/>
      <c r="AA11" s="2048" t="s">
        <v>127</v>
      </c>
      <c r="AB11" s="2049"/>
      <c r="AC11" s="2049"/>
      <c r="AD11" s="2049"/>
      <c r="AE11" s="2049"/>
      <c r="AF11" s="2049"/>
      <c r="AG11" s="2049"/>
      <c r="AH11" s="2049"/>
      <c r="AI11" s="2050"/>
      <c r="AJ11" s="909"/>
      <c r="AK11" s="909"/>
      <c r="AL11" s="909"/>
      <c r="AM11" s="909"/>
      <c r="AN11" s="909"/>
      <c r="AO11" s="909"/>
    </row>
    <row r="12" spans="1:51" ht="12" customHeight="1" x14ac:dyDescent="0.25"/>
    <row r="13" spans="1:51" x14ac:dyDescent="0.25">
      <c r="A13" s="2051" t="s">
        <v>654</v>
      </c>
      <c r="B13" s="2051"/>
      <c r="C13" s="2051"/>
      <c r="D13" s="2051"/>
      <c r="E13" s="2051"/>
      <c r="F13" s="2051"/>
      <c r="G13" s="2051"/>
      <c r="H13" s="2051"/>
      <c r="I13" s="2051"/>
      <c r="J13" s="2051"/>
      <c r="K13" s="2051"/>
      <c r="L13" s="2051"/>
      <c r="M13" s="2051"/>
      <c r="N13" s="2051"/>
      <c r="O13" s="2051"/>
      <c r="P13" s="2051"/>
      <c r="Q13" s="2051"/>
      <c r="R13" s="2051"/>
      <c r="S13" s="2051"/>
      <c r="T13" s="2051"/>
      <c r="U13" s="2051"/>
      <c r="V13" s="2051"/>
      <c r="W13" s="2051"/>
      <c r="X13" s="2051"/>
      <c r="Y13" s="2051"/>
      <c r="Z13" s="2051"/>
      <c r="AA13" s="2051"/>
      <c r="AB13" s="2051"/>
      <c r="AC13" s="2051"/>
      <c r="AD13" s="2051"/>
      <c r="AE13" s="2051"/>
      <c r="AF13" s="2051"/>
      <c r="AG13" s="2051"/>
      <c r="AH13" s="2051"/>
      <c r="AI13" s="2051"/>
      <c r="AJ13" s="2051"/>
      <c r="AK13" s="2051"/>
      <c r="AL13" s="2051"/>
      <c r="AM13" s="2051"/>
      <c r="AN13" s="2051"/>
      <c r="AO13" s="2051"/>
    </row>
    <row r="14" spans="1:51" x14ac:dyDescent="0.25">
      <c r="A14" s="2052" t="s">
        <v>443</v>
      </c>
      <c r="B14" s="2052"/>
      <c r="C14" s="2052"/>
      <c r="D14" s="2052"/>
      <c r="E14" s="2052"/>
      <c r="F14" s="2052"/>
      <c r="G14" s="2052"/>
      <c r="H14" s="2052"/>
      <c r="I14" s="2052"/>
      <c r="J14" s="2052"/>
      <c r="K14" s="2052"/>
      <c r="L14" s="2052"/>
      <c r="M14" s="2052"/>
      <c r="N14" s="2052"/>
      <c r="O14" s="2052"/>
      <c r="P14" s="2052"/>
      <c r="Q14" s="2052"/>
      <c r="R14" s="2052"/>
      <c r="S14" s="2052"/>
      <c r="T14" s="2052"/>
      <c r="U14" s="2052"/>
      <c r="V14" s="2052"/>
      <c r="W14" s="2052"/>
      <c r="X14" s="2052"/>
      <c r="Y14" s="2052"/>
      <c r="Z14" s="2052"/>
      <c r="AA14" s="2052"/>
      <c r="AB14" s="2052"/>
      <c r="AC14" s="2052"/>
      <c r="AD14" s="2052"/>
      <c r="AE14" s="2052"/>
      <c r="AF14" s="2052"/>
      <c r="AG14" s="2052"/>
      <c r="AH14" s="2052"/>
      <c r="AI14" s="2052"/>
      <c r="AJ14" s="2052"/>
      <c r="AK14" s="2052"/>
      <c r="AL14" s="2052"/>
      <c r="AM14" s="2052"/>
      <c r="AN14" s="2052"/>
      <c r="AO14" s="2052"/>
    </row>
    <row r="15" spans="1:51" ht="13.8" thickBot="1" x14ac:dyDescent="0.3">
      <c r="A15" s="2053"/>
      <c r="B15" s="2053"/>
      <c r="C15" s="2053"/>
      <c r="D15" s="2053"/>
      <c r="E15" s="2053"/>
      <c r="F15" s="2053"/>
      <c r="G15" s="2053"/>
      <c r="H15" s="2053"/>
      <c r="I15" s="2053"/>
      <c r="J15" s="2053"/>
      <c r="K15" s="2053"/>
      <c r="L15" s="2053"/>
      <c r="M15" s="2053"/>
      <c r="N15" s="2053"/>
      <c r="O15" s="2053"/>
      <c r="P15" s="2053"/>
      <c r="Q15" s="2053"/>
      <c r="R15" s="2053"/>
      <c r="S15" s="2053"/>
      <c r="T15" s="2053"/>
      <c r="U15" s="2053"/>
      <c r="V15" s="2053"/>
      <c r="W15" s="2053"/>
      <c r="X15" s="2053"/>
      <c r="Y15" s="2053"/>
      <c r="Z15" s="2053"/>
      <c r="AA15" s="2053"/>
      <c r="AB15" s="2053"/>
      <c r="AC15" s="2053"/>
      <c r="AD15" s="2053"/>
      <c r="AE15" s="2053"/>
      <c r="AF15" s="2053"/>
      <c r="AG15" s="2053"/>
      <c r="AH15" s="2053"/>
      <c r="AI15" s="2053"/>
      <c r="AJ15" s="2053"/>
      <c r="AK15" s="2053"/>
      <c r="AL15" s="2053"/>
      <c r="AM15" s="2053"/>
      <c r="AN15" s="2053"/>
      <c r="AO15" s="2053"/>
    </row>
    <row r="16" spans="1:51" ht="10.5" customHeight="1" x14ac:dyDescent="0.25">
      <c r="A16" s="1746" t="s">
        <v>89</v>
      </c>
      <c r="B16" s="1746"/>
      <c r="C16" s="1747"/>
      <c r="D16" s="1737" t="s">
        <v>444</v>
      </c>
      <c r="E16" s="1738"/>
      <c r="F16" s="1738"/>
      <c r="G16" s="1738"/>
      <c r="H16" s="1738"/>
      <c r="I16" s="1738"/>
      <c r="J16" s="1738"/>
      <c r="K16" s="1738"/>
      <c r="L16" s="1738"/>
      <c r="M16" s="1738"/>
      <c r="N16" s="1738"/>
      <c r="O16" s="1738"/>
      <c r="P16" s="1738"/>
      <c r="Q16" s="1738"/>
      <c r="R16" s="1739"/>
      <c r="S16" s="1745" t="s">
        <v>87</v>
      </c>
      <c r="T16" s="1746"/>
      <c r="U16" s="1746"/>
      <c r="V16" s="1746"/>
      <c r="W16" s="1746"/>
      <c r="X16" s="1746"/>
      <c r="Y16" s="1746"/>
      <c r="Z16" s="1747"/>
      <c r="AA16" s="1831" t="s">
        <v>75</v>
      </c>
      <c r="AB16" s="1822" t="s">
        <v>74</v>
      </c>
      <c r="AC16" s="1823"/>
      <c r="AD16" s="1823"/>
      <c r="AE16" s="1824"/>
      <c r="AF16" s="1737" t="s">
        <v>285</v>
      </c>
      <c r="AG16" s="1738"/>
      <c r="AH16" s="1738"/>
      <c r="AI16" s="1738"/>
      <c r="AJ16" s="1738"/>
      <c r="AK16" s="1738"/>
      <c r="AL16" s="1738"/>
      <c r="AM16" s="1738"/>
      <c r="AN16" s="1738"/>
      <c r="AO16" s="1738"/>
      <c r="AP16" s="992"/>
      <c r="AS16" s="1001"/>
    </row>
    <row r="17" spans="1:47" ht="26.4" customHeight="1" x14ac:dyDescent="0.25">
      <c r="A17" s="1774"/>
      <c r="B17" s="1774"/>
      <c r="C17" s="1775"/>
      <c r="D17" s="1589"/>
      <c r="E17" s="1590"/>
      <c r="F17" s="1590"/>
      <c r="G17" s="1590"/>
      <c r="H17" s="1590"/>
      <c r="I17" s="1590"/>
      <c r="J17" s="1590"/>
      <c r="K17" s="1590"/>
      <c r="L17" s="1590"/>
      <c r="M17" s="1590"/>
      <c r="N17" s="1590"/>
      <c r="O17" s="1590"/>
      <c r="P17" s="1590"/>
      <c r="Q17" s="1590"/>
      <c r="R17" s="1591"/>
      <c r="S17" s="1748"/>
      <c r="T17" s="1749"/>
      <c r="U17" s="1749"/>
      <c r="V17" s="1749"/>
      <c r="W17" s="1749"/>
      <c r="X17" s="1749"/>
      <c r="Y17" s="1749"/>
      <c r="Z17" s="1750"/>
      <c r="AA17" s="1832"/>
      <c r="AB17" s="1825"/>
      <c r="AC17" s="1826"/>
      <c r="AD17" s="1826"/>
      <c r="AE17" s="1827"/>
      <c r="AF17" s="1592"/>
      <c r="AG17" s="1593"/>
      <c r="AH17" s="1593"/>
      <c r="AI17" s="1593"/>
      <c r="AJ17" s="1593"/>
      <c r="AK17" s="1593"/>
      <c r="AL17" s="1593"/>
      <c r="AM17" s="1593"/>
      <c r="AN17" s="1593"/>
      <c r="AO17" s="1593"/>
      <c r="AP17" s="994"/>
      <c r="AS17" s="1001"/>
    </row>
    <row r="18" spans="1:47" ht="21.75" customHeight="1" x14ac:dyDescent="0.25">
      <c r="A18" s="1749"/>
      <c r="B18" s="1749"/>
      <c r="C18" s="1750"/>
      <c r="D18" s="1592"/>
      <c r="E18" s="1593"/>
      <c r="F18" s="1593"/>
      <c r="G18" s="1593"/>
      <c r="H18" s="1593"/>
      <c r="I18" s="1593"/>
      <c r="J18" s="1593"/>
      <c r="K18" s="1593"/>
      <c r="L18" s="1593"/>
      <c r="M18" s="1593"/>
      <c r="N18" s="1593"/>
      <c r="O18" s="1593"/>
      <c r="P18" s="1593"/>
      <c r="Q18" s="1593"/>
      <c r="R18" s="1594"/>
      <c r="S18" s="2040" t="s">
        <v>76</v>
      </c>
      <c r="T18" s="2041"/>
      <c r="U18" s="2041"/>
      <c r="V18" s="2042"/>
      <c r="W18" s="2040" t="s">
        <v>77</v>
      </c>
      <c r="X18" s="2041"/>
      <c r="Y18" s="2041"/>
      <c r="Z18" s="2042"/>
      <c r="AA18" s="1833"/>
      <c r="AB18" s="1828"/>
      <c r="AC18" s="1829"/>
      <c r="AD18" s="1829"/>
      <c r="AE18" s="1830"/>
      <c r="AF18" s="1998" t="s">
        <v>62</v>
      </c>
      <c r="AG18" s="1999"/>
      <c r="AH18" s="1999"/>
      <c r="AI18" s="1999"/>
      <c r="AJ18" s="2017"/>
      <c r="AK18" s="1998" t="s">
        <v>112</v>
      </c>
      <c r="AL18" s="1999"/>
      <c r="AM18" s="1999"/>
      <c r="AN18" s="1999"/>
      <c r="AO18" s="1999"/>
      <c r="AP18" s="992"/>
      <c r="AS18" s="1001"/>
    </row>
    <row r="19" spans="1:47" s="1112" customFormat="1" ht="15.6" customHeight="1" x14ac:dyDescent="0.25">
      <c r="A19" s="2015"/>
      <c r="B19" s="2015"/>
      <c r="C19" s="2016"/>
      <c r="D19" s="2037"/>
      <c r="E19" s="2038"/>
      <c r="F19" s="2038"/>
      <c r="G19" s="2038"/>
      <c r="H19" s="2038"/>
      <c r="I19" s="2038"/>
      <c r="J19" s="2038"/>
      <c r="K19" s="2038"/>
      <c r="L19" s="2038"/>
      <c r="M19" s="2038"/>
      <c r="N19" s="2038"/>
      <c r="O19" s="2038"/>
      <c r="P19" s="2038"/>
      <c r="Q19" s="2038"/>
      <c r="R19" s="2039"/>
      <c r="S19" s="2034" t="s">
        <v>45</v>
      </c>
      <c r="T19" s="2035"/>
      <c r="U19" s="2035"/>
      <c r="V19" s="2036"/>
      <c r="W19" s="2034" t="s">
        <v>45</v>
      </c>
      <c r="X19" s="2035"/>
      <c r="Y19" s="2035"/>
      <c r="Z19" s="2036"/>
      <c r="AA19" s="1282" t="s">
        <v>45</v>
      </c>
      <c r="AB19" s="2021" t="s">
        <v>45</v>
      </c>
      <c r="AC19" s="2022"/>
      <c r="AD19" s="2022"/>
      <c r="AE19" s="2023"/>
      <c r="AF19" s="2031"/>
      <c r="AG19" s="2032"/>
      <c r="AH19" s="2032"/>
      <c r="AI19" s="2032"/>
      <c r="AJ19" s="2033"/>
      <c r="AK19" s="2031"/>
      <c r="AL19" s="2032"/>
      <c r="AM19" s="2032"/>
      <c r="AN19" s="2032"/>
      <c r="AO19" s="2032"/>
      <c r="AQ19" s="262"/>
      <c r="AR19" s="262"/>
      <c r="AS19" s="262"/>
      <c r="AT19" s="1113"/>
      <c r="AU19" s="1113"/>
    </row>
    <row r="20" spans="1:47" s="1112" customFormat="1" ht="15.6" customHeight="1" x14ac:dyDescent="0.25">
      <c r="A20" s="2090"/>
      <c r="B20" s="2090"/>
      <c r="C20" s="2091"/>
      <c r="D20" s="2045" t="str">
        <f>IFERROR(INDEX(MR!$B$4:$B$2003,MATCH($A20,MR!$A$4:$A$2003,0)),"")</f>
        <v/>
      </c>
      <c r="E20" s="2046"/>
      <c r="F20" s="2046"/>
      <c r="G20" s="2046"/>
      <c r="H20" s="2046"/>
      <c r="I20" s="2046"/>
      <c r="J20" s="2046"/>
      <c r="K20" s="2046"/>
      <c r="L20" s="2046"/>
      <c r="M20" s="2046"/>
      <c r="N20" s="2046"/>
      <c r="O20" s="2046"/>
      <c r="P20" s="2046"/>
      <c r="Q20" s="2046"/>
      <c r="R20" s="2047"/>
      <c r="S20" s="2084"/>
      <c r="T20" s="2085"/>
      <c r="U20" s="2085"/>
      <c r="V20" s="2086"/>
      <c r="W20" s="2084"/>
      <c r="X20" s="2085"/>
      <c r="Y20" s="2085"/>
      <c r="Z20" s="2086"/>
      <c r="AA20" s="1283" t="str">
        <f>IFERROR(INDEX(MR!$E$4:$E$2003,MATCH(#REF!,MR!$A$4:$A$2003,0)),"")</f>
        <v/>
      </c>
      <c r="AB20" s="2024" t="str">
        <f>IFERROR(INDEX(MR!$F$4:$F$2003,MATCH(#REF!,MR!$A$4:$A$2003,0)),"")</f>
        <v/>
      </c>
      <c r="AC20" s="2025"/>
      <c r="AD20" s="2025"/>
      <c r="AE20" s="2026"/>
      <c r="AF20" s="2087">
        <f t="shared" ref="AF20:AF38" si="0">IFERROR(ROUND(S20*AB20,2),0)</f>
        <v>0</v>
      </c>
      <c r="AG20" s="2088"/>
      <c r="AH20" s="2088"/>
      <c r="AI20" s="2088"/>
      <c r="AJ20" s="2089"/>
      <c r="AK20" s="2087">
        <f t="shared" ref="AK20:AK38" si="1">IFERROR(-ROUND(W20*AB20,2),0)</f>
        <v>0</v>
      </c>
      <c r="AL20" s="2088"/>
      <c r="AM20" s="2088"/>
      <c r="AN20" s="2088"/>
      <c r="AO20" s="2088"/>
      <c r="AQ20" s="262"/>
      <c r="AR20" s="262"/>
      <c r="AS20" s="262"/>
      <c r="AT20" s="1113"/>
      <c r="AU20" s="1113"/>
    </row>
    <row r="21" spans="1:47" s="1112" customFormat="1" ht="15.6" customHeight="1" x14ac:dyDescent="0.25">
      <c r="A21" s="2078"/>
      <c r="B21" s="2078"/>
      <c r="C21" s="2079"/>
      <c r="D21" s="2000" t="str">
        <f>IFERROR(INDEX(MR!$B$4:$B$2003,MATCH($A21,MR!$A$4:$A$2003,0)),"")</f>
        <v/>
      </c>
      <c r="E21" s="2001"/>
      <c r="F21" s="2001"/>
      <c r="G21" s="2001"/>
      <c r="H21" s="2001"/>
      <c r="I21" s="2001"/>
      <c r="J21" s="2001"/>
      <c r="K21" s="2001"/>
      <c r="L21" s="2001"/>
      <c r="M21" s="2001"/>
      <c r="N21" s="2001"/>
      <c r="O21" s="2001"/>
      <c r="P21" s="2001"/>
      <c r="Q21" s="2001"/>
      <c r="R21" s="2002"/>
      <c r="S21" s="2072"/>
      <c r="T21" s="2073"/>
      <c r="U21" s="2073"/>
      <c r="V21" s="2074"/>
      <c r="W21" s="2072"/>
      <c r="X21" s="2073"/>
      <c r="Y21" s="2073"/>
      <c r="Z21" s="2074"/>
      <c r="AA21" s="1114" t="str">
        <f>IFERROR(INDEX(MR!$E$4:$E$2003,MATCH($A21,MR!$A$4:$A$2003,0)),"")</f>
        <v/>
      </c>
      <c r="AB21" s="2009" t="str">
        <f>IFERROR(INDEX(MR!$F$4:$F$2003,MATCH($A21,MR!$A$4:$A$2003,0)),"")</f>
        <v/>
      </c>
      <c r="AC21" s="2010"/>
      <c r="AD21" s="2010"/>
      <c r="AE21" s="2011"/>
      <c r="AF21" s="2070">
        <f t="shared" si="0"/>
        <v>0</v>
      </c>
      <c r="AG21" s="2071"/>
      <c r="AH21" s="2071"/>
      <c r="AI21" s="2071"/>
      <c r="AJ21" s="2083"/>
      <c r="AK21" s="2070">
        <f t="shared" si="1"/>
        <v>0</v>
      </c>
      <c r="AL21" s="2071"/>
      <c r="AM21" s="2071"/>
      <c r="AN21" s="2071"/>
      <c r="AO21" s="2071"/>
      <c r="AQ21" s="262"/>
      <c r="AR21" s="262"/>
      <c r="AS21" s="262"/>
      <c r="AT21" s="1113"/>
      <c r="AU21" s="1113"/>
    </row>
    <row r="22" spans="1:47" s="1112" customFormat="1" ht="15.6" customHeight="1" x14ac:dyDescent="0.25">
      <c r="A22" s="2078"/>
      <c r="B22" s="2078"/>
      <c r="C22" s="2079"/>
      <c r="D22" s="2000" t="str">
        <f>IFERROR(INDEX(MR!$B$4:$B$2003,MATCH($A22,MR!$A$4:$A$2003,0)),"")</f>
        <v/>
      </c>
      <c r="E22" s="2001"/>
      <c r="F22" s="2001"/>
      <c r="G22" s="2001"/>
      <c r="H22" s="2001"/>
      <c r="I22" s="2001"/>
      <c r="J22" s="2001"/>
      <c r="K22" s="2001"/>
      <c r="L22" s="2001"/>
      <c r="M22" s="2001"/>
      <c r="N22" s="2001"/>
      <c r="O22" s="2001"/>
      <c r="P22" s="2001"/>
      <c r="Q22" s="2001"/>
      <c r="R22" s="2002"/>
      <c r="S22" s="2072"/>
      <c r="T22" s="2073"/>
      <c r="U22" s="2073"/>
      <c r="V22" s="2074"/>
      <c r="W22" s="2072"/>
      <c r="X22" s="2073"/>
      <c r="Y22" s="2073"/>
      <c r="Z22" s="2074"/>
      <c r="AA22" s="1114" t="str">
        <f>IFERROR(INDEX(MR!$E$4:$E$2003,MATCH($A22,MR!$A$4:$A$2003,0)),"")</f>
        <v/>
      </c>
      <c r="AB22" s="2009" t="str">
        <f>IFERROR(INDEX(MR!$F$4:$F$2003,MATCH($A22,MR!$A$4:$A$2003,0)),"")</f>
        <v/>
      </c>
      <c r="AC22" s="2010"/>
      <c r="AD22" s="2010"/>
      <c r="AE22" s="2011"/>
      <c r="AF22" s="2070">
        <f t="shared" si="0"/>
        <v>0</v>
      </c>
      <c r="AG22" s="2071"/>
      <c r="AH22" s="2071"/>
      <c r="AI22" s="2071"/>
      <c r="AJ22" s="2083"/>
      <c r="AK22" s="2070">
        <f t="shared" si="1"/>
        <v>0</v>
      </c>
      <c r="AL22" s="2071"/>
      <c r="AM22" s="2071"/>
      <c r="AN22" s="2071"/>
      <c r="AO22" s="2071"/>
      <c r="AQ22" s="262"/>
      <c r="AR22" s="262"/>
      <c r="AS22" s="262"/>
      <c r="AT22" s="1113"/>
      <c r="AU22" s="1113"/>
    </row>
    <row r="23" spans="1:47" s="1112" customFormat="1" ht="15.6" customHeight="1" x14ac:dyDescent="0.25">
      <c r="A23" s="2078"/>
      <c r="B23" s="2078"/>
      <c r="C23" s="2079"/>
      <c r="D23" s="2000" t="str">
        <f>IFERROR(INDEX(MR!$B$4:$B$2003,MATCH($A23,MR!$A$4:$A$2003,0)),"")</f>
        <v/>
      </c>
      <c r="E23" s="2001"/>
      <c r="F23" s="2001"/>
      <c r="G23" s="2001"/>
      <c r="H23" s="2001"/>
      <c r="I23" s="2001"/>
      <c r="J23" s="2001"/>
      <c r="K23" s="2001"/>
      <c r="L23" s="2001"/>
      <c r="M23" s="2001"/>
      <c r="N23" s="2001"/>
      <c r="O23" s="2001"/>
      <c r="P23" s="2001"/>
      <c r="Q23" s="2001"/>
      <c r="R23" s="2002"/>
      <c r="S23" s="2072"/>
      <c r="T23" s="2073"/>
      <c r="U23" s="2073"/>
      <c r="V23" s="2074"/>
      <c r="W23" s="2072"/>
      <c r="X23" s="2073"/>
      <c r="Y23" s="2073"/>
      <c r="Z23" s="2074"/>
      <c r="AA23" s="1114" t="str">
        <f>IFERROR(INDEX(MR!$E$4:$E$2003,MATCH($A23,MR!$A$4:$A$2003,0)),"")</f>
        <v/>
      </c>
      <c r="AB23" s="2009" t="str">
        <f>IFERROR(INDEX(MR!$F$4:$F$2003,MATCH($A23,MR!$A$4:$A$2003,0)),"")</f>
        <v/>
      </c>
      <c r="AC23" s="2010"/>
      <c r="AD23" s="2010"/>
      <c r="AE23" s="2011"/>
      <c r="AF23" s="2070">
        <f t="shared" si="0"/>
        <v>0</v>
      </c>
      <c r="AG23" s="2071"/>
      <c r="AH23" s="2071"/>
      <c r="AI23" s="2071"/>
      <c r="AJ23" s="2083"/>
      <c r="AK23" s="2070">
        <f t="shared" si="1"/>
        <v>0</v>
      </c>
      <c r="AL23" s="2071"/>
      <c r="AM23" s="2071"/>
      <c r="AN23" s="2071"/>
      <c r="AO23" s="2071"/>
      <c r="AQ23" s="262"/>
      <c r="AR23" s="262"/>
      <c r="AS23" s="262"/>
      <c r="AT23" s="1113"/>
      <c r="AU23" s="1113"/>
    </row>
    <row r="24" spans="1:47" s="1112" customFormat="1" ht="15.6" customHeight="1" x14ac:dyDescent="0.25">
      <c r="A24" s="2078"/>
      <c r="B24" s="2078"/>
      <c r="C24" s="2079"/>
      <c r="D24" s="2000" t="str">
        <f>IFERROR(INDEX(MR!$B$4:$B$2003,MATCH($A24,MR!$A$4:$A$2003,0)),"")</f>
        <v/>
      </c>
      <c r="E24" s="2001"/>
      <c r="F24" s="2001"/>
      <c r="G24" s="2001"/>
      <c r="H24" s="2001"/>
      <c r="I24" s="2001"/>
      <c r="J24" s="2001"/>
      <c r="K24" s="2001"/>
      <c r="L24" s="2001"/>
      <c r="M24" s="2001"/>
      <c r="N24" s="2001"/>
      <c r="O24" s="2001"/>
      <c r="P24" s="2001"/>
      <c r="Q24" s="2001"/>
      <c r="R24" s="2002"/>
      <c r="S24" s="2072"/>
      <c r="T24" s="2073"/>
      <c r="U24" s="2073"/>
      <c r="V24" s="2074"/>
      <c r="W24" s="2072"/>
      <c r="X24" s="2073"/>
      <c r="Y24" s="2073"/>
      <c r="Z24" s="2074"/>
      <c r="AA24" s="1114" t="str">
        <f>IFERROR(INDEX(MR!$E$4:$E$2003,MATCH($A24,MR!$A$4:$A$2003,0)),"")</f>
        <v/>
      </c>
      <c r="AB24" s="2009" t="str">
        <f>IFERROR(INDEX(MR!$F$4:$F$2003,MATCH($A24,MR!$A$4:$A$2003,0)),"")</f>
        <v/>
      </c>
      <c r="AC24" s="2010"/>
      <c r="AD24" s="2010"/>
      <c r="AE24" s="2011"/>
      <c r="AF24" s="2070">
        <f t="shared" si="0"/>
        <v>0</v>
      </c>
      <c r="AG24" s="2071"/>
      <c r="AH24" s="2071"/>
      <c r="AI24" s="2071"/>
      <c r="AJ24" s="2083"/>
      <c r="AK24" s="2070">
        <f t="shared" si="1"/>
        <v>0</v>
      </c>
      <c r="AL24" s="2071"/>
      <c r="AM24" s="2071"/>
      <c r="AN24" s="2071"/>
      <c r="AO24" s="2071"/>
      <c r="AQ24" s="262"/>
      <c r="AR24" s="262"/>
      <c r="AS24" s="262"/>
      <c r="AT24" s="1113"/>
      <c r="AU24" s="1113"/>
    </row>
    <row r="25" spans="1:47" s="1112" customFormat="1" ht="15.6" customHeight="1" x14ac:dyDescent="0.25">
      <c r="A25" s="2078"/>
      <c r="B25" s="2078"/>
      <c r="C25" s="2079"/>
      <c r="D25" s="2000" t="str">
        <f>IFERROR(INDEX(MR!$B$4:$B$2003,MATCH($A25,MR!$A$4:$A$2003,0)),"")</f>
        <v/>
      </c>
      <c r="E25" s="2001"/>
      <c r="F25" s="2001"/>
      <c r="G25" s="2001"/>
      <c r="H25" s="2001"/>
      <c r="I25" s="2001"/>
      <c r="J25" s="2001"/>
      <c r="K25" s="2001"/>
      <c r="L25" s="2001"/>
      <c r="M25" s="2001"/>
      <c r="N25" s="2001"/>
      <c r="O25" s="2001"/>
      <c r="P25" s="2001"/>
      <c r="Q25" s="2001"/>
      <c r="R25" s="2002"/>
      <c r="S25" s="2072"/>
      <c r="T25" s="2073"/>
      <c r="U25" s="2073"/>
      <c r="V25" s="2074"/>
      <c r="W25" s="2072"/>
      <c r="X25" s="2073"/>
      <c r="Y25" s="2073"/>
      <c r="Z25" s="2074"/>
      <c r="AA25" s="1114" t="str">
        <f>IFERROR(INDEX(MR!$E$4:$E$2003,MATCH($A25,MR!$A$4:$A$2003,0)),"")</f>
        <v/>
      </c>
      <c r="AB25" s="2009" t="str">
        <f>IFERROR(INDEX(MR!$F$4:$F$2003,MATCH($A25,MR!$A$4:$A$2003,0)),"")</f>
        <v/>
      </c>
      <c r="AC25" s="2010"/>
      <c r="AD25" s="2010"/>
      <c r="AE25" s="2011"/>
      <c r="AF25" s="2070">
        <f t="shared" si="0"/>
        <v>0</v>
      </c>
      <c r="AG25" s="2071"/>
      <c r="AH25" s="2071"/>
      <c r="AI25" s="2071"/>
      <c r="AJ25" s="2083"/>
      <c r="AK25" s="2070">
        <f t="shared" si="1"/>
        <v>0</v>
      </c>
      <c r="AL25" s="2071"/>
      <c r="AM25" s="2071"/>
      <c r="AN25" s="2071"/>
      <c r="AO25" s="2071"/>
      <c r="AQ25" s="262"/>
      <c r="AR25" s="262"/>
      <c r="AS25" s="262"/>
      <c r="AT25" s="1113"/>
      <c r="AU25" s="1113"/>
    </row>
    <row r="26" spans="1:47" s="1112" customFormat="1" ht="15.6" customHeight="1" x14ac:dyDescent="0.25">
      <c r="A26" s="2078"/>
      <c r="B26" s="2078"/>
      <c r="C26" s="2079"/>
      <c r="D26" s="2000" t="str">
        <f>IFERROR(INDEX(MR!$B$4:$B$2003,MATCH($A26,MR!$A$4:$A$2003,0)),"")</f>
        <v/>
      </c>
      <c r="E26" s="2001"/>
      <c r="F26" s="2001"/>
      <c r="G26" s="2001"/>
      <c r="H26" s="2001"/>
      <c r="I26" s="2001"/>
      <c r="J26" s="2001"/>
      <c r="K26" s="2001"/>
      <c r="L26" s="2001"/>
      <c r="M26" s="2001"/>
      <c r="N26" s="2001"/>
      <c r="O26" s="2001"/>
      <c r="P26" s="2001"/>
      <c r="Q26" s="2001"/>
      <c r="R26" s="2002"/>
      <c r="S26" s="2072"/>
      <c r="T26" s="2073"/>
      <c r="U26" s="2073"/>
      <c r="V26" s="2074"/>
      <c r="W26" s="2072"/>
      <c r="X26" s="2073"/>
      <c r="Y26" s="2073"/>
      <c r="Z26" s="2074"/>
      <c r="AA26" s="1114" t="str">
        <f>IFERROR(INDEX(MR!$E$4:$E$2003,MATCH($A26,MR!$A$4:$A$2003,0)),"")</f>
        <v/>
      </c>
      <c r="AB26" s="2009" t="str">
        <f>IFERROR(INDEX(MR!$F$4:$F$2003,MATCH($A26,MR!$A$4:$A$2003,0)),"")</f>
        <v/>
      </c>
      <c r="AC26" s="2010"/>
      <c r="AD26" s="2010"/>
      <c r="AE26" s="2011"/>
      <c r="AF26" s="2070">
        <f t="shared" si="0"/>
        <v>0</v>
      </c>
      <c r="AG26" s="2071"/>
      <c r="AH26" s="2071"/>
      <c r="AI26" s="2071"/>
      <c r="AJ26" s="2083"/>
      <c r="AK26" s="2070">
        <f t="shared" si="1"/>
        <v>0</v>
      </c>
      <c r="AL26" s="2071"/>
      <c r="AM26" s="2071"/>
      <c r="AN26" s="2071"/>
      <c r="AO26" s="2071"/>
      <c r="AQ26" s="262"/>
      <c r="AR26" s="262"/>
      <c r="AS26" s="262"/>
      <c r="AT26" s="1113"/>
      <c r="AU26" s="1113"/>
    </row>
    <row r="27" spans="1:47" s="1112" customFormat="1" ht="15.6" customHeight="1" x14ac:dyDescent="0.25">
      <c r="A27" s="2078"/>
      <c r="B27" s="2078"/>
      <c r="C27" s="2079"/>
      <c r="D27" s="2000" t="str">
        <f>IFERROR(INDEX(MR!$B$4:$B$2003,MATCH($A27,MR!$A$4:$A$2003,0)),"")</f>
        <v/>
      </c>
      <c r="E27" s="2001"/>
      <c r="F27" s="2001"/>
      <c r="G27" s="2001"/>
      <c r="H27" s="2001"/>
      <c r="I27" s="2001"/>
      <c r="J27" s="2001"/>
      <c r="K27" s="2001"/>
      <c r="L27" s="2001"/>
      <c r="M27" s="2001"/>
      <c r="N27" s="2001"/>
      <c r="O27" s="2001"/>
      <c r="P27" s="2001"/>
      <c r="Q27" s="2001"/>
      <c r="R27" s="2002"/>
      <c r="S27" s="2072"/>
      <c r="T27" s="2073"/>
      <c r="U27" s="2073"/>
      <c r="V27" s="2074"/>
      <c r="W27" s="2072"/>
      <c r="X27" s="2073"/>
      <c r="Y27" s="2073"/>
      <c r="Z27" s="2074"/>
      <c r="AA27" s="1114" t="str">
        <f>IFERROR(INDEX(MR!$E$4:$E$2003,MATCH($A27,MR!$A$4:$A$2003,0)),"")</f>
        <v/>
      </c>
      <c r="AB27" s="2009" t="str">
        <f>IFERROR(INDEX(MR!$F$4:$F$2003,MATCH($A27,MR!$A$4:$A$2003,0)),"")</f>
        <v/>
      </c>
      <c r="AC27" s="2010"/>
      <c r="AD27" s="2010"/>
      <c r="AE27" s="2011"/>
      <c r="AF27" s="2070">
        <f t="shared" si="0"/>
        <v>0</v>
      </c>
      <c r="AG27" s="2071"/>
      <c r="AH27" s="2071"/>
      <c r="AI27" s="2071"/>
      <c r="AJ27" s="2083"/>
      <c r="AK27" s="2070">
        <f t="shared" si="1"/>
        <v>0</v>
      </c>
      <c r="AL27" s="2071"/>
      <c r="AM27" s="2071"/>
      <c r="AN27" s="2071"/>
      <c r="AO27" s="2071"/>
      <c r="AQ27" s="262"/>
      <c r="AR27" s="262"/>
      <c r="AS27" s="262"/>
      <c r="AT27" s="1113"/>
      <c r="AU27" s="1113"/>
    </row>
    <row r="28" spans="1:47" s="1112" customFormat="1" ht="15.6" customHeight="1" x14ac:dyDescent="0.25">
      <c r="A28" s="2078"/>
      <c r="B28" s="2078"/>
      <c r="C28" s="2079"/>
      <c r="D28" s="2000" t="str">
        <f>IFERROR(INDEX(MR!$B$4:$B$2003,MATCH($A28,MR!$A$4:$A$2003,0)),"")</f>
        <v/>
      </c>
      <c r="E28" s="2001"/>
      <c r="F28" s="2001"/>
      <c r="G28" s="2001"/>
      <c r="H28" s="2001"/>
      <c r="I28" s="2001"/>
      <c r="J28" s="2001"/>
      <c r="K28" s="2001"/>
      <c r="L28" s="2001"/>
      <c r="M28" s="2001"/>
      <c r="N28" s="2001"/>
      <c r="O28" s="2001"/>
      <c r="P28" s="2001"/>
      <c r="Q28" s="2001"/>
      <c r="R28" s="2002"/>
      <c r="S28" s="2072"/>
      <c r="T28" s="2073"/>
      <c r="U28" s="2073"/>
      <c r="V28" s="2074"/>
      <c r="W28" s="2072"/>
      <c r="X28" s="2073"/>
      <c r="Y28" s="2073"/>
      <c r="Z28" s="2074"/>
      <c r="AA28" s="1114" t="str">
        <f>IFERROR(INDEX(MR!$E$4:$E$2003,MATCH($A28,MR!$A$4:$A$2003,0)),"")</f>
        <v/>
      </c>
      <c r="AB28" s="2009" t="str">
        <f>IFERROR(INDEX(MR!$F$4:$F$2003,MATCH($A28,MR!$A$4:$A$2003,0)),"")</f>
        <v/>
      </c>
      <c r="AC28" s="2010"/>
      <c r="AD28" s="2010"/>
      <c r="AE28" s="2011"/>
      <c r="AF28" s="2070">
        <f t="shared" si="0"/>
        <v>0</v>
      </c>
      <c r="AG28" s="2071"/>
      <c r="AH28" s="2071"/>
      <c r="AI28" s="2071"/>
      <c r="AJ28" s="2083"/>
      <c r="AK28" s="2070">
        <f t="shared" si="1"/>
        <v>0</v>
      </c>
      <c r="AL28" s="2071"/>
      <c r="AM28" s="2071"/>
      <c r="AN28" s="2071"/>
      <c r="AO28" s="2071"/>
      <c r="AQ28" s="262"/>
      <c r="AR28" s="262"/>
      <c r="AS28" s="262"/>
      <c r="AT28" s="1113"/>
      <c r="AU28" s="1113"/>
    </row>
    <row r="29" spans="1:47" s="1112" customFormat="1" ht="15.6" customHeight="1" x14ac:dyDescent="0.25">
      <c r="A29" s="2078"/>
      <c r="B29" s="2078"/>
      <c r="C29" s="2079"/>
      <c r="D29" s="2000" t="str">
        <f>IFERROR(INDEX(MR!$B$4:$B$2003,MATCH($A29,MR!$A$4:$A$2003,0)),"")</f>
        <v/>
      </c>
      <c r="E29" s="2001"/>
      <c r="F29" s="2001"/>
      <c r="G29" s="2001"/>
      <c r="H29" s="2001"/>
      <c r="I29" s="2001"/>
      <c r="J29" s="2001"/>
      <c r="K29" s="2001"/>
      <c r="L29" s="2001"/>
      <c r="M29" s="2001"/>
      <c r="N29" s="2001"/>
      <c r="O29" s="2001"/>
      <c r="P29" s="2001"/>
      <c r="Q29" s="2001"/>
      <c r="R29" s="2002"/>
      <c r="S29" s="2072"/>
      <c r="T29" s="2073"/>
      <c r="U29" s="2073"/>
      <c r="V29" s="2074"/>
      <c r="W29" s="2072"/>
      <c r="X29" s="2073"/>
      <c r="Y29" s="2073"/>
      <c r="Z29" s="2074"/>
      <c r="AA29" s="1114" t="str">
        <f>IFERROR(INDEX(MR!$E$4:$E$2003,MATCH($A29,MR!$A$4:$A$2003,0)),"")</f>
        <v/>
      </c>
      <c r="AB29" s="2009" t="str">
        <f>IFERROR(INDEX(MR!$F$4:$F$2003,MATCH($A29,MR!$A$4:$A$2003,0)),"")</f>
        <v/>
      </c>
      <c r="AC29" s="2010"/>
      <c r="AD29" s="2010"/>
      <c r="AE29" s="2011"/>
      <c r="AF29" s="2070">
        <f t="shared" si="0"/>
        <v>0</v>
      </c>
      <c r="AG29" s="2071"/>
      <c r="AH29" s="2071"/>
      <c r="AI29" s="2071"/>
      <c r="AJ29" s="2083"/>
      <c r="AK29" s="2070">
        <f t="shared" si="1"/>
        <v>0</v>
      </c>
      <c r="AL29" s="2071"/>
      <c r="AM29" s="2071"/>
      <c r="AN29" s="2071"/>
      <c r="AO29" s="2071"/>
      <c r="AP29" s="917"/>
      <c r="AQ29" s="269" t="s">
        <v>616</v>
      </c>
      <c r="AR29" s="917"/>
      <c r="AS29" s="917"/>
      <c r="AT29" s="917"/>
      <c r="AU29" s="917"/>
    </row>
    <row r="30" spans="1:47" s="1112" customFormat="1" ht="15.6" customHeight="1" x14ac:dyDescent="0.25">
      <c r="A30" s="2078"/>
      <c r="B30" s="2078"/>
      <c r="C30" s="2079"/>
      <c r="D30" s="2000" t="str">
        <f>IFERROR(INDEX(MR!$B$4:$B$2003,MATCH($A30,MR!$A$4:$A$2003,0)),"")</f>
        <v/>
      </c>
      <c r="E30" s="2001"/>
      <c r="F30" s="2001"/>
      <c r="G30" s="2001"/>
      <c r="H30" s="2001"/>
      <c r="I30" s="2001"/>
      <c r="J30" s="2001"/>
      <c r="K30" s="2001"/>
      <c r="L30" s="2001"/>
      <c r="M30" s="2001"/>
      <c r="N30" s="2001"/>
      <c r="O30" s="2001"/>
      <c r="P30" s="2001"/>
      <c r="Q30" s="2001"/>
      <c r="R30" s="2002"/>
      <c r="S30" s="2072"/>
      <c r="T30" s="2073"/>
      <c r="U30" s="2073"/>
      <c r="V30" s="2074"/>
      <c r="W30" s="2072"/>
      <c r="X30" s="2073"/>
      <c r="Y30" s="2073"/>
      <c r="Z30" s="2074"/>
      <c r="AA30" s="1114" t="str">
        <f>IFERROR(INDEX(MR!$E$4:$E$2003,MATCH($A30,MR!$A$4:$A$2003,0)),"")</f>
        <v/>
      </c>
      <c r="AB30" s="2009" t="str">
        <f>IFERROR(INDEX(MR!$F$4:$F$2003,MATCH($A30,MR!$A$4:$A$2003,0)),"")</f>
        <v/>
      </c>
      <c r="AC30" s="2010"/>
      <c r="AD30" s="2010"/>
      <c r="AE30" s="2011"/>
      <c r="AF30" s="2070">
        <f t="shared" si="0"/>
        <v>0</v>
      </c>
      <c r="AG30" s="2071"/>
      <c r="AH30" s="2071"/>
      <c r="AI30" s="2071"/>
      <c r="AJ30" s="2083"/>
      <c r="AK30" s="2070">
        <f t="shared" si="1"/>
        <v>0</v>
      </c>
      <c r="AL30" s="2071"/>
      <c r="AM30" s="2071"/>
      <c r="AN30" s="2071"/>
      <c r="AO30" s="2071"/>
      <c r="AP30" s="1369" t="s">
        <v>112</v>
      </c>
      <c r="AQ30" s="1708" t="s">
        <v>619</v>
      </c>
      <c r="AR30" s="1708"/>
      <c r="AS30" s="1708"/>
      <c r="AT30" s="1708"/>
      <c r="AU30" s="1708"/>
    </row>
    <row r="31" spans="1:47" s="1112" customFormat="1" ht="15.6" customHeight="1" x14ac:dyDescent="0.25">
      <c r="A31" s="2078"/>
      <c r="B31" s="2078"/>
      <c r="C31" s="2079"/>
      <c r="D31" s="2000" t="str">
        <f>IFERROR(INDEX(MR!$B$4:$B$2003,MATCH($A31,MR!$A$4:$A$2003,0)),"")</f>
        <v/>
      </c>
      <c r="E31" s="2001"/>
      <c r="F31" s="2001"/>
      <c r="G31" s="2001"/>
      <c r="H31" s="2001"/>
      <c r="I31" s="2001"/>
      <c r="J31" s="2001"/>
      <c r="K31" s="2001"/>
      <c r="L31" s="2001"/>
      <c r="M31" s="2001"/>
      <c r="N31" s="2001"/>
      <c r="O31" s="2001"/>
      <c r="P31" s="2001"/>
      <c r="Q31" s="2001"/>
      <c r="R31" s="2002"/>
      <c r="S31" s="2072"/>
      <c r="T31" s="2073"/>
      <c r="U31" s="2073"/>
      <c r="V31" s="2074"/>
      <c r="W31" s="2072"/>
      <c r="X31" s="2073"/>
      <c r="Y31" s="2073"/>
      <c r="Z31" s="2074"/>
      <c r="AA31" s="1114" t="str">
        <f>IFERROR(INDEX(MR!$E$4:$E$2003,MATCH($A31,MR!$A$4:$A$2003,0)),"")</f>
        <v/>
      </c>
      <c r="AB31" s="2009" t="str">
        <f>IFERROR(INDEX(MR!$F$4:$F$2003,MATCH($A31,MR!$A$4:$A$2003,0)),"")</f>
        <v/>
      </c>
      <c r="AC31" s="2010"/>
      <c r="AD31" s="2010"/>
      <c r="AE31" s="2011"/>
      <c r="AF31" s="2070">
        <f t="shared" si="0"/>
        <v>0</v>
      </c>
      <c r="AG31" s="2071"/>
      <c r="AH31" s="2071"/>
      <c r="AI31" s="2071"/>
      <c r="AJ31" s="2083"/>
      <c r="AK31" s="2070">
        <f t="shared" si="1"/>
        <v>0</v>
      </c>
      <c r="AL31" s="2071"/>
      <c r="AM31" s="2071"/>
      <c r="AN31" s="2071"/>
      <c r="AO31" s="2071"/>
      <c r="AP31" s="1370"/>
      <c r="AQ31" s="1708"/>
      <c r="AR31" s="1708"/>
      <c r="AS31" s="1708"/>
      <c r="AT31" s="1708"/>
      <c r="AU31" s="1708"/>
    </row>
    <row r="32" spans="1:47" s="1112" customFormat="1" ht="15.6" customHeight="1" x14ac:dyDescent="0.25">
      <c r="A32" s="2078"/>
      <c r="B32" s="2078"/>
      <c r="C32" s="2079"/>
      <c r="D32" s="2000" t="str">
        <f>IFERROR(INDEX(MR!$B$4:$B$2003,MATCH($A32,MR!$A$4:$A$2003,0)),"")</f>
        <v/>
      </c>
      <c r="E32" s="2001"/>
      <c r="F32" s="2001"/>
      <c r="G32" s="2001"/>
      <c r="H32" s="2001"/>
      <c r="I32" s="2001"/>
      <c r="J32" s="2001"/>
      <c r="K32" s="2001"/>
      <c r="L32" s="2001"/>
      <c r="M32" s="2001"/>
      <c r="N32" s="2001"/>
      <c r="O32" s="2001"/>
      <c r="P32" s="2001"/>
      <c r="Q32" s="2001"/>
      <c r="R32" s="2002"/>
      <c r="S32" s="2072"/>
      <c r="T32" s="2073"/>
      <c r="U32" s="2073"/>
      <c r="V32" s="2074"/>
      <c r="W32" s="2072"/>
      <c r="X32" s="2073"/>
      <c r="Y32" s="2073"/>
      <c r="Z32" s="2074"/>
      <c r="AA32" s="1114" t="str">
        <f>IFERROR(INDEX(MR!$E$4:$E$2003,MATCH($A32,MR!$A$4:$A$2003,0)),"")</f>
        <v/>
      </c>
      <c r="AB32" s="2009" t="str">
        <f>IFERROR(INDEX(MR!$F$4:$F$2003,MATCH($A32,MR!$A$4:$A$2003,0)),"")</f>
        <v/>
      </c>
      <c r="AC32" s="2010"/>
      <c r="AD32" s="2010"/>
      <c r="AE32" s="2011"/>
      <c r="AF32" s="2070">
        <f t="shared" si="0"/>
        <v>0</v>
      </c>
      <c r="AG32" s="2071"/>
      <c r="AH32" s="2071"/>
      <c r="AI32" s="2071"/>
      <c r="AJ32" s="2083"/>
      <c r="AK32" s="2070">
        <f t="shared" si="1"/>
        <v>0</v>
      </c>
      <c r="AL32" s="2071"/>
      <c r="AM32" s="2071"/>
      <c r="AN32" s="2071"/>
      <c r="AO32" s="2071"/>
      <c r="AP32" s="1369" t="s">
        <v>112</v>
      </c>
      <c r="AQ32" s="1708" t="s">
        <v>617</v>
      </c>
      <c r="AR32" s="1708"/>
      <c r="AS32" s="1708"/>
      <c r="AT32" s="1708"/>
      <c r="AU32" s="1708"/>
    </row>
    <row r="33" spans="1:81" s="1112" customFormat="1" ht="15.6" customHeight="1" x14ac:dyDescent="0.25">
      <c r="A33" s="2078"/>
      <c r="B33" s="2078"/>
      <c r="C33" s="2079"/>
      <c r="D33" s="2000" t="str">
        <f>IFERROR(INDEX(MR!$B$4:$B$2003,MATCH($A33,MR!$A$4:$A$2003,0)),"")</f>
        <v/>
      </c>
      <c r="E33" s="2001"/>
      <c r="F33" s="2001"/>
      <c r="G33" s="2001"/>
      <c r="H33" s="2001"/>
      <c r="I33" s="2001"/>
      <c r="J33" s="2001"/>
      <c r="K33" s="2001"/>
      <c r="L33" s="2001"/>
      <c r="M33" s="2001"/>
      <c r="N33" s="2001"/>
      <c r="O33" s="2001"/>
      <c r="P33" s="2001"/>
      <c r="Q33" s="2001"/>
      <c r="R33" s="2002"/>
      <c r="S33" s="2072"/>
      <c r="T33" s="2073"/>
      <c r="U33" s="2073"/>
      <c r="V33" s="2074"/>
      <c r="W33" s="2072"/>
      <c r="X33" s="2073"/>
      <c r="Y33" s="2073"/>
      <c r="Z33" s="2074"/>
      <c r="AA33" s="1114" t="str">
        <f>IFERROR(INDEX(MR!$E$4:$E$2003,MATCH($A33,MR!$A$4:$A$2003,0)),"")</f>
        <v/>
      </c>
      <c r="AB33" s="2009" t="str">
        <f>IFERROR(INDEX(MR!$F$4:$F$2003,MATCH($A33,MR!$A$4:$A$2003,0)),"")</f>
        <v/>
      </c>
      <c r="AC33" s="2010"/>
      <c r="AD33" s="2010"/>
      <c r="AE33" s="2011"/>
      <c r="AF33" s="2070">
        <f t="shared" si="0"/>
        <v>0</v>
      </c>
      <c r="AG33" s="2071"/>
      <c r="AH33" s="2071"/>
      <c r="AI33" s="2071"/>
      <c r="AJ33" s="2083"/>
      <c r="AK33" s="2070">
        <f t="shared" si="1"/>
        <v>0</v>
      </c>
      <c r="AL33" s="2071"/>
      <c r="AM33" s="2071"/>
      <c r="AN33" s="2071"/>
      <c r="AO33" s="2071"/>
      <c r="AP33" s="1369" t="s">
        <v>112</v>
      </c>
      <c r="AQ33" s="1709" t="s">
        <v>618</v>
      </c>
      <c r="AR33" s="1709"/>
      <c r="AS33" s="1709"/>
      <c r="AT33" s="1709"/>
      <c r="AU33" s="1709"/>
    </row>
    <row r="34" spans="1:81" s="1112" customFormat="1" ht="15.6" customHeight="1" x14ac:dyDescent="0.25">
      <c r="A34" s="2078"/>
      <c r="B34" s="2078"/>
      <c r="C34" s="2079"/>
      <c r="D34" s="2000" t="str">
        <f>IFERROR(INDEX(MR!$B$4:$B$2003,MATCH($A34,MR!$A$4:$A$2003,0)),"")</f>
        <v/>
      </c>
      <c r="E34" s="2001"/>
      <c r="F34" s="2001"/>
      <c r="G34" s="2001"/>
      <c r="H34" s="2001"/>
      <c r="I34" s="2001"/>
      <c r="J34" s="2001"/>
      <c r="K34" s="2001"/>
      <c r="L34" s="2001"/>
      <c r="M34" s="2001"/>
      <c r="N34" s="2001"/>
      <c r="O34" s="2001"/>
      <c r="P34" s="2001"/>
      <c r="Q34" s="2001"/>
      <c r="R34" s="2002"/>
      <c r="S34" s="2072"/>
      <c r="T34" s="2073"/>
      <c r="U34" s="2073"/>
      <c r="V34" s="2074"/>
      <c r="W34" s="2072"/>
      <c r="X34" s="2073"/>
      <c r="Y34" s="2073"/>
      <c r="Z34" s="2074"/>
      <c r="AA34" s="1114" t="str">
        <f>IFERROR(INDEX(MR!$E$4:$E$2003,MATCH($A34,MR!$A$4:$A$2003,0)),"")</f>
        <v/>
      </c>
      <c r="AB34" s="2009" t="str">
        <f>IFERROR(INDEX(MR!$F$4:$F$2003,MATCH($A34,MR!$A$4:$A$2003,0)),"")</f>
        <v/>
      </c>
      <c r="AC34" s="2010"/>
      <c r="AD34" s="2010"/>
      <c r="AE34" s="2011"/>
      <c r="AF34" s="2070">
        <f t="shared" si="0"/>
        <v>0</v>
      </c>
      <c r="AG34" s="2071"/>
      <c r="AH34" s="2071"/>
      <c r="AI34" s="2071"/>
      <c r="AJ34" s="2083"/>
      <c r="AK34" s="2070">
        <f t="shared" si="1"/>
        <v>0</v>
      </c>
      <c r="AL34" s="2071"/>
      <c r="AM34" s="2071"/>
      <c r="AN34" s="2071"/>
      <c r="AO34" s="2071"/>
      <c r="AP34" s="1369" t="s">
        <v>112</v>
      </c>
      <c r="AQ34" s="1553" t="s">
        <v>615</v>
      </c>
      <c r="AR34" s="1553"/>
      <c r="AS34" s="1553"/>
      <c r="AT34" s="1553"/>
      <c r="AU34" s="1553"/>
    </row>
    <row r="35" spans="1:81" s="1112" customFormat="1" ht="15.6" customHeight="1" x14ac:dyDescent="0.25">
      <c r="A35" s="2078"/>
      <c r="B35" s="2078"/>
      <c r="C35" s="2079"/>
      <c r="D35" s="2000" t="str">
        <f>IFERROR(INDEX(MR!$B$4:$B$2003,MATCH($A35,MR!$A$4:$A$2003,0)),"")</f>
        <v/>
      </c>
      <c r="E35" s="2001"/>
      <c r="F35" s="2001"/>
      <c r="G35" s="2001"/>
      <c r="H35" s="2001"/>
      <c r="I35" s="2001"/>
      <c r="J35" s="2001"/>
      <c r="K35" s="2001"/>
      <c r="L35" s="2001"/>
      <c r="M35" s="2001"/>
      <c r="N35" s="2001"/>
      <c r="O35" s="2001"/>
      <c r="P35" s="2001"/>
      <c r="Q35" s="2001"/>
      <c r="R35" s="2002"/>
      <c r="S35" s="2072"/>
      <c r="T35" s="2073"/>
      <c r="U35" s="2073"/>
      <c r="V35" s="2074"/>
      <c r="W35" s="2072"/>
      <c r="X35" s="2073"/>
      <c r="Y35" s="2073"/>
      <c r="Z35" s="2074"/>
      <c r="AA35" s="1114" t="str">
        <f>IFERROR(INDEX(MR!$E$4:$E$2003,MATCH($A35,MR!$A$4:$A$2003,0)),"")</f>
        <v/>
      </c>
      <c r="AB35" s="2009" t="str">
        <f>IFERROR(INDEX(MR!$F$4:$F$2003,MATCH($A35,MR!$A$4:$A$2003,0)),"")</f>
        <v/>
      </c>
      <c r="AC35" s="2010"/>
      <c r="AD35" s="2010"/>
      <c r="AE35" s="2011"/>
      <c r="AF35" s="2070">
        <f t="shared" si="0"/>
        <v>0</v>
      </c>
      <c r="AG35" s="2071"/>
      <c r="AH35" s="2071"/>
      <c r="AI35" s="2071"/>
      <c r="AJ35" s="2083"/>
      <c r="AK35" s="2070">
        <f t="shared" si="1"/>
        <v>0</v>
      </c>
      <c r="AL35" s="2071"/>
      <c r="AM35" s="2071"/>
      <c r="AN35" s="2071"/>
      <c r="AO35" s="2071"/>
      <c r="AP35" s="1370"/>
      <c r="AQ35" s="1553"/>
      <c r="AR35" s="1553"/>
      <c r="AS35" s="1553"/>
      <c r="AT35" s="1553"/>
      <c r="AU35" s="1553"/>
    </row>
    <row r="36" spans="1:81" s="1112" customFormat="1" ht="15.6" customHeight="1" x14ac:dyDescent="0.25">
      <c r="A36" s="2078"/>
      <c r="B36" s="2078"/>
      <c r="C36" s="2079"/>
      <c r="D36" s="2000" t="str">
        <f>IFERROR(INDEX(MR!$B$4:$B$2003,MATCH($A36,MR!$A$4:$A$2003,0)),"")</f>
        <v/>
      </c>
      <c r="E36" s="2001"/>
      <c r="F36" s="2001"/>
      <c r="G36" s="2001"/>
      <c r="H36" s="2001"/>
      <c r="I36" s="2001"/>
      <c r="J36" s="2001"/>
      <c r="K36" s="2001"/>
      <c r="L36" s="2001"/>
      <c r="M36" s="2001"/>
      <c r="N36" s="2001"/>
      <c r="O36" s="2001"/>
      <c r="P36" s="2001"/>
      <c r="Q36" s="2001"/>
      <c r="R36" s="2002"/>
      <c r="S36" s="2072"/>
      <c r="T36" s="2073"/>
      <c r="U36" s="2073"/>
      <c r="V36" s="2074"/>
      <c r="W36" s="2072"/>
      <c r="X36" s="2073"/>
      <c r="Y36" s="2073"/>
      <c r="Z36" s="2074"/>
      <c r="AA36" s="1114" t="str">
        <f>IFERROR(INDEX(MR!$E$4:$E$2003,MATCH($A36,MR!$A$4:$A$2003,0)),"")</f>
        <v/>
      </c>
      <c r="AB36" s="2009" t="str">
        <f>IFERROR(INDEX(MR!$F$4:$F$2003,MATCH($A36,MR!$A$4:$A$2003,0)),"")</f>
        <v/>
      </c>
      <c r="AC36" s="2010"/>
      <c r="AD36" s="2010"/>
      <c r="AE36" s="2011"/>
      <c r="AF36" s="2070">
        <f t="shared" si="0"/>
        <v>0</v>
      </c>
      <c r="AG36" s="2071"/>
      <c r="AH36" s="2071"/>
      <c r="AI36" s="2071"/>
      <c r="AJ36" s="2083"/>
      <c r="AK36" s="2070">
        <f t="shared" si="1"/>
        <v>0</v>
      </c>
      <c r="AL36" s="2071"/>
      <c r="AM36" s="2071"/>
      <c r="AN36" s="2071"/>
      <c r="AO36" s="2071"/>
      <c r="AP36" s="1372"/>
      <c r="AQ36" s="1553"/>
      <c r="AR36" s="1553"/>
      <c r="AS36" s="1553"/>
      <c r="AT36" s="1553"/>
      <c r="AU36" s="1553"/>
    </row>
    <row r="37" spans="1:81" s="1112" customFormat="1" ht="15.6" customHeight="1" x14ac:dyDescent="0.25">
      <c r="A37" s="2078"/>
      <c r="B37" s="2078"/>
      <c r="C37" s="2079"/>
      <c r="D37" s="2000" t="str">
        <f>IFERROR(INDEX(MR!$B$4:$B$2003,MATCH($A37,MR!$A$4:$A$2003,0)),"")</f>
        <v/>
      </c>
      <c r="E37" s="2001"/>
      <c r="F37" s="2001"/>
      <c r="G37" s="2001"/>
      <c r="H37" s="2001"/>
      <c r="I37" s="2001"/>
      <c r="J37" s="2001"/>
      <c r="K37" s="2001"/>
      <c r="L37" s="2001"/>
      <c r="M37" s="2001"/>
      <c r="N37" s="2001"/>
      <c r="O37" s="2001"/>
      <c r="P37" s="2001"/>
      <c r="Q37" s="2001"/>
      <c r="R37" s="2002"/>
      <c r="S37" s="2072"/>
      <c r="T37" s="2073"/>
      <c r="U37" s="2073"/>
      <c r="V37" s="2074"/>
      <c r="W37" s="2072"/>
      <c r="X37" s="2073"/>
      <c r="Y37" s="2073"/>
      <c r="Z37" s="2074"/>
      <c r="AA37" s="1114" t="str">
        <f>IFERROR(INDEX(MR!$E$4:$E$2003,MATCH($A37,MR!$A$4:$A$2003,0)),"")</f>
        <v/>
      </c>
      <c r="AB37" s="2009" t="str">
        <f>IFERROR(INDEX(MR!$F$4:$F$2003,MATCH($A37,MR!$A$4:$A$2003,0)),"")</f>
        <v/>
      </c>
      <c r="AC37" s="2010"/>
      <c r="AD37" s="2010"/>
      <c r="AE37" s="2011"/>
      <c r="AF37" s="2080">
        <f t="shared" si="0"/>
        <v>0</v>
      </c>
      <c r="AG37" s="2081"/>
      <c r="AH37" s="2081"/>
      <c r="AI37" s="2081"/>
      <c r="AJ37" s="2082"/>
      <c r="AK37" s="2080">
        <f t="shared" si="1"/>
        <v>0</v>
      </c>
      <c r="AL37" s="2081"/>
      <c r="AM37" s="2081"/>
      <c r="AN37" s="2081"/>
      <c r="AO37" s="2081"/>
      <c r="AQ37" s="1234"/>
      <c r="AR37" s="1234"/>
      <c r="AS37" s="1234"/>
      <c r="AT37" s="1234"/>
      <c r="AU37" s="1234"/>
    </row>
    <row r="38" spans="1:81" s="1112" customFormat="1" ht="15.6" customHeight="1" x14ac:dyDescent="0.25">
      <c r="A38" s="2078"/>
      <c r="B38" s="2078"/>
      <c r="C38" s="2079"/>
      <c r="D38" s="2000" t="str">
        <f>IFERROR(INDEX(MR!$B$4:$B$2003,MATCH($A38,MR!$A$4:$A$2003,0)),"")</f>
        <v/>
      </c>
      <c r="E38" s="2001"/>
      <c r="F38" s="2001"/>
      <c r="G38" s="2001"/>
      <c r="H38" s="2001"/>
      <c r="I38" s="2001"/>
      <c r="J38" s="2001"/>
      <c r="K38" s="2001"/>
      <c r="L38" s="2001"/>
      <c r="M38" s="2001"/>
      <c r="N38" s="2001"/>
      <c r="O38" s="2001"/>
      <c r="P38" s="2001"/>
      <c r="Q38" s="2001"/>
      <c r="R38" s="2002"/>
      <c r="S38" s="2072"/>
      <c r="T38" s="2073"/>
      <c r="U38" s="2073"/>
      <c r="V38" s="2074"/>
      <c r="W38" s="2072"/>
      <c r="X38" s="2073"/>
      <c r="Y38" s="2073"/>
      <c r="Z38" s="2074"/>
      <c r="AA38" s="1114" t="str">
        <f>IFERROR(INDEX(MR!$E$4:$E$2003,MATCH($A38,MR!$A$4:$A$2003,0)),"")</f>
        <v/>
      </c>
      <c r="AB38" s="2009" t="str">
        <f>IFERROR(INDEX(MR!$F$4:$F$2003,MATCH($A38,MR!$A$4:$A$2003,0)),"")</f>
        <v/>
      </c>
      <c r="AC38" s="2010"/>
      <c r="AD38" s="2010"/>
      <c r="AE38" s="2011"/>
      <c r="AF38" s="2075">
        <f t="shared" si="0"/>
        <v>0</v>
      </c>
      <c r="AG38" s="2076"/>
      <c r="AH38" s="2076"/>
      <c r="AI38" s="2076"/>
      <c r="AJ38" s="2077"/>
      <c r="AK38" s="2075">
        <f t="shared" si="1"/>
        <v>0</v>
      </c>
      <c r="AL38" s="2076"/>
      <c r="AM38" s="2076"/>
      <c r="AN38" s="2076"/>
      <c r="AO38" s="2076"/>
      <c r="AQ38" s="1117"/>
      <c r="AR38" s="1116"/>
      <c r="AS38" s="1116"/>
      <c r="AT38" s="1116"/>
      <c r="AU38" s="1116"/>
    </row>
    <row r="39" spans="1:81" x14ac:dyDescent="0.25">
      <c r="Y39" s="1000"/>
      <c r="Z39" s="1000"/>
      <c r="AA39" s="1000"/>
      <c r="AB39" s="1000"/>
      <c r="AC39" s="1000"/>
      <c r="AD39" s="1000"/>
      <c r="AE39" s="996" t="s">
        <v>78</v>
      </c>
      <c r="AF39" s="2061">
        <f>SUBTOTAL(9,AF19:AJ38)</f>
        <v>0</v>
      </c>
      <c r="AG39" s="2062"/>
      <c r="AH39" s="2062"/>
      <c r="AI39" s="2062"/>
      <c r="AJ39" s="2063"/>
      <c r="AK39" s="2061">
        <f>SUBTOTAL(9,AK19:AO38)</f>
        <v>0</v>
      </c>
      <c r="AL39" s="2062"/>
      <c r="AM39" s="2062"/>
      <c r="AN39" s="2062"/>
      <c r="AO39" s="2062"/>
      <c r="AQ39" s="1116"/>
      <c r="AR39" s="1116"/>
      <c r="AS39" s="1116"/>
      <c r="AT39" s="1116"/>
      <c r="AU39" s="1116"/>
    </row>
    <row r="40" spans="1:81" x14ac:dyDescent="0.25">
      <c r="Y40" s="1000"/>
      <c r="Z40" s="1000"/>
      <c r="AA40" s="1000"/>
      <c r="AB40" s="1000"/>
      <c r="AC40" s="1000"/>
      <c r="AD40" s="1000"/>
      <c r="AE40" s="996" t="s">
        <v>46</v>
      </c>
      <c r="AF40" s="980"/>
      <c r="AG40" s="981"/>
      <c r="AH40" s="981"/>
      <c r="AI40" s="981"/>
      <c r="AJ40" s="982"/>
      <c r="AK40" s="980"/>
      <c r="AL40" s="981"/>
      <c r="AM40" s="981"/>
      <c r="AN40" s="981"/>
      <c r="AO40" s="981"/>
    </row>
    <row r="41" spans="1:81" x14ac:dyDescent="0.25">
      <c r="Y41" s="1000"/>
      <c r="Z41" s="1000"/>
      <c r="AA41" s="1000"/>
      <c r="AB41" s="1000"/>
      <c r="AC41" s="1000"/>
      <c r="AD41" s="1000"/>
      <c r="AE41" s="1000"/>
      <c r="AF41" s="2065">
        <f>AF39+AK39</f>
        <v>0</v>
      </c>
      <c r="AG41" s="2066"/>
      <c r="AH41" s="2066"/>
      <c r="AI41" s="2066"/>
      <c r="AJ41" s="2066"/>
      <c r="AK41" s="2066"/>
      <c r="AL41" s="2066"/>
      <c r="AM41" s="2066"/>
      <c r="AN41" s="2066"/>
      <c r="AO41" s="2066"/>
    </row>
    <row r="42" spans="1:81" x14ac:dyDescent="0.25">
      <c r="Y42" s="1000"/>
      <c r="Z42" s="1000"/>
      <c r="AA42" s="1000"/>
      <c r="AB42" s="1000"/>
      <c r="AC42" s="1000"/>
      <c r="AD42" s="1000"/>
      <c r="AE42" s="996" t="s">
        <v>445</v>
      </c>
      <c r="AF42" s="2067"/>
      <c r="AG42" s="2068"/>
      <c r="AH42" s="2068"/>
      <c r="AI42" s="2068"/>
      <c r="AJ42" s="2068"/>
      <c r="AK42" s="2068"/>
      <c r="AL42" s="2068"/>
      <c r="AM42" s="2068"/>
      <c r="AN42" s="2068"/>
      <c r="AO42" s="2068"/>
    </row>
    <row r="43" spans="1:81" x14ac:dyDescent="0.25">
      <c r="Y43" s="1000"/>
      <c r="Z43" s="1000"/>
      <c r="AA43" s="1000"/>
      <c r="AB43" s="1000"/>
      <c r="AC43" s="992"/>
      <c r="AD43" s="1000"/>
      <c r="AE43" s="997" t="s">
        <v>46</v>
      </c>
      <c r="AF43" s="1000"/>
      <c r="AG43" s="1000"/>
      <c r="AH43" s="1000"/>
      <c r="AI43" s="1000"/>
      <c r="AJ43" s="1000"/>
      <c r="AK43" s="1000"/>
      <c r="AL43" s="1000"/>
      <c r="AM43" s="1000"/>
      <c r="AN43" s="1000"/>
      <c r="AO43" s="1000"/>
    </row>
    <row r="44" spans="1:81" x14ac:dyDescent="0.25">
      <c r="A44" s="992" t="s">
        <v>287</v>
      </c>
      <c r="B44" s="992"/>
      <c r="C44" s="992"/>
      <c r="D44" s="992"/>
      <c r="E44" s="992"/>
      <c r="F44" s="992"/>
      <c r="G44" s="992"/>
      <c r="I44" s="741"/>
      <c r="J44" s="741"/>
      <c r="L44" s="2069"/>
      <c r="M44" s="2069"/>
      <c r="N44" s="2069"/>
      <c r="P44" s="801" t="s">
        <v>481</v>
      </c>
      <c r="Q44" s="742"/>
      <c r="R44" s="742"/>
      <c r="S44" s="742"/>
      <c r="T44" s="742"/>
      <c r="U44" s="742"/>
      <c r="V44" s="716"/>
      <c r="X44" s="999" t="s">
        <v>177</v>
      </c>
      <c r="Y44" s="992"/>
      <c r="Z44" s="1000"/>
      <c r="AA44" s="992" t="s">
        <v>42</v>
      </c>
      <c r="AB44" s="1000"/>
      <c r="AC44" s="509"/>
      <c r="AD44" s="509"/>
      <c r="AE44" s="509"/>
      <c r="AF44" s="509"/>
      <c r="AG44" s="509"/>
      <c r="AH44" s="509"/>
      <c r="AI44" s="509"/>
      <c r="AJ44" s="509"/>
      <c r="AK44" s="509"/>
      <c r="AL44" s="509"/>
      <c r="AM44" s="509"/>
      <c r="AN44" s="509"/>
      <c r="AO44" s="509"/>
    </row>
    <row r="45" spans="1:81" ht="8.1" customHeight="1" x14ac:dyDescent="0.25">
      <c r="A45" s="509"/>
      <c r="B45" s="509"/>
      <c r="C45" s="509"/>
      <c r="D45" s="509"/>
      <c r="E45" s="509"/>
      <c r="F45" s="509"/>
      <c r="G45" s="509"/>
      <c r="H45" s="509"/>
      <c r="I45" s="509"/>
      <c r="J45" s="509"/>
      <c r="K45" s="509"/>
      <c r="L45" s="509"/>
      <c r="M45" s="509"/>
      <c r="N45" s="509"/>
      <c r="O45" s="509"/>
      <c r="P45" s="509"/>
      <c r="Q45" s="509"/>
      <c r="R45" s="509"/>
      <c r="S45" s="509"/>
      <c r="T45" s="509"/>
      <c r="U45" s="509"/>
      <c r="V45" s="509"/>
      <c r="W45" s="509"/>
      <c r="X45" s="509"/>
      <c r="Y45" s="509"/>
      <c r="Z45" s="509"/>
      <c r="AA45" s="509"/>
      <c r="AB45" s="509"/>
      <c r="AC45" s="509"/>
      <c r="AD45" s="509"/>
      <c r="AE45" s="509"/>
      <c r="AF45" s="509"/>
      <c r="AG45" s="509"/>
      <c r="AH45" s="509"/>
      <c r="AI45" s="509"/>
      <c r="AJ45" s="509"/>
      <c r="AK45" s="509"/>
      <c r="AL45" s="509"/>
      <c r="AM45" s="509"/>
      <c r="AN45" s="509"/>
      <c r="AO45" s="509"/>
    </row>
    <row r="46" spans="1:81" ht="12.75" customHeight="1" x14ac:dyDescent="0.25">
      <c r="A46" s="940" t="s">
        <v>91</v>
      </c>
      <c r="B46" s="738"/>
      <c r="C46" s="941" t="s">
        <v>203</v>
      </c>
      <c r="D46" s="941"/>
      <c r="E46" s="941"/>
      <c r="F46" s="941"/>
      <c r="G46" s="738" t="s">
        <v>635</v>
      </c>
      <c r="H46" s="942"/>
      <c r="I46" s="1585"/>
      <c r="J46" s="1585"/>
      <c r="K46" s="1585"/>
      <c r="L46" s="1585"/>
      <c r="M46" s="1585"/>
      <c r="N46" s="1585"/>
      <c r="O46" s="1585"/>
      <c r="P46" s="1585"/>
      <c r="Q46" s="1585"/>
      <c r="R46" s="1585"/>
      <c r="S46" s="1585"/>
      <c r="T46" s="1585"/>
      <c r="U46" s="1585"/>
      <c r="V46" s="942"/>
      <c r="W46" s="947" t="s">
        <v>494</v>
      </c>
      <c r="X46" s="942"/>
      <c r="Y46" s="942"/>
      <c r="Z46" s="942"/>
      <c r="AA46" s="942"/>
      <c r="AB46" s="942"/>
      <c r="AC46" s="942"/>
      <c r="AD46" s="942"/>
      <c r="AE46" s="942"/>
      <c r="AF46" s="942"/>
      <c r="AG46" s="944"/>
      <c r="AH46" s="944"/>
      <c r="AI46" s="948"/>
      <c r="AJ46" s="940"/>
      <c r="AK46" s="738"/>
      <c r="AL46" s="738"/>
      <c r="AM46" s="738"/>
      <c r="AN46" s="738"/>
      <c r="AO46" s="738"/>
      <c r="AP46" s="1000"/>
      <c r="AQ46" s="796"/>
      <c r="AR46" s="796"/>
      <c r="AS46" s="796"/>
      <c r="AT46" s="796"/>
      <c r="AU46" s="796"/>
      <c r="AV46" s="796"/>
      <c r="AW46" s="796"/>
      <c r="AX46" s="796"/>
      <c r="AY46" s="796"/>
      <c r="AZ46" s="796"/>
      <c r="BA46" s="796"/>
      <c r="BB46" s="1000"/>
      <c r="BC46" s="1000"/>
    </row>
    <row r="47" spans="1:81" ht="8.1" customHeight="1" x14ac:dyDescent="0.25">
      <c r="A47" s="994"/>
      <c r="V47" s="19"/>
      <c r="Y47" s="994"/>
      <c r="Z47" s="994"/>
      <c r="AH47" s="994"/>
      <c r="AI47" s="994"/>
      <c r="AJ47" s="994"/>
      <c r="AK47" s="994"/>
      <c r="AL47" s="994"/>
      <c r="AM47" s="994"/>
      <c r="AN47" s="994"/>
      <c r="AO47" s="994"/>
      <c r="AP47" s="984"/>
      <c r="AQ47" s="163"/>
      <c r="AR47" s="163"/>
      <c r="AS47" s="163"/>
      <c r="AT47" s="213"/>
      <c r="AU47" s="213"/>
      <c r="AV47" s="994"/>
      <c r="AW47" s="994"/>
      <c r="AX47" s="994"/>
      <c r="AY47" s="994"/>
      <c r="AZ47" s="994"/>
    </row>
    <row r="48" spans="1:81" s="994" customFormat="1" ht="12.75" customHeight="1" x14ac:dyDescent="0.25">
      <c r="A48" s="1766" t="s">
        <v>255</v>
      </c>
      <c r="B48" s="1766"/>
      <c r="C48" s="1766"/>
      <c r="D48" s="1766"/>
      <c r="E48" s="1766"/>
      <c r="F48" s="1766"/>
      <c r="G48" s="1615"/>
      <c r="H48" s="1613" t="s">
        <v>63</v>
      </c>
      <c r="I48" s="1766"/>
      <c r="J48" s="1766"/>
      <c r="K48" s="1766"/>
      <c r="L48" s="1766"/>
      <c r="M48" s="1766"/>
      <c r="N48" s="1615"/>
      <c r="O48" s="1613" t="s">
        <v>648</v>
      </c>
      <c r="P48" s="1766"/>
      <c r="Q48" s="1766"/>
      <c r="R48" s="1766"/>
      <c r="S48" s="1766"/>
      <c r="T48" s="1766"/>
      <c r="U48" s="1766"/>
      <c r="V48" s="1766"/>
      <c r="W48" s="1766"/>
      <c r="X48" s="1766"/>
      <c r="Y48" s="1766"/>
      <c r="Z48" s="1766"/>
      <c r="AA48" s="1615"/>
      <c r="AB48" s="1613" t="s">
        <v>436</v>
      </c>
      <c r="AC48" s="1766"/>
      <c r="AD48" s="1766"/>
      <c r="AE48" s="1766"/>
      <c r="AF48" s="1766"/>
      <c r="AG48" s="1766"/>
      <c r="AH48" s="1615"/>
      <c r="AI48" s="1767" t="s">
        <v>258</v>
      </c>
      <c r="AJ48" s="1768"/>
      <c r="AK48" s="1768"/>
      <c r="AL48" s="1768"/>
      <c r="AM48" s="1768"/>
      <c r="AN48" s="1768"/>
      <c r="AO48" s="1768"/>
      <c r="AQ48" s="256"/>
      <c r="AR48" s="256"/>
      <c r="AS48" s="1001"/>
      <c r="AT48" s="175"/>
      <c r="AU48" s="175"/>
      <c r="AV48" s="917"/>
      <c r="AW48" s="917"/>
      <c r="AX48" s="917"/>
      <c r="AY48" s="917"/>
      <c r="AZ48" s="917"/>
      <c r="BA48" s="917"/>
      <c r="BB48" s="917"/>
      <c r="BC48" s="917"/>
      <c r="BD48" s="917"/>
      <c r="BE48" s="917"/>
      <c r="BF48" s="917"/>
      <c r="BG48" s="917"/>
      <c r="BH48" s="917"/>
      <c r="BI48" s="917"/>
      <c r="BJ48" s="917"/>
      <c r="BK48" s="917"/>
      <c r="BL48" s="917"/>
      <c r="BM48" s="917"/>
      <c r="BN48" s="917"/>
      <c r="BO48" s="917"/>
      <c r="BP48" s="917"/>
      <c r="BQ48" s="917"/>
      <c r="BR48" s="917"/>
      <c r="BS48" s="917"/>
      <c r="BT48" s="917"/>
      <c r="BU48" s="917"/>
      <c r="BV48" s="917"/>
      <c r="BW48" s="917"/>
      <c r="BX48" s="917"/>
      <c r="BY48" s="917"/>
      <c r="BZ48" s="917"/>
      <c r="CA48" s="917"/>
      <c r="CB48" s="917"/>
      <c r="CC48" s="917"/>
    </row>
    <row r="49" spans="1:81" s="994" customFormat="1" ht="12.75" customHeight="1" x14ac:dyDescent="0.25">
      <c r="A49" s="917"/>
      <c r="B49" s="917"/>
      <c r="C49" s="917"/>
      <c r="D49" s="917"/>
      <c r="E49" s="917"/>
      <c r="F49" s="917"/>
      <c r="G49" s="995"/>
      <c r="H49" s="1595" t="s">
        <v>34</v>
      </c>
      <c r="I49" s="1596"/>
      <c r="J49" s="1596"/>
      <c r="K49" s="1596"/>
      <c r="L49" s="1596"/>
      <c r="M49" s="1596"/>
      <c r="N49" s="1597"/>
      <c r="O49" s="1595" t="s">
        <v>35</v>
      </c>
      <c r="P49" s="1596"/>
      <c r="Q49" s="1596"/>
      <c r="R49" s="1596"/>
      <c r="S49" s="1596"/>
      <c r="T49" s="1596"/>
      <c r="U49" s="1596"/>
      <c r="V49" s="1596"/>
      <c r="W49" s="1596"/>
      <c r="X49" s="1596"/>
      <c r="Y49" s="1596"/>
      <c r="Z49" s="1596"/>
      <c r="AA49" s="1597"/>
      <c r="AB49" s="1617" t="s">
        <v>356</v>
      </c>
      <c r="AC49" s="1617"/>
      <c r="AD49" s="1617"/>
      <c r="AE49" s="1617"/>
      <c r="AF49" s="1617"/>
      <c r="AG49" s="1617"/>
      <c r="AH49" s="1618"/>
      <c r="AI49" s="1616" t="s">
        <v>357</v>
      </c>
      <c r="AJ49" s="1617"/>
      <c r="AK49" s="1617"/>
      <c r="AL49" s="1617"/>
      <c r="AM49" s="1617"/>
      <c r="AN49" s="1617"/>
      <c r="AO49" s="1617"/>
      <c r="AQ49" s="256"/>
      <c r="AR49" s="256"/>
      <c r="AS49" s="1001"/>
      <c r="AT49" s="175"/>
      <c r="AU49" s="175"/>
      <c r="AV49" s="917"/>
      <c r="AW49" s="917"/>
      <c r="AX49" s="917"/>
      <c r="AY49" s="917"/>
      <c r="AZ49" s="917"/>
      <c r="BA49" s="917"/>
      <c r="BB49" s="917"/>
      <c r="BC49" s="917"/>
      <c r="BD49" s="917"/>
      <c r="BE49" s="917"/>
      <c r="BF49" s="917"/>
      <c r="BG49" s="917"/>
      <c r="BH49" s="917"/>
      <c r="BI49" s="917"/>
      <c r="BJ49" s="917"/>
      <c r="BK49" s="917"/>
      <c r="BL49" s="917"/>
      <c r="BM49" s="917"/>
      <c r="BN49" s="917"/>
      <c r="BO49" s="917"/>
      <c r="BP49" s="917"/>
      <c r="BQ49" s="917"/>
      <c r="BR49" s="917"/>
      <c r="BS49" s="917"/>
      <c r="BT49" s="917"/>
      <c r="BU49" s="917"/>
      <c r="BV49" s="917"/>
      <c r="BW49" s="917"/>
      <c r="BX49" s="917"/>
      <c r="BY49" s="917"/>
      <c r="BZ49" s="917"/>
      <c r="CA49" s="917"/>
      <c r="CB49" s="917"/>
      <c r="CC49" s="917"/>
    </row>
    <row r="50" spans="1:81" s="994" customFormat="1" x14ac:dyDescent="0.25">
      <c r="A50" s="917"/>
      <c r="B50" s="917"/>
      <c r="C50" s="917"/>
      <c r="D50" s="917"/>
      <c r="E50" s="917"/>
      <c r="F50" s="917"/>
      <c r="G50" s="995"/>
      <c r="H50" s="1595"/>
      <c r="I50" s="1596"/>
      <c r="J50" s="1596"/>
      <c r="K50" s="1596"/>
      <c r="L50" s="1596"/>
      <c r="M50" s="1596"/>
      <c r="N50" s="1597"/>
      <c r="O50" s="1595"/>
      <c r="P50" s="1596"/>
      <c r="Q50" s="1596"/>
      <c r="R50" s="1596"/>
      <c r="S50" s="1596"/>
      <c r="T50" s="1596"/>
      <c r="U50" s="1596"/>
      <c r="V50" s="1596"/>
      <c r="W50" s="1596"/>
      <c r="X50" s="1596"/>
      <c r="Y50" s="1596"/>
      <c r="Z50" s="1596"/>
      <c r="AA50" s="1597"/>
      <c r="AH50" s="995"/>
      <c r="AQ50" s="256"/>
      <c r="AR50" s="256"/>
      <c r="AS50" s="1001"/>
      <c r="AT50" s="175"/>
      <c r="AU50" s="175"/>
      <c r="AV50" s="917"/>
      <c r="AW50" s="917"/>
      <c r="AX50" s="917"/>
      <c r="AY50" s="917"/>
      <c r="AZ50" s="917"/>
      <c r="BA50" s="917"/>
      <c r="BB50" s="917"/>
      <c r="BC50" s="917"/>
      <c r="BD50" s="917"/>
      <c r="BE50" s="917"/>
      <c r="BF50" s="917"/>
      <c r="BG50" s="917"/>
      <c r="BH50" s="917"/>
      <c r="BI50" s="917"/>
      <c r="BJ50" s="917"/>
      <c r="BK50" s="917"/>
      <c r="BL50" s="917"/>
      <c r="BM50" s="917"/>
      <c r="BN50" s="917"/>
      <c r="BO50" s="917"/>
      <c r="BP50" s="917"/>
      <c r="BQ50" s="917"/>
      <c r="BR50" s="917"/>
      <c r="BS50" s="917"/>
      <c r="BT50" s="917"/>
      <c r="BU50" s="917"/>
      <c r="BV50" s="917"/>
      <c r="BW50" s="917"/>
      <c r="BX50" s="917"/>
      <c r="BY50" s="917"/>
      <c r="BZ50" s="917"/>
      <c r="CA50" s="917"/>
      <c r="CB50" s="917"/>
      <c r="CC50" s="917"/>
    </row>
    <row r="51" spans="1:81" s="994" customFormat="1" x14ac:dyDescent="0.25">
      <c r="A51" s="917"/>
      <c r="B51" s="917"/>
      <c r="C51" s="917"/>
      <c r="D51" s="917"/>
      <c r="E51" s="917"/>
      <c r="F51" s="917"/>
      <c r="G51" s="995"/>
      <c r="H51" s="917"/>
      <c r="I51" s="917"/>
      <c r="J51" s="917"/>
      <c r="K51" s="917"/>
      <c r="L51" s="917"/>
      <c r="N51" s="995"/>
      <c r="O51" s="993"/>
      <c r="AA51" s="995"/>
      <c r="AH51" s="995"/>
      <c r="AQ51" s="256"/>
      <c r="AR51" s="256"/>
      <c r="AS51" s="1001"/>
      <c r="AT51" s="175"/>
      <c r="AU51" s="175"/>
      <c r="AV51" s="917"/>
      <c r="AW51" s="917"/>
      <c r="AX51" s="917"/>
      <c r="AY51" s="917"/>
      <c r="AZ51" s="917"/>
      <c r="BA51" s="917"/>
      <c r="BB51" s="917"/>
      <c r="BC51" s="917"/>
      <c r="BD51" s="917"/>
      <c r="BE51" s="917"/>
      <c r="BF51" s="917"/>
      <c r="BG51" s="917"/>
      <c r="BH51" s="917"/>
      <c r="BI51" s="917"/>
      <c r="BJ51" s="917"/>
      <c r="BK51" s="917"/>
      <c r="BL51" s="917"/>
      <c r="BM51" s="917"/>
      <c r="BN51" s="917"/>
      <c r="BO51" s="917"/>
      <c r="BP51" s="917"/>
      <c r="BQ51" s="917"/>
      <c r="BR51" s="917"/>
      <c r="BS51" s="917"/>
      <c r="BT51" s="917"/>
      <c r="BU51" s="917"/>
      <c r="BV51" s="917"/>
      <c r="BW51" s="917"/>
      <c r="BX51" s="917"/>
      <c r="BY51" s="917"/>
      <c r="BZ51" s="917"/>
      <c r="CA51" s="917"/>
      <c r="CB51" s="917"/>
      <c r="CC51" s="917"/>
    </row>
    <row r="52" spans="1:81" s="994" customFormat="1" x14ac:dyDescent="0.25">
      <c r="A52" s="917"/>
      <c r="B52" s="917"/>
      <c r="C52" s="917"/>
      <c r="D52" s="917"/>
      <c r="E52" s="917"/>
      <c r="F52" s="917"/>
      <c r="G52" s="995"/>
      <c r="H52" s="917"/>
      <c r="I52" s="917"/>
      <c r="J52" s="917"/>
      <c r="K52" s="917"/>
      <c r="L52" s="917"/>
      <c r="N52" s="995"/>
      <c r="O52" s="993"/>
      <c r="AA52" s="995"/>
      <c r="AH52" s="995"/>
      <c r="AQ52" s="256"/>
      <c r="AR52" s="256"/>
      <c r="AS52" s="1001"/>
      <c r="AT52" s="175"/>
      <c r="AU52" s="175"/>
      <c r="AV52" s="917"/>
      <c r="AW52" s="917"/>
      <c r="AX52" s="917"/>
      <c r="AY52" s="917"/>
      <c r="AZ52" s="917"/>
      <c r="BA52" s="917"/>
      <c r="BB52" s="917"/>
      <c r="BC52" s="917"/>
      <c r="BD52" s="917"/>
      <c r="BE52" s="917"/>
      <c r="BF52" s="917"/>
      <c r="BG52" s="917"/>
      <c r="BH52" s="917"/>
      <c r="BI52" s="917"/>
      <c r="BJ52" s="917"/>
      <c r="BK52" s="917"/>
      <c r="BL52" s="917"/>
      <c r="BM52" s="917"/>
      <c r="BN52" s="917"/>
      <c r="BO52" s="917"/>
      <c r="BP52" s="917"/>
      <c r="BQ52" s="917"/>
      <c r="BR52" s="917"/>
      <c r="BS52" s="917"/>
      <c r="BT52" s="917"/>
      <c r="BU52" s="917"/>
      <c r="BV52" s="917"/>
      <c r="BW52" s="917"/>
      <c r="BX52" s="917"/>
      <c r="BY52" s="917"/>
      <c r="BZ52" s="917"/>
      <c r="CA52" s="917"/>
      <c r="CB52" s="917"/>
      <c r="CC52" s="917"/>
    </row>
    <row r="53" spans="1:81" s="909" customFormat="1" x14ac:dyDescent="0.25">
      <c r="G53" s="417"/>
      <c r="N53" s="417"/>
      <c r="O53" s="18"/>
      <c r="AA53" s="417"/>
      <c r="AH53" s="417"/>
      <c r="AP53" s="1003"/>
      <c r="AQ53" s="163"/>
      <c r="AR53" s="163"/>
      <c r="AS53" s="63"/>
      <c r="AT53" s="213"/>
      <c r="AU53" s="213"/>
      <c r="AV53" s="1003"/>
      <c r="AW53" s="1003"/>
      <c r="AX53" s="1003"/>
      <c r="AY53" s="1003"/>
      <c r="AZ53" s="1003"/>
      <c r="BA53" s="1003"/>
      <c r="BB53" s="1003"/>
      <c r="BC53" s="1003"/>
      <c r="BD53" s="1003"/>
      <c r="BE53" s="1003"/>
      <c r="BF53" s="1003"/>
      <c r="BG53" s="1003"/>
      <c r="BH53" s="1003"/>
      <c r="BI53" s="1003"/>
      <c r="BJ53" s="1003"/>
      <c r="BK53" s="1003"/>
      <c r="BL53" s="1003"/>
      <c r="BM53" s="1003"/>
      <c r="BN53" s="1003"/>
      <c r="BO53" s="1003"/>
      <c r="BP53" s="1003"/>
      <c r="BQ53" s="1003"/>
      <c r="BR53" s="1003"/>
      <c r="BS53" s="1003"/>
      <c r="BT53" s="1003"/>
      <c r="BU53" s="1003"/>
      <c r="BV53" s="1003"/>
      <c r="BW53" s="1003"/>
      <c r="BX53" s="1003"/>
    </row>
    <row r="54" spans="1:81" s="994" customFormat="1" x14ac:dyDescent="0.25">
      <c r="A54" s="356" t="s">
        <v>42</v>
      </c>
      <c r="B54" s="2064" t="s">
        <v>43</v>
      </c>
      <c r="C54" s="2064"/>
      <c r="D54" s="2064"/>
      <c r="E54" s="2064"/>
      <c r="F54" s="2064"/>
      <c r="G54" s="2064"/>
      <c r="H54" s="2064"/>
      <c r="I54" s="2064"/>
      <c r="J54" s="2064"/>
      <c r="K54" s="2064"/>
      <c r="L54" s="2064"/>
      <c r="M54" s="2064"/>
      <c r="N54" s="2064"/>
      <c r="O54" s="2064"/>
      <c r="P54" s="2064"/>
      <c r="Q54" s="2064"/>
      <c r="R54" s="2064"/>
      <c r="S54" s="2064"/>
      <c r="T54" s="2064"/>
      <c r="U54" s="2064"/>
      <c r="V54" s="2064"/>
      <c r="W54" s="2064"/>
      <c r="X54" s="2064"/>
      <c r="Y54" s="2064"/>
      <c r="Z54" s="2064"/>
      <c r="AA54" s="2064"/>
      <c r="AB54" s="2064"/>
      <c r="AC54" s="2064"/>
      <c r="AD54" s="2064"/>
      <c r="AE54" s="2064"/>
      <c r="AF54" s="2064"/>
      <c r="AG54" s="2064"/>
      <c r="AH54" s="2064"/>
      <c r="AI54" s="2064"/>
      <c r="AJ54" s="2064"/>
      <c r="AK54" s="2064"/>
      <c r="AL54" s="2064"/>
      <c r="AM54" s="2064"/>
      <c r="AN54" s="2064"/>
      <c r="AO54" s="2064"/>
      <c r="AP54" s="1003"/>
      <c r="AQ54" s="939"/>
      <c r="AR54" s="163"/>
      <c r="AS54" s="163"/>
      <c r="AT54" s="213"/>
      <c r="AU54" s="213"/>
      <c r="AV54" s="1003"/>
      <c r="AW54" s="1003"/>
      <c r="AX54" s="1003"/>
      <c r="AY54" s="1003"/>
      <c r="AZ54" s="1003"/>
      <c r="BA54" s="1003"/>
      <c r="BB54" s="1003"/>
      <c r="BC54" s="1003"/>
      <c r="BD54" s="1003"/>
      <c r="BE54" s="1003"/>
      <c r="BF54" s="1003"/>
      <c r="BG54" s="1003"/>
      <c r="BH54" s="1003"/>
      <c r="BI54" s="1003"/>
      <c r="BJ54" s="1003"/>
      <c r="BK54" s="1003"/>
      <c r="BL54" s="1003"/>
      <c r="BM54" s="1003"/>
      <c r="BN54" s="1003"/>
      <c r="BO54" s="1003"/>
      <c r="BP54" s="1003"/>
      <c r="BQ54" s="1003"/>
      <c r="BR54" s="1003"/>
      <c r="BS54" s="1003"/>
      <c r="BT54" s="1003"/>
      <c r="BU54" s="1003"/>
      <c r="BV54" s="1003"/>
      <c r="BW54" s="1003"/>
      <c r="BX54" s="1003"/>
    </row>
    <row r="55" spans="1:81" s="994" customFormat="1" x14ac:dyDescent="0.25">
      <c r="A55" s="356" t="s">
        <v>44</v>
      </c>
      <c r="B55" s="2054" t="s">
        <v>161</v>
      </c>
      <c r="C55" s="2054"/>
      <c r="D55" s="2054"/>
      <c r="E55" s="2054"/>
      <c r="F55" s="2054"/>
      <c r="G55" s="2054"/>
      <c r="H55" s="2054"/>
      <c r="I55" s="2054"/>
      <c r="J55" s="2054"/>
      <c r="K55" s="2054"/>
      <c r="L55" s="2054"/>
      <c r="M55" s="2054"/>
      <c r="N55" s="2054"/>
      <c r="O55" s="2054"/>
      <c r="P55" s="2054"/>
      <c r="Q55" s="2054"/>
      <c r="R55" s="2054"/>
      <c r="S55" s="2054"/>
      <c r="T55" s="2054"/>
      <c r="U55" s="2054"/>
      <c r="V55" s="2054"/>
      <c r="W55" s="2054"/>
      <c r="X55" s="2054"/>
      <c r="Y55" s="2054"/>
      <c r="Z55" s="2054"/>
      <c r="AA55" s="2054"/>
      <c r="AB55" s="2054"/>
      <c r="AC55" s="2054"/>
      <c r="AD55" s="2054"/>
      <c r="AE55" s="2054"/>
      <c r="AF55" s="2054"/>
      <c r="AG55" s="2054"/>
      <c r="AH55" s="2054"/>
      <c r="AI55" s="2054"/>
      <c r="AJ55" s="2054"/>
      <c r="AK55" s="2054"/>
      <c r="AL55" s="2054"/>
      <c r="AM55" s="2054"/>
      <c r="AN55" s="2054"/>
      <c r="AO55" s="2054"/>
      <c r="AP55" s="1003"/>
      <c r="AQ55" s="939"/>
      <c r="AR55" s="163"/>
      <c r="AS55" s="163"/>
      <c r="AT55" s="213"/>
      <c r="AU55" s="213"/>
      <c r="AV55" s="1003"/>
      <c r="AW55" s="1003"/>
      <c r="AX55" s="1003"/>
      <c r="AY55" s="1003"/>
      <c r="AZ55" s="1003"/>
      <c r="BA55" s="1003"/>
      <c r="BB55" s="1003"/>
      <c r="BC55" s="1003"/>
      <c r="BD55" s="1003"/>
      <c r="BE55" s="1003"/>
      <c r="BF55" s="1003"/>
      <c r="BG55" s="1003"/>
      <c r="BH55" s="1003"/>
      <c r="BI55" s="1003"/>
      <c r="BJ55" s="1003"/>
      <c r="BK55" s="1003"/>
      <c r="BL55" s="1003"/>
      <c r="BM55" s="1003"/>
      <c r="BN55" s="1003"/>
      <c r="BO55" s="1003"/>
      <c r="BP55" s="1003"/>
      <c r="BQ55" s="1003"/>
      <c r="BR55" s="1003"/>
      <c r="BS55" s="1003"/>
      <c r="BT55" s="1003"/>
      <c r="BU55" s="1003"/>
      <c r="BV55" s="1003"/>
      <c r="BW55" s="1003"/>
      <c r="BX55" s="1003"/>
    </row>
    <row r="56" spans="1:81" s="994" customFormat="1" x14ac:dyDescent="0.25">
      <c r="A56" s="356" t="s">
        <v>150</v>
      </c>
      <c r="B56" s="2054" t="s">
        <v>467</v>
      </c>
      <c r="C56" s="2054"/>
      <c r="D56" s="2054"/>
      <c r="E56" s="2054"/>
      <c r="F56" s="2054"/>
      <c r="G56" s="2054"/>
      <c r="H56" s="2054"/>
      <c r="I56" s="2054"/>
      <c r="J56" s="2054"/>
      <c r="K56" s="2054"/>
      <c r="L56" s="2054"/>
      <c r="M56" s="2054"/>
      <c r="N56" s="2054"/>
      <c r="O56" s="2054"/>
      <c r="P56" s="2054"/>
      <c r="Q56" s="2054"/>
      <c r="R56" s="2054"/>
      <c r="S56" s="2054"/>
      <c r="T56" s="2054"/>
      <c r="U56" s="2054"/>
      <c r="V56" s="2054"/>
      <c r="W56" s="2054"/>
      <c r="X56" s="2054"/>
      <c r="Y56" s="2054"/>
      <c r="Z56" s="2054"/>
      <c r="AA56" s="2054"/>
      <c r="AB56" s="2054"/>
      <c r="AC56" s="2054"/>
      <c r="AD56" s="2054"/>
      <c r="AE56" s="2054"/>
      <c r="AF56" s="2054"/>
      <c r="AG56" s="2054"/>
      <c r="AH56" s="2054"/>
      <c r="AI56" s="2054"/>
      <c r="AJ56" s="2054"/>
      <c r="AK56" s="2054"/>
      <c r="AL56" s="2054"/>
      <c r="AM56" s="2054"/>
      <c r="AN56" s="2054"/>
      <c r="AO56" s="2054"/>
      <c r="AQ56" s="74"/>
      <c r="AR56" s="163"/>
      <c r="AS56" s="163"/>
      <c r="AT56" s="213"/>
      <c r="AU56" s="213"/>
    </row>
    <row r="57" spans="1:81" s="994" customFormat="1" x14ac:dyDescent="0.25">
      <c r="A57" s="501" t="s">
        <v>46</v>
      </c>
      <c r="B57" s="2054" t="s">
        <v>290</v>
      </c>
      <c r="C57" s="2054"/>
      <c r="D57" s="2054"/>
      <c r="E57" s="2054"/>
      <c r="F57" s="2054"/>
      <c r="G57" s="2054"/>
      <c r="H57" s="2054"/>
      <c r="I57" s="2054"/>
      <c r="J57" s="2054"/>
      <c r="K57" s="2054"/>
      <c r="L57" s="2054"/>
      <c r="M57" s="2054"/>
      <c r="N57" s="2054"/>
      <c r="O57" s="2054"/>
      <c r="P57" s="2054"/>
      <c r="Q57" s="2054"/>
      <c r="R57" s="2054"/>
      <c r="S57" s="2054"/>
      <c r="T57" s="2054"/>
      <c r="U57" s="2054"/>
      <c r="V57" s="2054"/>
      <c r="W57" s="2054"/>
      <c r="X57" s="2054"/>
      <c r="Y57" s="2054"/>
      <c r="Z57" s="2054"/>
      <c r="AA57" s="2054"/>
      <c r="AB57" s="2054"/>
      <c r="AC57" s="2054"/>
      <c r="AD57" s="2054"/>
      <c r="AE57" s="2054"/>
      <c r="AF57" s="2054"/>
      <c r="AG57" s="2054"/>
      <c r="AH57" s="2054"/>
      <c r="AI57" s="2054"/>
      <c r="AJ57" s="2054"/>
      <c r="AK57" s="2054"/>
      <c r="AL57" s="2054"/>
      <c r="AM57" s="2054"/>
      <c r="AN57" s="2054"/>
      <c r="AO57" s="2054"/>
      <c r="AQ57" s="74"/>
      <c r="AR57" s="163"/>
      <c r="AS57" s="163"/>
      <c r="AT57" s="213"/>
      <c r="AU57" s="213"/>
    </row>
    <row r="58" spans="1:81" x14ac:dyDescent="0.25">
      <c r="A58" s="501" t="s">
        <v>160</v>
      </c>
      <c r="B58" s="2054" t="s">
        <v>446</v>
      </c>
      <c r="C58" s="2054"/>
      <c r="D58" s="2054"/>
      <c r="E58" s="2054"/>
      <c r="F58" s="2054"/>
      <c r="G58" s="2054"/>
      <c r="H58" s="2054"/>
      <c r="I58" s="2054"/>
      <c r="J58" s="2054"/>
      <c r="K58" s="2054"/>
      <c r="L58" s="2054"/>
      <c r="M58" s="2054"/>
      <c r="N58" s="2054"/>
      <c r="O58" s="2054"/>
      <c r="P58" s="2054"/>
      <c r="Q58" s="2054"/>
      <c r="R58" s="2054"/>
      <c r="S58" s="2054"/>
      <c r="T58" s="2054"/>
      <c r="U58" s="2054"/>
      <c r="V58" s="2054"/>
      <c r="W58" s="2054"/>
      <c r="X58" s="2054"/>
      <c r="Y58" s="2054"/>
      <c r="Z58" s="2054"/>
      <c r="AA58" s="2054"/>
      <c r="AB58" s="2054"/>
      <c r="AC58" s="2054"/>
      <c r="AD58" s="2054"/>
      <c r="AE58" s="2054"/>
      <c r="AF58" s="2054"/>
      <c r="AG58" s="2054"/>
      <c r="AH58" s="2054"/>
      <c r="AI58" s="2054"/>
      <c r="AJ58" s="2054"/>
      <c r="AK58" s="2054"/>
      <c r="AL58" s="2054"/>
      <c r="AM58" s="2054"/>
      <c r="AN58" s="2054"/>
      <c r="AO58" s="2054"/>
      <c r="AQ58" s="74"/>
    </row>
    <row r="59" spans="1:81" x14ac:dyDescent="0.25">
      <c r="A59" s="501" t="s">
        <v>48</v>
      </c>
      <c r="B59" s="2054" t="s">
        <v>257</v>
      </c>
      <c r="C59" s="2054"/>
      <c r="D59" s="2054"/>
      <c r="E59" s="2054"/>
      <c r="F59" s="2054"/>
      <c r="G59" s="2054"/>
      <c r="H59" s="2054"/>
      <c r="I59" s="2054"/>
      <c r="J59" s="2054"/>
      <c r="K59" s="2054"/>
      <c r="L59" s="2054"/>
      <c r="M59" s="2054"/>
      <c r="N59" s="2054"/>
      <c r="O59" s="2054"/>
      <c r="P59" s="2054"/>
      <c r="Q59" s="2054"/>
      <c r="R59" s="2054"/>
      <c r="S59" s="2054"/>
      <c r="T59" s="2054"/>
      <c r="U59" s="2054"/>
      <c r="V59" s="2054"/>
      <c r="W59" s="2054"/>
      <c r="X59" s="2054"/>
      <c r="Y59" s="2054"/>
      <c r="Z59" s="2054"/>
      <c r="AA59" s="2054"/>
      <c r="AB59" s="2054"/>
      <c r="AC59" s="2054"/>
      <c r="AD59" s="2054"/>
      <c r="AE59" s="2054"/>
      <c r="AF59" s="2054"/>
      <c r="AG59" s="2054"/>
      <c r="AH59" s="2054"/>
      <c r="AI59" s="2054"/>
      <c r="AJ59" s="2054"/>
      <c r="AK59" s="2054"/>
      <c r="AL59" s="2054"/>
      <c r="AM59" s="2054"/>
      <c r="AN59" s="2054"/>
      <c r="AO59" s="2054"/>
      <c r="AQ59" s="74"/>
    </row>
    <row r="60" spans="1:81" ht="32.25" customHeight="1" x14ac:dyDescent="0.25">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row>
    <row r="61" spans="1:81" ht="14.25" customHeight="1" x14ac:dyDescent="0.25">
      <c r="A61" s="482"/>
      <c r="B61" s="493"/>
      <c r="C61" s="493"/>
      <c r="D61" s="493"/>
      <c r="E61" s="493"/>
      <c r="F61" s="493"/>
      <c r="G61" s="493"/>
      <c r="H61" s="493"/>
      <c r="I61" s="493"/>
      <c r="J61" s="493"/>
      <c r="K61" s="493"/>
      <c r="L61" s="493"/>
      <c r="M61" s="493"/>
      <c r="N61" s="493"/>
      <c r="O61" s="493"/>
      <c r="P61" s="493"/>
      <c r="Q61" s="493"/>
      <c r="R61" s="493"/>
      <c r="S61" s="493"/>
      <c r="T61" s="493"/>
      <c r="U61" s="481"/>
      <c r="V61" s="481"/>
      <c r="W61" s="493"/>
      <c r="X61" s="493"/>
      <c r="Y61" s="493"/>
      <c r="Z61" s="493"/>
      <c r="AA61" s="493"/>
      <c r="AB61" s="493"/>
      <c r="AC61" s="493"/>
      <c r="AD61" s="493"/>
      <c r="AE61" s="493"/>
      <c r="AF61" s="493"/>
      <c r="AG61" s="493"/>
      <c r="AH61" s="493"/>
      <c r="AI61" s="493"/>
      <c r="AJ61" s="493"/>
      <c r="AK61" s="493"/>
      <c r="AL61" s="493"/>
      <c r="AM61" s="493"/>
      <c r="AN61" s="493"/>
      <c r="AO61" s="493"/>
      <c r="AQ61" s="261"/>
      <c r="AR61" s="262"/>
    </row>
    <row r="62" spans="1:81" ht="14.25" customHeight="1" x14ac:dyDescent="0.25">
      <c r="A62" s="482"/>
      <c r="B62" s="493"/>
      <c r="C62" s="493"/>
      <c r="D62" s="493"/>
      <c r="E62" s="493"/>
      <c r="F62" s="493"/>
      <c r="G62" s="493"/>
      <c r="H62" s="493"/>
      <c r="I62" s="493"/>
      <c r="J62" s="493"/>
      <c r="K62" s="493"/>
      <c r="L62" s="493"/>
      <c r="M62" s="493"/>
      <c r="N62" s="493"/>
      <c r="O62" s="493"/>
      <c r="P62" s="493"/>
      <c r="Q62" s="493"/>
      <c r="R62" s="493"/>
      <c r="S62" s="493"/>
      <c r="T62" s="493"/>
      <c r="U62" s="481"/>
      <c r="V62" s="481"/>
      <c r="W62" s="493"/>
      <c r="X62" s="493"/>
      <c r="Y62" s="493"/>
      <c r="Z62" s="493"/>
      <c r="AA62" s="493"/>
      <c r="AB62" s="493"/>
      <c r="AC62" s="493"/>
      <c r="AD62" s="493"/>
      <c r="AE62" s="493"/>
      <c r="AF62" s="493"/>
      <c r="AG62" s="493"/>
      <c r="AH62" s="493"/>
      <c r="AI62" s="493"/>
      <c r="AJ62" s="493"/>
      <c r="AK62" s="493"/>
      <c r="AL62" s="493"/>
      <c r="AM62" s="493"/>
      <c r="AN62" s="493"/>
      <c r="AO62" s="493"/>
      <c r="AQ62" s="261"/>
      <c r="AR62" s="262"/>
    </row>
    <row r="63" spans="1:81" ht="14.25" customHeight="1" x14ac:dyDescent="0.25">
      <c r="A63" s="482"/>
      <c r="B63" s="493"/>
      <c r="C63" s="493"/>
      <c r="D63" s="493"/>
      <c r="E63" s="493"/>
      <c r="F63" s="493"/>
      <c r="G63" s="493"/>
      <c r="H63" s="493"/>
      <c r="I63" s="493"/>
      <c r="J63" s="493"/>
      <c r="K63" s="493"/>
      <c r="L63" s="493"/>
      <c r="M63" s="493"/>
      <c r="N63" s="493"/>
      <c r="O63" s="493"/>
      <c r="P63" s="493"/>
      <c r="Q63" s="493"/>
      <c r="R63" s="493"/>
      <c r="S63" s="493"/>
      <c r="T63" s="493"/>
      <c r="U63" s="481"/>
      <c r="V63" s="481"/>
      <c r="W63" s="493"/>
      <c r="X63" s="493"/>
      <c r="Y63" s="493"/>
      <c r="Z63" s="493"/>
      <c r="AA63" s="493"/>
      <c r="AB63" s="493"/>
      <c r="AC63" s="493"/>
      <c r="AD63" s="493"/>
      <c r="AE63" s="493"/>
      <c r="AF63" s="493"/>
      <c r="AG63" s="493"/>
      <c r="AH63" s="493"/>
      <c r="AI63" s="493"/>
      <c r="AJ63" s="493"/>
      <c r="AK63" s="493"/>
      <c r="AL63" s="493"/>
      <c r="AM63" s="493"/>
      <c r="AN63" s="493"/>
      <c r="AO63" s="493"/>
      <c r="AQ63" s="261"/>
      <c r="AR63" s="262"/>
    </row>
    <row r="64" spans="1:81" ht="14.25" customHeight="1" x14ac:dyDescent="0.25">
      <c r="A64" s="482"/>
      <c r="B64" s="493"/>
      <c r="C64" s="493"/>
      <c r="D64" s="493"/>
      <c r="E64" s="493"/>
      <c r="F64" s="493"/>
      <c r="G64" s="493"/>
      <c r="H64" s="493"/>
      <c r="I64" s="493"/>
      <c r="J64" s="493"/>
      <c r="K64" s="493"/>
      <c r="L64" s="493"/>
      <c r="M64" s="493"/>
      <c r="N64" s="493"/>
      <c r="O64" s="493"/>
      <c r="P64" s="493"/>
      <c r="Q64" s="493"/>
      <c r="R64" s="493"/>
      <c r="S64" s="493"/>
      <c r="T64" s="493"/>
      <c r="U64" s="481"/>
      <c r="V64" s="481"/>
      <c r="W64" s="493"/>
      <c r="X64" s="493"/>
      <c r="Y64" s="493"/>
      <c r="Z64" s="493"/>
      <c r="AA64" s="493"/>
      <c r="AB64" s="493"/>
      <c r="AC64" s="493"/>
      <c r="AD64" s="493"/>
      <c r="AE64" s="493"/>
      <c r="AF64" s="493"/>
      <c r="AG64" s="493"/>
      <c r="AH64" s="493"/>
      <c r="AI64" s="493"/>
      <c r="AJ64" s="493"/>
      <c r="AK64" s="493"/>
      <c r="AL64" s="493"/>
      <c r="AM64" s="493"/>
      <c r="AN64" s="493"/>
      <c r="AO64" s="493"/>
      <c r="AQ64" s="261"/>
      <c r="AR64" s="262"/>
    </row>
    <row r="65" spans="1:44" ht="14.25" customHeight="1" x14ac:dyDescent="0.25">
      <c r="A65" s="482"/>
      <c r="B65" s="493"/>
      <c r="C65" s="493"/>
      <c r="D65" s="493"/>
      <c r="E65" s="493"/>
      <c r="F65" s="493"/>
      <c r="G65" s="493"/>
      <c r="H65" s="493"/>
      <c r="I65" s="493"/>
      <c r="J65" s="493"/>
      <c r="K65" s="493"/>
      <c r="L65" s="493"/>
      <c r="M65" s="493"/>
      <c r="N65" s="493"/>
      <c r="O65" s="493"/>
      <c r="P65" s="493"/>
      <c r="Q65" s="493"/>
      <c r="R65" s="493"/>
      <c r="S65" s="493"/>
      <c r="T65" s="493"/>
      <c r="U65" s="481"/>
      <c r="V65" s="481"/>
      <c r="W65" s="493"/>
      <c r="X65" s="493"/>
      <c r="Y65" s="493"/>
      <c r="Z65" s="493"/>
      <c r="AA65" s="493"/>
      <c r="AB65" s="493"/>
      <c r="AC65" s="493"/>
      <c r="AD65" s="493"/>
      <c r="AE65" s="493"/>
      <c r="AF65" s="493"/>
      <c r="AG65" s="493"/>
      <c r="AH65" s="493"/>
      <c r="AI65" s="493"/>
      <c r="AJ65" s="493"/>
      <c r="AK65" s="493"/>
      <c r="AL65" s="493"/>
      <c r="AM65" s="493"/>
      <c r="AN65" s="493"/>
      <c r="AO65" s="493"/>
      <c r="AQ65" s="261"/>
      <c r="AR65" s="262"/>
    </row>
    <row r="66" spans="1:44" ht="14.25" customHeight="1" x14ac:dyDescent="0.25">
      <c r="A66" s="482"/>
      <c r="B66" s="493"/>
      <c r="C66" s="493"/>
      <c r="D66" s="493"/>
      <c r="E66" s="493"/>
      <c r="F66" s="493"/>
      <c r="G66" s="493"/>
      <c r="H66" s="493"/>
      <c r="I66" s="493"/>
      <c r="J66" s="493"/>
      <c r="K66" s="493"/>
      <c r="L66" s="493"/>
      <c r="M66" s="493"/>
      <c r="N66" s="493"/>
      <c r="O66" s="493"/>
      <c r="P66" s="493"/>
      <c r="Q66" s="493"/>
      <c r="R66" s="493"/>
      <c r="S66" s="493"/>
      <c r="T66" s="493"/>
      <c r="U66" s="481"/>
      <c r="V66" s="479"/>
      <c r="W66" s="493"/>
      <c r="X66" s="493"/>
      <c r="Y66" s="493"/>
      <c r="Z66" s="493"/>
      <c r="AA66" s="493"/>
      <c r="AB66" s="493"/>
      <c r="AC66" s="493"/>
      <c r="AD66" s="493"/>
      <c r="AE66" s="493"/>
      <c r="AF66" s="493"/>
      <c r="AG66" s="493"/>
      <c r="AH66" s="493"/>
      <c r="AI66" s="493"/>
      <c r="AJ66" s="493"/>
      <c r="AK66" s="493"/>
      <c r="AL66" s="493"/>
      <c r="AM66" s="493"/>
      <c r="AN66" s="493"/>
      <c r="AO66" s="493"/>
      <c r="AQ66" s="263"/>
      <c r="AR66" s="262"/>
    </row>
    <row r="67" spans="1:44" ht="14.25" customHeight="1" x14ac:dyDescent="0.25">
      <c r="A67" s="482"/>
      <c r="B67" s="493"/>
      <c r="C67" s="493"/>
      <c r="D67" s="493"/>
      <c r="E67" s="493"/>
      <c r="F67" s="493"/>
      <c r="G67" s="493"/>
      <c r="H67" s="493"/>
      <c r="I67" s="493"/>
      <c r="J67" s="493"/>
      <c r="K67" s="493"/>
      <c r="L67" s="493"/>
      <c r="M67" s="493"/>
      <c r="N67" s="493"/>
      <c r="O67" s="493"/>
      <c r="P67" s="493"/>
      <c r="Q67" s="493"/>
      <c r="R67" s="493"/>
      <c r="S67" s="493"/>
      <c r="T67" s="493"/>
      <c r="U67" s="481"/>
      <c r="V67" s="481"/>
      <c r="W67" s="483"/>
      <c r="X67" s="483"/>
      <c r="Y67" s="483"/>
      <c r="Z67" s="483"/>
      <c r="AA67" s="483"/>
      <c r="AB67" s="483"/>
      <c r="AC67" s="483"/>
      <c r="AD67" s="483"/>
      <c r="AE67" s="483"/>
      <c r="AF67" s="483"/>
      <c r="AG67" s="483"/>
      <c r="AH67" s="483"/>
      <c r="AI67" s="483"/>
      <c r="AJ67" s="483"/>
      <c r="AK67" s="483"/>
      <c r="AL67" s="483"/>
      <c r="AM67" s="483"/>
      <c r="AN67" s="483"/>
      <c r="AO67" s="483"/>
      <c r="AQ67" s="261"/>
      <c r="AR67" s="262"/>
    </row>
    <row r="68" spans="1:44" ht="14.25" customHeight="1" x14ac:dyDescent="0.25">
      <c r="A68" s="480"/>
      <c r="B68" s="494"/>
      <c r="C68" s="494"/>
      <c r="D68" s="494"/>
      <c r="E68" s="494"/>
      <c r="F68" s="494"/>
      <c r="G68" s="494"/>
      <c r="H68" s="494"/>
      <c r="I68" s="494"/>
      <c r="J68" s="494"/>
      <c r="K68" s="494"/>
      <c r="L68" s="494"/>
      <c r="M68" s="494"/>
      <c r="N68" s="494"/>
      <c r="O68" s="494"/>
      <c r="P68" s="494"/>
      <c r="Q68" s="494"/>
      <c r="R68" s="494"/>
      <c r="S68" s="494"/>
      <c r="T68" s="494"/>
      <c r="U68" s="481"/>
      <c r="V68" s="480"/>
      <c r="W68" s="494"/>
      <c r="X68" s="494"/>
      <c r="Y68" s="494"/>
      <c r="Z68" s="494"/>
      <c r="AA68" s="494"/>
      <c r="AB68" s="494"/>
      <c r="AC68" s="494"/>
      <c r="AD68" s="494"/>
      <c r="AE68" s="494"/>
      <c r="AF68" s="494"/>
      <c r="AG68" s="494"/>
      <c r="AH68" s="494"/>
      <c r="AI68" s="494"/>
      <c r="AJ68" s="494"/>
      <c r="AK68" s="494"/>
      <c r="AL68" s="494"/>
      <c r="AM68" s="494"/>
      <c r="AN68" s="494"/>
      <c r="AO68" s="494"/>
      <c r="AQ68" s="263"/>
      <c r="AR68" s="262"/>
    </row>
    <row r="69" spans="1:44" ht="14.25" customHeight="1" x14ac:dyDescent="0.25">
      <c r="A69" s="481"/>
      <c r="B69" s="481"/>
      <c r="C69" s="481"/>
      <c r="D69" s="481"/>
      <c r="E69" s="481"/>
      <c r="F69" s="481"/>
      <c r="G69" s="481"/>
      <c r="H69" s="481"/>
      <c r="I69" s="481"/>
      <c r="J69" s="481"/>
      <c r="K69" s="481"/>
      <c r="L69" s="481"/>
      <c r="M69" s="481"/>
      <c r="N69" s="481"/>
      <c r="O69" s="481"/>
      <c r="P69" s="481"/>
      <c r="Q69" s="481"/>
      <c r="R69" s="481"/>
      <c r="S69" s="481"/>
      <c r="T69" s="481"/>
      <c r="U69" s="481"/>
      <c r="V69" s="481"/>
      <c r="W69" s="481"/>
      <c r="X69" s="481"/>
      <c r="Y69" s="482"/>
      <c r="Z69" s="484"/>
      <c r="AA69" s="481"/>
      <c r="AB69" s="481"/>
      <c r="AC69" s="481"/>
      <c r="AD69" s="481"/>
      <c r="AE69" s="481"/>
      <c r="AF69" s="481"/>
      <c r="AG69" s="481"/>
      <c r="AH69" s="481"/>
      <c r="AI69" s="481"/>
      <c r="AJ69" s="481"/>
      <c r="AK69" s="481"/>
      <c r="AL69" s="481"/>
      <c r="AM69" s="481"/>
      <c r="AN69" s="481"/>
      <c r="AO69" s="481"/>
      <c r="AQ69" s="263"/>
      <c r="AR69" s="262"/>
    </row>
    <row r="70" spans="1:44" ht="14.25" customHeight="1" x14ac:dyDescent="0.25">
      <c r="A70" s="482"/>
      <c r="B70" s="495"/>
      <c r="C70" s="495"/>
      <c r="D70" s="495"/>
      <c r="E70" s="495"/>
      <c r="F70" s="495"/>
      <c r="G70" s="495"/>
      <c r="H70" s="495"/>
      <c r="I70" s="495"/>
      <c r="J70" s="495"/>
      <c r="K70" s="495"/>
      <c r="L70" s="495"/>
      <c r="M70" s="495"/>
      <c r="N70" s="495"/>
      <c r="O70" s="495"/>
      <c r="P70" s="495"/>
      <c r="Q70" s="495"/>
      <c r="R70" s="495"/>
      <c r="S70" s="495"/>
      <c r="T70" s="495"/>
      <c r="U70" s="481"/>
      <c r="V70" s="479"/>
      <c r="W70" s="493"/>
      <c r="X70" s="493"/>
      <c r="Y70" s="493"/>
      <c r="Z70" s="493"/>
      <c r="AA70" s="493"/>
      <c r="AB70" s="493"/>
      <c r="AC70" s="493"/>
      <c r="AD70" s="493"/>
      <c r="AE70" s="493"/>
      <c r="AF70" s="493"/>
      <c r="AG70" s="493"/>
      <c r="AH70" s="493"/>
      <c r="AI70" s="493"/>
      <c r="AJ70" s="493"/>
      <c r="AK70" s="493"/>
      <c r="AL70" s="493"/>
      <c r="AM70" s="493"/>
      <c r="AN70" s="493"/>
      <c r="AO70" s="493"/>
      <c r="AQ70" s="261"/>
      <c r="AR70" s="262"/>
    </row>
    <row r="71" spans="1:44" ht="14.25" customHeight="1" x14ac:dyDescent="0.25">
      <c r="A71" s="482"/>
      <c r="B71" s="495"/>
      <c r="C71" s="495"/>
      <c r="D71" s="495"/>
      <c r="E71" s="495"/>
      <c r="F71" s="495"/>
      <c r="G71" s="495"/>
      <c r="H71" s="495"/>
      <c r="I71" s="495"/>
      <c r="J71" s="495"/>
      <c r="K71" s="495"/>
      <c r="L71" s="495"/>
      <c r="M71" s="495"/>
      <c r="N71" s="495"/>
      <c r="O71" s="495"/>
      <c r="P71" s="495"/>
      <c r="Q71" s="495"/>
      <c r="R71" s="495"/>
      <c r="S71" s="495"/>
      <c r="T71" s="495"/>
      <c r="U71" s="481"/>
      <c r="V71" s="481"/>
      <c r="W71" s="493"/>
      <c r="X71" s="493"/>
      <c r="Y71" s="493"/>
      <c r="Z71" s="493"/>
      <c r="AA71" s="493"/>
      <c r="AB71" s="493"/>
      <c r="AC71" s="493"/>
      <c r="AD71" s="493"/>
      <c r="AE71" s="493"/>
      <c r="AF71" s="493"/>
      <c r="AG71" s="493"/>
      <c r="AH71" s="493"/>
      <c r="AI71" s="493"/>
      <c r="AJ71" s="493"/>
      <c r="AK71" s="493"/>
      <c r="AL71" s="493"/>
      <c r="AM71" s="493"/>
      <c r="AN71" s="493"/>
      <c r="AO71" s="493"/>
      <c r="AQ71" s="261"/>
      <c r="AR71" s="262"/>
    </row>
    <row r="72" spans="1:44" ht="14.25" customHeight="1" x14ac:dyDescent="0.25">
      <c r="A72" s="482"/>
      <c r="B72" s="495"/>
      <c r="C72" s="495"/>
      <c r="D72" s="495"/>
      <c r="E72" s="495"/>
      <c r="F72" s="495"/>
      <c r="G72" s="495"/>
      <c r="H72" s="495"/>
      <c r="I72" s="495"/>
      <c r="J72" s="495"/>
      <c r="K72" s="495"/>
      <c r="L72" s="495"/>
      <c r="M72" s="495"/>
      <c r="N72" s="495"/>
      <c r="O72" s="495"/>
      <c r="P72" s="495"/>
      <c r="Q72" s="495"/>
      <c r="R72" s="495"/>
      <c r="S72" s="495"/>
      <c r="T72" s="495"/>
      <c r="U72" s="481"/>
      <c r="V72" s="481"/>
      <c r="W72" s="493"/>
      <c r="X72" s="493"/>
      <c r="Y72" s="493"/>
      <c r="Z72" s="493"/>
      <c r="AA72" s="493"/>
      <c r="AB72" s="493"/>
      <c r="AC72" s="493"/>
      <c r="AD72" s="493"/>
      <c r="AE72" s="493"/>
      <c r="AF72" s="493"/>
      <c r="AG72" s="493"/>
      <c r="AH72" s="493"/>
      <c r="AI72" s="493"/>
      <c r="AJ72" s="493"/>
      <c r="AK72" s="493"/>
      <c r="AL72" s="493"/>
      <c r="AM72" s="493"/>
      <c r="AN72" s="493"/>
      <c r="AO72" s="493"/>
      <c r="AQ72" s="261"/>
      <c r="AR72" s="262"/>
    </row>
    <row r="73" spans="1:44" ht="14.25" customHeight="1" x14ac:dyDescent="0.25">
      <c r="A73" s="482"/>
      <c r="B73" s="495"/>
      <c r="C73" s="495"/>
      <c r="D73" s="495"/>
      <c r="E73" s="495"/>
      <c r="F73" s="495"/>
      <c r="G73" s="495"/>
      <c r="H73" s="495"/>
      <c r="I73" s="495"/>
      <c r="J73" s="495"/>
      <c r="K73" s="495"/>
      <c r="L73" s="495"/>
      <c r="M73" s="495"/>
      <c r="N73" s="495"/>
      <c r="O73" s="495"/>
      <c r="P73" s="495"/>
      <c r="Q73" s="495"/>
      <c r="R73" s="495"/>
      <c r="S73" s="495"/>
      <c r="T73" s="495"/>
      <c r="U73" s="479"/>
      <c r="V73" s="481"/>
      <c r="W73" s="496"/>
      <c r="X73" s="496"/>
      <c r="Y73" s="496"/>
      <c r="Z73" s="496"/>
      <c r="AA73" s="496"/>
      <c r="AB73" s="496"/>
      <c r="AC73" s="496"/>
      <c r="AD73" s="496"/>
      <c r="AE73" s="496"/>
      <c r="AF73" s="496"/>
      <c r="AG73" s="496"/>
      <c r="AH73" s="496"/>
      <c r="AI73" s="496"/>
      <c r="AJ73" s="496"/>
      <c r="AK73" s="496"/>
      <c r="AL73" s="496"/>
      <c r="AM73" s="496"/>
      <c r="AN73" s="496"/>
      <c r="AO73" s="496"/>
      <c r="AQ73" s="261"/>
      <c r="AR73" s="262"/>
    </row>
    <row r="74" spans="1:44" ht="14.25" customHeight="1" x14ac:dyDescent="0.3">
      <c r="A74" s="482"/>
      <c r="B74" s="495"/>
      <c r="C74" s="495"/>
      <c r="D74" s="495"/>
      <c r="E74" s="495"/>
      <c r="F74" s="495"/>
      <c r="G74" s="495"/>
      <c r="H74" s="495"/>
      <c r="I74" s="495"/>
      <c r="J74" s="495"/>
      <c r="K74" s="495"/>
      <c r="L74" s="495"/>
      <c r="M74" s="495"/>
      <c r="N74" s="495"/>
      <c r="O74" s="495"/>
      <c r="P74" s="495"/>
      <c r="Q74" s="495"/>
      <c r="R74" s="495"/>
      <c r="S74" s="495"/>
      <c r="T74" s="495"/>
      <c r="U74" s="481"/>
      <c r="V74" s="481"/>
      <c r="W74" s="496"/>
      <c r="X74" s="496"/>
      <c r="Y74" s="496"/>
      <c r="Z74" s="496"/>
      <c r="AA74" s="496"/>
      <c r="AB74" s="496"/>
      <c r="AC74" s="496"/>
      <c r="AD74" s="496"/>
      <c r="AE74" s="496"/>
      <c r="AF74" s="496"/>
      <c r="AG74" s="496"/>
      <c r="AH74" s="496"/>
      <c r="AI74" s="496"/>
      <c r="AJ74" s="496"/>
      <c r="AK74" s="496"/>
      <c r="AL74" s="496"/>
      <c r="AM74" s="496"/>
      <c r="AN74" s="496"/>
      <c r="AO74" s="496"/>
      <c r="AQ74" s="261"/>
      <c r="AR74" s="264"/>
    </row>
    <row r="75" spans="1:44" ht="14.25" customHeight="1" x14ac:dyDescent="0.3">
      <c r="A75" s="482"/>
      <c r="B75" s="485"/>
      <c r="C75" s="485"/>
      <c r="D75" s="485"/>
      <c r="E75" s="485"/>
      <c r="F75" s="485"/>
      <c r="G75" s="485"/>
      <c r="H75" s="485"/>
      <c r="I75" s="485"/>
      <c r="J75" s="485"/>
      <c r="K75" s="485"/>
      <c r="L75" s="485"/>
      <c r="M75" s="485"/>
      <c r="N75" s="485"/>
      <c r="O75" s="485"/>
      <c r="P75" s="485"/>
      <c r="Q75" s="485"/>
      <c r="R75" s="485"/>
      <c r="S75" s="485"/>
      <c r="T75" s="485"/>
      <c r="U75" s="481"/>
      <c r="V75" s="481"/>
      <c r="W75" s="493"/>
      <c r="X75" s="493"/>
      <c r="Y75" s="493"/>
      <c r="Z75" s="493"/>
      <c r="AA75" s="493"/>
      <c r="AB75" s="493"/>
      <c r="AC75" s="493"/>
      <c r="AD75" s="493"/>
      <c r="AE75" s="493"/>
      <c r="AF75" s="493"/>
      <c r="AG75" s="493"/>
      <c r="AH75" s="493"/>
      <c r="AI75" s="493"/>
      <c r="AJ75" s="493"/>
      <c r="AK75" s="493"/>
      <c r="AL75" s="493"/>
      <c r="AM75" s="493"/>
      <c r="AN75" s="493"/>
      <c r="AO75" s="493"/>
      <c r="AQ75" s="261"/>
      <c r="AR75" s="264"/>
    </row>
    <row r="76" spans="1:44" ht="14.25" customHeight="1" x14ac:dyDescent="0.3">
      <c r="A76" s="480"/>
      <c r="B76" s="494"/>
      <c r="C76" s="494"/>
      <c r="D76" s="494"/>
      <c r="E76" s="494"/>
      <c r="F76" s="494"/>
      <c r="G76" s="494"/>
      <c r="H76" s="494"/>
      <c r="I76" s="494"/>
      <c r="J76" s="494"/>
      <c r="K76" s="494"/>
      <c r="L76" s="494"/>
      <c r="M76" s="494"/>
      <c r="N76" s="494"/>
      <c r="O76" s="494"/>
      <c r="P76" s="494"/>
      <c r="Q76" s="494"/>
      <c r="R76" s="494"/>
      <c r="S76" s="494"/>
      <c r="T76" s="494"/>
      <c r="U76" s="481"/>
      <c r="V76" s="481"/>
      <c r="W76" s="493"/>
      <c r="X76" s="493"/>
      <c r="Y76" s="493"/>
      <c r="Z76" s="493"/>
      <c r="AA76" s="493"/>
      <c r="AB76" s="493"/>
      <c r="AC76" s="493"/>
      <c r="AD76" s="493"/>
      <c r="AE76" s="493"/>
      <c r="AF76" s="493"/>
      <c r="AG76" s="493"/>
      <c r="AH76" s="493"/>
      <c r="AI76" s="493"/>
      <c r="AJ76" s="493"/>
      <c r="AK76" s="493"/>
      <c r="AL76" s="493"/>
      <c r="AM76" s="493"/>
      <c r="AN76" s="493"/>
      <c r="AO76" s="493"/>
      <c r="AQ76" s="261"/>
      <c r="AR76" s="264"/>
    </row>
    <row r="77" spans="1:44" ht="14.25" customHeight="1" x14ac:dyDescent="0.25">
      <c r="A77" s="481"/>
      <c r="B77" s="481"/>
      <c r="C77" s="481"/>
      <c r="D77" s="481"/>
      <c r="E77" s="481"/>
      <c r="F77" s="481"/>
      <c r="G77" s="481"/>
      <c r="H77" s="481"/>
      <c r="I77" s="481"/>
      <c r="J77" s="481"/>
      <c r="K77" s="481"/>
      <c r="L77" s="481"/>
      <c r="M77" s="481"/>
      <c r="N77" s="481"/>
      <c r="O77" s="481"/>
      <c r="P77" s="481"/>
      <c r="Q77" s="481"/>
      <c r="R77" s="481"/>
      <c r="S77" s="481"/>
      <c r="T77" s="481"/>
      <c r="U77" s="481"/>
      <c r="V77" s="481"/>
      <c r="W77" s="493"/>
      <c r="X77" s="493"/>
      <c r="Y77" s="493"/>
      <c r="Z77" s="493"/>
      <c r="AA77" s="493"/>
      <c r="AB77" s="493"/>
      <c r="AC77" s="493"/>
      <c r="AD77" s="493"/>
      <c r="AE77" s="493"/>
      <c r="AF77" s="493"/>
      <c r="AG77" s="493"/>
      <c r="AH77" s="493"/>
      <c r="AI77" s="493"/>
      <c r="AJ77" s="493"/>
      <c r="AK77" s="493"/>
      <c r="AL77" s="493"/>
      <c r="AM77" s="493"/>
      <c r="AN77" s="493"/>
      <c r="AO77" s="493"/>
      <c r="AQ77" s="261"/>
      <c r="AR77" s="262"/>
    </row>
    <row r="78" spans="1:44" ht="14.25" customHeight="1" x14ac:dyDescent="0.3">
      <c r="A78" s="480"/>
      <c r="B78" s="495"/>
      <c r="C78" s="495"/>
      <c r="D78" s="495"/>
      <c r="E78" s="495"/>
      <c r="F78" s="495"/>
      <c r="G78" s="495"/>
      <c r="H78" s="495"/>
      <c r="I78" s="495"/>
      <c r="J78" s="495"/>
      <c r="K78" s="495"/>
      <c r="L78" s="495"/>
      <c r="M78" s="495"/>
      <c r="N78" s="495"/>
      <c r="O78" s="495"/>
      <c r="P78" s="495"/>
      <c r="Q78" s="495"/>
      <c r="R78" s="495"/>
      <c r="S78" s="495"/>
      <c r="T78" s="495"/>
      <c r="U78" s="479"/>
      <c r="V78" s="479"/>
      <c r="W78" s="493"/>
      <c r="X78" s="497"/>
      <c r="Y78" s="497"/>
      <c r="Z78" s="497"/>
      <c r="AA78" s="497"/>
      <c r="AB78" s="497"/>
      <c r="AC78" s="497"/>
      <c r="AD78" s="497"/>
      <c r="AE78" s="497"/>
      <c r="AF78" s="497"/>
      <c r="AG78" s="497"/>
      <c r="AH78" s="497"/>
      <c r="AI78" s="497"/>
      <c r="AJ78" s="497"/>
      <c r="AK78" s="497"/>
      <c r="AL78" s="497"/>
      <c r="AM78" s="497"/>
      <c r="AN78" s="497"/>
      <c r="AO78" s="497"/>
      <c r="AQ78" s="265"/>
      <c r="AR78" s="264"/>
    </row>
    <row r="79" spans="1:44" ht="14.25" customHeight="1" x14ac:dyDescent="0.25">
      <c r="A79" s="482"/>
      <c r="B79" s="495"/>
      <c r="C79" s="495"/>
      <c r="D79" s="495"/>
      <c r="E79" s="495"/>
      <c r="F79" s="495"/>
      <c r="G79" s="495"/>
      <c r="H79" s="495"/>
      <c r="I79" s="495"/>
      <c r="J79" s="495"/>
      <c r="K79" s="495"/>
      <c r="L79" s="495"/>
      <c r="M79" s="495"/>
      <c r="N79" s="495"/>
      <c r="O79" s="495"/>
      <c r="P79" s="495"/>
      <c r="Q79" s="495"/>
      <c r="R79" s="495"/>
      <c r="S79" s="495"/>
      <c r="T79" s="495"/>
      <c r="U79" s="481"/>
      <c r="V79" s="481"/>
      <c r="W79" s="497"/>
      <c r="X79" s="497"/>
      <c r="Y79" s="497"/>
      <c r="Z79" s="497"/>
      <c r="AA79" s="497"/>
      <c r="AB79" s="497"/>
      <c r="AC79" s="497"/>
      <c r="AD79" s="497"/>
      <c r="AE79" s="497"/>
      <c r="AF79" s="497"/>
      <c r="AG79" s="497"/>
      <c r="AH79" s="497"/>
      <c r="AI79" s="497"/>
      <c r="AJ79" s="497"/>
      <c r="AK79" s="497"/>
      <c r="AL79" s="497"/>
      <c r="AM79" s="497"/>
      <c r="AN79" s="497"/>
      <c r="AO79" s="497"/>
      <c r="AQ79" s="263"/>
      <c r="AR79" s="262"/>
    </row>
    <row r="80" spans="1:44" ht="14.25" customHeight="1" x14ac:dyDescent="0.25">
      <c r="A80" s="482"/>
      <c r="B80" s="495"/>
      <c r="C80" s="495"/>
      <c r="D80" s="495"/>
      <c r="E80" s="495"/>
      <c r="F80" s="495"/>
      <c r="G80" s="495"/>
      <c r="H80" s="495"/>
      <c r="I80" s="495"/>
      <c r="J80" s="495"/>
      <c r="K80" s="495"/>
      <c r="L80" s="495"/>
      <c r="M80" s="495"/>
      <c r="N80" s="495"/>
      <c r="O80" s="495"/>
      <c r="P80" s="495"/>
      <c r="Q80" s="495"/>
      <c r="R80" s="495"/>
      <c r="S80" s="495"/>
      <c r="T80" s="495"/>
      <c r="U80" s="481"/>
      <c r="V80" s="481"/>
      <c r="W80" s="493"/>
      <c r="X80" s="493"/>
      <c r="Y80" s="493"/>
      <c r="Z80" s="493"/>
      <c r="AA80" s="493"/>
      <c r="AB80" s="493"/>
      <c r="AC80" s="493"/>
      <c r="AD80" s="493"/>
      <c r="AE80" s="493"/>
      <c r="AF80" s="493"/>
      <c r="AG80" s="493"/>
      <c r="AH80" s="493"/>
      <c r="AI80" s="493"/>
      <c r="AJ80" s="493"/>
      <c r="AK80" s="493"/>
      <c r="AL80" s="493"/>
      <c r="AM80" s="493"/>
      <c r="AN80" s="493"/>
      <c r="AO80" s="493"/>
      <c r="AQ80" s="261"/>
      <c r="AR80" s="262"/>
    </row>
    <row r="81" spans="1:44" ht="7.5" customHeight="1" x14ac:dyDescent="0.25">
      <c r="A81" s="482"/>
      <c r="B81" s="495"/>
      <c r="C81" s="495"/>
      <c r="D81" s="495"/>
      <c r="E81" s="495"/>
      <c r="F81" s="495"/>
      <c r="G81" s="495"/>
      <c r="H81" s="495"/>
      <c r="I81" s="495"/>
      <c r="J81" s="495"/>
      <c r="K81" s="495"/>
      <c r="L81" s="495"/>
      <c r="M81" s="495"/>
      <c r="N81" s="495"/>
      <c r="O81" s="495"/>
      <c r="P81" s="495"/>
      <c r="Q81" s="495"/>
      <c r="R81" s="495"/>
      <c r="S81" s="495"/>
      <c r="T81" s="495"/>
      <c r="U81" s="481"/>
      <c r="V81" s="481"/>
      <c r="W81" s="493"/>
      <c r="X81" s="493"/>
      <c r="Y81" s="493"/>
      <c r="Z81" s="493"/>
      <c r="AA81" s="493"/>
      <c r="AB81" s="493"/>
      <c r="AC81" s="493"/>
      <c r="AD81" s="493"/>
      <c r="AE81" s="493"/>
      <c r="AF81" s="493"/>
      <c r="AG81" s="493"/>
      <c r="AH81" s="493"/>
      <c r="AI81" s="493"/>
      <c r="AJ81" s="493"/>
      <c r="AK81" s="493"/>
      <c r="AL81" s="493"/>
      <c r="AM81" s="493"/>
      <c r="AN81" s="493"/>
      <c r="AO81" s="493"/>
      <c r="AQ81" s="261"/>
      <c r="AR81" s="262"/>
    </row>
    <row r="82" spans="1:44" ht="14.25" customHeight="1" x14ac:dyDescent="0.25">
      <c r="A82" s="482"/>
      <c r="B82" s="495"/>
      <c r="C82" s="495"/>
      <c r="D82" s="495"/>
      <c r="E82" s="495"/>
      <c r="F82" s="495"/>
      <c r="G82" s="495"/>
      <c r="H82" s="495"/>
      <c r="I82" s="495"/>
      <c r="J82" s="495"/>
      <c r="K82" s="495"/>
      <c r="L82" s="495"/>
      <c r="M82" s="495"/>
      <c r="N82" s="495"/>
      <c r="O82" s="495"/>
      <c r="P82" s="495"/>
      <c r="Q82" s="495"/>
      <c r="R82" s="495"/>
      <c r="S82" s="495"/>
      <c r="T82" s="495"/>
      <c r="U82" s="481"/>
      <c r="V82" s="481"/>
      <c r="W82" s="493"/>
      <c r="X82" s="493"/>
      <c r="Y82" s="493"/>
      <c r="Z82" s="493"/>
      <c r="AA82" s="493"/>
      <c r="AB82" s="493"/>
      <c r="AC82" s="493"/>
      <c r="AD82" s="493"/>
      <c r="AE82" s="493"/>
      <c r="AF82" s="493"/>
      <c r="AG82" s="493"/>
      <c r="AH82" s="493"/>
      <c r="AI82" s="493"/>
      <c r="AJ82" s="493"/>
      <c r="AK82" s="493"/>
      <c r="AL82" s="493"/>
      <c r="AM82" s="493"/>
      <c r="AN82" s="493"/>
      <c r="AO82" s="493"/>
      <c r="AR82" s="262"/>
    </row>
    <row r="83" spans="1:44" ht="14.25" customHeight="1" x14ac:dyDescent="0.25">
      <c r="A83" s="482"/>
      <c r="B83" s="495"/>
      <c r="C83" s="495"/>
      <c r="D83" s="495"/>
      <c r="E83" s="495"/>
      <c r="F83" s="495"/>
      <c r="G83" s="495"/>
      <c r="H83" s="495"/>
      <c r="I83" s="495"/>
      <c r="J83" s="495"/>
      <c r="K83" s="495"/>
      <c r="L83" s="495"/>
      <c r="M83" s="495"/>
      <c r="N83" s="495"/>
      <c r="O83" s="495"/>
      <c r="P83" s="495"/>
      <c r="Q83" s="495"/>
      <c r="R83" s="495"/>
      <c r="S83" s="495"/>
      <c r="T83" s="495"/>
      <c r="U83" s="481"/>
      <c r="V83" s="481"/>
      <c r="W83" s="493"/>
      <c r="X83" s="493"/>
      <c r="Y83" s="493"/>
      <c r="Z83" s="493"/>
      <c r="AA83" s="493"/>
      <c r="AB83" s="493"/>
      <c r="AC83" s="493"/>
      <c r="AD83" s="493"/>
      <c r="AE83" s="493"/>
      <c r="AF83" s="493"/>
      <c r="AG83" s="493"/>
      <c r="AH83" s="493"/>
      <c r="AI83" s="493"/>
      <c r="AJ83" s="493"/>
      <c r="AK83" s="493"/>
      <c r="AL83" s="493"/>
      <c r="AM83" s="493"/>
      <c r="AN83" s="493"/>
      <c r="AO83" s="493"/>
      <c r="AR83" s="262"/>
    </row>
    <row r="84" spans="1:44" ht="6.75" customHeight="1" x14ac:dyDescent="0.25">
      <c r="A84" s="482"/>
      <c r="B84" s="495"/>
      <c r="C84" s="495"/>
      <c r="D84" s="495"/>
      <c r="E84" s="495"/>
      <c r="F84" s="495"/>
      <c r="G84" s="495"/>
      <c r="H84" s="495"/>
      <c r="I84" s="495"/>
      <c r="J84" s="495"/>
      <c r="K84" s="495"/>
      <c r="L84" s="495"/>
      <c r="M84" s="495"/>
      <c r="N84" s="495"/>
      <c r="O84" s="495"/>
      <c r="P84" s="495"/>
      <c r="Q84" s="495"/>
      <c r="R84" s="495"/>
      <c r="S84" s="495"/>
      <c r="T84" s="495"/>
      <c r="U84" s="481"/>
      <c r="V84" s="481"/>
      <c r="W84" s="486"/>
      <c r="X84" s="486"/>
      <c r="Y84" s="486"/>
      <c r="Z84" s="486"/>
      <c r="AA84" s="486"/>
      <c r="AB84" s="486"/>
      <c r="AC84" s="486"/>
      <c r="AD84" s="486"/>
      <c r="AE84" s="486"/>
      <c r="AF84" s="486"/>
      <c r="AG84" s="486"/>
      <c r="AH84" s="486"/>
      <c r="AI84" s="486"/>
      <c r="AJ84" s="486"/>
      <c r="AK84" s="486"/>
      <c r="AL84" s="486"/>
      <c r="AM84" s="486"/>
      <c r="AN84" s="486"/>
      <c r="AO84" s="486"/>
    </row>
    <row r="85" spans="1:44" ht="14.25" customHeight="1" x14ac:dyDescent="0.25">
      <c r="A85" s="480"/>
      <c r="B85" s="494"/>
      <c r="C85" s="494"/>
      <c r="D85" s="494"/>
      <c r="E85" s="494"/>
      <c r="F85" s="494"/>
      <c r="G85" s="494"/>
      <c r="H85" s="494"/>
      <c r="I85" s="494"/>
      <c r="J85" s="494"/>
      <c r="K85" s="494"/>
      <c r="L85" s="494"/>
      <c r="M85" s="494"/>
      <c r="N85" s="494"/>
      <c r="O85" s="494"/>
      <c r="P85" s="494"/>
      <c r="Q85" s="494"/>
      <c r="R85" s="494"/>
      <c r="S85" s="494"/>
      <c r="T85" s="494"/>
      <c r="U85" s="481"/>
      <c r="V85" s="480"/>
      <c r="W85" s="494"/>
      <c r="X85" s="494"/>
      <c r="Y85" s="494"/>
      <c r="Z85" s="494"/>
      <c r="AA85" s="494"/>
      <c r="AB85" s="494"/>
      <c r="AC85" s="494"/>
      <c r="AD85" s="494"/>
      <c r="AE85" s="494"/>
      <c r="AF85" s="494"/>
      <c r="AG85" s="494"/>
      <c r="AH85" s="494"/>
      <c r="AI85" s="494"/>
      <c r="AJ85" s="494"/>
      <c r="AK85" s="494"/>
      <c r="AL85" s="494"/>
      <c r="AM85" s="494"/>
      <c r="AN85" s="494"/>
      <c r="AO85" s="494"/>
    </row>
    <row r="86" spans="1:44" ht="7.5" customHeight="1" x14ac:dyDescent="0.25">
      <c r="A86" s="482"/>
      <c r="B86" s="487"/>
      <c r="C86" s="481"/>
      <c r="D86" s="481"/>
      <c r="E86" s="481"/>
      <c r="F86" s="481"/>
      <c r="G86" s="481"/>
      <c r="H86" s="481"/>
      <c r="I86" s="481"/>
      <c r="J86" s="481"/>
      <c r="K86" s="481"/>
      <c r="L86" s="481"/>
      <c r="M86" s="481"/>
      <c r="N86" s="481"/>
      <c r="O86" s="481"/>
      <c r="P86" s="481"/>
      <c r="Q86" s="481"/>
      <c r="R86" s="481"/>
      <c r="S86" s="481"/>
      <c r="T86" s="481"/>
      <c r="U86" s="479"/>
      <c r="V86" s="480"/>
      <c r="W86" s="487"/>
      <c r="X86" s="481"/>
      <c r="Y86" s="482"/>
      <c r="Z86" s="488"/>
      <c r="AA86" s="481"/>
      <c r="AB86" s="481"/>
      <c r="AC86" s="481"/>
      <c r="AD86" s="481"/>
      <c r="AE86" s="481"/>
      <c r="AF86" s="481"/>
      <c r="AG86" s="481"/>
      <c r="AH86" s="481"/>
      <c r="AI86" s="481"/>
      <c r="AJ86" s="481"/>
      <c r="AK86" s="481"/>
      <c r="AL86" s="481"/>
      <c r="AM86" s="481"/>
      <c r="AN86" s="481"/>
      <c r="AO86" s="481"/>
    </row>
    <row r="87" spans="1:44" ht="18" customHeight="1" x14ac:dyDescent="0.25">
      <c r="A87" s="481"/>
      <c r="B87" s="493"/>
      <c r="C87" s="493"/>
      <c r="D87" s="493"/>
      <c r="E87" s="493"/>
      <c r="F87" s="493"/>
      <c r="G87" s="493"/>
      <c r="H87" s="493"/>
      <c r="I87" s="493"/>
      <c r="J87" s="493"/>
      <c r="K87" s="493"/>
      <c r="L87" s="493"/>
      <c r="M87" s="493"/>
      <c r="N87" s="493"/>
      <c r="O87" s="493"/>
      <c r="P87" s="493"/>
      <c r="Q87" s="493"/>
      <c r="R87" s="493"/>
      <c r="S87" s="493"/>
      <c r="T87" s="493"/>
      <c r="U87" s="481"/>
      <c r="V87" s="481"/>
      <c r="W87" s="498"/>
      <c r="X87" s="498"/>
      <c r="Y87" s="498"/>
      <c r="Z87" s="498"/>
      <c r="AA87" s="498"/>
      <c r="AB87" s="498"/>
      <c r="AC87" s="498"/>
      <c r="AD87" s="498"/>
      <c r="AE87" s="498"/>
      <c r="AF87" s="498"/>
      <c r="AG87" s="498"/>
      <c r="AH87" s="498"/>
      <c r="AI87" s="498"/>
      <c r="AJ87" s="498"/>
      <c r="AK87" s="498"/>
      <c r="AL87" s="498"/>
      <c r="AM87" s="498"/>
      <c r="AN87" s="498"/>
      <c r="AO87" s="498"/>
    </row>
    <row r="88" spans="1:44" ht="18.75" customHeight="1" x14ac:dyDescent="0.25">
      <c r="A88" s="481"/>
      <c r="B88" s="493"/>
      <c r="C88" s="493"/>
      <c r="D88" s="493"/>
      <c r="E88" s="493"/>
      <c r="F88" s="493"/>
      <c r="G88" s="493"/>
      <c r="H88" s="493"/>
      <c r="I88" s="493"/>
      <c r="J88" s="493"/>
      <c r="K88" s="493"/>
      <c r="L88" s="493"/>
      <c r="M88" s="493"/>
      <c r="N88" s="493"/>
      <c r="O88" s="493"/>
      <c r="P88" s="493"/>
      <c r="Q88" s="493"/>
      <c r="R88" s="493"/>
      <c r="S88" s="493"/>
      <c r="T88" s="493"/>
      <c r="U88" s="481"/>
      <c r="V88" s="481"/>
      <c r="W88" s="498"/>
      <c r="X88" s="498"/>
      <c r="Y88" s="498"/>
      <c r="Z88" s="498"/>
      <c r="AA88" s="498"/>
      <c r="AB88" s="498"/>
      <c r="AC88" s="498"/>
      <c r="AD88" s="498"/>
      <c r="AE88" s="498"/>
      <c r="AF88" s="498"/>
      <c r="AG88" s="498"/>
      <c r="AH88" s="498"/>
      <c r="AI88" s="498"/>
      <c r="AJ88" s="498"/>
      <c r="AK88" s="498"/>
      <c r="AL88" s="498"/>
      <c r="AM88" s="498"/>
      <c r="AN88" s="498"/>
      <c r="AO88" s="498"/>
    </row>
    <row r="89" spans="1:44" ht="17.399999999999999" customHeight="1" x14ac:dyDescent="0.25">
      <c r="A89" s="481"/>
      <c r="B89" s="486"/>
      <c r="C89" s="486"/>
      <c r="D89" s="486"/>
      <c r="E89" s="486"/>
      <c r="F89" s="486"/>
      <c r="G89" s="486"/>
      <c r="H89" s="486"/>
      <c r="I89" s="486"/>
      <c r="J89" s="486"/>
      <c r="K89" s="486"/>
      <c r="L89" s="486"/>
      <c r="M89" s="486"/>
      <c r="N89" s="486"/>
      <c r="O89" s="486"/>
      <c r="P89" s="486"/>
      <c r="Q89" s="486"/>
      <c r="R89" s="486"/>
      <c r="S89" s="486"/>
      <c r="T89" s="486"/>
      <c r="U89" s="481"/>
      <c r="V89" s="481"/>
      <c r="W89" s="498"/>
      <c r="X89" s="498"/>
      <c r="Y89" s="498"/>
      <c r="Z89" s="498"/>
      <c r="AA89" s="498"/>
      <c r="AB89" s="498"/>
      <c r="AC89" s="498"/>
      <c r="AD89" s="498"/>
      <c r="AE89" s="498"/>
      <c r="AF89" s="498"/>
      <c r="AG89" s="498"/>
      <c r="AH89" s="498"/>
      <c r="AI89" s="498"/>
      <c r="AJ89" s="498"/>
      <c r="AK89" s="498"/>
      <c r="AL89" s="498"/>
      <c r="AM89" s="498"/>
      <c r="AN89" s="498"/>
      <c r="AO89" s="498"/>
    </row>
    <row r="90" spans="1:44" ht="14.25" customHeight="1" x14ac:dyDescent="0.25">
      <c r="A90" s="480"/>
      <c r="B90" s="494"/>
      <c r="C90" s="494"/>
      <c r="D90" s="494"/>
      <c r="E90" s="494"/>
      <c r="F90" s="494"/>
      <c r="G90" s="494"/>
      <c r="H90" s="494"/>
      <c r="I90" s="494"/>
      <c r="J90" s="494"/>
      <c r="K90" s="494"/>
      <c r="L90" s="494"/>
      <c r="M90" s="494"/>
      <c r="N90" s="494"/>
      <c r="O90" s="494"/>
      <c r="P90" s="494"/>
      <c r="Q90" s="494"/>
      <c r="R90" s="494"/>
      <c r="S90" s="494"/>
      <c r="T90" s="494"/>
      <c r="U90" s="481"/>
      <c r="V90" s="481"/>
      <c r="W90" s="994"/>
      <c r="X90" s="994"/>
      <c r="Y90" s="994"/>
      <c r="Z90" s="994"/>
      <c r="AA90" s="994"/>
      <c r="AB90" s="994"/>
      <c r="AC90" s="994"/>
      <c r="AD90" s="994"/>
      <c r="AE90" s="994"/>
      <c r="AF90" s="994"/>
      <c r="AG90" s="994"/>
      <c r="AH90" s="994"/>
      <c r="AI90" s="994"/>
      <c r="AJ90" s="994"/>
      <c r="AK90" s="994"/>
      <c r="AL90" s="994"/>
      <c r="AM90" s="994"/>
      <c r="AN90" s="994"/>
      <c r="AO90" s="994"/>
    </row>
    <row r="91" spans="1:44" ht="14.25" customHeight="1" x14ac:dyDescent="0.25">
      <c r="A91" s="482"/>
      <c r="B91" s="481"/>
      <c r="C91" s="481"/>
      <c r="D91" s="481"/>
      <c r="E91" s="481"/>
      <c r="F91" s="481"/>
      <c r="G91" s="481"/>
      <c r="H91" s="481"/>
      <c r="I91" s="481"/>
      <c r="J91" s="481"/>
      <c r="K91" s="481"/>
      <c r="L91" s="481"/>
      <c r="M91" s="481"/>
      <c r="N91" s="481"/>
      <c r="O91" s="481"/>
      <c r="P91" s="481"/>
      <c r="Q91" s="481"/>
      <c r="R91" s="481"/>
      <c r="S91" s="481"/>
      <c r="T91" s="481"/>
      <c r="U91" s="481"/>
      <c r="V91" s="489"/>
      <c r="W91" s="499"/>
      <c r="X91" s="499"/>
      <c r="Y91" s="499"/>
      <c r="Z91" s="499"/>
      <c r="AA91" s="499"/>
      <c r="AB91" s="499"/>
      <c r="AC91" s="499"/>
      <c r="AD91" s="499"/>
      <c r="AE91" s="499"/>
      <c r="AF91" s="499"/>
      <c r="AG91" s="499"/>
      <c r="AH91" s="499"/>
      <c r="AI91" s="499"/>
      <c r="AJ91" s="499"/>
      <c r="AK91" s="499"/>
      <c r="AL91" s="499"/>
      <c r="AM91" s="499"/>
      <c r="AN91" s="499"/>
      <c r="AO91" s="499"/>
    </row>
    <row r="92" spans="1:44" ht="14.25" customHeight="1" x14ac:dyDescent="0.25">
      <c r="A92" s="482"/>
      <c r="B92" s="493"/>
      <c r="C92" s="493"/>
      <c r="D92" s="493"/>
      <c r="E92" s="493"/>
      <c r="F92" s="493"/>
      <c r="G92" s="493"/>
      <c r="H92" s="493"/>
      <c r="I92" s="493"/>
      <c r="J92" s="493"/>
      <c r="K92" s="493"/>
      <c r="L92" s="493"/>
      <c r="M92" s="493"/>
      <c r="N92" s="493"/>
      <c r="O92" s="493"/>
      <c r="P92" s="493"/>
      <c r="Q92" s="493"/>
      <c r="R92" s="493"/>
      <c r="S92" s="493"/>
      <c r="T92" s="493"/>
      <c r="U92" s="481"/>
      <c r="V92" s="481"/>
      <c r="W92" s="481"/>
      <c r="X92" s="481"/>
      <c r="Y92" s="482"/>
      <c r="Z92" s="490"/>
      <c r="AA92" s="481"/>
      <c r="AB92" s="481"/>
      <c r="AC92" s="481"/>
      <c r="AD92" s="481"/>
      <c r="AE92" s="481"/>
      <c r="AF92" s="481"/>
      <c r="AG92" s="481"/>
      <c r="AH92" s="481"/>
      <c r="AI92" s="481"/>
      <c r="AJ92" s="481"/>
      <c r="AK92" s="481"/>
      <c r="AL92" s="481"/>
      <c r="AM92" s="481"/>
      <c r="AN92" s="481"/>
      <c r="AO92" s="481"/>
    </row>
    <row r="93" spans="1:44" ht="14.25" customHeight="1" x14ac:dyDescent="0.25">
      <c r="A93" s="482"/>
      <c r="B93" s="493"/>
      <c r="C93" s="493"/>
      <c r="D93" s="493"/>
      <c r="E93" s="493"/>
      <c r="F93" s="493"/>
      <c r="G93" s="493"/>
      <c r="H93" s="493"/>
      <c r="I93" s="493"/>
      <c r="J93" s="493"/>
      <c r="K93" s="493"/>
      <c r="L93" s="493"/>
      <c r="M93" s="493"/>
      <c r="N93" s="493"/>
      <c r="O93" s="493"/>
      <c r="P93" s="493"/>
      <c r="Q93" s="493"/>
      <c r="R93" s="493"/>
      <c r="S93" s="493"/>
      <c r="T93" s="493"/>
      <c r="U93" s="481"/>
      <c r="V93" s="481"/>
      <c r="W93" s="493"/>
      <c r="X93" s="493"/>
      <c r="Y93" s="493"/>
      <c r="Z93" s="493"/>
      <c r="AA93" s="493"/>
      <c r="AB93" s="493"/>
      <c r="AC93" s="493"/>
      <c r="AD93" s="493"/>
      <c r="AE93" s="493"/>
      <c r="AF93" s="493"/>
      <c r="AG93" s="493"/>
      <c r="AH93" s="493"/>
      <c r="AI93" s="493"/>
      <c r="AJ93" s="493"/>
      <c r="AK93" s="493"/>
      <c r="AL93" s="493"/>
      <c r="AM93" s="493"/>
      <c r="AN93" s="493"/>
      <c r="AO93" s="493"/>
    </row>
    <row r="94" spans="1:44" ht="14.25" customHeight="1" x14ac:dyDescent="0.25">
      <c r="A94" s="482"/>
      <c r="B94" s="493"/>
      <c r="C94" s="493"/>
      <c r="D94" s="493"/>
      <c r="E94" s="493"/>
      <c r="F94" s="493"/>
      <c r="G94" s="493"/>
      <c r="H94" s="493"/>
      <c r="I94" s="493"/>
      <c r="J94" s="493"/>
      <c r="K94" s="493"/>
      <c r="L94" s="493"/>
      <c r="M94" s="493"/>
      <c r="N94" s="493"/>
      <c r="O94" s="493"/>
      <c r="P94" s="493"/>
      <c r="Q94" s="493"/>
      <c r="R94" s="493"/>
      <c r="S94" s="493"/>
      <c r="T94" s="493"/>
      <c r="U94" s="481"/>
      <c r="V94" s="481"/>
      <c r="W94" s="493"/>
      <c r="X94" s="493"/>
      <c r="Y94" s="493"/>
      <c r="Z94" s="493"/>
      <c r="AA94" s="493"/>
      <c r="AB94" s="493"/>
      <c r="AC94" s="493"/>
      <c r="AD94" s="493"/>
      <c r="AE94" s="493"/>
      <c r="AF94" s="493"/>
      <c r="AG94" s="493"/>
      <c r="AH94" s="493"/>
      <c r="AI94" s="493"/>
      <c r="AJ94" s="493"/>
      <c r="AK94" s="493"/>
      <c r="AL94" s="493"/>
      <c r="AM94" s="493"/>
      <c r="AN94" s="493"/>
      <c r="AO94" s="493"/>
    </row>
    <row r="95" spans="1:44" ht="14.25" customHeight="1" x14ac:dyDescent="0.25">
      <c r="A95" s="482"/>
      <c r="B95" s="493"/>
      <c r="C95" s="493"/>
      <c r="D95" s="493"/>
      <c r="E95" s="493"/>
      <c r="F95" s="493"/>
      <c r="G95" s="493"/>
      <c r="H95" s="493"/>
      <c r="I95" s="493"/>
      <c r="J95" s="493"/>
      <c r="K95" s="493"/>
      <c r="L95" s="493"/>
      <c r="M95" s="493"/>
      <c r="N95" s="493"/>
      <c r="O95" s="493"/>
      <c r="P95" s="493"/>
      <c r="Q95" s="493"/>
      <c r="R95" s="493"/>
      <c r="S95" s="493"/>
      <c r="T95" s="493"/>
      <c r="U95" s="481"/>
      <c r="V95" s="481"/>
      <c r="W95" s="493"/>
      <c r="X95" s="493"/>
      <c r="Y95" s="493"/>
      <c r="Z95" s="493"/>
      <c r="AA95" s="493"/>
      <c r="AB95" s="493"/>
      <c r="AC95" s="493"/>
      <c r="AD95" s="493"/>
      <c r="AE95" s="493"/>
      <c r="AF95" s="493"/>
      <c r="AG95" s="493"/>
      <c r="AH95" s="493"/>
      <c r="AI95" s="493"/>
      <c r="AJ95" s="493"/>
      <c r="AK95" s="493"/>
      <c r="AL95" s="493"/>
      <c r="AM95" s="493"/>
      <c r="AN95" s="493"/>
      <c r="AO95" s="493"/>
    </row>
    <row r="96" spans="1:44" ht="14.25" customHeight="1" x14ac:dyDescent="0.25">
      <c r="A96" s="482"/>
      <c r="B96" s="493"/>
      <c r="C96" s="493"/>
      <c r="D96" s="493"/>
      <c r="E96" s="493"/>
      <c r="F96" s="493"/>
      <c r="G96" s="493"/>
      <c r="H96" s="493"/>
      <c r="I96" s="493"/>
      <c r="J96" s="493"/>
      <c r="K96" s="493"/>
      <c r="L96" s="493"/>
      <c r="M96" s="493"/>
      <c r="N96" s="493"/>
      <c r="O96" s="493"/>
      <c r="P96" s="493"/>
      <c r="Q96" s="493"/>
      <c r="R96" s="493"/>
      <c r="S96" s="493"/>
      <c r="T96" s="493"/>
      <c r="U96" s="481"/>
      <c r="V96" s="481"/>
      <c r="W96" s="493"/>
      <c r="X96" s="493"/>
      <c r="Y96" s="493"/>
      <c r="Z96" s="493"/>
      <c r="AA96" s="493"/>
      <c r="AB96" s="493"/>
      <c r="AC96" s="493"/>
      <c r="AD96" s="493"/>
      <c r="AE96" s="493"/>
      <c r="AF96" s="493"/>
      <c r="AG96" s="493"/>
      <c r="AH96" s="493"/>
      <c r="AI96" s="493"/>
      <c r="AJ96" s="493"/>
      <c r="AK96" s="493"/>
      <c r="AL96" s="493"/>
      <c r="AM96" s="493"/>
      <c r="AN96" s="493"/>
      <c r="AO96" s="493"/>
    </row>
    <row r="97" spans="1:41" ht="14.25" customHeight="1" x14ac:dyDescent="0.25">
      <c r="A97" s="482"/>
      <c r="B97" s="493"/>
      <c r="C97" s="493"/>
      <c r="D97" s="493"/>
      <c r="E97" s="493"/>
      <c r="F97" s="493"/>
      <c r="G97" s="493"/>
      <c r="H97" s="493"/>
      <c r="I97" s="493"/>
      <c r="J97" s="493"/>
      <c r="K97" s="493"/>
      <c r="L97" s="493"/>
      <c r="M97" s="493"/>
      <c r="N97" s="493"/>
      <c r="O97" s="493"/>
      <c r="P97" s="493"/>
      <c r="Q97" s="493"/>
      <c r="R97" s="493"/>
      <c r="S97" s="493"/>
      <c r="T97" s="493"/>
      <c r="U97" s="481"/>
      <c r="V97" s="481"/>
      <c r="W97" s="493"/>
      <c r="X97" s="493"/>
      <c r="Y97" s="493"/>
      <c r="Z97" s="493"/>
      <c r="AA97" s="493"/>
      <c r="AB97" s="493"/>
      <c r="AC97" s="493"/>
      <c r="AD97" s="493"/>
      <c r="AE97" s="493"/>
      <c r="AF97" s="493"/>
      <c r="AG97" s="493"/>
      <c r="AH97" s="493"/>
      <c r="AI97" s="493"/>
      <c r="AJ97" s="493"/>
      <c r="AK97" s="493"/>
      <c r="AL97" s="493"/>
      <c r="AM97" s="493"/>
      <c r="AN97" s="493"/>
      <c r="AO97" s="493"/>
    </row>
    <row r="98" spans="1:41" ht="14.25" customHeight="1" x14ac:dyDescent="0.25">
      <c r="A98" s="482"/>
      <c r="B98" s="493"/>
      <c r="C98" s="493"/>
      <c r="D98" s="493"/>
      <c r="E98" s="493"/>
      <c r="F98" s="493"/>
      <c r="G98" s="493"/>
      <c r="H98" s="493"/>
      <c r="I98" s="493"/>
      <c r="J98" s="493"/>
      <c r="K98" s="493"/>
      <c r="L98" s="493"/>
      <c r="M98" s="493"/>
      <c r="N98" s="493"/>
      <c r="O98" s="493"/>
      <c r="P98" s="493"/>
      <c r="Q98" s="493"/>
      <c r="R98" s="493"/>
      <c r="S98" s="493"/>
      <c r="T98" s="493"/>
      <c r="U98" s="481"/>
      <c r="V98" s="479"/>
      <c r="W98" s="483"/>
      <c r="X98" s="483"/>
      <c r="Y98" s="483"/>
      <c r="Z98" s="483"/>
      <c r="AA98" s="483"/>
      <c r="AB98" s="483"/>
      <c r="AC98" s="483"/>
      <c r="AD98" s="483"/>
      <c r="AE98" s="483"/>
      <c r="AF98" s="483"/>
      <c r="AG98" s="483"/>
      <c r="AH98" s="483"/>
      <c r="AI98" s="483"/>
      <c r="AJ98" s="483"/>
      <c r="AK98" s="483"/>
      <c r="AL98" s="483"/>
      <c r="AM98" s="483"/>
      <c r="AN98" s="483"/>
      <c r="AO98" s="483"/>
    </row>
    <row r="99" spans="1:41" ht="14.25" customHeight="1" x14ac:dyDescent="0.25">
      <c r="A99" s="482"/>
      <c r="B99" s="493"/>
      <c r="C99" s="493"/>
      <c r="D99" s="493"/>
      <c r="E99" s="493"/>
      <c r="F99" s="493"/>
      <c r="G99" s="493"/>
      <c r="H99" s="493"/>
      <c r="I99" s="493"/>
      <c r="J99" s="493"/>
      <c r="K99" s="493"/>
      <c r="L99" s="493"/>
      <c r="M99" s="493"/>
      <c r="N99" s="493"/>
      <c r="O99" s="493"/>
      <c r="P99" s="493"/>
      <c r="Q99" s="493"/>
      <c r="R99" s="493"/>
      <c r="S99" s="493"/>
      <c r="T99" s="493"/>
      <c r="U99" s="481"/>
      <c r="V99" s="491"/>
      <c r="W99" s="500"/>
      <c r="X99" s="500"/>
      <c r="Y99" s="500"/>
      <c r="Z99" s="500"/>
      <c r="AA99" s="500"/>
      <c r="AB99" s="500"/>
      <c r="AC99" s="500"/>
      <c r="AD99" s="500"/>
      <c r="AE99" s="500"/>
      <c r="AF99" s="500"/>
      <c r="AG99" s="500"/>
      <c r="AH99" s="500"/>
      <c r="AI99" s="500"/>
      <c r="AJ99" s="500"/>
      <c r="AK99" s="500"/>
      <c r="AL99" s="500"/>
      <c r="AM99" s="500"/>
      <c r="AN99" s="500"/>
      <c r="AO99" s="500"/>
    </row>
    <row r="100" spans="1:41" ht="14.25" customHeight="1" x14ac:dyDescent="0.25">
      <c r="A100" s="492"/>
      <c r="B100" s="493"/>
      <c r="C100" s="493"/>
      <c r="D100" s="493"/>
      <c r="E100" s="493"/>
      <c r="F100" s="493"/>
      <c r="G100" s="493"/>
      <c r="H100" s="493"/>
      <c r="I100" s="493"/>
      <c r="J100" s="493"/>
      <c r="K100" s="493"/>
      <c r="L100" s="493"/>
      <c r="M100" s="493"/>
      <c r="N100" s="493"/>
      <c r="O100" s="493"/>
      <c r="P100" s="493"/>
      <c r="Q100" s="493"/>
      <c r="R100" s="493"/>
      <c r="S100" s="493"/>
      <c r="T100" s="493"/>
      <c r="U100" s="481"/>
      <c r="V100" s="481"/>
      <c r="W100" s="481"/>
      <c r="X100" s="481"/>
      <c r="Y100" s="482"/>
      <c r="Z100" s="490"/>
      <c r="AA100" s="481"/>
      <c r="AB100" s="481"/>
      <c r="AC100" s="481"/>
      <c r="AD100" s="481"/>
      <c r="AE100" s="481"/>
      <c r="AF100" s="481"/>
      <c r="AG100" s="481"/>
      <c r="AH100" s="481"/>
      <c r="AI100" s="481"/>
      <c r="AJ100" s="481"/>
      <c r="AK100" s="481"/>
      <c r="AL100" s="481"/>
      <c r="AM100" s="481"/>
      <c r="AN100" s="481"/>
      <c r="AO100" s="481"/>
    </row>
    <row r="101" spans="1:41" ht="14.25" customHeight="1" x14ac:dyDescent="0.25">
      <c r="A101" s="482"/>
      <c r="B101" s="493"/>
      <c r="C101" s="493"/>
      <c r="D101" s="493"/>
      <c r="E101" s="493"/>
      <c r="F101" s="493"/>
      <c r="G101" s="493"/>
      <c r="H101" s="493"/>
      <c r="I101" s="493"/>
      <c r="J101" s="493"/>
      <c r="K101" s="493"/>
      <c r="L101" s="493"/>
      <c r="M101" s="493"/>
      <c r="N101" s="493"/>
      <c r="O101" s="493"/>
      <c r="P101" s="493"/>
      <c r="Q101" s="493"/>
      <c r="R101" s="493"/>
      <c r="S101" s="493"/>
      <c r="T101" s="493"/>
      <c r="U101" s="481"/>
      <c r="V101" s="482"/>
      <c r="W101" s="495"/>
      <c r="X101" s="495"/>
      <c r="Y101" s="495"/>
      <c r="Z101" s="495"/>
      <c r="AA101" s="495"/>
      <c r="AB101" s="495"/>
      <c r="AC101" s="495"/>
      <c r="AD101" s="495"/>
      <c r="AE101" s="495"/>
      <c r="AF101" s="495"/>
      <c r="AG101" s="495"/>
      <c r="AH101" s="495"/>
      <c r="AI101" s="495"/>
      <c r="AJ101" s="495"/>
      <c r="AK101" s="495"/>
      <c r="AL101" s="495"/>
      <c r="AM101" s="495"/>
      <c r="AN101" s="495"/>
      <c r="AO101" s="495"/>
    </row>
    <row r="102" spans="1:41" ht="14.25" customHeight="1" x14ac:dyDescent="0.25">
      <c r="A102" s="482"/>
      <c r="B102" s="493"/>
      <c r="C102" s="493"/>
      <c r="D102" s="493"/>
      <c r="E102" s="493"/>
      <c r="F102" s="493"/>
      <c r="G102" s="493"/>
      <c r="H102" s="493"/>
      <c r="I102" s="493"/>
      <c r="J102" s="493"/>
      <c r="K102" s="493"/>
      <c r="L102" s="493"/>
      <c r="M102" s="493"/>
      <c r="N102" s="493"/>
      <c r="O102" s="493"/>
      <c r="P102" s="493"/>
      <c r="Q102" s="493"/>
      <c r="R102" s="493"/>
      <c r="S102" s="493"/>
      <c r="T102" s="493"/>
      <c r="U102" s="481"/>
      <c r="V102" s="479"/>
      <c r="W102" s="495"/>
      <c r="X102" s="495"/>
      <c r="Y102" s="495"/>
      <c r="Z102" s="495"/>
      <c r="AA102" s="495"/>
      <c r="AB102" s="495"/>
      <c r="AC102" s="495"/>
      <c r="AD102" s="495"/>
      <c r="AE102" s="495"/>
      <c r="AF102" s="495"/>
      <c r="AG102" s="495"/>
      <c r="AH102" s="495"/>
      <c r="AI102" s="495"/>
      <c r="AJ102" s="495"/>
      <c r="AK102" s="495"/>
      <c r="AL102" s="495"/>
      <c r="AM102" s="495"/>
      <c r="AN102" s="495"/>
      <c r="AO102" s="495"/>
    </row>
    <row r="103" spans="1:41" ht="14.25" customHeight="1" x14ac:dyDescent="0.25">
      <c r="A103" s="480"/>
      <c r="B103" s="494"/>
      <c r="C103" s="494"/>
      <c r="D103" s="494"/>
      <c r="E103" s="494"/>
      <c r="F103" s="494"/>
      <c r="G103" s="494"/>
      <c r="H103" s="494"/>
      <c r="I103" s="494"/>
      <c r="J103" s="494"/>
      <c r="K103" s="494"/>
      <c r="L103" s="494"/>
      <c r="M103" s="494"/>
      <c r="N103" s="494"/>
      <c r="O103" s="494"/>
      <c r="P103" s="494"/>
      <c r="Q103" s="494"/>
      <c r="R103" s="494"/>
      <c r="S103" s="494"/>
      <c r="T103" s="494"/>
      <c r="U103" s="481"/>
      <c r="V103" s="481"/>
      <c r="W103" s="495"/>
      <c r="X103" s="495"/>
      <c r="Y103" s="495"/>
      <c r="Z103" s="495"/>
      <c r="AA103" s="495"/>
      <c r="AB103" s="495"/>
      <c r="AC103" s="495"/>
      <c r="AD103" s="495"/>
      <c r="AE103" s="495"/>
      <c r="AF103" s="495"/>
      <c r="AG103" s="495"/>
      <c r="AH103" s="495"/>
      <c r="AI103" s="495"/>
      <c r="AJ103" s="495"/>
      <c r="AK103" s="495"/>
      <c r="AL103" s="495"/>
      <c r="AM103" s="495"/>
      <c r="AN103" s="495"/>
      <c r="AO103" s="495"/>
    </row>
    <row r="104" spans="1:41" ht="14.25" customHeight="1" x14ac:dyDescent="0.25">
      <c r="A104" s="482"/>
      <c r="B104" s="483"/>
      <c r="C104" s="483"/>
      <c r="D104" s="483"/>
      <c r="E104" s="483"/>
      <c r="F104" s="483"/>
      <c r="G104" s="483"/>
      <c r="H104" s="483"/>
      <c r="I104" s="483"/>
      <c r="J104" s="483"/>
      <c r="K104" s="483"/>
      <c r="L104" s="483"/>
      <c r="M104" s="483"/>
      <c r="N104" s="483"/>
      <c r="O104" s="483"/>
      <c r="P104" s="483"/>
      <c r="Q104" s="483"/>
      <c r="R104" s="483"/>
      <c r="S104" s="483"/>
      <c r="T104" s="483"/>
      <c r="U104" s="481"/>
      <c r="V104" s="481"/>
      <c r="W104" s="495"/>
      <c r="X104" s="495"/>
      <c r="Y104" s="495"/>
      <c r="Z104" s="495"/>
      <c r="AA104" s="495"/>
      <c r="AB104" s="495"/>
      <c r="AC104" s="495"/>
      <c r="AD104" s="495"/>
      <c r="AE104" s="495"/>
      <c r="AF104" s="495"/>
      <c r="AG104" s="495"/>
      <c r="AH104" s="495"/>
      <c r="AI104" s="495"/>
      <c r="AJ104" s="495"/>
      <c r="AK104" s="495"/>
      <c r="AL104" s="495"/>
      <c r="AM104" s="495"/>
      <c r="AN104" s="495"/>
      <c r="AO104" s="495"/>
    </row>
    <row r="105" spans="1:41" ht="14.25" customHeight="1" x14ac:dyDescent="0.25">
      <c r="A105" s="994"/>
      <c r="B105" s="493"/>
      <c r="C105" s="493"/>
      <c r="D105" s="493"/>
      <c r="E105" s="493"/>
      <c r="F105" s="493"/>
      <c r="G105" s="493"/>
      <c r="H105" s="493"/>
      <c r="I105" s="493"/>
      <c r="J105" s="493"/>
      <c r="K105" s="493"/>
      <c r="L105" s="493"/>
      <c r="M105" s="493"/>
      <c r="N105" s="493"/>
      <c r="O105" s="493"/>
      <c r="P105" s="493"/>
      <c r="Q105" s="493"/>
      <c r="R105" s="493"/>
      <c r="S105" s="493"/>
      <c r="T105" s="493"/>
      <c r="U105" s="481"/>
      <c r="V105" s="481"/>
      <c r="W105" s="495"/>
      <c r="X105" s="495"/>
      <c r="Y105" s="495"/>
      <c r="Z105" s="495"/>
      <c r="AA105" s="495"/>
      <c r="AB105" s="495"/>
      <c r="AC105" s="495"/>
      <c r="AD105" s="495"/>
      <c r="AE105" s="495"/>
      <c r="AF105" s="495"/>
      <c r="AG105" s="495"/>
      <c r="AH105" s="495"/>
      <c r="AI105" s="495"/>
      <c r="AJ105" s="495"/>
      <c r="AK105" s="495"/>
      <c r="AL105" s="495"/>
      <c r="AM105" s="495"/>
      <c r="AN105" s="495"/>
      <c r="AO105" s="495"/>
    </row>
    <row r="106" spans="1:41" ht="14.25" customHeight="1" x14ac:dyDescent="0.25">
      <c r="A106" s="484"/>
      <c r="B106" s="493"/>
      <c r="C106" s="493"/>
      <c r="D106" s="493"/>
      <c r="E106" s="493"/>
      <c r="F106" s="493"/>
      <c r="G106" s="493"/>
      <c r="H106" s="493"/>
      <c r="I106" s="493"/>
      <c r="J106" s="493"/>
      <c r="K106" s="493"/>
      <c r="L106" s="493"/>
      <c r="M106" s="493"/>
      <c r="N106" s="493"/>
      <c r="O106" s="493"/>
      <c r="P106" s="493"/>
      <c r="Q106" s="493"/>
      <c r="R106" s="493"/>
      <c r="S106" s="493"/>
      <c r="T106" s="493"/>
      <c r="U106" s="481"/>
      <c r="V106" s="480"/>
      <c r="W106" s="494"/>
      <c r="X106" s="494"/>
      <c r="Y106" s="494"/>
      <c r="Z106" s="494"/>
      <c r="AA106" s="494"/>
      <c r="AB106" s="494"/>
      <c r="AC106" s="494"/>
      <c r="AD106" s="494"/>
      <c r="AE106" s="494"/>
      <c r="AF106" s="494"/>
      <c r="AG106" s="494"/>
      <c r="AH106" s="494"/>
      <c r="AI106" s="494"/>
      <c r="AJ106" s="494"/>
      <c r="AK106" s="494"/>
      <c r="AL106" s="494"/>
      <c r="AM106" s="494"/>
      <c r="AN106" s="494"/>
      <c r="AO106" s="494"/>
    </row>
    <row r="107" spans="1:41" ht="14.25" customHeight="1" x14ac:dyDescent="0.25">
      <c r="A107" s="482"/>
      <c r="B107" s="493"/>
      <c r="C107" s="493"/>
      <c r="D107" s="493"/>
      <c r="E107" s="493"/>
      <c r="F107" s="493"/>
      <c r="G107" s="493"/>
      <c r="H107" s="493"/>
      <c r="I107" s="493"/>
      <c r="J107" s="493"/>
      <c r="K107" s="493"/>
      <c r="L107" s="493"/>
      <c r="M107" s="493"/>
      <c r="N107" s="493"/>
      <c r="O107" s="493"/>
      <c r="P107" s="493"/>
      <c r="Q107" s="493"/>
      <c r="R107" s="493"/>
      <c r="S107" s="493"/>
      <c r="T107" s="493"/>
      <c r="U107" s="481"/>
      <c r="V107" s="480"/>
      <c r="W107" s="487"/>
      <c r="X107" s="481"/>
      <c r="Y107" s="481"/>
      <c r="Z107" s="481"/>
      <c r="AA107" s="481"/>
      <c r="AB107" s="481"/>
      <c r="AC107" s="481"/>
      <c r="AD107" s="481"/>
      <c r="AE107" s="481"/>
      <c r="AF107" s="481"/>
      <c r="AG107" s="481"/>
      <c r="AH107" s="481"/>
      <c r="AI107" s="481"/>
      <c r="AJ107" s="481"/>
      <c r="AK107" s="481"/>
      <c r="AL107" s="481"/>
      <c r="AM107" s="481"/>
      <c r="AN107" s="481"/>
      <c r="AO107" s="481"/>
    </row>
    <row r="108" spans="1:41" ht="14.25" customHeight="1" x14ac:dyDescent="0.25">
      <c r="A108" s="484"/>
      <c r="B108" s="493"/>
      <c r="C108" s="493"/>
      <c r="D108" s="493"/>
      <c r="E108" s="493"/>
      <c r="F108" s="493"/>
      <c r="G108" s="493"/>
      <c r="H108" s="493"/>
      <c r="I108" s="493"/>
      <c r="J108" s="493"/>
      <c r="K108" s="493"/>
      <c r="L108" s="493"/>
      <c r="M108" s="493"/>
      <c r="N108" s="493"/>
      <c r="O108" s="493"/>
      <c r="P108" s="493"/>
      <c r="Q108" s="493"/>
      <c r="R108" s="493"/>
      <c r="S108" s="493"/>
      <c r="T108" s="493"/>
      <c r="U108" s="479"/>
      <c r="V108" s="479"/>
      <c r="W108" s="493"/>
      <c r="X108" s="493"/>
      <c r="Y108" s="493"/>
      <c r="Z108" s="493"/>
      <c r="AA108" s="493"/>
      <c r="AB108" s="493"/>
      <c r="AC108" s="493"/>
      <c r="AD108" s="493"/>
      <c r="AE108" s="493"/>
      <c r="AF108" s="493"/>
      <c r="AG108" s="493"/>
      <c r="AH108" s="493"/>
      <c r="AI108" s="493"/>
      <c r="AJ108" s="493"/>
      <c r="AK108" s="493"/>
      <c r="AL108" s="493"/>
      <c r="AM108" s="493"/>
      <c r="AN108" s="493"/>
      <c r="AO108" s="493"/>
    </row>
    <row r="109" spans="1:41" ht="14.25" customHeight="1" x14ac:dyDescent="0.25">
      <c r="A109" s="484"/>
      <c r="B109" s="493"/>
      <c r="C109" s="493"/>
      <c r="D109" s="493"/>
      <c r="E109" s="493"/>
      <c r="F109" s="493"/>
      <c r="G109" s="493"/>
      <c r="H109" s="493"/>
      <c r="I109" s="493"/>
      <c r="J109" s="493"/>
      <c r="K109" s="493"/>
      <c r="L109" s="493"/>
      <c r="M109" s="493"/>
      <c r="N109" s="493"/>
      <c r="O109" s="493"/>
      <c r="P109" s="493"/>
      <c r="Q109" s="493"/>
      <c r="R109" s="493"/>
      <c r="S109" s="493"/>
      <c r="T109" s="493"/>
      <c r="U109" s="481"/>
      <c r="V109" s="481"/>
      <c r="W109" s="493"/>
      <c r="X109" s="493"/>
      <c r="Y109" s="493"/>
      <c r="Z109" s="493"/>
      <c r="AA109" s="493"/>
      <c r="AB109" s="493"/>
      <c r="AC109" s="493"/>
      <c r="AD109" s="493"/>
      <c r="AE109" s="493"/>
      <c r="AF109" s="493"/>
      <c r="AG109" s="493"/>
      <c r="AH109" s="493"/>
      <c r="AI109" s="493"/>
      <c r="AJ109" s="493"/>
      <c r="AK109" s="493"/>
      <c r="AL109" s="493"/>
      <c r="AM109" s="493"/>
      <c r="AN109" s="493"/>
      <c r="AO109" s="493"/>
    </row>
    <row r="110" spans="1:41" ht="14.25" customHeight="1" x14ac:dyDescent="0.25">
      <c r="A110" s="482"/>
      <c r="B110" s="493"/>
      <c r="C110" s="493"/>
      <c r="D110" s="493"/>
      <c r="E110" s="493"/>
      <c r="F110" s="493"/>
      <c r="G110" s="493"/>
      <c r="H110" s="493"/>
      <c r="I110" s="493"/>
      <c r="J110" s="493"/>
      <c r="K110" s="493"/>
      <c r="L110" s="493"/>
      <c r="M110" s="493"/>
      <c r="N110" s="493"/>
      <c r="O110" s="493"/>
      <c r="P110" s="493"/>
      <c r="Q110" s="493"/>
      <c r="R110" s="493"/>
      <c r="S110" s="493"/>
      <c r="T110" s="493"/>
      <c r="U110" s="481"/>
      <c r="V110" s="481"/>
      <c r="W110" s="493"/>
      <c r="X110" s="493"/>
      <c r="Y110" s="493"/>
      <c r="Z110" s="493"/>
      <c r="AA110" s="493"/>
      <c r="AB110" s="493"/>
      <c r="AC110" s="493"/>
      <c r="AD110" s="493"/>
      <c r="AE110" s="493"/>
      <c r="AF110" s="493"/>
      <c r="AG110" s="493"/>
      <c r="AH110" s="493"/>
      <c r="AI110" s="493"/>
      <c r="AJ110" s="493"/>
      <c r="AK110" s="493"/>
      <c r="AL110" s="493"/>
      <c r="AM110" s="493"/>
      <c r="AN110" s="493"/>
      <c r="AO110" s="493"/>
    </row>
    <row r="111" spans="1:41" ht="14.25" customHeight="1" x14ac:dyDescent="0.25">
      <c r="A111" s="482"/>
      <c r="B111" s="493"/>
      <c r="C111" s="493"/>
      <c r="D111" s="493"/>
      <c r="E111" s="493"/>
      <c r="F111" s="493"/>
      <c r="G111" s="493"/>
      <c r="H111" s="493"/>
      <c r="I111" s="493"/>
      <c r="J111" s="493"/>
      <c r="K111" s="493"/>
      <c r="L111" s="493"/>
      <c r="M111" s="493"/>
      <c r="N111" s="493"/>
      <c r="O111" s="493"/>
      <c r="P111" s="493"/>
      <c r="Q111" s="493"/>
      <c r="R111" s="493"/>
      <c r="S111" s="493"/>
      <c r="T111" s="493"/>
      <c r="U111" s="481"/>
      <c r="V111" s="481"/>
      <c r="W111" s="493"/>
      <c r="X111" s="493"/>
      <c r="Y111" s="493"/>
      <c r="Z111" s="493"/>
      <c r="AA111" s="493"/>
      <c r="AB111" s="493"/>
      <c r="AC111" s="493"/>
      <c r="AD111" s="493"/>
      <c r="AE111" s="493"/>
      <c r="AF111" s="493"/>
      <c r="AG111" s="493"/>
      <c r="AH111" s="493"/>
      <c r="AI111" s="493"/>
      <c r="AJ111" s="493"/>
      <c r="AK111" s="493"/>
      <c r="AL111" s="493"/>
      <c r="AM111" s="493"/>
      <c r="AN111" s="493"/>
      <c r="AO111" s="493"/>
    </row>
    <row r="112" spans="1:41" ht="14.25" customHeight="1" x14ac:dyDescent="0.25">
      <c r="A112" s="994"/>
      <c r="B112" s="493"/>
      <c r="C112" s="493"/>
      <c r="D112" s="493"/>
      <c r="E112" s="493"/>
      <c r="F112" s="493"/>
      <c r="G112" s="493"/>
      <c r="H112" s="493"/>
      <c r="I112" s="493"/>
      <c r="J112" s="493"/>
      <c r="K112" s="493"/>
      <c r="L112" s="493"/>
      <c r="M112" s="493"/>
      <c r="N112" s="493"/>
      <c r="O112" s="493"/>
      <c r="P112" s="493"/>
      <c r="Q112" s="493"/>
      <c r="R112" s="493"/>
      <c r="S112" s="493"/>
      <c r="T112" s="493"/>
      <c r="U112" s="481"/>
      <c r="V112" s="481"/>
      <c r="W112" s="493"/>
      <c r="X112" s="493"/>
      <c r="Y112" s="493"/>
      <c r="Z112" s="493"/>
      <c r="AA112" s="493"/>
      <c r="AB112" s="493"/>
      <c r="AC112" s="493"/>
      <c r="AD112" s="493"/>
      <c r="AE112" s="493"/>
      <c r="AF112" s="493"/>
      <c r="AG112" s="493"/>
      <c r="AH112" s="493"/>
      <c r="AI112" s="493"/>
      <c r="AJ112" s="493"/>
      <c r="AK112" s="493"/>
      <c r="AL112" s="493"/>
      <c r="AM112" s="493"/>
      <c r="AN112" s="493"/>
      <c r="AO112" s="493"/>
    </row>
    <row r="113" spans="1:41" ht="14.25" customHeight="1" x14ac:dyDescent="0.25">
      <c r="A113" s="994"/>
      <c r="B113" s="493"/>
      <c r="C113" s="493"/>
      <c r="D113" s="493"/>
      <c r="E113" s="493"/>
      <c r="F113" s="493"/>
      <c r="G113" s="493"/>
      <c r="H113" s="493"/>
      <c r="I113" s="493"/>
      <c r="J113" s="493"/>
      <c r="K113" s="493"/>
      <c r="L113" s="493"/>
      <c r="M113" s="493"/>
      <c r="N113" s="493"/>
      <c r="O113" s="493"/>
      <c r="P113" s="493"/>
      <c r="Q113" s="493"/>
      <c r="R113" s="493"/>
      <c r="S113" s="493"/>
      <c r="T113" s="493"/>
      <c r="U113" s="479"/>
      <c r="V113" s="481"/>
      <c r="W113" s="486"/>
      <c r="X113" s="486"/>
      <c r="Y113" s="486"/>
      <c r="Z113" s="486"/>
      <c r="AA113" s="486"/>
      <c r="AB113" s="486"/>
      <c r="AC113" s="486"/>
      <c r="AD113" s="486"/>
      <c r="AE113" s="486"/>
      <c r="AF113" s="486"/>
      <c r="AG113" s="486"/>
      <c r="AH113" s="486"/>
      <c r="AI113" s="486"/>
      <c r="AJ113" s="486"/>
      <c r="AK113" s="486"/>
      <c r="AL113" s="486"/>
      <c r="AM113" s="486"/>
      <c r="AN113" s="486"/>
      <c r="AO113" s="486"/>
    </row>
    <row r="114" spans="1:41" ht="14.25" customHeight="1" x14ac:dyDescent="0.25">
      <c r="A114" s="994"/>
      <c r="B114" s="493"/>
      <c r="C114" s="493"/>
      <c r="D114" s="493"/>
      <c r="E114" s="493"/>
      <c r="F114" s="493"/>
      <c r="G114" s="493"/>
      <c r="H114" s="493"/>
      <c r="I114" s="493"/>
      <c r="J114" s="493"/>
      <c r="K114" s="493"/>
      <c r="L114" s="493"/>
      <c r="M114" s="493"/>
      <c r="N114" s="493"/>
      <c r="O114" s="493"/>
      <c r="P114" s="493"/>
      <c r="Q114" s="493"/>
      <c r="R114" s="493"/>
      <c r="S114" s="493"/>
      <c r="T114" s="493"/>
      <c r="U114" s="481"/>
      <c r="V114" s="994"/>
      <c r="W114" s="994"/>
      <c r="X114" s="994"/>
      <c r="Y114" s="994"/>
      <c r="Z114" s="994"/>
      <c r="AA114" s="994"/>
      <c r="AB114" s="994"/>
      <c r="AC114" s="994"/>
      <c r="AD114" s="994"/>
      <c r="AE114" s="994"/>
      <c r="AF114" s="994"/>
      <c r="AG114" s="994"/>
      <c r="AH114" s="994"/>
      <c r="AI114" s="994"/>
      <c r="AJ114" s="994"/>
      <c r="AK114" s="994"/>
      <c r="AL114" s="994"/>
      <c r="AM114" s="994"/>
      <c r="AN114" s="994"/>
      <c r="AO114" s="994"/>
    </row>
    <row r="115" spans="1:41" ht="14.25" customHeight="1" x14ac:dyDescent="0.25">
      <c r="U115" s="113"/>
    </row>
    <row r="116" spans="1:41" ht="14.25" customHeight="1" x14ac:dyDescent="0.25">
      <c r="U116" s="113"/>
    </row>
    <row r="117" spans="1:41" ht="14.25" customHeight="1" x14ac:dyDescent="0.25">
      <c r="U117" s="113"/>
    </row>
    <row r="118" spans="1:41" ht="14.25" customHeight="1" x14ac:dyDescent="0.25">
      <c r="U118" s="113"/>
    </row>
    <row r="119" spans="1:41" ht="14.25" customHeight="1" x14ac:dyDescent="0.25">
      <c r="U119" s="113"/>
    </row>
    <row r="120" spans="1:41" ht="14.25" customHeight="1" x14ac:dyDescent="0.25">
      <c r="U120" s="114"/>
    </row>
    <row r="121" spans="1:41" ht="14.25" customHeight="1" x14ac:dyDescent="0.25">
      <c r="U121" s="113"/>
    </row>
    <row r="122" spans="1:41" ht="14.25" customHeight="1" x14ac:dyDescent="0.25">
      <c r="U122" s="113"/>
    </row>
    <row r="123" spans="1:41" ht="14.25" customHeight="1" x14ac:dyDescent="0.25">
      <c r="U123" s="113"/>
    </row>
    <row r="124" spans="1:41" ht="14.25" customHeight="1" x14ac:dyDescent="0.25">
      <c r="U124" s="113"/>
    </row>
    <row r="125" spans="1:41" ht="14.25" customHeight="1" x14ac:dyDescent="0.25">
      <c r="U125" s="113"/>
    </row>
    <row r="126" spans="1:41" ht="14.25" customHeight="1" x14ac:dyDescent="0.25">
      <c r="U126" s="113"/>
    </row>
  </sheetData>
  <sheetProtection password="EC30" sheet="1" objects="1" scenarios="1" formatRows="0" insertRows="0"/>
  <mergeCells count="202">
    <mergeCell ref="D5:G5"/>
    <mergeCell ref="AH5:AO5"/>
    <mergeCell ref="A6:G6"/>
    <mergeCell ref="AH6:AO6"/>
    <mergeCell ref="A1:AO1"/>
    <mergeCell ref="A2:AO2"/>
    <mergeCell ref="A4:G4"/>
    <mergeCell ref="H4:J4"/>
    <mergeCell ref="R4:V4"/>
    <mergeCell ref="L4:Q4"/>
    <mergeCell ref="W4:AA4"/>
    <mergeCell ref="AH4:AO4"/>
    <mergeCell ref="I5:AF6"/>
    <mergeCell ref="AH7:AO7"/>
    <mergeCell ref="B8:G8"/>
    <mergeCell ref="M8:AG8"/>
    <mergeCell ref="AH8:AO8"/>
    <mergeCell ref="A13:AO13"/>
    <mergeCell ref="A14:AO15"/>
    <mergeCell ref="A16:C18"/>
    <mergeCell ref="D16:R18"/>
    <mergeCell ref="S16:Z17"/>
    <mergeCell ref="AA16:AA18"/>
    <mergeCell ref="AB16:AE18"/>
    <mergeCell ref="AF16:AO17"/>
    <mergeCell ref="S18:V18"/>
    <mergeCell ref="W18:Z18"/>
    <mergeCell ref="A10:G10"/>
    <mergeCell ref="H10:T10"/>
    <mergeCell ref="U10:Y10"/>
    <mergeCell ref="AA10:AF10"/>
    <mergeCell ref="AG10:AI10"/>
    <mergeCell ref="A11:G11"/>
    <mergeCell ref="AA11:AI11"/>
    <mergeCell ref="A7:G7"/>
    <mergeCell ref="M7:AG7"/>
    <mergeCell ref="AF18:AJ18"/>
    <mergeCell ref="AK19:AO19"/>
    <mergeCell ref="D20:R20"/>
    <mergeCell ref="S20:V20"/>
    <mergeCell ref="W20:Z20"/>
    <mergeCell ref="AF20:AJ20"/>
    <mergeCell ref="AK20:AO20"/>
    <mergeCell ref="A20:C20"/>
    <mergeCell ref="D19:R19"/>
    <mergeCell ref="S19:V19"/>
    <mergeCell ref="W19:Z19"/>
    <mergeCell ref="AF19:AJ19"/>
    <mergeCell ref="A19:C19"/>
    <mergeCell ref="AK21:AO21"/>
    <mergeCell ref="A22:C22"/>
    <mergeCell ref="D22:R22"/>
    <mergeCell ref="S22:V22"/>
    <mergeCell ref="W22:Z22"/>
    <mergeCell ref="AF22:AJ22"/>
    <mergeCell ref="AK22:AO22"/>
    <mergeCell ref="A21:C21"/>
    <mergeCell ref="D21:R21"/>
    <mergeCell ref="S21:V21"/>
    <mergeCell ref="W21:Z21"/>
    <mergeCell ref="AF21:AJ21"/>
    <mergeCell ref="AK23:AO23"/>
    <mergeCell ref="A24:C24"/>
    <mergeCell ref="D24:R24"/>
    <mergeCell ref="S24:V24"/>
    <mergeCell ref="W24:Z24"/>
    <mergeCell ref="AF24:AJ24"/>
    <mergeCell ref="AK24:AO24"/>
    <mergeCell ref="A23:C23"/>
    <mergeCell ref="D23:R23"/>
    <mergeCell ref="S23:V23"/>
    <mergeCell ref="W23:Z23"/>
    <mergeCell ref="AF23:AJ23"/>
    <mergeCell ref="AK25:AO25"/>
    <mergeCell ref="A26:C26"/>
    <mergeCell ref="D26:R26"/>
    <mergeCell ref="S26:V26"/>
    <mergeCell ref="W26:Z26"/>
    <mergeCell ref="AF26:AJ26"/>
    <mergeCell ref="AK26:AO26"/>
    <mergeCell ref="A25:C25"/>
    <mergeCell ref="D25:R25"/>
    <mergeCell ref="S25:V25"/>
    <mergeCell ref="W25:Z25"/>
    <mergeCell ref="AF25:AJ25"/>
    <mergeCell ref="AK30:AO30"/>
    <mergeCell ref="A29:C29"/>
    <mergeCell ref="D29:R29"/>
    <mergeCell ref="S29:V29"/>
    <mergeCell ref="W29:Z29"/>
    <mergeCell ref="AF29:AJ29"/>
    <mergeCell ref="AK29:AO29"/>
    <mergeCell ref="AK27:AO27"/>
    <mergeCell ref="A28:C28"/>
    <mergeCell ref="D28:R28"/>
    <mergeCell ref="S28:V28"/>
    <mergeCell ref="W28:Z28"/>
    <mergeCell ref="AF28:AJ28"/>
    <mergeCell ref="AK28:AO28"/>
    <mergeCell ref="A27:C27"/>
    <mergeCell ref="D27:R27"/>
    <mergeCell ref="S27:V27"/>
    <mergeCell ref="W27:Z27"/>
    <mergeCell ref="AF27:AJ27"/>
    <mergeCell ref="A31:C31"/>
    <mergeCell ref="D31:R31"/>
    <mergeCell ref="S31:V31"/>
    <mergeCell ref="W31:Z31"/>
    <mergeCell ref="AF31:AJ31"/>
    <mergeCell ref="A30:C30"/>
    <mergeCell ref="D30:R30"/>
    <mergeCell ref="S30:V30"/>
    <mergeCell ref="W30:Z30"/>
    <mergeCell ref="AF30:AJ30"/>
    <mergeCell ref="A33:C33"/>
    <mergeCell ref="D33:R33"/>
    <mergeCell ref="S33:V33"/>
    <mergeCell ref="W33:Z33"/>
    <mergeCell ref="AF33:AJ33"/>
    <mergeCell ref="A32:C32"/>
    <mergeCell ref="D32:R32"/>
    <mergeCell ref="S32:V32"/>
    <mergeCell ref="W32:Z32"/>
    <mergeCell ref="AF32:AJ32"/>
    <mergeCell ref="A35:C35"/>
    <mergeCell ref="D35:R35"/>
    <mergeCell ref="S35:V35"/>
    <mergeCell ref="W35:Z35"/>
    <mergeCell ref="AF35:AJ35"/>
    <mergeCell ref="A34:C34"/>
    <mergeCell ref="D34:R34"/>
    <mergeCell ref="S34:V34"/>
    <mergeCell ref="W34:Z34"/>
    <mergeCell ref="AF34:AJ34"/>
    <mergeCell ref="AK37:AO37"/>
    <mergeCell ref="A38:C38"/>
    <mergeCell ref="D38:R38"/>
    <mergeCell ref="A36:C36"/>
    <mergeCell ref="D36:R36"/>
    <mergeCell ref="S36:V36"/>
    <mergeCell ref="W36:Z36"/>
    <mergeCell ref="AF36:AJ36"/>
    <mergeCell ref="AK36:AO36"/>
    <mergeCell ref="AB36:AE36"/>
    <mergeCell ref="B56:AO56"/>
    <mergeCell ref="B57:AO57"/>
    <mergeCell ref="B58:AO58"/>
    <mergeCell ref="B59:AO59"/>
    <mergeCell ref="H49:N50"/>
    <mergeCell ref="O49:AA50"/>
    <mergeCell ref="AB49:AH49"/>
    <mergeCell ref="AI49:AO49"/>
    <mergeCell ref="B54:AO54"/>
    <mergeCell ref="B55:AO55"/>
    <mergeCell ref="AK35:AO35"/>
    <mergeCell ref="AK33:AO33"/>
    <mergeCell ref="AK31:AO31"/>
    <mergeCell ref="AF39:AJ39"/>
    <mergeCell ref="AK39:AO39"/>
    <mergeCell ref="AF41:AO42"/>
    <mergeCell ref="I46:U46"/>
    <mergeCell ref="A48:G48"/>
    <mergeCell ref="H48:N48"/>
    <mergeCell ref="O48:AA48"/>
    <mergeCell ref="AB48:AH48"/>
    <mergeCell ref="AI48:AO48"/>
    <mergeCell ref="L44:N44"/>
    <mergeCell ref="S38:V38"/>
    <mergeCell ref="W38:Z38"/>
    <mergeCell ref="AF38:AJ38"/>
    <mergeCell ref="AK38:AO38"/>
    <mergeCell ref="A37:C37"/>
    <mergeCell ref="D37:R37"/>
    <mergeCell ref="S37:V37"/>
    <mergeCell ref="W37:Z37"/>
    <mergeCell ref="AF37:AJ37"/>
    <mergeCell ref="AB37:AE37"/>
    <mergeCell ref="AB38:AE38"/>
    <mergeCell ref="AQ34:AU36"/>
    <mergeCell ref="AQ30:AU31"/>
    <mergeCell ref="AQ32:AU32"/>
    <mergeCell ref="AQ33:AU33"/>
    <mergeCell ref="AK18:AO18"/>
    <mergeCell ref="AB19:AE19"/>
    <mergeCell ref="AB20:AE20"/>
    <mergeCell ref="AB21:AE21"/>
    <mergeCell ref="AB22:AE22"/>
    <mergeCell ref="AB23:AE23"/>
    <mergeCell ref="AB24:AE24"/>
    <mergeCell ref="AB25:AE25"/>
    <mergeCell ref="AB26:AE26"/>
    <mergeCell ref="AB27:AE27"/>
    <mergeCell ref="AB28:AE28"/>
    <mergeCell ref="AB29:AE29"/>
    <mergeCell ref="AB30:AE30"/>
    <mergeCell ref="AB31:AE31"/>
    <mergeCell ref="AB32:AE32"/>
    <mergeCell ref="AB33:AE33"/>
    <mergeCell ref="AB34:AE34"/>
    <mergeCell ref="AB35:AE35"/>
    <mergeCell ref="AK34:AO34"/>
    <mergeCell ref="AK32:AO32"/>
  </mergeCells>
  <conditionalFormatting sqref="R4 L4 W4">
    <cfRule type="expression" dxfId="340" priority="3" stopIfTrue="1">
      <formula>L4&lt;&gt;TypeChantier</formula>
    </cfRule>
  </conditionalFormatting>
  <conditionalFormatting sqref="AF20:AO38">
    <cfRule type="cellIs" dxfId="339" priority="2" stopIfTrue="1" operator="equal">
      <formula>0</formula>
    </cfRule>
  </conditionalFormatting>
  <conditionalFormatting sqref="X44">
    <cfRule type="expression" dxfId="338" priority="5" stopIfTrue="1">
      <formula>#REF!&lt;&gt;0</formula>
    </cfRule>
  </conditionalFormatting>
  <conditionalFormatting sqref="B58:AO58">
    <cfRule type="expression" dxfId="337" priority="6">
      <formula>$L$44&lt;0</formula>
    </cfRule>
  </conditionalFormatting>
  <conditionalFormatting sqref="AF19:AO19">
    <cfRule type="cellIs" dxfId="336" priority="1" stopIfTrue="1" operator="equal">
      <formula>0</formula>
    </cfRule>
  </conditionalFormatting>
  <dataValidations count="1">
    <dataValidation type="list" allowBlank="1" showInputMessage="1" showErrorMessage="1" sqref="AR1" xr:uid="{00000000-0002-0000-1400-000000000000}">
      <formula1>"FR,NL"</formula1>
    </dataValidation>
  </dataValidations>
  <pageMargins left="0.19685039370078741" right="0.19685039370078741" top="0.19685039370078741" bottom="0.19685039370078741" header="0" footer="0"/>
  <pageSetup paperSize="9" scale="97" fitToHeight="0" orientation="portrait" r:id="rId1"/>
  <headerFooter alignWithMargins="0"/>
  <rowBreaks count="1" manualBreakCount="1">
    <brk id="59" max="40" man="1"/>
  </rowBreaks>
  <drawing r:id="rId2"/>
  <legacyDrawing r:id="rId3"/>
  <oleObjects>
    <mc:AlternateContent xmlns:mc="http://schemas.openxmlformats.org/markup-compatibility/2006">
      <mc:Choice Requires="x14">
        <oleObject progId="Document" shapeId="37899" r:id="rId4">
          <objectPr defaultSize="0" autoPict="0" r:id="rId5">
            <anchor moveWithCells="1">
              <from>
                <xdr:col>0</xdr:col>
                <xdr:colOff>60960</xdr:colOff>
                <xdr:row>60</xdr:row>
                <xdr:rowOff>7620</xdr:rowOff>
              </from>
              <to>
                <xdr:col>38</xdr:col>
                <xdr:colOff>160020</xdr:colOff>
                <xdr:row>108</xdr:row>
                <xdr:rowOff>83820</xdr:rowOff>
              </to>
            </anchor>
          </objectPr>
        </oleObject>
      </mc:Choice>
      <mc:Fallback>
        <oleObject progId="Document" shapeId="37899" r:id="rId4"/>
      </mc:Fallback>
    </mc:AlternateContent>
  </oleObjects>
  <extLst>
    <ext xmlns:x14="http://schemas.microsoft.com/office/spreadsheetml/2009/9/main" uri="{CCE6A557-97BC-4b89-ADB6-D9C93CAAB3DF}">
      <x14:dataValidations xmlns:xm="http://schemas.microsoft.com/office/excel/2006/main" count="2">
        <x14:dataValidation type="list" allowBlank="1" xr:uid="{00000000-0002-0000-1400-000001000000}">
          <x14:formula1>
            <xm:f>MR!$A:$A</xm:f>
          </x14:formula1>
          <xm:sqref>A21:C38</xm:sqref>
        </x14:dataValidation>
        <x14:dataValidation type="list" xr:uid="{00000000-0002-0000-1400-000002000000}">
          <x14:formula1>
            <xm:f>MR!$A:$A</xm:f>
          </x14:formula1>
          <xm:sqref>A20:C20</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outlinePr summaryBelow="0"/>
    <pageSetUpPr fitToPage="1"/>
  </sheetPr>
  <dimension ref="A1:CU126"/>
  <sheetViews>
    <sheetView zoomScaleNormal="100" zoomScaleSheetLayoutView="70" workbookViewId="0">
      <selection activeCell="AG10" sqref="AG10:AI10"/>
    </sheetView>
  </sheetViews>
  <sheetFormatPr baseColWidth="10" defaultColWidth="11.44140625" defaultRowHeight="13.2" x14ac:dyDescent="0.25"/>
  <cols>
    <col min="1" max="3" width="2.88671875" style="917" customWidth="1"/>
    <col min="4" max="26" width="2.44140625" style="917" customWidth="1"/>
    <col min="27" max="27" width="5.5546875" style="917" customWidth="1"/>
    <col min="28" max="31" width="2.5546875" style="917" customWidth="1"/>
    <col min="32" max="41" width="2.44140625" style="917" customWidth="1"/>
    <col min="42" max="42" width="7.5546875" style="917" customWidth="1"/>
    <col min="43" max="45" width="11.44140625" style="256" customWidth="1"/>
    <col min="46" max="46" width="11.44140625" style="175" customWidth="1"/>
    <col min="47" max="47" width="15.44140625" style="175" customWidth="1"/>
    <col min="48" max="16384" width="11.44140625" style="917"/>
  </cols>
  <sheetData>
    <row r="1" spans="1:51" s="89" customFormat="1" ht="17.399999999999999" x14ac:dyDescent="0.3">
      <c r="A1" s="1769" t="s">
        <v>186</v>
      </c>
      <c r="B1" s="1769"/>
      <c r="C1" s="1769"/>
      <c r="D1" s="1769"/>
      <c r="E1" s="1769"/>
      <c r="F1" s="1769"/>
      <c r="G1" s="1769"/>
      <c r="H1" s="1769"/>
      <c r="I1" s="1769"/>
      <c r="J1" s="1769"/>
      <c r="K1" s="1769"/>
      <c r="L1" s="1769"/>
      <c r="M1" s="1769"/>
      <c r="N1" s="1769"/>
      <c r="O1" s="1769"/>
      <c r="P1" s="1769"/>
      <c r="Q1" s="1769"/>
      <c r="R1" s="1769"/>
      <c r="S1" s="1769"/>
      <c r="T1" s="1769"/>
      <c r="U1" s="1769"/>
      <c r="V1" s="1769"/>
      <c r="W1" s="1769"/>
      <c r="X1" s="1769"/>
      <c r="Y1" s="1769"/>
      <c r="Z1" s="1769"/>
      <c r="AA1" s="1769"/>
      <c r="AB1" s="1769"/>
      <c r="AC1" s="1769"/>
      <c r="AD1" s="1769"/>
      <c r="AE1" s="1769"/>
      <c r="AF1" s="1769"/>
      <c r="AG1" s="1769"/>
      <c r="AH1" s="1769"/>
      <c r="AI1" s="1769"/>
      <c r="AJ1" s="1769"/>
      <c r="AK1" s="1769"/>
      <c r="AL1" s="1769"/>
      <c r="AM1" s="1769"/>
      <c r="AN1" s="1769"/>
      <c r="AO1" s="1769"/>
      <c r="AR1" s="256"/>
      <c r="AT1" s="239"/>
      <c r="AU1" s="239"/>
    </row>
    <row r="2" spans="1:51" s="92" customFormat="1" ht="17.399999999999999" x14ac:dyDescent="0.3">
      <c r="A2" s="1770" t="s">
        <v>442</v>
      </c>
      <c r="B2" s="1770"/>
      <c r="C2" s="1770"/>
      <c r="D2" s="1770"/>
      <c r="E2" s="1770"/>
      <c r="F2" s="1770"/>
      <c r="G2" s="1770"/>
      <c r="H2" s="1770"/>
      <c r="I2" s="1770"/>
      <c r="J2" s="1770"/>
      <c r="K2" s="1770"/>
      <c r="L2" s="1770"/>
      <c r="M2" s="1770"/>
      <c r="N2" s="1770"/>
      <c r="O2" s="1770"/>
      <c r="P2" s="1770"/>
      <c r="Q2" s="1770"/>
      <c r="R2" s="1770"/>
      <c r="S2" s="1770"/>
      <c r="T2" s="1770"/>
      <c r="U2" s="1770"/>
      <c r="V2" s="1770"/>
      <c r="W2" s="1770"/>
      <c r="X2" s="1770"/>
      <c r="Y2" s="1770"/>
      <c r="Z2" s="1770"/>
      <c r="AA2" s="1770"/>
      <c r="AB2" s="1770"/>
      <c r="AC2" s="1770"/>
      <c r="AD2" s="1770"/>
      <c r="AE2" s="1770"/>
      <c r="AF2" s="1770"/>
      <c r="AG2" s="1770"/>
      <c r="AH2" s="1770"/>
      <c r="AI2" s="1770"/>
      <c r="AJ2" s="1770"/>
      <c r="AK2" s="1770"/>
      <c r="AL2" s="1770"/>
      <c r="AM2" s="1770"/>
      <c r="AN2" s="1770"/>
      <c r="AO2" s="1770"/>
      <c r="AR2" s="257"/>
      <c r="AT2" s="240"/>
      <c r="AU2" s="240"/>
    </row>
    <row r="3" spans="1:51" x14ac:dyDescent="0.25">
      <c r="A3" s="917" t="str">
        <f>données!A5</f>
        <v>version 2021 (1)</v>
      </c>
      <c r="AR3" s="258"/>
    </row>
    <row r="4" spans="1:51" x14ac:dyDescent="0.25">
      <c r="A4" s="1620" t="s">
        <v>100</v>
      </c>
      <c r="B4" s="1620"/>
      <c r="C4" s="1620"/>
      <c r="D4" s="1620"/>
      <c r="E4" s="1620"/>
      <c r="F4" s="1620"/>
      <c r="G4" s="1780"/>
      <c r="H4" s="1519" t="s">
        <v>97</v>
      </c>
      <c r="I4" s="1520"/>
      <c r="J4" s="1520"/>
      <c r="K4" s="269"/>
      <c r="L4" s="1647" t="s">
        <v>488</v>
      </c>
      <c r="M4" s="1647"/>
      <c r="N4" s="1647"/>
      <c r="O4" s="1647"/>
      <c r="P4" s="1647"/>
      <c r="Q4" s="1647"/>
      <c r="R4" s="1647" t="s">
        <v>484</v>
      </c>
      <c r="S4" s="1647"/>
      <c r="T4" s="1647"/>
      <c r="U4" s="1647"/>
      <c r="V4" s="1647"/>
      <c r="W4" s="1647" t="s">
        <v>489</v>
      </c>
      <c r="X4" s="1647"/>
      <c r="Y4" s="1647"/>
      <c r="Z4" s="1647"/>
      <c r="AA4" s="1647"/>
      <c r="AB4" s="1133" t="s">
        <v>42</v>
      </c>
      <c r="AC4" s="1276"/>
      <c r="AD4" s="1276"/>
      <c r="AE4" s="1276"/>
      <c r="AF4" s="1276"/>
      <c r="AG4" s="1134"/>
      <c r="AH4" s="1621" t="s">
        <v>101</v>
      </c>
      <c r="AI4" s="1622"/>
      <c r="AJ4" s="1622"/>
      <c r="AK4" s="1622"/>
      <c r="AL4" s="1622"/>
      <c r="AM4" s="1622"/>
      <c r="AN4" s="1622"/>
      <c r="AO4" s="1622"/>
      <c r="AP4" s="20"/>
      <c r="AQ4" s="259"/>
      <c r="AR4" s="258"/>
    </row>
    <row r="5" spans="1:51" ht="12.75" customHeight="1" x14ac:dyDescent="0.25">
      <c r="A5" s="1123" t="s">
        <v>137</v>
      </c>
      <c r="B5" s="1123"/>
      <c r="C5" s="1123"/>
      <c r="D5" s="1744">
        <f>données!D7</f>
        <v>0</v>
      </c>
      <c r="E5" s="1744"/>
      <c r="F5" s="1744"/>
      <c r="G5" s="1779"/>
      <c r="H5" s="269" t="s">
        <v>141</v>
      </c>
      <c r="I5" s="1701">
        <f>données!$J$7</f>
        <v>0</v>
      </c>
      <c r="J5" s="1701"/>
      <c r="K5" s="1701"/>
      <c r="L5" s="1701"/>
      <c r="M5" s="1701"/>
      <c r="N5" s="1701"/>
      <c r="O5" s="1701"/>
      <c r="P5" s="1701"/>
      <c r="Q5" s="1701"/>
      <c r="R5" s="1701"/>
      <c r="S5" s="1701"/>
      <c r="T5" s="1701"/>
      <c r="U5" s="1701"/>
      <c r="V5" s="1701"/>
      <c r="W5" s="1701"/>
      <c r="X5" s="1701"/>
      <c r="Y5" s="1701"/>
      <c r="Z5" s="1701"/>
      <c r="AA5" s="1701"/>
      <c r="AB5" s="1701"/>
      <c r="AC5" s="1701"/>
      <c r="AD5" s="1701"/>
      <c r="AE5" s="1701"/>
      <c r="AF5" s="1701"/>
      <c r="AG5" s="1382"/>
      <c r="AH5" s="1743">
        <f>données!$AI$7</f>
        <v>0</v>
      </c>
      <c r="AI5" s="1744"/>
      <c r="AJ5" s="1744"/>
      <c r="AK5" s="1744"/>
      <c r="AL5" s="1744"/>
      <c r="AM5" s="1744"/>
      <c r="AN5" s="1744"/>
      <c r="AO5" s="1744"/>
      <c r="AP5" s="994"/>
      <c r="AQ5" s="163"/>
      <c r="AR5" s="258"/>
    </row>
    <row r="6" spans="1:51" ht="12.75" customHeight="1" x14ac:dyDescent="0.25">
      <c r="A6" s="1724">
        <f>données!A8</f>
        <v>0</v>
      </c>
      <c r="B6" s="1724"/>
      <c r="C6" s="1724"/>
      <c r="D6" s="1724"/>
      <c r="E6" s="1724"/>
      <c r="F6" s="1724"/>
      <c r="G6" s="1725"/>
      <c r="H6" s="269" t="s">
        <v>138</v>
      </c>
      <c r="I6" s="1703"/>
      <c r="J6" s="1703"/>
      <c r="K6" s="1703"/>
      <c r="L6" s="1703"/>
      <c r="M6" s="1703"/>
      <c r="N6" s="1703"/>
      <c r="O6" s="1703"/>
      <c r="P6" s="1703"/>
      <c r="Q6" s="1703"/>
      <c r="R6" s="1703"/>
      <c r="S6" s="1703"/>
      <c r="T6" s="1703"/>
      <c r="U6" s="1703"/>
      <c r="V6" s="1703"/>
      <c r="W6" s="1703"/>
      <c r="X6" s="1703"/>
      <c r="Y6" s="1703"/>
      <c r="Z6" s="1703"/>
      <c r="AA6" s="1703"/>
      <c r="AB6" s="1703"/>
      <c r="AC6" s="1703"/>
      <c r="AD6" s="1703"/>
      <c r="AE6" s="1703"/>
      <c r="AF6" s="1703"/>
      <c r="AG6" s="764" t="s">
        <v>44</v>
      </c>
      <c r="AH6" s="1755">
        <f>données!$AI$8</f>
        <v>0</v>
      </c>
      <c r="AI6" s="1756"/>
      <c r="AJ6" s="1756"/>
      <c r="AK6" s="1756"/>
      <c r="AL6" s="1756"/>
      <c r="AM6" s="1756"/>
      <c r="AN6" s="1756"/>
      <c r="AO6" s="1756"/>
      <c r="AP6" s="994"/>
      <c r="AQ6" s="163"/>
      <c r="AR6" s="258"/>
    </row>
    <row r="7" spans="1:51" ht="12.15" customHeight="1" x14ac:dyDescent="0.25">
      <c r="A7" s="1724">
        <f>données!A9</f>
        <v>0</v>
      </c>
      <c r="B7" s="1724"/>
      <c r="C7" s="1724"/>
      <c r="D7" s="1724"/>
      <c r="E7" s="1724"/>
      <c r="F7" s="1724"/>
      <c r="G7" s="1725"/>
      <c r="H7" s="269" t="s">
        <v>140</v>
      </c>
      <c r="I7" s="269"/>
      <c r="J7" s="269"/>
      <c r="K7" s="269"/>
      <c r="L7" s="269"/>
      <c r="M7" s="1695">
        <f>données!$M$9</f>
        <v>0</v>
      </c>
      <c r="N7" s="1695"/>
      <c r="O7" s="1695"/>
      <c r="P7" s="1695"/>
      <c r="Q7" s="1695"/>
      <c r="R7" s="1695"/>
      <c r="S7" s="1695"/>
      <c r="T7" s="1695"/>
      <c r="U7" s="1695"/>
      <c r="V7" s="1695"/>
      <c r="W7" s="1695"/>
      <c r="X7" s="1695"/>
      <c r="Y7" s="1695"/>
      <c r="Z7" s="1695"/>
      <c r="AA7" s="1695"/>
      <c r="AB7" s="1695"/>
      <c r="AC7" s="1695"/>
      <c r="AD7" s="1695"/>
      <c r="AE7" s="1695"/>
      <c r="AF7" s="1695"/>
      <c r="AG7" s="1995"/>
      <c r="AH7" s="1755">
        <f>données!$AI$9</f>
        <v>0</v>
      </c>
      <c r="AI7" s="1756"/>
      <c r="AJ7" s="1756"/>
      <c r="AK7" s="1756"/>
      <c r="AL7" s="1756"/>
      <c r="AM7" s="1756"/>
      <c r="AN7" s="1756"/>
      <c r="AO7" s="1756"/>
      <c r="AP7" s="994"/>
      <c r="AQ7" s="163"/>
      <c r="AR7" s="258"/>
    </row>
    <row r="8" spans="1:51" x14ac:dyDescent="0.25">
      <c r="A8" s="1123" t="s">
        <v>138</v>
      </c>
      <c r="B8" s="1726">
        <f>données!B10</f>
        <v>0</v>
      </c>
      <c r="C8" s="1726"/>
      <c r="D8" s="1726"/>
      <c r="E8" s="1726"/>
      <c r="F8" s="1726"/>
      <c r="G8" s="1727"/>
      <c r="H8" s="269" t="s">
        <v>139</v>
      </c>
      <c r="I8" s="269"/>
      <c r="J8" s="269"/>
      <c r="K8" s="269"/>
      <c r="L8" s="1276"/>
      <c r="M8" s="1728">
        <f>données!$M$10</f>
        <v>0</v>
      </c>
      <c r="N8" s="1728"/>
      <c r="O8" s="1728"/>
      <c r="P8" s="1728"/>
      <c r="Q8" s="1728"/>
      <c r="R8" s="1728"/>
      <c r="S8" s="1728"/>
      <c r="T8" s="1728"/>
      <c r="U8" s="1728"/>
      <c r="V8" s="1728"/>
      <c r="W8" s="1728"/>
      <c r="X8" s="1728"/>
      <c r="Y8" s="1728"/>
      <c r="Z8" s="1728"/>
      <c r="AA8" s="1728"/>
      <c r="AB8" s="1728"/>
      <c r="AC8" s="1728"/>
      <c r="AD8" s="1728"/>
      <c r="AE8" s="1728"/>
      <c r="AF8" s="1728"/>
      <c r="AG8" s="1729"/>
      <c r="AH8" s="1755" t="str">
        <f>IF(données!$AI$10=0,"",données!$AI$10)</f>
        <v/>
      </c>
      <c r="AI8" s="1756"/>
      <c r="AJ8" s="1756"/>
      <c r="AK8" s="1756"/>
      <c r="AL8" s="1756"/>
      <c r="AM8" s="1756"/>
      <c r="AN8" s="1756"/>
      <c r="AO8" s="1756"/>
      <c r="AP8" s="994"/>
      <c r="AQ8" s="163"/>
      <c r="AR8" s="260"/>
      <c r="AS8" s="163"/>
      <c r="AT8" s="213"/>
      <c r="AU8" s="213"/>
      <c r="AV8" s="994"/>
      <c r="AW8" s="994"/>
      <c r="AX8" s="994"/>
      <c r="AY8" s="994"/>
    </row>
    <row r="9" spans="1:51" x14ac:dyDescent="0.25">
      <c r="A9" s="909"/>
      <c r="B9" s="909"/>
      <c r="C9" s="909"/>
      <c r="D9" s="909"/>
      <c r="E9" s="909"/>
      <c r="F9" s="909"/>
      <c r="G9" s="417"/>
      <c r="H9" s="18"/>
      <c r="I9" s="909"/>
      <c r="J9" s="909"/>
      <c r="K9" s="909"/>
      <c r="L9" s="909"/>
      <c r="M9" s="909"/>
      <c r="N9" s="909"/>
      <c r="O9" s="909"/>
      <c r="P9" s="909"/>
      <c r="Q9" s="909"/>
      <c r="R9" s="909"/>
      <c r="S9" s="909"/>
      <c r="T9" s="909"/>
      <c r="U9" s="909"/>
      <c r="V9" s="909"/>
      <c r="W9" s="909"/>
      <c r="X9" s="909"/>
      <c r="Y9" s="909"/>
      <c r="Z9" s="909"/>
      <c r="AA9" s="909"/>
      <c r="AB9" s="909"/>
      <c r="AC9" s="909"/>
      <c r="AD9" s="909"/>
      <c r="AE9" s="909"/>
      <c r="AF9" s="909"/>
      <c r="AG9" s="909"/>
      <c r="AH9" s="176"/>
      <c r="AI9" s="909"/>
      <c r="AJ9" s="909"/>
      <c r="AK9" s="909"/>
      <c r="AL9" s="909"/>
      <c r="AM9" s="909"/>
      <c r="AN9" s="909"/>
      <c r="AO9" s="909"/>
    </row>
    <row r="10" spans="1:51" ht="21" x14ac:dyDescent="0.4">
      <c r="A10" s="1771" t="str">
        <f>'dv1'!A10:E10</f>
        <v>Ed. 2017</v>
      </c>
      <c r="B10" s="1771"/>
      <c r="C10" s="1771"/>
      <c r="D10" s="1771"/>
      <c r="E10" s="1771"/>
      <c r="F10" s="1771"/>
      <c r="G10" s="1636"/>
      <c r="H10" s="2027" t="s">
        <v>18</v>
      </c>
      <c r="I10" s="2028"/>
      <c r="J10" s="2028"/>
      <c r="K10" s="2028"/>
      <c r="L10" s="2028"/>
      <c r="M10" s="2028"/>
      <c r="N10" s="2028"/>
      <c r="O10" s="2028"/>
      <c r="P10" s="2028"/>
      <c r="Q10" s="2028"/>
      <c r="R10" s="2028"/>
      <c r="S10" s="2028"/>
      <c r="T10" s="2028"/>
      <c r="U10" s="1757">
        <v>11</v>
      </c>
      <c r="V10" s="1757"/>
      <c r="W10" s="1757"/>
      <c r="X10" s="1757"/>
      <c r="Y10" s="1757"/>
      <c r="Z10" s="97"/>
      <c r="AA10" s="2029" t="s">
        <v>126</v>
      </c>
      <c r="AB10" s="2030"/>
      <c r="AC10" s="2030"/>
      <c r="AD10" s="2030"/>
      <c r="AE10" s="2030"/>
      <c r="AF10" s="2030"/>
      <c r="AG10" s="1757"/>
      <c r="AH10" s="1757"/>
      <c r="AI10" s="1758"/>
      <c r="AJ10" s="101" t="s">
        <v>156</v>
      </c>
      <c r="AK10" s="98"/>
      <c r="AL10" s="98"/>
      <c r="AM10" s="98"/>
      <c r="AN10" s="98"/>
      <c r="AO10" s="98"/>
    </row>
    <row r="11" spans="1:51" ht="12.75" customHeight="1" x14ac:dyDescent="0.25">
      <c r="A11" s="1648" t="str">
        <f>'dv1'!A11:F11</f>
        <v>(SLRB/MT 2017)</v>
      </c>
      <c r="B11" s="1648"/>
      <c r="C11" s="1648"/>
      <c r="D11" s="1648"/>
      <c r="E11" s="1648"/>
      <c r="F11" s="1648"/>
      <c r="G11" s="1649"/>
      <c r="H11" s="61"/>
      <c r="I11" s="8"/>
      <c r="J11" s="8"/>
      <c r="K11" s="8"/>
      <c r="L11" s="8"/>
      <c r="M11" s="8"/>
      <c r="N11" s="8"/>
      <c r="O11" s="8"/>
      <c r="P11" s="8"/>
      <c r="Q11" s="8"/>
      <c r="R11" s="8"/>
      <c r="S11" s="8"/>
      <c r="T11" s="8"/>
      <c r="U11" s="8"/>
      <c r="V11" s="8"/>
      <c r="W11" s="8"/>
      <c r="X11" s="8"/>
      <c r="Y11" s="8"/>
      <c r="Z11" s="8"/>
      <c r="AA11" s="2048" t="s">
        <v>127</v>
      </c>
      <c r="AB11" s="2049"/>
      <c r="AC11" s="2049"/>
      <c r="AD11" s="2049"/>
      <c r="AE11" s="2049"/>
      <c r="AF11" s="2049"/>
      <c r="AG11" s="2049"/>
      <c r="AH11" s="2049"/>
      <c r="AI11" s="2050"/>
      <c r="AJ11" s="909"/>
      <c r="AK11" s="909"/>
      <c r="AL11" s="909"/>
      <c r="AM11" s="909"/>
      <c r="AN11" s="909"/>
      <c r="AO11" s="909"/>
    </row>
    <row r="12" spans="1:51" ht="12" customHeight="1" x14ac:dyDescent="0.25"/>
    <row r="13" spans="1:51" x14ac:dyDescent="0.25">
      <c r="A13" s="2051" t="s">
        <v>654</v>
      </c>
      <c r="B13" s="2051"/>
      <c r="C13" s="2051"/>
      <c r="D13" s="2051"/>
      <c r="E13" s="2051"/>
      <c r="F13" s="2051"/>
      <c r="G13" s="2051"/>
      <c r="H13" s="2051"/>
      <c r="I13" s="2051"/>
      <c r="J13" s="2051"/>
      <c r="K13" s="2051"/>
      <c r="L13" s="2051"/>
      <c r="M13" s="2051"/>
      <c r="N13" s="2051"/>
      <c r="O13" s="2051"/>
      <c r="P13" s="2051"/>
      <c r="Q13" s="2051"/>
      <c r="R13" s="2051"/>
      <c r="S13" s="2051"/>
      <c r="T13" s="2051"/>
      <c r="U13" s="2051"/>
      <c r="V13" s="2051"/>
      <c r="W13" s="2051"/>
      <c r="X13" s="2051"/>
      <c r="Y13" s="2051"/>
      <c r="Z13" s="2051"/>
      <c r="AA13" s="2051"/>
      <c r="AB13" s="2051"/>
      <c r="AC13" s="2051"/>
      <c r="AD13" s="2051"/>
      <c r="AE13" s="2051"/>
      <c r="AF13" s="2051"/>
      <c r="AG13" s="2051"/>
      <c r="AH13" s="2051"/>
      <c r="AI13" s="2051"/>
      <c r="AJ13" s="2051"/>
      <c r="AK13" s="2051"/>
      <c r="AL13" s="2051"/>
      <c r="AM13" s="2051"/>
      <c r="AN13" s="2051"/>
      <c r="AO13" s="2051"/>
    </row>
    <row r="14" spans="1:51" x14ac:dyDescent="0.25">
      <c r="A14" s="2052" t="s">
        <v>443</v>
      </c>
      <c r="B14" s="2052"/>
      <c r="C14" s="2052"/>
      <c r="D14" s="2052"/>
      <c r="E14" s="2052"/>
      <c r="F14" s="2052"/>
      <c r="G14" s="2052"/>
      <c r="H14" s="2052"/>
      <c r="I14" s="2052"/>
      <c r="J14" s="2052"/>
      <c r="K14" s="2052"/>
      <c r="L14" s="2052"/>
      <c r="M14" s="2052"/>
      <c r="N14" s="2052"/>
      <c r="O14" s="2052"/>
      <c r="P14" s="2052"/>
      <c r="Q14" s="2052"/>
      <c r="R14" s="2052"/>
      <c r="S14" s="2052"/>
      <c r="T14" s="2052"/>
      <c r="U14" s="2052"/>
      <c r="V14" s="2052"/>
      <c r="W14" s="2052"/>
      <c r="X14" s="2052"/>
      <c r="Y14" s="2052"/>
      <c r="Z14" s="2052"/>
      <c r="AA14" s="2052"/>
      <c r="AB14" s="2052"/>
      <c r="AC14" s="2052"/>
      <c r="AD14" s="2052"/>
      <c r="AE14" s="2052"/>
      <c r="AF14" s="2052"/>
      <c r="AG14" s="2052"/>
      <c r="AH14" s="2052"/>
      <c r="AI14" s="2052"/>
      <c r="AJ14" s="2052"/>
      <c r="AK14" s="2052"/>
      <c r="AL14" s="2052"/>
      <c r="AM14" s="2052"/>
      <c r="AN14" s="2052"/>
      <c r="AO14" s="2052"/>
    </row>
    <row r="15" spans="1:51" ht="13.8" thickBot="1" x14ac:dyDescent="0.3">
      <c r="A15" s="2053"/>
      <c r="B15" s="2053"/>
      <c r="C15" s="2053"/>
      <c r="D15" s="2053"/>
      <c r="E15" s="2053"/>
      <c r="F15" s="2053"/>
      <c r="G15" s="2053"/>
      <c r="H15" s="2053"/>
      <c r="I15" s="2053"/>
      <c r="J15" s="2053"/>
      <c r="K15" s="2053"/>
      <c r="L15" s="2053"/>
      <c r="M15" s="2053"/>
      <c r="N15" s="2053"/>
      <c r="O15" s="2053"/>
      <c r="P15" s="2053"/>
      <c r="Q15" s="2053"/>
      <c r="R15" s="2053"/>
      <c r="S15" s="2053"/>
      <c r="T15" s="2053"/>
      <c r="U15" s="2053"/>
      <c r="V15" s="2053"/>
      <c r="W15" s="2053"/>
      <c r="X15" s="2053"/>
      <c r="Y15" s="2053"/>
      <c r="Z15" s="2053"/>
      <c r="AA15" s="2053"/>
      <c r="AB15" s="2053"/>
      <c r="AC15" s="2053"/>
      <c r="AD15" s="2053"/>
      <c r="AE15" s="2053"/>
      <c r="AF15" s="2053"/>
      <c r="AG15" s="2053"/>
      <c r="AH15" s="2053"/>
      <c r="AI15" s="2053"/>
      <c r="AJ15" s="2053"/>
      <c r="AK15" s="2053"/>
      <c r="AL15" s="2053"/>
      <c r="AM15" s="2053"/>
      <c r="AN15" s="2053"/>
      <c r="AO15" s="2053"/>
    </row>
    <row r="16" spans="1:51" ht="10.5" customHeight="1" x14ac:dyDescent="0.25">
      <c r="A16" s="1746" t="s">
        <v>89</v>
      </c>
      <c r="B16" s="1746"/>
      <c r="C16" s="1747"/>
      <c r="D16" s="1737" t="s">
        <v>444</v>
      </c>
      <c r="E16" s="1738"/>
      <c r="F16" s="1738"/>
      <c r="G16" s="1738"/>
      <c r="H16" s="1738"/>
      <c r="I16" s="1738"/>
      <c r="J16" s="1738"/>
      <c r="K16" s="1738"/>
      <c r="L16" s="1738"/>
      <c r="M16" s="1738"/>
      <c r="N16" s="1738"/>
      <c r="O16" s="1738"/>
      <c r="P16" s="1738"/>
      <c r="Q16" s="1738"/>
      <c r="R16" s="1739"/>
      <c r="S16" s="1745" t="s">
        <v>87</v>
      </c>
      <c r="T16" s="1746"/>
      <c r="U16" s="1746"/>
      <c r="V16" s="1746"/>
      <c r="W16" s="1746"/>
      <c r="X16" s="1746"/>
      <c r="Y16" s="1746"/>
      <c r="Z16" s="1747"/>
      <c r="AA16" s="1831" t="s">
        <v>75</v>
      </c>
      <c r="AB16" s="1822" t="s">
        <v>74</v>
      </c>
      <c r="AC16" s="1823"/>
      <c r="AD16" s="1823"/>
      <c r="AE16" s="1824"/>
      <c r="AF16" s="1737" t="s">
        <v>285</v>
      </c>
      <c r="AG16" s="1738"/>
      <c r="AH16" s="1738"/>
      <c r="AI16" s="1738"/>
      <c r="AJ16" s="1738"/>
      <c r="AK16" s="1738"/>
      <c r="AL16" s="1738"/>
      <c r="AM16" s="1738"/>
      <c r="AN16" s="1738"/>
      <c r="AO16" s="1738"/>
      <c r="AP16" s="992"/>
      <c r="AS16" s="1001"/>
    </row>
    <row r="17" spans="1:47" ht="26.4" customHeight="1" x14ac:dyDescent="0.25">
      <c r="A17" s="1774"/>
      <c r="B17" s="1774"/>
      <c r="C17" s="1775"/>
      <c r="D17" s="1589"/>
      <c r="E17" s="1590"/>
      <c r="F17" s="1590"/>
      <c r="G17" s="1590"/>
      <c r="H17" s="1590"/>
      <c r="I17" s="1590"/>
      <c r="J17" s="1590"/>
      <c r="K17" s="1590"/>
      <c r="L17" s="1590"/>
      <c r="M17" s="1590"/>
      <c r="N17" s="1590"/>
      <c r="O17" s="1590"/>
      <c r="P17" s="1590"/>
      <c r="Q17" s="1590"/>
      <c r="R17" s="1591"/>
      <c r="S17" s="1748"/>
      <c r="T17" s="1749"/>
      <c r="U17" s="1749"/>
      <c r="V17" s="1749"/>
      <c r="W17" s="1749"/>
      <c r="X17" s="1749"/>
      <c r="Y17" s="1749"/>
      <c r="Z17" s="1750"/>
      <c r="AA17" s="1832"/>
      <c r="AB17" s="1825"/>
      <c r="AC17" s="1826"/>
      <c r="AD17" s="1826"/>
      <c r="AE17" s="1827"/>
      <c r="AF17" s="1592"/>
      <c r="AG17" s="1593"/>
      <c r="AH17" s="1593"/>
      <c r="AI17" s="1593"/>
      <c r="AJ17" s="1593"/>
      <c r="AK17" s="1593"/>
      <c r="AL17" s="1593"/>
      <c r="AM17" s="1593"/>
      <c r="AN17" s="1593"/>
      <c r="AO17" s="1593"/>
      <c r="AP17" s="994"/>
      <c r="AS17" s="1001"/>
    </row>
    <row r="18" spans="1:47" ht="21.75" customHeight="1" x14ac:dyDescent="0.25">
      <c r="A18" s="1749"/>
      <c r="B18" s="1749"/>
      <c r="C18" s="1750"/>
      <c r="D18" s="1592"/>
      <c r="E18" s="1593"/>
      <c r="F18" s="1593"/>
      <c r="G18" s="1593"/>
      <c r="H18" s="1593"/>
      <c r="I18" s="1593"/>
      <c r="J18" s="1593"/>
      <c r="K18" s="1593"/>
      <c r="L18" s="1593"/>
      <c r="M18" s="1593"/>
      <c r="N18" s="1593"/>
      <c r="O18" s="1593"/>
      <c r="P18" s="1593"/>
      <c r="Q18" s="1593"/>
      <c r="R18" s="1594"/>
      <c r="S18" s="2040" t="s">
        <v>76</v>
      </c>
      <c r="T18" s="2041"/>
      <c r="U18" s="2041"/>
      <c r="V18" s="2042"/>
      <c r="W18" s="2040" t="s">
        <v>77</v>
      </c>
      <c r="X18" s="2041"/>
      <c r="Y18" s="2041"/>
      <c r="Z18" s="2042"/>
      <c r="AA18" s="1833"/>
      <c r="AB18" s="1828"/>
      <c r="AC18" s="1829"/>
      <c r="AD18" s="1829"/>
      <c r="AE18" s="1830"/>
      <c r="AF18" s="1998" t="s">
        <v>62</v>
      </c>
      <c r="AG18" s="1999"/>
      <c r="AH18" s="1999"/>
      <c r="AI18" s="1999"/>
      <c r="AJ18" s="2017"/>
      <c r="AK18" s="1998" t="s">
        <v>112</v>
      </c>
      <c r="AL18" s="1999"/>
      <c r="AM18" s="1999"/>
      <c r="AN18" s="1999"/>
      <c r="AO18" s="1999"/>
      <c r="AP18" s="992"/>
      <c r="AS18" s="1001"/>
    </row>
    <row r="19" spans="1:47" ht="15.6" customHeight="1" x14ac:dyDescent="0.25">
      <c r="A19" s="2015"/>
      <c r="B19" s="2015"/>
      <c r="C19" s="2016"/>
      <c r="D19" s="2037"/>
      <c r="E19" s="2038"/>
      <c r="F19" s="2038"/>
      <c r="G19" s="2038"/>
      <c r="H19" s="2038"/>
      <c r="I19" s="2038"/>
      <c r="J19" s="2038"/>
      <c r="K19" s="2038"/>
      <c r="L19" s="2038"/>
      <c r="M19" s="2038"/>
      <c r="N19" s="2038"/>
      <c r="O19" s="2038"/>
      <c r="P19" s="2038"/>
      <c r="Q19" s="2038"/>
      <c r="R19" s="2039"/>
      <c r="S19" s="2034" t="s">
        <v>45</v>
      </c>
      <c r="T19" s="2035"/>
      <c r="U19" s="2035"/>
      <c r="V19" s="2036"/>
      <c r="W19" s="2034" t="s">
        <v>45</v>
      </c>
      <c r="X19" s="2035"/>
      <c r="Y19" s="2035"/>
      <c r="Z19" s="2036"/>
      <c r="AA19" s="1282" t="s">
        <v>45</v>
      </c>
      <c r="AB19" s="2021" t="s">
        <v>45</v>
      </c>
      <c r="AC19" s="2022"/>
      <c r="AD19" s="2022"/>
      <c r="AE19" s="2023"/>
      <c r="AF19" s="2031"/>
      <c r="AG19" s="2032"/>
      <c r="AH19" s="2032"/>
      <c r="AI19" s="2032"/>
      <c r="AJ19" s="2033"/>
      <c r="AK19" s="2031"/>
      <c r="AL19" s="2032"/>
      <c r="AM19" s="2032"/>
      <c r="AN19" s="2032"/>
      <c r="AO19" s="2032"/>
    </row>
    <row r="20" spans="1:47" ht="15.6" customHeight="1" x14ac:dyDescent="0.25">
      <c r="A20" s="2043"/>
      <c r="B20" s="2043"/>
      <c r="C20" s="2044"/>
      <c r="D20" s="2045" t="str">
        <f>IFERROR(INDEX(MR!$B$4:$B$2003,MATCH($A20,MR!$A$4:$A$2003,0)),"")</f>
        <v/>
      </c>
      <c r="E20" s="2046"/>
      <c r="F20" s="2046"/>
      <c r="G20" s="2046"/>
      <c r="H20" s="2046"/>
      <c r="I20" s="2046"/>
      <c r="J20" s="2046"/>
      <c r="K20" s="2046"/>
      <c r="L20" s="2046"/>
      <c r="M20" s="2046"/>
      <c r="N20" s="2046"/>
      <c r="O20" s="2046"/>
      <c r="P20" s="2046"/>
      <c r="Q20" s="2046"/>
      <c r="R20" s="2047"/>
      <c r="S20" s="2018"/>
      <c r="T20" s="2019"/>
      <c r="U20" s="2019"/>
      <c r="V20" s="2020"/>
      <c r="W20" s="2018"/>
      <c r="X20" s="2019"/>
      <c r="Y20" s="2019"/>
      <c r="Z20" s="2020"/>
      <c r="AA20" s="1015" t="str">
        <f>IFERROR(INDEX(MR!$E$4:$E$2003,MATCH(#REF!,MR!$A$4:$A$2003,0)),"")</f>
        <v/>
      </c>
      <c r="AB20" s="2024" t="str">
        <f>IFERROR(INDEX(MR!$F$4:$F$2003,MATCH(#REF!,MR!$A$4:$A$2003,0)),"")</f>
        <v/>
      </c>
      <c r="AC20" s="2025"/>
      <c r="AD20" s="2025"/>
      <c r="AE20" s="2026"/>
      <c r="AF20" s="2012">
        <f t="shared" ref="AF20:AF38" si="0">IFERROR(ROUND(S20*AB20,2),0)</f>
        <v>0</v>
      </c>
      <c r="AG20" s="2013"/>
      <c r="AH20" s="2013"/>
      <c r="AI20" s="2013"/>
      <c r="AJ20" s="2014"/>
      <c r="AK20" s="2012">
        <f t="shared" ref="AK20:AK38" si="1">IFERROR(-ROUND(W20*AB20,2),0)</f>
        <v>0</v>
      </c>
      <c r="AL20" s="2013"/>
      <c r="AM20" s="2013"/>
      <c r="AN20" s="2013"/>
      <c r="AO20" s="2013"/>
    </row>
    <row r="21" spans="1:47" ht="15.6" customHeight="1" x14ac:dyDescent="0.25">
      <c r="A21" s="1996"/>
      <c r="B21" s="1996"/>
      <c r="C21" s="1997"/>
      <c r="D21" s="2000" t="str">
        <f>IFERROR(INDEX(MR!$B$4:$B$2003,MATCH($A21,MR!$A$4:$A$2003,0)),"")</f>
        <v/>
      </c>
      <c r="E21" s="2001"/>
      <c r="F21" s="2001"/>
      <c r="G21" s="2001"/>
      <c r="H21" s="2001"/>
      <c r="I21" s="2001"/>
      <c r="J21" s="2001"/>
      <c r="K21" s="2001"/>
      <c r="L21" s="2001"/>
      <c r="M21" s="2001"/>
      <c r="N21" s="2001"/>
      <c r="O21" s="2001"/>
      <c r="P21" s="2001"/>
      <c r="Q21" s="2001"/>
      <c r="R21" s="2002"/>
      <c r="S21" s="2003"/>
      <c r="T21" s="2004"/>
      <c r="U21" s="2004"/>
      <c r="V21" s="2005"/>
      <c r="W21" s="2003"/>
      <c r="X21" s="2004"/>
      <c r="Y21" s="2004"/>
      <c r="Z21" s="2005"/>
      <c r="AA21" s="1016" t="str">
        <f>IFERROR(INDEX(MR!$E$4:$E$2003,MATCH($A21,MR!$A$4:$A$2003,0)),"")</f>
        <v/>
      </c>
      <c r="AB21" s="2009" t="str">
        <f>IFERROR(INDEX(MR!$F$4:$F$2003,MATCH($A21,MR!$A$4:$A$2003,0)),"")</f>
        <v/>
      </c>
      <c r="AC21" s="2010"/>
      <c r="AD21" s="2010"/>
      <c r="AE21" s="2011"/>
      <c r="AF21" s="2006">
        <f t="shared" si="0"/>
        <v>0</v>
      </c>
      <c r="AG21" s="2007"/>
      <c r="AH21" s="2007"/>
      <c r="AI21" s="2007"/>
      <c r="AJ21" s="2008"/>
      <c r="AK21" s="2006">
        <f t="shared" si="1"/>
        <v>0</v>
      </c>
      <c r="AL21" s="2007"/>
      <c r="AM21" s="2007"/>
      <c r="AN21" s="2007"/>
      <c r="AO21" s="2007"/>
    </row>
    <row r="22" spans="1:47" ht="15.6" customHeight="1" x14ac:dyDescent="0.25">
      <c r="A22" s="1996"/>
      <c r="B22" s="1996"/>
      <c r="C22" s="1997"/>
      <c r="D22" s="2000" t="str">
        <f>IFERROR(INDEX(MR!$B$4:$B$2003,MATCH($A22,MR!$A$4:$A$2003,0)),"")</f>
        <v/>
      </c>
      <c r="E22" s="2001"/>
      <c r="F22" s="2001"/>
      <c r="G22" s="2001"/>
      <c r="H22" s="2001"/>
      <c r="I22" s="2001"/>
      <c r="J22" s="2001"/>
      <c r="K22" s="2001"/>
      <c r="L22" s="2001"/>
      <c r="M22" s="2001"/>
      <c r="N22" s="2001"/>
      <c r="O22" s="2001"/>
      <c r="P22" s="2001"/>
      <c r="Q22" s="2001"/>
      <c r="R22" s="2002"/>
      <c r="S22" s="2003"/>
      <c r="T22" s="2004"/>
      <c r="U22" s="2004"/>
      <c r="V22" s="2005"/>
      <c r="W22" s="2003"/>
      <c r="X22" s="2004"/>
      <c r="Y22" s="2004"/>
      <c r="Z22" s="2005"/>
      <c r="AA22" s="1016" t="str">
        <f>IFERROR(INDEX(MR!$E$4:$E$2003,MATCH($A22,MR!$A$4:$A$2003,0)),"")</f>
        <v/>
      </c>
      <c r="AB22" s="2009" t="str">
        <f>IFERROR(INDEX(MR!$F$4:$F$2003,MATCH($A22,MR!$A$4:$A$2003,0)),"")</f>
        <v/>
      </c>
      <c r="AC22" s="2010"/>
      <c r="AD22" s="2010"/>
      <c r="AE22" s="2011"/>
      <c r="AF22" s="2006">
        <f t="shared" si="0"/>
        <v>0</v>
      </c>
      <c r="AG22" s="2007"/>
      <c r="AH22" s="2007"/>
      <c r="AI22" s="2007"/>
      <c r="AJ22" s="2008"/>
      <c r="AK22" s="2006">
        <f t="shared" si="1"/>
        <v>0</v>
      </c>
      <c r="AL22" s="2007"/>
      <c r="AM22" s="2007"/>
      <c r="AN22" s="2007"/>
      <c r="AO22" s="2007"/>
    </row>
    <row r="23" spans="1:47" ht="15.6" customHeight="1" x14ac:dyDescent="0.25">
      <c r="A23" s="1996"/>
      <c r="B23" s="1996"/>
      <c r="C23" s="1997"/>
      <c r="D23" s="2000" t="str">
        <f>IFERROR(INDEX(MR!$B$4:$B$2003,MATCH($A23,MR!$A$4:$A$2003,0)),"")</f>
        <v/>
      </c>
      <c r="E23" s="2001"/>
      <c r="F23" s="2001"/>
      <c r="G23" s="2001"/>
      <c r="H23" s="2001"/>
      <c r="I23" s="2001"/>
      <c r="J23" s="2001"/>
      <c r="K23" s="2001"/>
      <c r="L23" s="2001"/>
      <c r="M23" s="2001"/>
      <c r="N23" s="2001"/>
      <c r="O23" s="2001"/>
      <c r="P23" s="2001"/>
      <c r="Q23" s="2001"/>
      <c r="R23" s="2002"/>
      <c r="S23" s="2003"/>
      <c r="T23" s="2004"/>
      <c r="U23" s="2004"/>
      <c r="V23" s="2005"/>
      <c r="W23" s="2003"/>
      <c r="X23" s="2004"/>
      <c r="Y23" s="2004"/>
      <c r="Z23" s="2005"/>
      <c r="AA23" s="1016" t="str">
        <f>IFERROR(INDEX(MR!$E$4:$E$2003,MATCH($A23,MR!$A$4:$A$2003,0)),"")</f>
        <v/>
      </c>
      <c r="AB23" s="2009" t="str">
        <f>IFERROR(INDEX(MR!$F$4:$F$2003,MATCH($A23,MR!$A$4:$A$2003,0)),"")</f>
        <v/>
      </c>
      <c r="AC23" s="2010"/>
      <c r="AD23" s="2010"/>
      <c r="AE23" s="2011"/>
      <c r="AF23" s="2006">
        <f t="shared" si="0"/>
        <v>0</v>
      </c>
      <c r="AG23" s="2007"/>
      <c r="AH23" s="2007"/>
      <c r="AI23" s="2007"/>
      <c r="AJ23" s="2008"/>
      <c r="AK23" s="2006">
        <f t="shared" si="1"/>
        <v>0</v>
      </c>
      <c r="AL23" s="2007"/>
      <c r="AM23" s="2007"/>
      <c r="AN23" s="2007"/>
      <c r="AO23" s="2007"/>
    </row>
    <row r="24" spans="1:47" ht="15.6" customHeight="1" x14ac:dyDescent="0.25">
      <c r="A24" s="1996"/>
      <c r="B24" s="1996"/>
      <c r="C24" s="1997"/>
      <c r="D24" s="2000" t="str">
        <f>IFERROR(INDEX(MR!$B$4:$B$2003,MATCH($A24,MR!$A$4:$A$2003,0)),"")</f>
        <v/>
      </c>
      <c r="E24" s="2001"/>
      <c r="F24" s="2001"/>
      <c r="G24" s="2001"/>
      <c r="H24" s="2001"/>
      <c r="I24" s="2001"/>
      <c r="J24" s="2001"/>
      <c r="K24" s="2001"/>
      <c r="L24" s="2001"/>
      <c r="M24" s="2001"/>
      <c r="N24" s="2001"/>
      <c r="O24" s="2001"/>
      <c r="P24" s="2001"/>
      <c r="Q24" s="2001"/>
      <c r="R24" s="2002"/>
      <c r="S24" s="2003"/>
      <c r="T24" s="2004"/>
      <c r="U24" s="2004"/>
      <c r="V24" s="2005"/>
      <c r="W24" s="2003"/>
      <c r="X24" s="2004"/>
      <c r="Y24" s="2004"/>
      <c r="Z24" s="2005"/>
      <c r="AA24" s="1016" t="str">
        <f>IFERROR(INDEX(MR!$E$4:$E$2003,MATCH($A24,MR!$A$4:$A$2003,0)),"")</f>
        <v/>
      </c>
      <c r="AB24" s="2009" t="str">
        <f>IFERROR(INDEX(MR!$F$4:$F$2003,MATCH($A24,MR!$A$4:$A$2003,0)),"")</f>
        <v/>
      </c>
      <c r="AC24" s="2010"/>
      <c r="AD24" s="2010"/>
      <c r="AE24" s="2011"/>
      <c r="AF24" s="2006">
        <f t="shared" si="0"/>
        <v>0</v>
      </c>
      <c r="AG24" s="2007"/>
      <c r="AH24" s="2007"/>
      <c r="AI24" s="2007"/>
      <c r="AJ24" s="2008"/>
      <c r="AK24" s="2006">
        <f t="shared" si="1"/>
        <v>0</v>
      </c>
      <c r="AL24" s="2007"/>
      <c r="AM24" s="2007"/>
      <c r="AN24" s="2007"/>
      <c r="AO24" s="2007"/>
    </row>
    <row r="25" spans="1:47" ht="15.6" customHeight="1" x14ac:dyDescent="0.25">
      <c r="A25" s="1996"/>
      <c r="B25" s="1996"/>
      <c r="C25" s="1997"/>
      <c r="D25" s="2000" t="str">
        <f>IFERROR(INDEX(MR!$B$4:$B$2003,MATCH($A25,MR!$A$4:$A$2003,0)),"")</f>
        <v/>
      </c>
      <c r="E25" s="2001"/>
      <c r="F25" s="2001"/>
      <c r="G25" s="2001"/>
      <c r="H25" s="2001"/>
      <c r="I25" s="2001"/>
      <c r="J25" s="2001"/>
      <c r="K25" s="2001"/>
      <c r="L25" s="2001"/>
      <c r="M25" s="2001"/>
      <c r="N25" s="2001"/>
      <c r="O25" s="2001"/>
      <c r="P25" s="2001"/>
      <c r="Q25" s="2001"/>
      <c r="R25" s="2002"/>
      <c r="S25" s="2003"/>
      <c r="T25" s="2004"/>
      <c r="U25" s="2004"/>
      <c r="V25" s="2005"/>
      <c r="W25" s="2003"/>
      <c r="X25" s="2004"/>
      <c r="Y25" s="2004"/>
      <c r="Z25" s="2005"/>
      <c r="AA25" s="1016" t="str">
        <f>IFERROR(INDEX(MR!$E$4:$E$2003,MATCH($A25,MR!$A$4:$A$2003,0)),"")</f>
        <v/>
      </c>
      <c r="AB25" s="2009" t="str">
        <f>IFERROR(INDEX(MR!$F$4:$F$2003,MATCH($A25,MR!$A$4:$A$2003,0)),"")</f>
        <v/>
      </c>
      <c r="AC25" s="2010"/>
      <c r="AD25" s="2010"/>
      <c r="AE25" s="2011"/>
      <c r="AF25" s="2006">
        <f t="shared" si="0"/>
        <v>0</v>
      </c>
      <c r="AG25" s="2007"/>
      <c r="AH25" s="2007"/>
      <c r="AI25" s="2007"/>
      <c r="AJ25" s="2008"/>
      <c r="AK25" s="2006">
        <f t="shared" si="1"/>
        <v>0</v>
      </c>
      <c r="AL25" s="2007"/>
      <c r="AM25" s="2007"/>
      <c r="AN25" s="2007"/>
      <c r="AO25" s="2007"/>
    </row>
    <row r="26" spans="1:47" ht="15.6" customHeight="1" x14ac:dyDescent="0.25">
      <c r="A26" s="1996"/>
      <c r="B26" s="1996"/>
      <c r="C26" s="1997"/>
      <c r="D26" s="2000" t="str">
        <f>IFERROR(INDEX(MR!$B$4:$B$2003,MATCH($A26,MR!$A$4:$A$2003,0)),"")</f>
        <v/>
      </c>
      <c r="E26" s="2001"/>
      <c r="F26" s="2001"/>
      <c r="G26" s="2001"/>
      <c r="H26" s="2001"/>
      <c r="I26" s="2001"/>
      <c r="J26" s="2001"/>
      <c r="K26" s="2001"/>
      <c r="L26" s="2001"/>
      <c r="M26" s="2001"/>
      <c r="N26" s="2001"/>
      <c r="O26" s="2001"/>
      <c r="P26" s="2001"/>
      <c r="Q26" s="2001"/>
      <c r="R26" s="2002"/>
      <c r="S26" s="2003"/>
      <c r="T26" s="2004"/>
      <c r="U26" s="2004"/>
      <c r="V26" s="2005"/>
      <c r="W26" s="2003"/>
      <c r="X26" s="2004"/>
      <c r="Y26" s="2004"/>
      <c r="Z26" s="2005"/>
      <c r="AA26" s="1016" t="str">
        <f>IFERROR(INDEX(MR!$E$4:$E$2003,MATCH($A26,MR!$A$4:$A$2003,0)),"")</f>
        <v/>
      </c>
      <c r="AB26" s="2009" t="str">
        <f>IFERROR(INDEX(MR!$F$4:$F$2003,MATCH($A26,MR!$A$4:$A$2003,0)),"")</f>
        <v/>
      </c>
      <c r="AC26" s="2010"/>
      <c r="AD26" s="2010"/>
      <c r="AE26" s="2011"/>
      <c r="AF26" s="2006">
        <f t="shared" si="0"/>
        <v>0</v>
      </c>
      <c r="AG26" s="2007"/>
      <c r="AH26" s="2007"/>
      <c r="AI26" s="2007"/>
      <c r="AJ26" s="2008"/>
      <c r="AK26" s="2006">
        <f t="shared" si="1"/>
        <v>0</v>
      </c>
      <c r="AL26" s="2007"/>
      <c r="AM26" s="2007"/>
      <c r="AN26" s="2007"/>
      <c r="AO26" s="2007"/>
    </row>
    <row r="27" spans="1:47" ht="15.6" customHeight="1" x14ac:dyDescent="0.25">
      <c r="A27" s="1996"/>
      <c r="B27" s="1996"/>
      <c r="C27" s="1997"/>
      <c r="D27" s="2000" t="str">
        <f>IFERROR(INDEX(MR!$B$4:$B$2003,MATCH($A27,MR!$A$4:$A$2003,0)),"")</f>
        <v/>
      </c>
      <c r="E27" s="2001"/>
      <c r="F27" s="2001"/>
      <c r="G27" s="2001"/>
      <c r="H27" s="2001"/>
      <c r="I27" s="2001"/>
      <c r="J27" s="2001"/>
      <c r="K27" s="2001"/>
      <c r="L27" s="2001"/>
      <c r="M27" s="2001"/>
      <c r="N27" s="2001"/>
      <c r="O27" s="2001"/>
      <c r="P27" s="2001"/>
      <c r="Q27" s="2001"/>
      <c r="R27" s="2002"/>
      <c r="S27" s="2003"/>
      <c r="T27" s="2004"/>
      <c r="U27" s="2004"/>
      <c r="V27" s="2005"/>
      <c r="W27" s="2003"/>
      <c r="X27" s="2004"/>
      <c r="Y27" s="2004"/>
      <c r="Z27" s="2005"/>
      <c r="AA27" s="1016" t="str">
        <f>IFERROR(INDEX(MR!$E$4:$E$2003,MATCH($A27,MR!$A$4:$A$2003,0)),"")</f>
        <v/>
      </c>
      <c r="AB27" s="2009" t="str">
        <f>IFERROR(INDEX(MR!$F$4:$F$2003,MATCH($A27,MR!$A$4:$A$2003,0)),"")</f>
        <v/>
      </c>
      <c r="AC27" s="2010"/>
      <c r="AD27" s="2010"/>
      <c r="AE27" s="2011"/>
      <c r="AF27" s="2006">
        <f t="shared" si="0"/>
        <v>0</v>
      </c>
      <c r="AG27" s="2007"/>
      <c r="AH27" s="2007"/>
      <c r="AI27" s="2007"/>
      <c r="AJ27" s="2008"/>
      <c r="AK27" s="2006">
        <f t="shared" si="1"/>
        <v>0</v>
      </c>
      <c r="AL27" s="2007"/>
      <c r="AM27" s="2007"/>
      <c r="AN27" s="2007"/>
      <c r="AO27" s="2007"/>
    </row>
    <row r="28" spans="1:47" ht="15.6" customHeight="1" x14ac:dyDescent="0.25">
      <c r="A28" s="1996"/>
      <c r="B28" s="1996"/>
      <c r="C28" s="1997"/>
      <c r="D28" s="2000" t="str">
        <f>IFERROR(INDEX(MR!$B$4:$B$2003,MATCH($A28,MR!$A$4:$A$2003,0)),"")</f>
        <v/>
      </c>
      <c r="E28" s="2001"/>
      <c r="F28" s="2001"/>
      <c r="G28" s="2001"/>
      <c r="H28" s="2001"/>
      <c r="I28" s="2001"/>
      <c r="J28" s="2001"/>
      <c r="K28" s="2001"/>
      <c r="L28" s="2001"/>
      <c r="M28" s="2001"/>
      <c r="N28" s="2001"/>
      <c r="O28" s="2001"/>
      <c r="P28" s="2001"/>
      <c r="Q28" s="2001"/>
      <c r="R28" s="2002"/>
      <c r="S28" s="2003"/>
      <c r="T28" s="2004"/>
      <c r="U28" s="2004"/>
      <c r="V28" s="2005"/>
      <c r="W28" s="2003"/>
      <c r="X28" s="2004"/>
      <c r="Y28" s="2004"/>
      <c r="Z28" s="2005"/>
      <c r="AA28" s="1016" t="str">
        <f>IFERROR(INDEX(MR!$E$4:$E$2003,MATCH($A28,MR!$A$4:$A$2003,0)),"")</f>
        <v/>
      </c>
      <c r="AB28" s="2009" t="str">
        <f>IFERROR(INDEX(MR!$F$4:$F$2003,MATCH($A28,MR!$A$4:$A$2003,0)),"")</f>
        <v/>
      </c>
      <c r="AC28" s="2010"/>
      <c r="AD28" s="2010"/>
      <c r="AE28" s="2011"/>
      <c r="AF28" s="2006">
        <f t="shared" si="0"/>
        <v>0</v>
      </c>
      <c r="AG28" s="2007"/>
      <c r="AH28" s="2007"/>
      <c r="AI28" s="2007"/>
      <c r="AJ28" s="2008"/>
      <c r="AK28" s="2006">
        <f t="shared" si="1"/>
        <v>0</v>
      </c>
      <c r="AL28" s="2007"/>
      <c r="AM28" s="2007"/>
      <c r="AN28" s="2007"/>
      <c r="AO28" s="2007"/>
    </row>
    <row r="29" spans="1:47" ht="15.6" customHeight="1" x14ac:dyDescent="0.25">
      <c r="A29" s="1996"/>
      <c r="B29" s="1996"/>
      <c r="C29" s="1997"/>
      <c r="D29" s="2000" t="str">
        <f>IFERROR(INDEX(MR!$B$4:$B$2003,MATCH($A29,MR!$A$4:$A$2003,0)),"")</f>
        <v/>
      </c>
      <c r="E29" s="2001"/>
      <c r="F29" s="2001"/>
      <c r="G29" s="2001"/>
      <c r="H29" s="2001"/>
      <c r="I29" s="2001"/>
      <c r="J29" s="2001"/>
      <c r="K29" s="2001"/>
      <c r="L29" s="2001"/>
      <c r="M29" s="2001"/>
      <c r="N29" s="2001"/>
      <c r="O29" s="2001"/>
      <c r="P29" s="2001"/>
      <c r="Q29" s="2001"/>
      <c r="R29" s="2002"/>
      <c r="S29" s="2003"/>
      <c r="T29" s="2004"/>
      <c r="U29" s="2004"/>
      <c r="V29" s="2005"/>
      <c r="W29" s="2003"/>
      <c r="X29" s="2004"/>
      <c r="Y29" s="2004"/>
      <c r="Z29" s="2005"/>
      <c r="AA29" s="1016" t="str">
        <f>IFERROR(INDEX(MR!$E$4:$E$2003,MATCH($A29,MR!$A$4:$A$2003,0)),"")</f>
        <v/>
      </c>
      <c r="AB29" s="2009" t="str">
        <f>IFERROR(INDEX(MR!$F$4:$F$2003,MATCH($A29,MR!$A$4:$A$2003,0)),"")</f>
        <v/>
      </c>
      <c r="AC29" s="2010"/>
      <c r="AD29" s="2010"/>
      <c r="AE29" s="2011"/>
      <c r="AF29" s="2006">
        <f t="shared" si="0"/>
        <v>0</v>
      </c>
      <c r="AG29" s="2007"/>
      <c r="AH29" s="2007"/>
      <c r="AI29" s="2007"/>
      <c r="AJ29" s="2008"/>
      <c r="AK29" s="2006">
        <f t="shared" si="1"/>
        <v>0</v>
      </c>
      <c r="AL29" s="2007"/>
      <c r="AM29" s="2007"/>
      <c r="AN29" s="2007"/>
      <c r="AO29" s="2007"/>
      <c r="AQ29" s="269" t="s">
        <v>616</v>
      </c>
      <c r="AR29" s="917"/>
      <c r="AS29" s="917"/>
      <c r="AT29" s="917"/>
      <c r="AU29" s="917"/>
    </row>
    <row r="30" spans="1:47" ht="15.6" customHeight="1" x14ac:dyDescent="0.25">
      <c r="A30" s="1996"/>
      <c r="B30" s="1996"/>
      <c r="C30" s="1997"/>
      <c r="D30" s="2000" t="str">
        <f>IFERROR(INDEX(MR!$B$4:$B$2003,MATCH($A30,MR!$A$4:$A$2003,0)),"")</f>
        <v/>
      </c>
      <c r="E30" s="2001"/>
      <c r="F30" s="2001"/>
      <c r="G30" s="2001"/>
      <c r="H30" s="2001"/>
      <c r="I30" s="2001"/>
      <c r="J30" s="2001"/>
      <c r="K30" s="2001"/>
      <c r="L30" s="2001"/>
      <c r="M30" s="2001"/>
      <c r="N30" s="2001"/>
      <c r="O30" s="2001"/>
      <c r="P30" s="2001"/>
      <c r="Q30" s="2001"/>
      <c r="R30" s="2002"/>
      <c r="S30" s="2003"/>
      <c r="T30" s="2004"/>
      <c r="U30" s="2004"/>
      <c r="V30" s="2005"/>
      <c r="W30" s="2003"/>
      <c r="X30" s="2004"/>
      <c r="Y30" s="2004"/>
      <c r="Z30" s="2005"/>
      <c r="AA30" s="1016" t="str">
        <f>IFERROR(INDEX(MR!$E$4:$E$2003,MATCH($A30,MR!$A$4:$A$2003,0)),"")</f>
        <v/>
      </c>
      <c r="AB30" s="2009" t="str">
        <f>IFERROR(INDEX(MR!$F$4:$F$2003,MATCH($A30,MR!$A$4:$A$2003,0)),"")</f>
        <v/>
      </c>
      <c r="AC30" s="2010"/>
      <c r="AD30" s="2010"/>
      <c r="AE30" s="2011"/>
      <c r="AF30" s="2006">
        <f t="shared" si="0"/>
        <v>0</v>
      </c>
      <c r="AG30" s="2007"/>
      <c r="AH30" s="2007"/>
      <c r="AI30" s="2007"/>
      <c r="AJ30" s="2008"/>
      <c r="AK30" s="2006">
        <f t="shared" si="1"/>
        <v>0</v>
      </c>
      <c r="AL30" s="2007"/>
      <c r="AM30" s="2007"/>
      <c r="AN30" s="2007"/>
      <c r="AO30" s="2007"/>
      <c r="AP30" s="1369" t="s">
        <v>112</v>
      </c>
      <c r="AQ30" s="1708" t="s">
        <v>619</v>
      </c>
      <c r="AR30" s="1708"/>
      <c r="AS30" s="1708"/>
      <c r="AT30" s="1708"/>
      <c r="AU30" s="1708"/>
    </row>
    <row r="31" spans="1:47" ht="15.6" customHeight="1" x14ac:dyDescent="0.25">
      <c r="A31" s="1996"/>
      <c r="B31" s="1996"/>
      <c r="C31" s="1997"/>
      <c r="D31" s="2000" t="str">
        <f>IFERROR(INDEX(MR!$B$4:$B$2003,MATCH($A31,MR!$A$4:$A$2003,0)),"")</f>
        <v/>
      </c>
      <c r="E31" s="2001"/>
      <c r="F31" s="2001"/>
      <c r="G31" s="2001"/>
      <c r="H31" s="2001"/>
      <c r="I31" s="2001"/>
      <c r="J31" s="2001"/>
      <c r="K31" s="2001"/>
      <c r="L31" s="2001"/>
      <c r="M31" s="2001"/>
      <c r="N31" s="2001"/>
      <c r="O31" s="2001"/>
      <c r="P31" s="2001"/>
      <c r="Q31" s="2001"/>
      <c r="R31" s="2002"/>
      <c r="S31" s="2003"/>
      <c r="T31" s="2004"/>
      <c r="U31" s="2004"/>
      <c r="V31" s="2005"/>
      <c r="W31" s="2003"/>
      <c r="X31" s="2004"/>
      <c r="Y31" s="2004"/>
      <c r="Z31" s="2005"/>
      <c r="AA31" s="1016" t="str">
        <f>IFERROR(INDEX(MR!$E$4:$E$2003,MATCH($A31,MR!$A$4:$A$2003,0)),"")</f>
        <v/>
      </c>
      <c r="AB31" s="2009" t="str">
        <f>IFERROR(INDEX(MR!$F$4:$F$2003,MATCH($A31,MR!$A$4:$A$2003,0)),"")</f>
        <v/>
      </c>
      <c r="AC31" s="2010"/>
      <c r="AD31" s="2010"/>
      <c r="AE31" s="2011"/>
      <c r="AF31" s="2006">
        <f t="shared" si="0"/>
        <v>0</v>
      </c>
      <c r="AG31" s="2007"/>
      <c r="AH31" s="2007"/>
      <c r="AI31" s="2007"/>
      <c r="AJ31" s="2008"/>
      <c r="AK31" s="2006">
        <f t="shared" si="1"/>
        <v>0</v>
      </c>
      <c r="AL31" s="2007"/>
      <c r="AM31" s="2007"/>
      <c r="AN31" s="2007"/>
      <c r="AO31" s="2007"/>
      <c r="AP31" s="1370"/>
      <c r="AQ31" s="1708"/>
      <c r="AR31" s="1708"/>
      <c r="AS31" s="1708"/>
      <c r="AT31" s="1708"/>
      <c r="AU31" s="1708"/>
    </row>
    <row r="32" spans="1:47" ht="15.6" customHeight="1" x14ac:dyDescent="0.25">
      <c r="A32" s="1996"/>
      <c r="B32" s="1996"/>
      <c r="C32" s="1997"/>
      <c r="D32" s="2000" t="str">
        <f>IFERROR(INDEX(MR!$B$4:$B$2003,MATCH($A32,MR!$A$4:$A$2003,0)),"")</f>
        <v/>
      </c>
      <c r="E32" s="2001"/>
      <c r="F32" s="2001"/>
      <c r="G32" s="2001"/>
      <c r="H32" s="2001"/>
      <c r="I32" s="2001"/>
      <c r="J32" s="2001"/>
      <c r="K32" s="2001"/>
      <c r="L32" s="2001"/>
      <c r="M32" s="2001"/>
      <c r="N32" s="2001"/>
      <c r="O32" s="2001"/>
      <c r="P32" s="2001"/>
      <c r="Q32" s="2001"/>
      <c r="R32" s="2002"/>
      <c r="S32" s="2003"/>
      <c r="T32" s="2004"/>
      <c r="U32" s="2004"/>
      <c r="V32" s="2005"/>
      <c r="W32" s="2003"/>
      <c r="X32" s="2004"/>
      <c r="Y32" s="2004"/>
      <c r="Z32" s="2005"/>
      <c r="AA32" s="1016" t="str">
        <f>IFERROR(INDEX(MR!$E$4:$E$2003,MATCH($A32,MR!$A$4:$A$2003,0)),"")</f>
        <v/>
      </c>
      <c r="AB32" s="2009" t="str">
        <f>IFERROR(INDEX(MR!$F$4:$F$2003,MATCH($A32,MR!$A$4:$A$2003,0)),"")</f>
        <v/>
      </c>
      <c r="AC32" s="2010"/>
      <c r="AD32" s="2010"/>
      <c r="AE32" s="2011"/>
      <c r="AF32" s="2006">
        <f t="shared" si="0"/>
        <v>0</v>
      </c>
      <c r="AG32" s="2007"/>
      <c r="AH32" s="2007"/>
      <c r="AI32" s="2007"/>
      <c r="AJ32" s="2008"/>
      <c r="AK32" s="2006">
        <f t="shared" si="1"/>
        <v>0</v>
      </c>
      <c r="AL32" s="2007"/>
      <c r="AM32" s="2007"/>
      <c r="AN32" s="2007"/>
      <c r="AO32" s="2007"/>
      <c r="AP32" s="1369" t="s">
        <v>112</v>
      </c>
      <c r="AQ32" s="1708" t="s">
        <v>617</v>
      </c>
      <c r="AR32" s="1708"/>
      <c r="AS32" s="1708"/>
      <c r="AT32" s="1708"/>
      <c r="AU32" s="1708"/>
    </row>
    <row r="33" spans="1:81" ht="15.6" customHeight="1" x14ac:dyDescent="0.25">
      <c r="A33" s="1996"/>
      <c r="B33" s="1996"/>
      <c r="C33" s="1997"/>
      <c r="D33" s="2000" t="str">
        <f>IFERROR(INDEX(MR!$B$4:$B$2003,MATCH($A33,MR!$A$4:$A$2003,0)),"")</f>
        <v/>
      </c>
      <c r="E33" s="2001"/>
      <c r="F33" s="2001"/>
      <c r="G33" s="2001"/>
      <c r="H33" s="2001"/>
      <c r="I33" s="2001"/>
      <c r="J33" s="2001"/>
      <c r="K33" s="2001"/>
      <c r="L33" s="2001"/>
      <c r="M33" s="2001"/>
      <c r="N33" s="2001"/>
      <c r="O33" s="2001"/>
      <c r="P33" s="2001"/>
      <c r="Q33" s="2001"/>
      <c r="R33" s="2002"/>
      <c r="S33" s="2003"/>
      <c r="T33" s="2004"/>
      <c r="U33" s="2004"/>
      <c r="V33" s="2005"/>
      <c r="W33" s="2003"/>
      <c r="X33" s="2004"/>
      <c r="Y33" s="2004"/>
      <c r="Z33" s="2005"/>
      <c r="AA33" s="1016" t="str">
        <f>IFERROR(INDEX(MR!$E$4:$E$2003,MATCH($A33,MR!$A$4:$A$2003,0)),"")</f>
        <v/>
      </c>
      <c r="AB33" s="2009" t="str">
        <f>IFERROR(INDEX(MR!$F$4:$F$2003,MATCH($A33,MR!$A$4:$A$2003,0)),"")</f>
        <v/>
      </c>
      <c r="AC33" s="2010"/>
      <c r="AD33" s="2010"/>
      <c r="AE33" s="2011"/>
      <c r="AF33" s="2006">
        <f t="shared" si="0"/>
        <v>0</v>
      </c>
      <c r="AG33" s="2007"/>
      <c r="AH33" s="2007"/>
      <c r="AI33" s="2007"/>
      <c r="AJ33" s="2008"/>
      <c r="AK33" s="2006">
        <f t="shared" si="1"/>
        <v>0</v>
      </c>
      <c r="AL33" s="2007"/>
      <c r="AM33" s="2007"/>
      <c r="AN33" s="2007"/>
      <c r="AO33" s="2007"/>
      <c r="AP33" s="1369" t="s">
        <v>112</v>
      </c>
      <c r="AQ33" s="1709" t="s">
        <v>618</v>
      </c>
      <c r="AR33" s="1709"/>
      <c r="AS33" s="1709"/>
      <c r="AT33" s="1709"/>
      <c r="AU33" s="1709"/>
    </row>
    <row r="34" spans="1:81" ht="15.6" customHeight="1" x14ac:dyDescent="0.25">
      <c r="A34" s="1996"/>
      <c r="B34" s="1996"/>
      <c r="C34" s="1997"/>
      <c r="D34" s="2000" t="str">
        <f>IFERROR(INDEX(MR!$B$4:$B$2003,MATCH($A34,MR!$A$4:$A$2003,0)),"")</f>
        <v/>
      </c>
      <c r="E34" s="2001"/>
      <c r="F34" s="2001"/>
      <c r="G34" s="2001"/>
      <c r="H34" s="2001"/>
      <c r="I34" s="2001"/>
      <c r="J34" s="2001"/>
      <c r="K34" s="2001"/>
      <c r="L34" s="2001"/>
      <c r="M34" s="2001"/>
      <c r="N34" s="2001"/>
      <c r="O34" s="2001"/>
      <c r="P34" s="2001"/>
      <c r="Q34" s="2001"/>
      <c r="R34" s="2002"/>
      <c r="S34" s="2003"/>
      <c r="T34" s="2004"/>
      <c r="U34" s="2004"/>
      <c r="V34" s="2005"/>
      <c r="W34" s="2003"/>
      <c r="X34" s="2004"/>
      <c r="Y34" s="2004"/>
      <c r="Z34" s="2005"/>
      <c r="AA34" s="1016" t="str">
        <f>IFERROR(INDEX(MR!$E$4:$E$2003,MATCH($A34,MR!$A$4:$A$2003,0)),"")</f>
        <v/>
      </c>
      <c r="AB34" s="2009" t="str">
        <f>IFERROR(INDEX(MR!$F$4:$F$2003,MATCH($A34,MR!$A$4:$A$2003,0)),"")</f>
        <v/>
      </c>
      <c r="AC34" s="2010"/>
      <c r="AD34" s="2010"/>
      <c r="AE34" s="2011"/>
      <c r="AF34" s="2006">
        <f t="shared" si="0"/>
        <v>0</v>
      </c>
      <c r="AG34" s="2007"/>
      <c r="AH34" s="2007"/>
      <c r="AI34" s="2007"/>
      <c r="AJ34" s="2008"/>
      <c r="AK34" s="2006">
        <f t="shared" si="1"/>
        <v>0</v>
      </c>
      <c r="AL34" s="2007"/>
      <c r="AM34" s="2007"/>
      <c r="AN34" s="2007"/>
      <c r="AO34" s="2007"/>
      <c r="AP34" s="1369" t="s">
        <v>112</v>
      </c>
      <c r="AQ34" s="1553" t="s">
        <v>615</v>
      </c>
      <c r="AR34" s="1553"/>
      <c r="AS34" s="1553"/>
      <c r="AT34" s="1553"/>
      <c r="AU34" s="1553"/>
    </row>
    <row r="35" spans="1:81" ht="15.6" customHeight="1" x14ac:dyDescent="0.25">
      <c r="A35" s="1996"/>
      <c r="B35" s="1996"/>
      <c r="C35" s="1997"/>
      <c r="D35" s="2000" t="str">
        <f>IFERROR(INDEX(MR!$B$4:$B$2003,MATCH($A35,MR!$A$4:$A$2003,0)),"")</f>
        <v/>
      </c>
      <c r="E35" s="2001"/>
      <c r="F35" s="2001"/>
      <c r="G35" s="2001"/>
      <c r="H35" s="2001"/>
      <c r="I35" s="2001"/>
      <c r="J35" s="2001"/>
      <c r="K35" s="2001"/>
      <c r="L35" s="2001"/>
      <c r="M35" s="2001"/>
      <c r="N35" s="2001"/>
      <c r="O35" s="2001"/>
      <c r="P35" s="2001"/>
      <c r="Q35" s="2001"/>
      <c r="R35" s="2002"/>
      <c r="S35" s="2003"/>
      <c r="T35" s="2004"/>
      <c r="U35" s="2004"/>
      <c r="V35" s="2005"/>
      <c r="W35" s="2003"/>
      <c r="X35" s="2004"/>
      <c r="Y35" s="2004"/>
      <c r="Z35" s="2005"/>
      <c r="AA35" s="1016" t="str">
        <f>IFERROR(INDEX(MR!$E$4:$E$2003,MATCH($A35,MR!$A$4:$A$2003,0)),"")</f>
        <v/>
      </c>
      <c r="AB35" s="2009" t="str">
        <f>IFERROR(INDEX(MR!$F$4:$F$2003,MATCH($A35,MR!$A$4:$A$2003,0)),"")</f>
        <v/>
      </c>
      <c r="AC35" s="2010"/>
      <c r="AD35" s="2010"/>
      <c r="AE35" s="2011"/>
      <c r="AF35" s="2006">
        <f t="shared" si="0"/>
        <v>0</v>
      </c>
      <c r="AG35" s="2007"/>
      <c r="AH35" s="2007"/>
      <c r="AI35" s="2007"/>
      <c r="AJ35" s="2008"/>
      <c r="AK35" s="2006">
        <f t="shared" si="1"/>
        <v>0</v>
      </c>
      <c r="AL35" s="2007"/>
      <c r="AM35" s="2007"/>
      <c r="AN35" s="2007"/>
      <c r="AO35" s="2007"/>
      <c r="AP35" s="1370"/>
      <c r="AQ35" s="1553"/>
      <c r="AR35" s="1553"/>
      <c r="AS35" s="1553"/>
      <c r="AT35" s="1553"/>
      <c r="AU35" s="1553"/>
    </row>
    <row r="36" spans="1:81" ht="15.6" customHeight="1" x14ac:dyDescent="0.25">
      <c r="A36" s="1996"/>
      <c r="B36" s="1996"/>
      <c r="C36" s="1997"/>
      <c r="D36" s="2000" t="str">
        <f>IFERROR(INDEX(MR!$B$4:$B$2003,MATCH($A36,MR!$A$4:$A$2003,0)),"")</f>
        <v/>
      </c>
      <c r="E36" s="2001"/>
      <c r="F36" s="2001"/>
      <c r="G36" s="2001"/>
      <c r="H36" s="2001"/>
      <c r="I36" s="2001"/>
      <c r="J36" s="2001"/>
      <c r="K36" s="2001"/>
      <c r="L36" s="2001"/>
      <c r="M36" s="2001"/>
      <c r="N36" s="2001"/>
      <c r="O36" s="2001"/>
      <c r="P36" s="2001"/>
      <c r="Q36" s="2001"/>
      <c r="R36" s="2002"/>
      <c r="S36" s="2003"/>
      <c r="T36" s="2004"/>
      <c r="U36" s="2004"/>
      <c r="V36" s="2005"/>
      <c r="W36" s="2003"/>
      <c r="X36" s="2004"/>
      <c r="Y36" s="2004"/>
      <c r="Z36" s="2005"/>
      <c r="AA36" s="1016" t="str">
        <f>IFERROR(INDEX(MR!$E$4:$E$2003,MATCH($A36,MR!$A$4:$A$2003,0)),"")</f>
        <v/>
      </c>
      <c r="AB36" s="2009" t="str">
        <f>IFERROR(INDEX(MR!$F$4:$F$2003,MATCH($A36,MR!$A$4:$A$2003,0)),"")</f>
        <v/>
      </c>
      <c r="AC36" s="2010"/>
      <c r="AD36" s="2010"/>
      <c r="AE36" s="2011"/>
      <c r="AF36" s="2006">
        <f t="shared" si="0"/>
        <v>0</v>
      </c>
      <c r="AG36" s="2007"/>
      <c r="AH36" s="2007"/>
      <c r="AI36" s="2007"/>
      <c r="AJ36" s="2008"/>
      <c r="AK36" s="2006">
        <f t="shared" si="1"/>
        <v>0</v>
      </c>
      <c r="AL36" s="2007"/>
      <c r="AM36" s="2007"/>
      <c r="AN36" s="2007"/>
      <c r="AO36" s="2007"/>
      <c r="AP36" s="1370"/>
      <c r="AQ36" s="1553"/>
      <c r="AR36" s="1553"/>
      <c r="AS36" s="1553"/>
      <c r="AT36" s="1553"/>
      <c r="AU36" s="1553"/>
    </row>
    <row r="37" spans="1:81" ht="15.6" customHeight="1" x14ac:dyDescent="0.25">
      <c r="A37" s="1996"/>
      <c r="B37" s="1996"/>
      <c r="C37" s="1997"/>
      <c r="D37" s="2000" t="str">
        <f>IFERROR(INDEX(MR!$B$4:$B$2003,MATCH($A37,MR!$A$4:$A$2003,0)),"")</f>
        <v/>
      </c>
      <c r="E37" s="2001"/>
      <c r="F37" s="2001"/>
      <c r="G37" s="2001"/>
      <c r="H37" s="2001"/>
      <c r="I37" s="2001"/>
      <c r="J37" s="2001"/>
      <c r="K37" s="2001"/>
      <c r="L37" s="2001"/>
      <c r="M37" s="2001"/>
      <c r="N37" s="2001"/>
      <c r="O37" s="2001"/>
      <c r="P37" s="2001"/>
      <c r="Q37" s="2001"/>
      <c r="R37" s="2002"/>
      <c r="S37" s="2003"/>
      <c r="T37" s="2004"/>
      <c r="U37" s="2004"/>
      <c r="V37" s="2005"/>
      <c r="W37" s="2003"/>
      <c r="X37" s="2004"/>
      <c r="Y37" s="2004"/>
      <c r="Z37" s="2005"/>
      <c r="AA37" s="1016" t="str">
        <f>IFERROR(INDEX(MR!$E$4:$E$2003,MATCH($A37,MR!$A$4:$A$2003,0)),"")</f>
        <v/>
      </c>
      <c r="AB37" s="2009" t="str">
        <f>IFERROR(INDEX(MR!$F$4:$F$2003,MATCH($A37,MR!$A$4:$A$2003,0)),"")</f>
        <v/>
      </c>
      <c r="AC37" s="2010"/>
      <c r="AD37" s="2010"/>
      <c r="AE37" s="2011"/>
      <c r="AF37" s="2058">
        <f t="shared" si="0"/>
        <v>0</v>
      </c>
      <c r="AG37" s="2059"/>
      <c r="AH37" s="2059"/>
      <c r="AI37" s="2059"/>
      <c r="AJ37" s="2060"/>
      <c r="AK37" s="2058">
        <f t="shared" si="1"/>
        <v>0</v>
      </c>
      <c r="AL37" s="2059"/>
      <c r="AM37" s="2059"/>
      <c r="AN37" s="2059"/>
      <c r="AO37" s="2059"/>
      <c r="AQ37" s="1234"/>
      <c r="AR37" s="1234"/>
      <c r="AS37" s="1234"/>
      <c r="AT37" s="1234"/>
      <c r="AU37" s="1234"/>
    </row>
    <row r="38" spans="1:81" ht="15.6" customHeight="1" x14ac:dyDescent="0.25">
      <c r="A38" s="1996"/>
      <c r="B38" s="1996"/>
      <c r="C38" s="1997"/>
      <c r="D38" s="2000" t="str">
        <f>IFERROR(INDEX(MR!$B$4:$B$2003,MATCH($A38,MR!$A$4:$A$2003,0)),"")</f>
        <v/>
      </c>
      <c r="E38" s="2001"/>
      <c r="F38" s="2001"/>
      <c r="G38" s="2001"/>
      <c r="H38" s="2001"/>
      <c r="I38" s="2001"/>
      <c r="J38" s="2001"/>
      <c r="K38" s="2001"/>
      <c r="L38" s="2001"/>
      <c r="M38" s="2001"/>
      <c r="N38" s="2001"/>
      <c r="O38" s="2001"/>
      <c r="P38" s="2001"/>
      <c r="Q38" s="2001"/>
      <c r="R38" s="2002"/>
      <c r="S38" s="2003"/>
      <c r="T38" s="2004"/>
      <c r="U38" s="2004"/>
      <c r="V38" s="2005"/>
      <c r="W38" s="2003"/>
      <c r="X38" s="2004"/>
      <c r="Y38" s="2004"/>
      <c r="Z38" s="2005"/>
      <c r="AA38" s="1016" t="str">
        <f>IFERROR(INDEX(MR!$E$4:$E$2003,MATCH($A38,MR!$A$4:$A$2003,0)),"")</f>
        <v/>
      </c>
      <c r="AB38" s="2009" t="str">
        <f>IFERROR(INDEX(MR!$F$4:$F$2003,MATCH($A38,MR!$A$4:$A$2003,0)),"")</f>
        <v/>
      </c>
      <c r="AC38" s="2010"/>
      <c r="AD38" s="2010"/>
      <c r="AE38" s="2011"/>
      <c r="AF38" s="2055">
        <f t="shared" si="0"/>
        <v>0</v>
      </c>
      <c r="AG38" s="2056"/>
      <c r="AH38" s="2056"/>
      <c r="AI38" s="2056"/>
      <c r="AJ38" s="2057"/>
      <c r="AK38" s="2055">
        <f t="shared" si="1"/>
        <v>0</v>
      </c>
      <c r="AL38" s="2056"/>
      <c r="AM38" s="2056"/>
      <c r="AN38" s="2056"/>
      <c r="AO38" s="2056"/>
      <c r="AQ38" s="1117"/>
      <c r="AR38" s="1116"/>
      <c r="AS38" s="1116"/>
      <c r="AT38" s="1116"/>
      <c r="AU38" s="1116"/>
    </row>
    <row r="39" spans="1:81" x14ac:dyDescent="0.25">
      <c r="Y39" s="1000"/>
      <c r="Z39" s="1000"/>
      <c r="AA39" s="1000"/>
      <c r="AB39" s="1000"/>
      <c r="AC39" s="1000"/>
      <c r="AD39" s="1000"/>
      <c r="AE39" s="996" t="s">
        <v>78</v>
      </c>
      <c r="AF39" s="2061">
        <f>SUBTOTAL(9,AF19:AJ38)</f>
        <v>0</v>
      </c>
      <c r="AG39" s="2062"/>
      <c r="AH39" s="2062"/>
      <c r="AI39" s="2062"/>
      <c r="AJ39" s="2063"/>
      <c r="AK39" s="2061">
        <f>SUBTOTAL(9,AK19:AO38)</f>
        <v>0</v>
      </c>
      <c r="AL39" s="2062"/>
      <c r="AM39" s="2062"/>
      <c r="AN39" s="2062"/>
      <c r="AO39" s="2062"/>
      <c r="AQ39" s="1116"/>
      <c r="AR39" s="1116"/>
      <c r="AS39" s="1116"/>
      <c r="AT39" s="1116"/>
      <c r="AU39" s="1116"/>
    </row>
    <row r="40" spans="1:81" x14ac:dyDescent="0.25">
      <c r="Y40" s="1000"/>
      <c r="Z40" s="1000"/>
      <c r="AA40" s="1000"/>
      <c r="AB40" s="1000"/>
      <c r="AC40" s="1000"/>
      <c r="AD40" s="1000"/>
      <c r="AE40" s="996" t="s">
        <v>46</v>
      </c>
      <c r="AF40" s="980"/>
      <c r="AG40" s="981"/>
      <c r="AH40" s="981"/>
      <c r="AI40" s="981"/>
      <c r="AJ40" s="982"/>
      <c r="AK40" s="980"/>
      <c r="AL40" s="981"/>
      <c r="AM40" s="981"/>
      <c r="AN40" s="981"/>
      <c r="AO40" s="981"/>
    </row>
    <row r="41" spans="1:81" x14ac:dyDescent="0.25">
      <c r="Y41" s="1000"/>
      <c r="Z41" s="1000"/>
      <c r="AA41" s="1000"/>
      <c r="AB41" s="1000"/>
      <c r="AC41" s="1000"/>
      <c r="AD41" s="1000"/>
      <c r="AE41" s="1000"/>
      <c r="AF41" s="2065">
        <f>AF39+AK39</f>
        <v>0</v>
      </c>
      <c r="AG41" s="2066"/>
      <c r="AH41" s="2066"/>
      <c r="AI41" s="2066"/>
      <c r="AJ41" s="2066"/>
      <c r="AK41" s="2066"/>
      <c r="AL41" s="2066"/>
      <c r="AM41" s="2066"/>
      <c r="AN41" s="2066"/>
      <c r="AO41" s="2066"/>
    </row>
    <row r="42" spans="1:81" x14ac:dyDescent="0.25">
      <c r="Y42" s="1000"/>
      <c r="Z42" s="1000"/>
      <c r="AA42" s="1000"/>
      <c r="AB42" s="1000"/>
      <c r="AC42" s="1000"/>
      <c r="AD42" s="1000"/>
      <c r="AE42" s="996" t="s">
        <v>445</v>
      </c>
      <c r="AF42" s="2067"/>
      <c r="AG42" s="2068"/>
      <c r="AH42" s="2068"/>
      <c r="AI42" s="2068"/>
      <c r="AJ42" s="2068"/>
      <c r="AK42" s="2068"/>
      <c r="AL42" s="2068"/>
      <c r="AM42" s="2068"/>
      <c r="AN42" s="2068"/>
      <c r="AO42" s="2068"/>
    </row>
    <row r="43" spans="1:81" x14ac:dyDescent="0.25">
      <c r="Y43" s="1000"/>
      <c r="Z43" s="1000"/>
      <c r="AA43" s="1000"/>
      <c r="AB43" s="1000"/>
      <c r="AC43" s="992"/>
      <c r="AD43" s="1000"/>
      <c r="AE43" s="997" t="s">
        <v>46</v>
      </c>
      <c r="AF43" s="1000"/>
      <c r="AG43" s="1000"/>
      <c r="AH43" s="1000"/>
      <c r="AI43" s="1000"/>
      <c r="AJ43" s="1000"/>
      <c r="AK43" s="1000"/>
      <c r="AL43" s="1000"/>
      <c r="AM43" s="1000"/>
      <c r="AN43" s="1000"/>
      <c r="AO43" s="1000"/>
    </row>
    <row r="44" spans="1:81" x14ac:dyDescent="0.25">
      <c r="A44" s="992" t="s">
        <v>287</v>
      </c>
      <c r="B44" s="992"/>
      <c r="C44" s="992"/>
      <c r="D44" s="992"/>
      <c r="E44" s="992"/>
      <c r="F44" s="992"/>
      <c r="G44" s="992"/>
      <c r="I44" s="741"/>
      <c r="J44" s="741"/>
      <c r="L44" s="2069"/>
      <c r="M44" s="2069"/>
      <c r="N44" s="2069"/>
      <c r="P44" s="801" t="s">
        <v>481</v>
      </c>
      <c r="Q44" s="742"/>
      <c r="R44" s="742"/>
      <c r="S44" s="742"/>
      <c r="T44" s="742"/>
      <c r="U44" s="742"/>
      <c r="V44" s="716"/>
      <c r="X44" s="999" t="s">
        <v>177</v>
      </c>
      <c r="Y44" s="992"/>
      <c r="Z44" s="1000"/>
      <c r="AA44" s="992" t="s">
        <v>42</v>
      </c>
      <c r="AB44" s="1000"/>
      <c r="AC44" s="509"/>
      <c r="AD44" s="509"/>
      <c r="AE44" s="509"/>
      <c r="AF44" s="509"/>
      <c r="AG44" s="509"/>
      <c r="AH44" s="509"/>
      <c r="AI44" s="509"/>
      <c r="AJ44" s="509"/>
      <c r="AK44" s="509"/>
      <c r="AL44" s="509"/>
      <c r="AM44" s="509"/>
      <c r="AN44" s="509"/>
      <c r="AO44" s="509"/>
    </row>
    <row r="45" spans="1:81" ht="8.1" customHeight="1" x14ac:dyDescent="0.25">
      <c r="A45" s="509"/>
      <c r="B45" s="509"/>
      <c r="C45" s="509"/>
      <c r="D45" s="509"/>
      <c r="E45" s="509"/>
      <c r="F45" s="509"/>
      <c r="G45" s="509"/>
      <c r="H45" s="509"/>
      <c r="I45" s="509"/>
      <c r="J45" s="509"/>
      <c r="K45" s="509"/>
      <c r="L45" s="509"/>
      <c r="M45" s="509"/>
      <c r="N45" s="509"/>
      <c r="O45" s="509"/>
      <c r="P45" s="509"/>
      <c r="Q45" s="509"/>
      <c r="R45" s="509"/>
      <c r="S45" s="509"/>
      <c r="T45" s="509"/>
      <c r="U45" s="509"/>
      <c r="V45" s="509"/>
      <c r="W45" s="509"/>
      <c r="X45" s="509"/>
      <c r="Y45" s="509"/>
      <c r="Z45" s="509"/>
      <c r="AA45" s="509"/>
      <c r="AB45" s="509"/>
      <c r="AC45" s="509"/>
      <c r="AD45" s="509"/>
      <c r="AE45" s="509"/>
      <c r="AF45" s="509"/>
      <c r="AG45" s="509"/>
      <c r="AH45" s="509"/>
      <c r="AI45" s="509"/>
      <c r="AJ45" s="509"/>
      <c r="AK45" s="509"/>
      <c r="AL45" s="509"/>
      <c r="AM45" s="509"/>
      <c r="AN45" s="509"/>
      <c r="AO45" s="509"/>
    </row>
    <row r="46" spans="1:81" ht="12.75" customHeight="1" x14ac:dyDescent="0.25">
      <c r="A46" s="940" t="s">
        <v>91</v>
      </c>
      <c r="B46" s="738"/>
      <c r="C46" s="941" t="s">
        <v>203</v>
      </c>
      <c r="D46" s="941"/>
      <c r="E46" s="941"/>
      <c r="F46" s="941"/>
      <c r="G46" s="738" t="s">
        <v>635</v>
      </c>
      <c r="H46" s="942"/>
      <c r="I46" s="1585"/>
      <c r="J46" s="1585"/>
      <c r="K46" s="1585"/>
      <c r="L46" s="1585"/>
      <c r="M46" s="1585"/>
      <c r="N46" s="1585"/>
      <c r="O46" s="1585"/>
      <c r="P46" s="1585"/>
      <c r="Q46" s="1585"/>
      <c r="R46" s="1585"/>
      <c r="S46" s="1585"/>
      <c r="T46" s="1585"/>
      <c r="U46" s="1585"/>
      <c r="V46" s="942"/>
      <c r="W46" s="947" t="s">
        <v>494</v>
      </c>
      <c r="X46" s="942"/>
      <c r="Y46" s="942"/>
      <c r="Z46" s="942"/>
      <c r="AA46" s="942"/>
      <c r="AB46" s="942"/>
      <c r="AC46" s="942"/>
      <c r="AD46" s="942"/>
      <c r="AE46" s="942"/>
      <c r="AF46" s="942"/>
      <c r="AG46" s="944"/>
      <c r="AH46" s="944"/>
      <c r="AI46" s="948"/>
      <c r="AJ46" s="940"/>
      <c r="AK46" s="738"/>
      <c r="AL46" s="738"/>
      <c r="AM46" s="738"/>
      <c r="AN46" s="738"/>
      <c r="AO46" s="738"/>
      <c r="AP46" s="1000"/>
      <c r="AQ46" s="796"/>
      <c r="AR46" s="796"/>
      <c r="AS46" s="796"/>
      <c r="AT46" s="796"/>
      <c r="AU46" s="796"/>
      <c r="AV46" s="796"/>
      <c r="AW46" s="796"/>
      <c r="AX46" s="796"/>
      <c r="AY46" s="796"/>
      <c r="AZ46" s="796"/>
      <c r="BA46" s="796"/>
      <c r="BB46" s="1000"/>
      <c r="BC46" s="1000"/>
    </row>
    <row r="47" spans="1:81" ht="8.1" customHeight="1" x14ac:dyDescent="0.25">
      <c r="A47" s="994"/>
      <c r="V47" s="19"/>
      <c r="Y47" s="994"/>
      <c r="Z47" s="994"/>
      <c r="AH47" s="994"/>
      <c r="AI47" s="994"/>
      <c r="AJ47" s="994"/>
      <c r="AK47" s="994"/>
      <c r="AL47" s="994"/>
      <c r="AM47" s="994"/>
      <c r="AN47" s="994"/>
      <c r="AO47" s="994"/>
      <c r="AP47" s="984"/>
      <c r="AQ47" s="163"/>
      <c r="AR47" s="163"/>
      <c r="AS47" s="163"/>
      <c r="AT47" s="213"/>
      <c r="AU47" s="213"/>
      <c r="AV47" s="994"/>
      <c r="AW47" s="994"/>
      <c r="AX47" s="994"/>
      <c r="AY47" s="994"/>
      <c r="AZ47" s="994"/>
    </row>
    <row r="48" spans="1:81" s="994" customFormat="1" ht="12.75" customHeight="1" x14ac:dyDescent="0.25">
      <c r="A48" s="1766" t="s">
        <v>255</v>
      </c>
      <c r="B48" s="1766"/>
      <c r="C48" s="1766"/>
      <c r="D48" s="1766"/>
      <c r="E48" s="1766"/>
      <c r="F48" s="1766"/>
      <c r="G48" s="1615"/>
      <c r="H48" s="1613" t="s">
        <v>63</v>
      </c>
      <c r="I48" s="1766"/>
      <c r="J48" s="1766"/>
      <c r="K48" s="1766"/>
      <c r="L48" s="1766"/>
      <c r="M48" s="1766"/>
      <c r="N48" s="1615"/>
      <c r="O48" s="1613" t="s">
        <v>648</v>
      </c>
      <c r="P48" s="1766"/>
      <c r="Q48" s="1766"/>
      <c r="R48" s="1766"/>
      <c r="S48" s="1766"/>
      <c r="T48" s="1766"/>
      <c r="U48" s="1766"/>
      <c r="V48" s="1766"/>
      <c r="W48" s="1766"/>
      <c r="X48" s="1766"/>
      <c r="Y48" s="1766"/>
      <c r="Z48" s="1766"/>
      <c r="AA48" s="1615"/>
      <c r="AB48" s="1613" t="s">
        <v>436</v>
      </c>
      <c r="AC48" s="1766"/>
      <c r="AD48" s="1766"/>
      <c r="AE48" s="1766"/>
      <c r="AF48" s="1766"/>
      <c r="AG48" s="1766"/>
      <c r="AH48" s="1615"/>
      <c r="AI48" s="1767" t="s">
        <v>258</v>
      </c>
      <c r="AJ48" s="1768"/>
      <c r="AK48" s="1768"/>
      <c r="AL48" s="1768"/>
      <c r="AM48" s="1768"/>
      <c r="AN48" s="1768"/>
      <c r="AO48" s="1768"/>
      <c r="AQ48" s="256"/>
      <c r="AR48" s="256"/>
      <c r="AS48" s="1001"/>
      <c r="AT48" s="175"/>
      <c r="AU48" s="175"/>
      <c r="AV48" s="917"/>
      <c r="AW48" s="917"/>
      <c r="AX48" s="917"/>
      <c r="AY48" s="917"/>
      <c r="AZ48" s="917"/>
      <c r="BA48" s="917"/>
      <c r="BB48" s="917"/>
      <c r="BC48" s="917"/>
      <c r="BD48" s="917"/>
      <c r="BE48" s="917"/>
      <c r="BF48" s="917"/>
      <c r="BG48" s="917"/>
      <c r="BH48" s="917"/>
      <c r="BI48" s="917"/>
      <c r="BJ48" s="917"/>
      <c r="BK48" s="917"/>
      <c r="BL48" s="917"/>
      <c r="BM48" s="917"/>
      <c r="BN48" s="917"/>
      <c r="BO48" s="917"/>
      <c r="BP48" s="917"/>
      <c r="BQ48" s="917"/>
      <c r="BR48" s="917"/>
      <c r="BS48" s="917"/>
      <c r="BT48" s="917"/>
      <c r="BU48" s="917"/>
      <c r="BV48" s="917"/>
      <c r="BW48" s="917"/>
      <c r="BX48" s="917"/>
      <c r="BY48" s="917"/>
      <c r="BZ48" s="917"/>
      <c r="CA48" s="917"/>
      <c r="CB48" s="917"/>
      <c r="CC48" s="917"/>
    </row>
    <row r="49" spans="1:99" s="994" customFormat="1" ht="12.75" customHeight="1" x14ac:dyDescent="0.25">
      <c r="A49" s="917"/>
      <c r="B49" s="917"/>
      <c r="C49" s="917"/>
      <c r="D49" s="917"/>
      <c r="E49" s="917"/>
      <c r="F49" s="917"/>
      <c r="G49" s="995"/>
      <c r="H49" s="1595" t="s">
        <v>34</v>
      </c>
      <c r="I49" s="1596"/>
      <c r="J49" s="1596"/>
      <c r="K49" s="1596"/>
      <c r="L49" s="1596"/>
      <c r="M49" s="1596"/>
      <c r="N49" s="1597"/>
      <c r="O49" s="1595" t="s">
        <v>35</v>
      </c>
      <c r="P49" s="1596"/>
      <c r="Q49" s="1596"/>
      <c r="R49" s="1596"/>
      <c r="S49" s="1596"/>
      <c r="T49" s="1596"/>
      <c r="U49" s="1596"/>
      <c r="V49" s="1596"/>
      <c r="W49" s="1596"/>
      <c r="X49" s="1596"/>
      <c r="Y49" s="1596"/>
      <c r="Z49" s="1596"/>
      <c r="AA49" s="1597"/>
      <c r="AB49" s="1617" t="s">
        <v>356</v>
      </c>
      <c r="AC49" s="1617"/>
      <c r="AD49" s="1617"/>
      <c r="AE49" s="1617"/>
      <c r="AF49" s="1617"/>
      <c r="AG49" s="1617"/>
      <c r="AH49" s="1618"/>
      <c r="AI49" s="1616" t="s">
        <v>357</v>
      </c>
      <c r="AJ49" s="1617"/>
      <c r="AK49" s="1617"/>
      <c r="AL49" s="1617"/>
      <c r="AM49" s="1617"/>
      <c r="AN49" s="1617"/>
      <c r="AO49" s="1617"/>
      <c r="AQ49" s="256"/>
      <c r="AR49" s="256"/>
      <c r="AS49" s="1001"/>
      <c r="AT49" s="175"/>
      <c r="AU49" s="175"/>
      <c r="AV49" s="917"/>
      <c r="AW49" s="917"/>
      <c r="AX49" s="917"/>
      <c r="AY49" s="917"/>
      <c r="AZ49" s="917"/>
      <c r="BA49" s="917"/>
      <c r="BB49" s="917"/>
      <c r="BC49" s="917"/>
      <c r="BD49" s="917"/>
      <c r="BE49" s="917"/>
      <c r="BF49" s="917"/>
      <c r="BG49" s="917"/>
      <c r="BH49" s="917"/>
      <c r="BI49" s="917"/>
      <c r="BJ49" s="917"/>
      <c r="BK49" s="917"/>
      <c r="BL49" s="917"/>
      <c r="BM49" s="917"/>
      <c r="BN49" s="917"/>
      <c r="BO49" s="917"/>
      <c r="BP49" s="917"/>
      <c r="BQ49" s="917"/>
      <c r="BR49" s="917"/>
      <c r="BS49" s="917"/>
      <c r="BT49" s="917"/>
      <c r="BU49" s="917"/>
      <c r="BV49" s="917"/>
      <c r="BW49" s="917"/>
      <c r="BX49" s="917"/>
      <c r="BY49" s="917"/>
      <c r="BZ49" s="917"/>
      <c r="CA49" s="917"/>
      <c r="CB49" s="917"/>
      <c r="CC49" s="917"/>
    </row>
    <row r="50" spans="1:99" s="994" customFormat="1" x14ac:dyDescent="0.25">
      <c r="A50" s="917"/>
      <c r="B50" s="917"/>
      <c r="C50" s="917"/>
      <c r="D50" s="917"/>
      <c r="E50" s="917"/>
      <c r="F50" s="917"/>
      <c r="G50" s="995"/>
      <c r="H50" s="1595"/>
      <c r="I50" s="1596"/>
      <c r="J50" s="1596"/>
      <c r="K50" s="1596"/>
      <c r="L50" s="1596"/>
      <c r="M50" s="1596"/>
      <c r="N50" s="1597"/>
      <c r="O50" s="1595"/>
      <c r="P50" s="1596"/>
      <c r="Q50" s="1596"/>
      <c r="R50" s="1596"/>
      <c r="S50" s="1596"/>
      <c r="T50" s="1596"/>
      <c r="U50" s="1596"/>
      <c r="V50" s="1596"/>
      <c r="W50" s="1596"/>
      <c r="X50" s="1596"/>
      <c r="Y50" s="1596"/>
      <c r="Z50" s="1596"/>
      <c r="AA50" s="1597"/>
      <c r="AH50" s="995"/>
      <c r="AQ50" s="256"/>
      <c r="AR50" s="256"/>
      <c r="AS50" s="1001"/>
      <c r="AT50" s="175"/>
      <c r="AU50" s="175"/>
      <c r="AV50" s="917"/>
      <c r="AW50" s="917"/>
      <c r="AX50" s="917"/>
      <c r="AY50" s="917"/>
      <c r="AZ50" s="917"/>
      <c r="BA50" s="917"/>
      <c r="BB50" s="917"/>
      <c r="BC50" s="917"/>
      <c r="BD50" s="917"/>
      <c r="BE50" s="917"/>
      <c r="BF50" s="917"/>
      <c r="BG50" s="917"/>
      <c r="BH50" s="917"/>
      <c r="BI50" s="917"/>
      <c r="BJ50" s="917"/>
      <c r="BK50" s="917"/>
      <c r="BL50" s="917"/>
      <c r="BM50" s="917"/>
      <c r="BN50" s="917"/>
      <c r="BO50" s="917"/>
      <c r="BP50" s="917"/>
      <c r="BQ50" s="917"/>
      <c r="BR50" s="917"/>
      <c r="BS50" s="917"/>
      <c r="BT50" s="917"/>
      <c r="BU50" s="917"/>
      <c r="BV50" s="917"/>
      <c r="BW50" s="917"/>
      <c r="BX50" s="917"/>
      <c r="BY50" s="917"/>
      <c r="BZ50" s="917"/>
      <c r="CA50" s="917"/>
      <c r="CB50" s="917"/>
      <c r="CC50" s="917"/>
    </row>
    <row r="51" spans="1:99" s="994" customFormat="1" x14ac:dyDescent="0.25">
      <c r="A51" s="917"/>
      <c r="B51" s="917"/>
      <c r="C51" s="917"/>
      <c r="D51" s="917"/>
      <c r="E51" s="917"/>
      <c r="F51" s="917"/>
      <c r="G51" s="995"/>
      <c r="H51" s="917"/>
      <c r="I51" s="917"/>
      <c r="J51" s="917"/>
      <c r="K51" s="917"/>
      <c r="L51" s="917"/>
      <c r="N51" s="995"/>
      <c r="O51" s="993"/>
      <c r="AA51" s="995"/>
      <c r="AH51" s="995"/>
      <c r="AQ51" s="256"/>
      <c r="AR51" s="256"/>
      <c r="AS51" s="1001"/>
      <c r="AT51" s="175"/>
      <c r="AU51" s="175"/>
      <c r="AV51" s="917"/>
      <c r="AW51" s="917"/>
      <c r="AX51" s="917"/>
      <c r="AY51" s="917"/>
      <c r="AZ51" s="917"/>
      <c r="BA51" s="917"/>
      <c r="BB51" s="917"/>
      <c r="BC51" s="917"/>
      <c r="BD51" s="917"/>
      <c r="BE51" s="917"/>
      <c r="BF51" s="917"/>
      <c r="BG51" s="917"/>
      <c r="BH51" s="917"/>
      <c r="BI51" s="917"/>
      <c r="BJ51" s="917"/>
      <c r="BK51" s="917"/>
      <c r="BL51" s="917"/>
      <c r="BM51" s="917"/>
      <c r="BN51" s="917"/>
      <c r="BO51" s="917"/>
      <c r="BP51" s="917"/>
      <c r="BQ51" s="917"/>
      <c r="BR51" s="917"/>
      <c r="BS51" s="917"/>
      <c r="BT51" s="917"/>
      <c r="BU51" s="917"/>
      <c r="BV51" s="917"/>
      <c r="BW51" s="917"/>
      <c r="BX51" s="917"/>
      <c r="BY51" s="917"/>
      <c r="BZ51" s="917"/>
      <c r="CA51" s="917"/>
      <c r="CB51" s="917"/>
      <c r="CC51" s="917"/>
    </row>
    <row r="52" spans="1:99" s="994" customFormat="1" x14ac:dyDescent="0.25">
      <c r="A52" s="917"/>
      <c r="B52" s="917"/>
      <c r="C52" s="917"/>
      <c r="D52" s="917"/>
      <c r="E52" s="917"/>
      <c r="F52" s="917"/>
      <c r="G52" s="995"/>
      <c r="H52" s="917"/>
      <c r="I52" s="917"/>
      <c r="J52" s="917"/>
      <c r="K52" s="917"/>
      <c r="L52" s="917"/>
      <c r="N52" s="995"/>
      <c r="O52" s="993"/>
      <c r="AA52" s="995"/>
      <c r="AH52" s="995"/>
      <c r="AQ52" s="256"/>
      <c r="AR52" s="256"/>
      <c r="AS52" s="1001"/>
      <c r="AT52" s="175"/>
      <c r="AU52" s="175"/>
      <c r="AV52" s="917"/>
      <c r="AW52" s="917"/>
      <c r="AX52" s="917"/>
      <c r="AY52" s="917"/>
      <c r="AZ52" s="917"/>
      <c r="BA52" s="917"/>
      <c r="BB52" s="917"/>
      <c r="BC52" s="917"/>
      <c r="BD52" s="917"/>
      <c r="BE52" s="917"/>
      <c r="BF52" s="917"/>
      <c r="BG52" s="917"/>
      <c r="BH52" s="917"/>
      <c r="BI52" s="917"/>
      <c r="BJ52" s="917"/>
      <c r="BK52" s="917"/>
      <c r="BL52" s="917"/>
      <c r="BM52" s="917"/>
      <c r="BN52" s="917"/>
      <c r="BO52" s="917"/>
      <c r="BP52" s="917"/>
      <c r="BQ52" s="917"/>
      <c r="BR52" s="917"/>
      <c r="BS52" s="917"/>
      <c r="BT52" s="917"/>
      <c r="BU52" s="917"/>
      <c r="BV52" s="917"/>
      <c r="BW52" s="917"/>
      <c r="BX52" s="917"/>
      <c r="BY52" s="917"/>
      <c r="BZ52" s="917"/>
      <c r="CA52" s="917"/>
      <c r="CB52" s="917"/>
      <c r="CC52" s="917"/>
    </row>
    <row r="53" spans="1:99" s="909" customFormat="1" x14ac:dyDescent="0.25">
      <c r="G53" s="417"/>
      <c r="N53" s="417"/>
      <c r="O53" s="18"/>
      <c r="AA53" s="417"/>
      <c r="AH53" s="417"/>
      <c r="AP53" s="1003"/>
      <c r="AQ53" s="163"/>
      <c r="AR53" s="163"/>
      <c r="AS53" s="63"/>
      <c r="AT53" s="213"/>
      <c r="AU53" s="213"/>
      <c r="AV53" s="1003"/>
      <c r="AW53" s="1003"/>
      <c r="AX53" s="1003"/>
      <c r="AY53" s="1003"/>
      <c r="AZ53" s="1003"/>
      <c r="BA53" s="1003"/>
      <c r="BB53" s="1003"/>
      <c r="BC53" s="1003"/>
      <c r="BD53" s="1003"/>
      <c r="BE53" s="1003"/>
      <c r="BF53" s="1003"/>
      <c r="BG53" s="1003"/>
      <c r="BH53" s="1003"/>
      <c r="BI53" s="1003"/>
      <c r="BJ53" s="1003"/>
      <c r="BK53" s="1003"/>
      <c r="BL53" s="1003"/>
      <c r="BM53" s="1003"/>
      <c r="BN53" s="1003"/>
      <c r="BO53" s="1003"/>
      <c r="BP53" s="1003"/>
      <c r="BQ53" s="1003"/>
      <c r="BR53" s="1003"/>
      <c r="BS53" s="1003"/>
      <c r="BT53" s="1003"/>
      <c r="BU53" s="1003"/>
      <c r="BV53" s="1003"/>
      <c r="BW53" s="1003"/>
      <c r="BX53" s="1003"/>
      <c r="BY53" s="1003"/>
      <c r="BZ53" s="1003"/>
      <c r="CA53" s="1003"/>
      <c r="CB53" s="1003"/>
      <c r="CC53" s="1003"/>
      <c r="CD53" s="1003"/>
      <c r="CE53" s="1003"/>
      <c r="CF53" s="1003"/>
      <c r="CG53" s="1003"/>
      <c r="CH53" s="1003"/>
      <c r="CI53" s="1003"/>
      <c r="CJ53" s="1003"/>
      <c r="CK53" s="1003"/>
      <c r="CL53" s="1003"/>
      <c r="CM53" s="1003"/>
      <c r="CN53" s="1003"/>
      <c r="CO53" s="1003"/>
      <c r="CP53" s="1003"/>
      <c r="CQ53" s="1003"/>
      <c r="CR53" s="1003"/>
      <c r="CS53" s="1003"/>
      <c r="CT53" s="1003"/>
      <c r="CU53" s="1003"/>
    </row>
    <row r="54" spans="1:99" s="994" customFormat="1" x14ac:dyDescent="0.25">
      <c r="A54" s="356" t="s">
        <v>42</v>
      </c>
      <c r="B54" s="2064" t="s">
        <v>43</v>
      </c>
      <c r="C54" s="2064"/>
      <c r="D54" s="2064"/>
      <c r="E54" s="2064"/>
      <c r="F54" s="2064"/>
      <c r="G54" s="2064"/>
      <c r="H54" s="2064"/>
      <c r="I54" s="2064"/>
      <c r="J54" s="2064"/>
      <c r="K54" s="2064"/>
      <c r="L54" s="2064"/>
      <c r="M54" s="2064"/>
      <c r="N54" s="2064"/>
      <c r="O54" s="2064"/>
      <c r="P54" s="2064"/>
      <c r="Q54" s="2064"/>
      <c r="R54" s="2064"/>
      <c r="S54" s="2064"/>
      <c r="T54" s="2064"/>
      <c r="U54" s="2064"/>
      <c r="V54" s="2064"/>
      <c r="W54" s="2064"/>
      <c r="X54" s="2064"/>
      <c r="Y54" s="2064"/>
      <c r="Z54" s="2064"/>
      <c r="AA54" s="2064"/>
      <c r="AB54" s="2064"/>
      <c r="AC54" s="2064"/>
      <c r="AD54" s="2064"/>
      <c r="AE54" s="2064"/>
      <c r="AF54" s="2064"/>
      <c r="AG54" s="2064"/>
      <c r="AH54" s="2064"/>
      <c r="AI54" s="2064"/>
      <c r="AJ54" s="2064"/>
      <c r="AK54" s="2064"/>
      <c r="AL54" s="2064"/>
      <c r="AM54" s="2064"/>
      <c r="AN54" s="2064"/>
      <c r="AO54" s="2064"/>
      <c r="AP54" s="1003"/>
      <c r="AQ54" s="939"/>
      <c r="AR54" s="163"/>
      <c r="AS54" s="163"/>
      <c r="AT54" s="213"/>
      <c r="AU54" s="213"/>
      <c r="AV54" s="1003"/>
      <c r="AW54" s="1003"/>
      <c r="AX54" s="1003"/>
      <c r="AY54" s="1003"/>
      <c r="AZ54" s="1003"/>
      <c r="BA54" s="1003"/>
      <c r="BB54" s="1003"/>
      <c r="BC54" s="1003"/>
      <c r="BD54" s="1003"/>
      <c r="BE54" s="1003"/>
      <c r="BF54" s="1003"/>
      <c r="BG54" s="1003"/>
      <c r="BH54" s="1003"/>
      <c r="BI54" s="1003"/>
      <c r="BJ54" s="1003"/>
      <c r="BK54" s="1003"/>
      <c r="BL54" s="1003"/>
      <c r="BM54" s="1003"/>
      <c r="BN54" s="1003"/>
      <c r="BO54" s="1003"/>
      <c r="BP54" s="1003"/>
      <c r="BQ54" s="1003"/>
      <c r="BR54" s="1003"/>
      <c r="BS54" s="1003"/>
      <c r="BT54" s="1003"/>
      <c r="BU54" s="1003"/>
      <c r="BV54" s="1003"/>
      <c r="BW54" s="1003"/>
      <c r="BX54" s="1003"/>
      <c r="BY54" s="1003"/>
      <c r="BZ54" s="1003"/>
      <c r="CA54" s="1003"/>
      <c r="CB54" s="1003"/>
      <c r="CC54" s="1003"/>
      <c r="CD54" s="1003"/>
      <c r="CE54" s="1003"/>
      <c r="CF54" s="1003"/>
      <c r="CG54" s="1003"/>
      <c r="CH54" s="1003"/>
      <c r="CI54" s="1003"/>
      <c r="CJ54" s="1003"/>
      <c r="CK54" s="1003"/>
      <c r="CL54" s="1003"/>
      <c r="CM54" s="1003"/>
      <c r="CN54" s="1003"/>
      <c r="CO54" s="1003"/>
      <c r="CP54" s="1003"/>
      <c r="CQ54" s="1003"/>
      <c r="CR54" s="1003"/>
      <c r="CS54" s="1003"/>
      <c r="CT54" s="1003"/>
      <c r="CU54" s="1003"/>
    </row>
    <row r="55" spans="1:99" s="994" customFormat="1" x14ac:dyDescent="0.25">
      <c r="A55" s="356" t="s">
        <v>44</v>
      </c>
      <c r="B55" s="2054" t="s">
        <v>161</v>
      </c>
      <c r="C55" s="2054"/>
      <c r="D55" s="2054"/>
      <c r="E55" s="2054"/>
      <c r="F55" s="2054"/>
      <c r="G55" s="2054"/>
      <c r="H55" s="2054"/>
      <c r="I55" s="2054"/>
      <c r="J55" s="2054"/>
      <c r="K55" s="2054"/>
      <c r="L55" s="2054"/>
      <c r="M55" s="2054"/>
      <c r="N55" s="2054"/>
      <c r="O55" s="2054"/>
      <c r="P55" s="2054"/>
      <c r="Q55" s="2054"/>
      <c r="R55" s="2054"/>
      <c r="S55" s="2054"/>
      <c r="T55" s="2054"/>
      <c r="U55" s="2054"/>
      <c r="V55" s="2054"/>
      <c r="W55" s="2054"/>
      <c r="X55" s="2054"/>
      <c r="Y55" s="2054"/>
      <c r="Z55" s="2054"/>
      <c r="AA55" s="2054"/>
      <c r="AB55" s="2054"/>
      <c r="AC55" s="2054"/>
      <c r="AD55" s="2054"/>
      <c r="AE55" s="2054"/>
      <c r="AF55" s="2054"/>
      <c r="AG55" s="2054"/>
      <c r="AH55" s="2054"/>
      <c r="AI55" s="2054"/>
      <c r="AJ55" s="2054"/>
      <c r="AK55" s="2054"/>
      <c r="AL55" s="2054"/>
      <c r="AM55" s="2054"/>
      <c r="AN55" s="2054"/>
      <c r="AO55" s="2054"/>
      <c r="AP55" s="1003"/>
      <c r="AQ55" s="939"/>
      <c r="AR55" s="163"/>
      <c r="AS55" s="163"/>
      <c r="AT55" s="213"/>
      <c r="AU55" s="213"/>
      <c r="AV55" s="1003"/>
      <c r="AW55" s="1003"/>
      <c r="AX55" s="1003"/>
      <c r="AY55" s="1003"/>
      <c r="AZ55" s="1003"/>
      <c r="BA55" s="1003"/>
      <c r="BB55" s="1003"/>
      <c r="BC55" s="1003"/>
      <c r="BD55" s="1003"/>
      <c r="BE55" s="1003"/>
      <c r="BF55" s="1003"/>
      <c r="BG55" s="1003"/>
      <c r="BH55" s="1003"/>
      <c r="BI55" s="1003"/>
      <c r="BJ55" s="1003"/>
      <c r="BK55" s="1003"/>
      <c r="BL55" s="1003"/>
      <c r="BM55" s="1003"/>
      <c r="BN55" s="1003"/>
      <c r="BO55" s="1003"/>
      <c r="BP55" s="1003"/>
      <c r="BQ55" s="1003"/>
      <c r="BR55" s="1003"/>
      <c r="BS55" s="1003"/>
      <c r="BT55" s="1003"/>
      <c r="BU55" s="1003"/>
      <c r="BV55" s="1003"/>
      <c r="BW55" s="1003"/>
      <c r="BX55" s="1003"/>
      <c r="BY55" s="1003"/>
      <c r="BZ55" s="1003"/>
      <c r="CA55" s="1003"/>
      <c r="CB55" s="1003"/>
      <c r="CC55" s="1003"/>
      <c r="CD55" s="1003"/>
      <c r="CE55" s="1003"/>
      <c r="CF55" s="1003"/>
      <c r="CG55" s="1003"/>
      <c r="CH55" s="1003"/>
      <c r="CI55" s="1003"/>
      <c r="CJ55" s="1003"/>
      <c r="CK55" s="1003"/>
      <c r="CL55" s="1003"/>
      <c r="CM55" s="1003"/>
      <c r="CN55" s="1003"/>
      <c r="CO55" s="1003"/>
      <c r="CP55" s="1003"/>
      <c r="CQ55" s="1003"/>
      <c r="CR55" s="1003"/>
      <c r="CS55" s="1003"/>
      <c r="CT55" s="1003"/>
      <c r="CU55" s="1003"/>
    </row>
    <row r="56" spans="1:99" s="994" customFormat="1" x14ac:dyDescent="0.25">
      <c r="A56" s="356" t="s">
        <v>150</v>
      </c>
      <c r="B56" s="2054" t="s">
        <v>467</v>
      </c>
      <c r="C56" s="2054"/>
      <c r="D56" s="2054"/>
      <c r="E56" s="2054"/>
      <c r="F56" s="2054"/>
      <c r="G56" s="2054"/>
      <c r="H56" s="2054"/>
      <c r="I56" s="2054"/>
      <c r="J56" s="2054"/>
      <c r="K56" s="2054"/>
      <c r="L56" s="2054"/>
      <c r="M56" s="2054"/>
      <c r="N56" s="2054"/>
      <c r="O56" s="2054"/>
      <c r="P56" s="2054"/>
      <c r="Q56" s="2054"/>
      <c r="R56" s="2054"/>
      <c r="S56" s="2054"/>
      <c r="T56" s="2054"/>
      <c r="U56" s="2054"/>
      <c r="V56" s="2054"/>
      <c r="W56" s="2054"/>
      <c r="X56" s="2054"/>
      <c r="Y56" s="2054"/>
      <c r="Z56" s="2054"/>
      <c r="AA56" s="2054"/>
      <c r="AB56" s="2054"/>
      <c r="AC56" s="2054"/>
      <c r="AD56" s="2054"/>
      <c r="AE56" s="2054"/>
      <c r="AF56" s="2054"/>
      <c r="AG56" s="2054"/>
      <c r="AH56" s="2054"/>
      <c r="AI56" s="2054"/>
      <c r="AJ56" s="2054"/>
      <c r="AK56" s="2054"/>
      <c r="AL56" s="2054"/>
      <c r="AM56" s="2054"/>
      <c r="AN56" s="2054"/>
      <c r="AO56" s="2054"/>
      <c r="AP56" s="1003"/>
      <c r="AQ56" s="939"/>
      <c r="AR56" s="163"/>
      <c r="AS56" s="163"/>
      <c r="AT56" s="213"/>
      <c r="AU56" s="213"/>
      <c r="AV56" s="1003"/>
      <c r="AW56" s="1003"/>
      <c r="AX56" s="1003"/>
      <c r="AY56" s="1003"/>
      <c r="AZ56" s="1003"/>
      <c r="BA56" s="1003"/>
      <c r="BB56" s="1003"/>
      <c r="BC56" s="1003"/>
      <c r="BD56" s="1003"/>
      <c r="BE56" s="1003"/>
      <c r="BF56" s="1003"/>
      <c r="BG56" s="1003"/>
      <c r="BH56" s="1003"/>
      <c r="BI56" s="1003"/>
      <c r="BJ56" s="1003"/>
      <c r="BK56" s="1003"/>
      <c r="BL56" s="1003"/>
      <c r="BM56" s="1003"/>
      <c r="BN56" s="1003"/>
      <c r="BO56" s="1003"/>
      <c r="BP56" s="1003"/>
      <c r="BQ56" s="1003"/>
      <c r="BR56" s="1003"/>
      <c r="BS56" s="1003"/>
      <c r="BT56" s="1003"/>
      <c r="BU56" s="1003"/>
      <c r="BV56" s="1003"/>
      <c r="BW56" s="1003"/>
      <c r="BX56" s="1003"/>
      <c r="BY56" s="1003"/>
      <c r="BZ56" s="1003"/>
      <c r="CA56" s="1003"/>
      <c r="CB56" s="1003"/>
      <c r="CC56" s="1003"/>
      <c r="CD56" s="1003"/>
      <c r="CE56" s="1003"/>
      <c r="CF56" s="1003"/>
      <c r="CG56" s="1003"/>
      <c r="CH56" s="1003"/>
      <c r="CI56" s="1003"/>
      <c r="CJ56" s="1003"/>
      <c r="CK56" s="1003"/>
      <c r="CL56" s="1003"/>
      <c r="CM56" s="1003"/>
      <c r="CN56" s="1003"/>
      <c r="CO56" s="1003"/>
      <c r="CP56" s="1003"/>
      <c r="CQ56" s="1003"/>
      <c r="CR56" s="1003"/>
      <c r="CS56" s="1003"/>
      <c r="CT56" s="1003"/>
      <c r="CU56" s="1003"/>
    </row>
    <row r="57" spans="1:99" s="994" customFormat="1" x14ac:dyDescent="0.25">
      <c r="A57" s="501" t="s">
        <v>46</v>
      </c>
      <c r="B57" s="2054" t="s">
        <v>290</v>
      </c>
      <c r="C57" s="2054"/>
      <c r="D57" s="2054"/>
      <c r="E57" s="2054"/>
      <c r="F57" s="2054"/>
      <c r="G57" s="2054"/>
      <c r="H57" s="2054"/>
      <c r="I57" s="2054"/>
      <c r="J57" s="2054"/>
      <c r="K57" s="2054"/>
      <c r="L57" s="2054"/>
      <c r="M57" s="2054"/>
      <c r="N57" s="2054"/>
      <c r="O57" s="2054"/>
      <c r="P57" s="2054"/>
      <c r="Q57" s="2054"/>
      <c r="R57" s="2054"/>
      <c r="S57" s="2054"/>
      <c r="T57" s="2054"/>
      <c r="U57" s="2054"/>
      <c r="V57" s="2054"/>
      <c r="W57" s="2054"/>
      <c r="X57" s="2054"/>
      <c r="Y57" s="2054"/>
      <c r="Z57" s="2054"/>
      <c r="AA57" s="2054"/>
      <c r="AB57" s="2054"/>
      <c r="AC57" s="2054"/>
      <c r="AD57" s="2054"/>
      <c r="AE57" s="2054"/>
      <c r="AF57" s="2054"/>
      <c r="AG57" s="2054"/>
      <c r="AH57" s="2054"/>
      <c r="AI57" s="2054"/>
      <c r="AJ57" s="2054"/>
      <c r="AK57" s="2054"/>
      <c r="AL57" s="2054"/>
      <c r="AM57" s="2054"/>
      <c r="AN57" s="2054"/>
      <c r="AO57" s="2054"/>
      <c r="AQ57" s="74"/>
      <c r="AR57" s="163"/>
      <c r="AS57" s="163"/>
      <c r="AT57" s="213"/>
      <c r="AU57" s="213"/>
    </row>
    <row r="58" spans="1:99" x14ac:dyDescent="0.25">
      <c r="A58" s="501" t="s">
        <v>160</v>
      </c>
      <c r="B58" s="2054" t="s">
        <v>446</v>
      </c>
      <c r="C58" s="2054"/>
      <c r="D58" s="2054"/>
      <c r="E58" s="2054"/>
      <c r="F58" s="2054"/>
      <c r="G58" s="2054"/>
      <c r="H58" s="2054"/>
      <c r="I58" s="2054"/>
      <c r="J58" s="2054"/>
      <c r="K58" s="2054"/>
      <c r="L58" s="2054"/>
      <c r="M58" s="2054"/>
      <c r="N58" s="2054"/>
      <c r="O58" s="2054"/>
      <c r="P58" s="2054"/>
      <c r="Q58" s="2054"/>
      <c r="R58" s="2054"/>
      <c r="S58" s="2054"/>
      <c r="T58" s="2054"/>
      <c r="U58" s="2054"/>
      <c r="V58" s="2054"/>
      <c r="W58" s="2054"/>
      <c r="X58" s="2054"/>
      <c r="Y58" s="2054"/>
      <c r="Z58" s="2054"/>
      <c r="AA58" s="2054"/>
      <c r="AB58" s="2054"/>
      <c r="AC58" s="2054"/>
      <c r="AD58" s="2054"/>
      <c r="AE58" s="2054"/>
      <c r="AF58" s="2054"/>
      <c r="AG58" s="2054"/>
      <c r="AH58" s="2054"/>
      <c r="AI58" s="2054"/>
      <c r="AJ58" s="2054"/>
      <c r="AK58" s="2054"/>
      <c r="AL58" s="2054"/>
      <c r="AM58" s="2054"/>
      <c r="AN58" s="2054"/>
      <c r="AO58" s="2054"/>
      <c r="AQ58" s="74"/>
    </row>
    <row r="59" spans="1:99" x14ac:dyDescent="0.25">
      <c r="A59" s="501" t="s">
        <v>48</v>
      </c>
      <c r="B59" s="2054" t="s">
        <v>257</v>
      </c>
      <c r="C59" s="2054"/>
      <c r="D59" s="2054"/>
      <c r="E59" s="2054"/>
      <c r="F59" s="2054"/>
      <c r="G59" s="2054"/>
      <c r="H59" s="2054"/>
      <c r="I59" s="2054"/>
      <c r="J59" s="2054"/>
      <c r="K59" s="2054"/>
      <c r="L59" s="2054"/>
      <c r="M59" s="2054"/>
      <c r="N59" s="2054"/>
      <c r="O59" s="2054"/>
      <c r="P59" s="2054"/>
      <c r="Q59" s="2054"/>
      <c r="R59" s="2054"/>
      <c r="S59" s="2054"/>
      <c r="T59" s="2054"/>
      <c r="U59" s="2054"/>
      <c r="V59" s="2054"/>
      <c r="W59" s="2054"/>
      <c r="X59" s="2054"/>
      <c r="Y59" s="2054"/>
      <c r="Z59" s="2054"/>
      <c r="AA59" s="2054"/>
      <c r="AB59" s="2054"/>
      <c r="AC59" s="2054"/>
      <c r="AD59" s="2054"/>
      <c r="AE59" s="2054"/>
      <c r="AF59" s="2054"/>
      <c r="AG59" s="2054"/>
      <c r="AH59" s="2054"/>
      <c r="AI59" s="2054"/>
      <c r="AJ59" s="2054"/>
      <c r="AK59" s="2054"/>
      <c r="AL59" s="2054"/>
      <c r="AM59" s="2054"/>
      <c r="AN59" s="2054"/>
      <c r="AO59" s="2054"/>
      <c r="AQ59" s="74"/>
    </row>
    <row r="60" spans="1:99" ht="32.25" customHeight="1" x14ac:dyDescent="0.25">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row>
    <row r="61" spans="1:99" ht="14.25" customHeight="1" x14ac:dyDescent="0.25">
      <c r="A61" s="482"/>
      <c r="B61" s="493"/>
      <c r="C61" s="493"/>
      <c r="D61" s="493"/>
      <c r="E61" s="493"/>
      <c r="F61" s="493"/>
      <c r="G61" s="493"/>
      <c r="H61" s="493"/>
      <c r="I61" s="493"/>
      <c r="J61" s="493"/>
      <c r="K61" s="493"/>
      <c r="L61" s="493"/>
      <c r="M61" s="493"/>
      <c r="N61" s="493"/>
      <c r="O61" s="493"/>
      <c r="P61" s="493"/>
      <c r="Q61" s="493"/>
      <c r="R61" s="493"/>
      <c r="S61" s="493"/>
      <c r="T61" s="493"/>
      <c r="U61" s="481"/>
      <c r="V61" s="481"/>
      <c r="W61" s="493"/>
      <c r="X61" s="493"/>
      <c r="Y61" s="493"/>
      <c r="Z61" s="493"/>
      <c r="AA61" s="493"/>
      <c r="AB61" s="493"/>
      <c r="AC61" s="493"/>
      <c r="AD61" s="493"/>
      <c r="AE61" s="493"/>
      <c r="AF61" s="493"/>
      <c r="AG61" s="493"/>
      <c r="AH61" s="493"/>
      <c r="AI61" s="493"/>
      <c r="AJ61" s="493"/>
      <c r="AK61" s="493"/>
      <c r="AL61" s="493"/>
      <c r="AM61" s="493"/>
      <c r="AN61" s="493"/>
      <c r="AO61" s="493"/>
      <c r="AQ61" s="261"/>
      <c r="AR61" s="262"/>
    </row>
    <row r="62" spans="1:99" ht="14.25" customHeight="1" x14ac:dyDescent="0.25">
      <c r="A62" s="482"/>
      <c r="B62" s="493"/>
      <c r="C62" s="493"/>
      <c r="D62" s="493"/>
      <c r="E62" s="493"/>
      <c r="F62" s="493"/>
      <c r="G62" s="493"/>
      <c r="H62" s="493"/>
      <c r="I62" s="493"/>
      <c r="J62" s="493"/>
      <c r="K62" s="493"/>
      <c r="L62" s="493"/>
      <c r="M62" s="493"/>
      <c r="N62" s="493"/>
      <c r="O62" s="493"/>
      <c r="P62" s="493"/>
      <c r="Q62" s="493"/>
      <c r="R62" s="493"/>
      <c r="S62" s="493"/>
      <c r="T62" s="493"/>
      <c r="U62" s="481"/>
      <c r="V62" s="481"/>
      <c r="W62" s="493"/>
      <c r="X62" s="493"/>
      <c r="Y62" s="493"/>
      <c r="Z62" s="493"/>
      <c r="AA62" s="493"/>
      <c r="AB62" s="493"/>
      <c r="AC62" s="493"/>
      <c r="AD62" s="493"/>
      <c r="AE62" s="493"/>
      <c r="AF62" s="493"/>
      <c r="AG62" s="493"/>
      <c r="AH62" s="493"/>
      <c r="AI62" s="493"/>
      <c r="AJ62" s="493"/>
      <c r="AK62" s="493"/>
      <c r="AL62" s="493"/>
      <c r="AM62" s="493"/>
      <c r="AN62" s="493"/>
      <c r="AO62" s="493"/>
      <c r="AQ62" s="261"/>
      <c r="AR62" s="262"/>
    </row>
    <row r="63" spans="1:99" ht="14.25" customHeight="1" x14ac:dyDescent="0.25">
      <c r="A63" s="482"/>
      <c r="B63" s="493"/>
      <c r="C63" s="493"/>
      <c r="D63" s="493"/>
      <c r="E63" s="493"/>
      <c r="F63" s="493"/>
      <c r="G63" s="493"/>
      <c r="H63" s="493"/>
      <c r="I63" s="493"/>
      <c r="J63" s="493"/>
      <c r="K63" s="493"/>
      <c r="L63" s="493"/>
      <c r="M63" s="493"/>
      <c r="N63" s="493"/>
      <c r="O63" s="493"/>
      <c r="P63" s="493"/>
      <c r="Q63" s="493"/>
      <c r="R63" s="493"/>
      <c r="S63" s="493"/>
      <c r="T63" s="493"/>
      <c r="U63" s="481"/>
      <c r="V63" s="481"/>
      <c r="W63" s="493"/>
      <c r="X63" s="493"/>
      <c r="Y63" s="493"/>
      <c r="Z63" s="493"/>
      <c r="AA63" s="493"/>
      <c r="AB63" s="493"/>
      <c r="AC63" s="493"/>
      <c r="AD63" s="493"/>
      <c r="AE63" s="493"/>
      <c r="AF63" s="493"/>
      <c r="AG63" s="493"/>
      <c r="AH63" s="493"/>
      <c r="AI63" s="493"/>
      <c r="AJ63" s="493"/>
      <c r="AK63" s="493"/>
      <c r="AL63" s="493"/>
      <c r="AM63" s="493"/>
      <c r="AN63" s="493"/>
      <c r="AO63" s="493"/>
      <c r="AQ63" s="261"/>
      <c r="AR63" s="262"/>
    </row>
    <row r="64" spans="1:99" ht="14.25" customHeight="1" x14ac:dyDescent="0.25">
      <c r="A64" s="482"/>
      <c r="B64" s="493"/>
      <c r="C64" s="493"/>
      <c r="D64" s="493"/>
      <c r="E64" s="493"/>
      <c r="F64" s="493"/>
      <c r="G64" s="493"/>
      <c r="H64" s="493"/>
      <c r="I64" s="493"/>
      <c r="J64" s="493"/>
      <c r="K64" s="493"/>
      <c r="L64" s="493"/>
      <c r="M64" s="493"/>
      <c r="N64" s="493"/>
      <c r="O64" s="493"/>
      <c r="P64" s="493"/>
      <c r="Q64" s="493"/>
      <c r="R64" s="493"/>
      <c r="S64" s="493"/>
      <c r="T64" s="493"/>
      <c r="U64" s="481"/>
      <c r="V64" s="481"/>
      <c r="W64" s="493"/>
      <c r="X64" s="493"/>
      <c r="Y64" s="493"/>
      <c r="Z64" s="493"/>
      <c r="AA64" s="493"/>
      <c r="AB64" s="493"/>
      <c r="AC64" s="493"/>
      <c r="AD64" s="493"/>
      <c r="AE64" s="493"/>
      <c r="AF64" s="493"/>
      <c r="AG64" s="493"/>
      <c r="AH64" s="493"/>
      <c r="AI64" s="493"/>
      <c r="AJ64" s="493"/>
      <c r="AK64" s="493"/>
      <c r="AL64" s="493"/>
      <c r="AM64" s="493"/>
      <c r="AN64" s="493"/>
      <c r="AO64" s="493"/>
      <c r="AQ64" s="261"/>
      <c r="AR64" s="262"/>
    </row>
    <row r="65" spans="1:44" ht="14.25" customHeight="1" x14ac:dyDescent="0.25">
      <c r="A65" s="482"/>
      <c r="B65" s="493"/>
      <c r="C65" s="493"/>
      <c r="D65" s="493"/>
      <c r="E65" s="493"/>
      <c r="F65" s="493"/>
      <c r="G65" s="493"/>
      <c r="H65" s="493"/>
      <c r="I65" s="493"/>
      <c r="J65" s="493"/>
      <c r="K65" s="493"/>
      <c r="L65" s="493"/>
      <c r="M65" s="493"/>
      <c r="N65" s="493"/>
      <c r="O65" s="493"/>
      <c r="P65" s="493"/>
      <c r="Q65" s="493"/>
      <c r="R65" s="493"/>
      <c r="S65" s="493"/>
      <c r="T65" s="493"/>
      <c r="U65" s="481"/>
      <c r="V65" s="481"/>
      <c r="W65" s="493"/>
      <c r="X65" s="493"/>
      <c r="Y65" s="493"/>
      <c r="Z65" s="493"/>
      <c r="AA65" s="493"/>
      <c r="AB65" s="493"/>
      <c r="AC65" s="493"/>
      <c r="AD65" s="493"/>
      <c r="AE65" s="493"/>
      <c r="AF65" s="493"/>
      <c r="AG65" s="493"/>
      <c r="AH65" s="493"/>
      <c r="AI65" s="493"/>
      <c r="AJ65" s="493"/>
      <c r="AK65" s="493"/>
      <c r="AL65" s="493"/>
      <c r="AM65" s="493"/>
      <c r="AN65" s="493"/>
      <c r="AO65" s="493"/>
      <c r="AQ65" s="261"/>
      <c r="AR65" s="262"/>
    </row>
    <row r="66" spans="1:44" ht="14.25" customHeight="1" x14ac:dyDescent="0.25">
      <c r="A66" s="482"/>
      <c r="B66" s="493"/>
      <c r="C66" s="493"/>
      <c r="D66" s="493"/>
      <c r="E66" s="493"/>
      <c r="F66" s="493"/>
      <c r="G66" s="493"/>
      <c r="H66" s="493"/>
      <c r="I66" s="493"/>
      <c r="J66" s="493"/>
      <c r="K66" s="493"/>
      <c r="L66" s="493"/>
      <c r="M66" s="493"/>
      <c r="N66" s="493"/>
      <c r="O66" s="493"/>
      <c r="P66" s="493"/>
      <c r="Q66" s="493"/>
      <c r="R66" s="493"/>
      <c r="S66" s="493"/>
      <c r="T66" s="493"/>
      <c r="U66" s="481"/>
      <c r="V66" s="479"/>
      <c r="W66" s="493"/>
      <c r="X66" s="493"/>
      <c r="Y66" s="493"/>
      <c r="Z66" s="493"/>
      <c r="AA66" s="493"/>
      <c r="AB66" s="493"/>
      <c r="AC66" s="493"/>
      <c r="AD66" s="493"/>
      <c r="AE66" s="493"/>
      <c r="AF66" s="493"/>
      <c r="AG66" s="493"/>
      <c r="AH66" s="493"/>
      <c r="AI66" s="493"/>
      <c r="AJ66" s="493"/>
      <c r="AK66" s="493"/>
      <c r="AL66" s="493"/>
      <c r="AM66" s="493"/>
      <c r="AN66" s="493"/>
      <c r="AO66" s="493"/>
      <c r="AQ66" s="263"/>
      <c r="AR66" s="262"/>
    </row>
    <row r="67" spans="1:44" ht="14.25" customHeight="1" x14ac:dyDescent="0.25">
      <c r="A67" s="482"/>
      <c r="B67" s="493"/>
      <c r="C67" s="493"/>
      <c r="D67" s="493"/>
      <c r="E67" s="493"/>
      <c r="F67" s="493"/>
      <c r="G67" s="493"/>
      <c r="H67" s="493"/>
      <c r="I67" s="493"/>
      <c r="J67" s="493"/>
      <c r="K67" s="493"/>
      <c r="L67" s="493"/>
      <c r="M67" s="493"/>
      <c r="N67" s="493"/>
      <c r="O67" s="493"/>
      <c r="P67" s="493"/>
      <c r="Q67" s="493"/>
      <c r="R67" s="493"/>
      <c r="S67" s="493"/>
      <c r="T67" s="493"/>
      <c r="U67" s="481"/>
      <c r="V67" s="481"/>
      <c r="W67" s="483"/>
      <c r="X67" s="483"/>
      <c r="Y67" s="483"/>
      <c r="Z67" s="483"/>
      <c r="AA67" s="483"/>
      <c r="AB67" s="483"/>
      <c r="AC67" s="483"/>
      <c r="AD67" s="483"/>
      <c r="AE67" s="483"/>
      <c r="AF67" s="483"/>
      <c r="AG67" s="483"/>
      <c r="AH67" s="483"/>
      <c r="AI67" s="483"/>
      <c r="AJ67" s="483"/>
      <c r="AK67" s="483"/>
      <c r="AL67" s="483"/>
      <c r="AM67" s="483"/>
      <c r="AN67" s="483"/>
      <c r="AO67" s="483"/>
      <c r="AQ67" s="261"/>
      <c r="AR67" s="262"/>
    </row>
    <row r="68" spans="1:44" ht="14.25" customHeight="1" x14ac:dyDescent="0.25">
      <c r="A68" s="480"/>
      <c r="B68" s="494"/>
      <c r="C68" s="494"/>
      <c r="D68" s="494"/>
      <c r="E68" s="494"/>
      <c r="F68" s="494"/>
      <c r="G68" s="494"/>
      <c r="H68" s="494"/>
      <c r="I68" s="494"/>
      <c r="J68" s="494"/>
      <c r="K68" s="494"/>
      <c r="L68" s="494"/>
      <c r="M68" s="494"/>
      <c r="N68" s="494"/>
      <c r="O68" s="494"/>
      <c r="P68" s="494"/>
      <c r="Q68" s="494"/>
      <c r="R68" s="494"/>
      <c r="S68" s="494"/>
      <c r="T68" s="494"/>
      <c r="U68" s="481"/>
      <c r="V68" s="480"/>
      <c r="W68" s="494"/>
      <c r="X68" s="494"/>
      <c r="Y68" s="494"/>
      <c r="Z68" s="494"/>
      <c r="AA68" s="494"/>
      <c r="AB68" s="494"/>
      <c r="AC68" s="494"/>
      <c r="AD68" s="494"/>
      <c r="AE68" s="494"/>
      <c r="AF68" s="494"/>
      <c r="AG68" s="494"/>
      <c r="AH68" s="494"/>
      <c r="AI68" s="494"/>
      <c r="AJ68" s="494"/>
      <c r="AK68" s="494"/>
      <c r="AL68" s="494"/>
      <c r="AM68" s="494"/>
      <c r="AN68" s="494"/>
      <c r="AO68" s="494"/>
      <c r="AQ68" s="263"/>
      <c r="AR68" s="262"/>
    </row>
    <row r="69" spans="1:44" ht="14.25" customHeight="1" x14ac:dyDescent="0.25">
      <c r="A69" s="481"/>
      <c r="B69" s="481"/>
      <c r="C69" s="481"/>
      <c r="D69" s="481"/>
      <c r="E69" s="481"/>
      <c r="F69" s="481"/>
      <c r="G69" s="481"/>
      <c r="H69" s="481"/>
      <c r="I69" s="481"/>
      <c r="J69" s="481"/>
      <c r="K69" s="481"/>
      <c r="L69" s="481"/>
      <c r="M69" s="481"/>
      <c r="N69" s="481"/>
      <c r="O69" s="481"/>
      <c r="P69" s="481"/>
      <c r="Q69" s="481"/>
      <c r="R69" s="481"/>
      <c r="S69" s="481"/>
      <c r="T69" s="481"/>
      <c r="U69" s="481"/>
      <c r="V69" s="481"/>
      <c r="W69" s="481"/>
      <c r="X69" s="481"/>
      <c r="Y69" s="482"/>
      <c r="Z69" s="484"/>
      <c r="AA69" s="481"/>
      <c r="AB69" s="481"/>
      <c r="AC69" s="481"/>
      <c r="AD69" s="481"/>
      <c r="AE69" s="481"/>
      <c r="AF69" s="481"/>
      <c r="AG69" s="481"/>
      <c r="AH69" s="481"/>
      <c r="AI69" s="481"/>
      <c r="AJ69" s="481"/>
      <c r="AK69" s="481"/>
      <c r="AL69" s="481"/>
      <c r="AM69" s="481"/>
      <c r="AN69" s="481"/>
      <c r="AO69" s="481"/>
      <c r="AQ69" s="263"/>
      <c r="AR69" s="262"/>
    </row>
    <row r="70" spans="1:44" ht="14.25" customHeight="1" x14ac:dyDescent="0.25">
      <c r="A70" s="482"/>
      <c r="B70" s="495"/>
      <c r="C70" s="495"/>
      <c r="D70" s="495"/>
      <c r="E70" s="495"/>
      <c r="F70" s="495"/>
      <c r="G70" s="495"/>
      <c r="H70" s="495"/>
      <c r="I70" s="495"/>
      <c r="J70" s="495"/>
      <c r="K70" s="495"/>
      <c r="L70" s="495"/>
      <c r="M70" s="495"/>
      <c r="N70" s="495"/>
      <c r="O70" s="495"/>
      <c r="P70" s="495"/>
      <c r="Q70" s="495"/>
      <c r="R70" s="495"/>
      <c r="S70" s="495"/>
      <c r="T70" s="495"/>
      <c r="U70" s="481"/>
      <c r="V70" s="479"/>
      <c r="W70" s="493"/>
      <c r="X70" s="493"/>
      <c r="Y70" s="493"/>
      <c r="Z70" s="493"/>
      <c r="AA70" s="493"/>
      <c r="AB70" s="493"/>
      <c r="AC70" s="493"/>
      <c r="AD70" s="493"/>
      <c r="AE70" s="493"/>
      <c r="AF70" s="493"/>
      <c r="AG70" s="493"/>
      <c r="AH70" s="493"/>
      <c r="AI70" s="493"/>
      <c r="AJ70" s="493"/>
      <c r="AK70" s="493"/>
      <c r="AL70" s="493"/>
      <c r="AM70" s="493"/>
      <c r="AN70" s="493"/>
      <c r="AO70" s="493"/>
      <c r="AQ70" s="261"/>
      <c r="AR70" s="262"/>
    </row>
    <row r="71" spans="1:44" ht="14.25" customHeight="1" x14ac:dyDescent="0.25">
      <c r="A71" s="482"/>
      <c r="B71" s="495"/>
      <c r="C71" s="495"/>
      <c r="D71" s="495"/>
      <c r="E71" s="495"/>
      <c r="F71" s="495"/>
      <c r="G71" s="495"/>
      <c r="H71" s="495"/>
      <c r="I71" s="495"/>
      <c r="J71" s="495"/>
      <c r="K71" s="495"/>
      <c r="L71" s="495"/>
      <c r="M71" s="495"/>
      <c r="N71" s="495"/>
      <c r="O71" s="495"/>
      <c r="P71" s="495"/>
      <c r="Q71" s="495"/>
      <c r="R71" s="495"/>
      <c r="S71" s="495"/>
      <c r="T71" s="495"/>
      <c r="U71" s="481"/>
      <c r="V71" s="481"/>
      <c r="W71" s="493"/>
      <c r="X71" s="493"/>
      <c r="Y71" s="493"/>
      <c r="Z71" s="493"/>
      <c r="AA71" s="493"/>
      <c r="AB71" s="493"/>
      <c r="AC71" s="493"/>
      <c r="AD71" s="493"/>
      <c r="AE71" s="493"/>
      <c r="AF71" s="493"/>
      <c r="AG71" s="493"/>
      <c r="AH71" s="493"/>
      <c r="AI71" s="493"/>
      <c r="AJ71" s="493"/>
      <c r="AK71" s="493"/>
      <c r="AL71" s="493"/>
      <c r="AM71" s="493"/>
      <c r="AN71" s="493"/>
      <c r="AO71" s="493"/>
      <c r="AQ71" s="261"/>
      <c r="AR71" s="262"/>
    </row>
    <row r="72" spans="1:44" ht="14.25" customHeight="1" x14ac:dyDescent="0.25">
      <c r="A72" s="482"/>
      <c r="B72" s="495"/>
      <c r="C72" s="495"/>
      <c r="D72" s="495"/>
      <c r="E72" s="495"/>
      <c r="F72" s="495"/>
      <c r="G72" s="495"/>
      <c r="H72" s="495"/>
      <c r="I72" s="495"/>
      <c r="J72" s="495"/>
      <c r="K72" s="495"/>
      <c r="L72" s="495"/>
      <c r="M72" s="495"/>
      <c r="N72" s="495"/>
      <c r="O72" s="495"/>
      <c r="P72" s="495"/>
      <c r="Q72" s="495"/>
      <c r="R72" s="495"/>
      <c r="S72" s="495"/>
      <c r="T72" s="495"/>
      <c r="U72" s="481"/>
      <c r="V72" s="481"/>
      <c r="W72" s="493"/>
      <c r="X72" s="493"/>
      <c r="Y72" s="493"/>
      <c r="Z72" s="493"/>
      <c r="AA72" s="493"/>
      <c r="AB72" s="493"/>
      <c r="AC72" s="493"/>
      <c r="AD72" s="493"/>
      <c r="AE72" s="493"/>
      <c r="AF72" s="493"/>
      <c r="AG72" s="493"/>
      <c r="AH72" s="493"/>
      <c r="AI72" s="493"/>
      <c r="AJ72" s="493"/>
      <c r="AK72" s="493"/>
      <c r="AL72" s="493"/>
      <c r="AM72" s="493"/>
      <c r="AN72" s="493"/>
      <c r="AO72" s="493"/>
      <c r="AQ72" s="261"/>
      <c r="AR72" s="262"/>
    </row>
    <row r="73" spans="1:44" ht="14.25" customHeight="1" x14ac:dyDescent="0.25">
      <c r="A73" s="482"/>
      <c r="B73" s="495"/>
      <c r="C73" s="495"/>
      <c r="D73" s="495"/>
      <c r="E73" s="495"/>
      <c r="F73" s="495"/>
      <c r="G73" s="495"/>
      <c r="H73" s="495"/>
      <c r="I73" s="495"/>
      <c r="J73" s="495"/>
      <c r="K73" s="495"/>
      <c r="L73" s="495"/>
      <c r="M73" s="495"/>
      <c r="N73" s="495"/>
      <c r="O73" s="495"/>
      <c r="P73" s="495"/>
      <c r="Q73" s="495"/>
      <c r="R73" s="495"/>
      <c r="S73" s="495"/>
      <c r="T73" s="495"/>
      <c r="U73" s="479"/>
      <c r="V73" s="481"/>
      <c r="W73" s="496"/>
      <c r="X73" s="496"/>
      <c r="Y73" s="496"/>
      <c r="Z73" s="496"/>
      <c r="AA73" s="496"/>
      <c r="AB73" s="496"/>
      <c r="AC73" s="496"/>
      <c r="AD73" s="496"/>
      <c r="AE73" s="496"/>
      <c r="AF73" s="496"/>
      <c r="AG73" s="496"/>
      <c r="AH73" s="496"/>
      <c r="AI73" s="496"/>
      <c r="AJ73" s="496"/>
      <c r="AK73" s="496"/>
      <c r="AL73" s="496"/>
      <c r="AM73" s="496"/>
      <c r="AN73" s="496"/>
      <c r="AO73" s="496"/>
      <c r="AQ73" s="261"/>
      <c r="AR73" s="262"/>
    </row>
    <row r="74" spans="1:44" ht="14.25" customHeight="1" x14ac:dyDescent="0.3">
      <c r="A74" s="482"/>
      <c r="B74" s="495"/>
      <c r="C74" s="495"/>
      <c r="D74" s="495"/>
      <c r="E74" s="495"/>
      <c r="F74" s="495"/>
      <c r="G74" s="495"/>
      <c r="H74" s="495"/>
      <c r="I74" s="495"/>
      <c r="J74" s="495"/>
      <c r="K74" s="495"/>
      <c r="L74" s="495"/>
      <c r="M74" s="495"/>
      <c r="N74" s="495"/>
      <c r="O74" s="495"/>
      <c r="P74" s="495"/>
      <c r="Q74" s="495"/>
      <c r="R74" s="495"/>
      <c r="S74" s="495"/>
      <c r="T74" s="495"/>
      <c r="U74" s="481"/>
      <c r="V74" s="481"/>
      <c r="W74" s="496"/>
      <c r="X74" s="496"/>
      <c r="Y74" s="496"/>
      <c r="Z74" s="496"/>
      <c r="AA74" s="496"/>
      <c r="AB74" s="496"/>
      <c r="AC74" s="496"/>
      <c r="AD74" s="496"/>
      <c r="AE74" s="496"/>
      <c r="AF74" s="496"/>
      <c r="AG74" s="496"/>
      <c r="AH74" s="496"/>
      <c r="AI74" s="496"/>
      <c r="AJ74" s="496"/>
      <c r="AK74" s="496"/>
      <c r="AL74" s="496"/>
      <c r="AM74" s="496"/>
      <c r="AN74" s="496"/>
      <c r="AO74" s="496"/>
      <c r="AQ74" s="261"/>
      <c r="AR74" s="264"/>
    </row>
    <row r="75" spans="1:44" ht="14.25" customHeight="1" x14ac:dyDescent="0.3">
      <c r="A75" s="482"/>
      <c r="B75" s="485"/>
      <c r="C75" s="485"/>
      <c r="D75" s="485"/>
      <c r="E75" s="485"/>
      <c r="F75" s="485"/>
      <c r="G75" s="485"/>
      <c r="H75" s="485"/>
      <c r="I75" s="485"/>
      <c r="J75" s="485"/>
      <c r="K75" s="485"/>
      <c r="L75" s="485"/>
      <c r="M75" s="485"/>
      <c r="N75" s="485"/>
      <c r="O75" s="485"/>
      <c r="P75" s="485"/>
      <c r="Q75" s="485"/>
      <c r="R75" s="485"/>
      <c r="S75" s="485"/>
      <c r="T75" s="485"/>
      <c r="U75" s="481"/>
      <c r="V75" s="481"/>
      <c r="W75" s="493"/>
      <c r="X75" s="493"/>
      <c r="Y75" s="493"/>
      <c r="Z75" s="493"/>
      <c r="AA75" s="493"/>
      <c r="AB75" s="493"/>
      <c r="AC75" s="493"/>
      <c r="AD75" s="493"/>
      <c r="AE75" s="493"/>
      <c r="AF75" s="493"/>
      <c r="AG75" s="493"/>
      <c r="AH75" s="493"/>
      <c r="AI75" s="493"/>
      <c r="AJ75" s="493"/>
      <c r="AK75" s="493"/>
      <c r="AL75" s="493"/>
      <c r="AM75" s="493"/>
      <c r="AN75" s="493"/>
      <c r="AO75" s="493"/>
      <c r="AQ75" s="261"/>
      <c r="AR75" s="264"/>
    </row>
    <row r="76" spans="1:44" ht="14.25" customHeight="1" x14ac:dyDescent="0.3">
      <c r="A76" s="480"/>
      <c r="B76" s="494"/>
      <c r="C76" s="494"/>
      <c r="D76" s="494"/>
      <c r="E76" s="494"/>
      <c r="F76" s="494"/>
      <c r="G76" s="494"/>
      <c r="H76" s="494"/>
      <c r="I76" s="494"/>
      <c r="J76" s="494"/>
      <c r="K76" s="494"/>
      <c r="L76" s="494"/>
      <c r="M76" s="494"/>
      <c r="N76" s="494"/>
      <c r="O76" s="494"/>
      <c r="P76" s="494"/>
      <c r="Q76" s="494"/>
      <c r="R76" s="494"/>
      <c r="S76" s="494"/>
      <c r="T76" s="494"/>
      <c r="U76" s="481"/>
      <c r="V76" s="481"/>
      <c r="W76" s="493"/>
      <c r="X76" s="493"/>
      <c r="Y76" s="493"/>
      <c r="Z76" s="493"/>
      <c r="AA76" s="493"/>
      <c r="AB76" s="493"/>
      <c r="AC76" s="493"/>
      <c r="AD76" s="493"/>
      <c r="AE76" s="493"/>
      <c r="AF76" s="493"/>
      <c r="AG76" s="493"/>
      <c r="AH76" s="493"/>
      <c r="AI76" s="493"/>
      <c r="AJ76" s="493"/>
      <c r="AK76" s="493"/>
      <c r="AL76" s="493"/>
      <c r="AM76" s="493"/>
      <c r="AN76" s="493"/>
      <c r="AO76" s="493"/>
      <c r="AQ76" s="261"/>
      <c r="AR76" s="264"/>
    </row>
    <row r="77" spans="1:44" ht="14.25" customHeight="1" x14ac:dyDescent="0.25">
      <c r="A77" s="481"/>
      <c r="B77" s="481"/>
      <c r="C77" s="481"/>
      <c r="D77" s="481"/>
      <c r="E77" s="481"/>
      <c r="F77" s="481"/>
      <c r="G77" s="481"/>
      <c r="H77" s="481"/>
      <c r="I77" s="481"/>
      <c r="J77" s="481"/>
      <c r="K77" s="481"/>
      <c r="L77" s="481"/>
      <c r="M77" s="481"/>
      <c r="N77" s="481"/>
      <c r="O77" s="481"/>
      <c r="P77" s="481"/>
      <c r="Q77" s="481"/>
      <c r="R77" s="481"/>
      <c r="S77" s="481"/>
      <c r="T77" s="481"/>
      <c r="U77" s="481"/>
      <c r="V77" s="481"/>
      <c r="W77" s="493"/>
      <c r="X77" s="493"/>
      <c r="Y77" s="493"/>
      <c r="Z77" s="493"/>
      <c r="AA77" s="493"/>
      <c r="AB77" s="493"/>
      <c r="AC77" s="493"/>
      <c r="AD77" s="493"/>
      <c r="AE77" s="493"/>
      <c r="AF77" s="493"/>
      <c r="AG77" s="493"/>
      <c r="AH77" s="493"/>
      <c r="AI77" s="493"/>
      <c r="AJ77" s="493"/>
      <c r="AK77" s="493"/>
      <c r="AL77" s="493"/>
      <c r="AM77" s="493"/>
      <c r="AN77" s="493"/>
      <c r="AO77" s="493"/>
      <c r="AQ77" s="261"/>
      <c r="AR77" s="262"/>
    </row>
    <row r="78" spans="1:44" ht="14.25" customHeight="1" x14ac:dyDescent="0.3">
      <c r="A78" s="480"/>
      <c r="B78" s="495"/>
      <c r="C78" s="495"/>
      <c r="D78" s="495"/>
      <c r="E78" s="495"/>
      <c r="F78" s="495"/>
      <c r="G78" s="495"/>
      <c r="H78" s="495"/>
      <c r="I78" s="495"/>
      <c r="J78" s="495"/>
      <c r="K78" s="495"/>
      <c r="L78" s="495"/>
      <c r="M78" s="495"/>
      <c r="N78" s="495"/>
      <c r="O78" s="495"/>
      <c r="P78" s="495"/>
      <c r="Q78" s="495"/>
      <c r="R78" s="495"/>
      <c r="S78" s="495"/>
      <c r="T78" s="495"/>
      <c r="U78" s="479"/>
      <c r="V78" s="479"/>
      <c r="W78" s="493"/>
      <c r="X78" s="497"/>
      <c r="Y78" s="497"/>
      <c r="Z78" s="497"/>
      <c r="AA78" s="497"/>
      <c r="AB78" s="497"/>
      <c r="AC78" s="497"/>
      <c r="AD78" s="497"/>
      <c r="AE78" s="497"/>
      <c r="AF78" s="497"/>
      <c r="AG78" s="497"/>
      <c r="AH78" s="497"/>
      <c r="AI78" s="497"/>
      <c r="AJ78" s="497"/>
      <c r="AK78" s="497"/>
      <c r="AL78" s="497"/>
      <c r="AM78" s="497"/>
      <c r="AN78" s="497"/>
      <c r="AO78" s="497"/>
      <c r="AQ78" s="265"/>
      <c r="AR78" s="264"/>
    </row>
    <row r="79" spans="1:44" ht="14.25" customHeight="1" x14ac:dyDescent="0.25">
      <c r="A79" s="482"/>
      <c r="B79" s="495"/>
      <c r="C79" s="495"/>
      <c r="D79" s="495"/>
      <c r="E79" s="495"/>
      <c r="F79" s="495"/>
      <c r="G79" s="495"/>
      <c r="H79" s="495"/>
      <c r="I79" s="495"/>
      <c r="J79" s="495"/>
      <c r="K79" s="495"/>
      <c r="L79" s="495"/>
      <c r="M79" s="495"/>
      <c r="N79" s="495"/>
      <c r="O79" s="495"/>
      <c r="P79" s="495"/>
      <c r="Q79" s="495"/>
      <c r="R79" s="495"/>
      <c r="S79" s="495"/>
      <c r="T79" s="495"/>
      <c r="U79" s="481"/>
      <c r="V79" s="481"/>
      <c r="W79" s="497"/>
      <c r="X79" s="497"/>
      <c r="Y79" s="497"/>
      <c r="Z79" s="497"/>
      <c r="AA79" s="497"/>
      <c r="AB79" s="497"/>
      <c r="AC79" s="497"/>
      <c r="AD79" s="497"/>
      <c r="AE79" s="497"/>
      <c r="AF79" s="497"/>
      <c r="AG79" s="497"/>
      <c r="AH79" s="497"/>
      <c r="AI79" s="497"/>
      <c r="AJ79" s="497"/>
      <c r="AK79" s="497"/>
      <c r="AL79" s="497"/>
      <c r="AM79" s="497"/>
      <c r="AN79" s="497"/>
      <c r="AO79" s="497"/>
      <c r="AQ79" s="263"/>
      <c r="AR79" s="262"/>
    </row>
    <row r="80" spans="1:44" ht="14.25" customHeight="1" x14ac:dyDescent="0.25">
      <c r="A80" s="482"/>
      <c r="B80" s="495"/>
      <c r="C80" s="495"/>
      <c r="D80" s="495"/>
      <c r="E80" s="495"/>
      <c r="F80" s="495"/>
      <c r="G80" s="495"/>
      <c r="H80" s="495"/>
      <c r="I80" s="495"/>
      <c r="J80" s="495"/>
      <c r="K80" s="495"/>
      <c r="L80" s="495"/>
      <c r="M80" s="495"/>
      <c r="N80" s="495"/>
      <c r="O80" s="495"/>
      <c r="P80" s="495"/>
      <c r="Q80" s="495"/>
      <c r="R80" s="495"/>
      <c r="S80" s="495"/>
      <c r="T80" s="495"/>
      <c r="U80" s="481"/>
      <c r="V80" s="481"/>
      <c r="W80" s="493"/>
      <c r="X80" s="493"/>
      <c r="Y80" s="493"/>
      <c r="Z80" s="493"/>
      <c r="AA80" s="493"/>
      <c r="AB80" s="493"/>
      <c r="AC80" s="493"/>
      <c r="AD80" s="493"/>
      <c r="AE80" s="493"/>
      <c r="AF80" s="493"/>
      <c r="AG80" s="493"/>
      <c r="AH80" s="493"/>
      <c r="AI80" s="493"/>
      <c r="AJ80" s="493"/>
      <c r="AK80" s="493"/>
      <c r="AL80" s="493"/>
      <c r="AM80" s="493"/>
      <c r="AN80" s="493"/>
      <c r="AO80" s="493"/>
      <c r="AQ80" s="261"/>
      <c r="AR80" s="262"/>
    </row>
    <row r="81" spans="1:44" ht="7.5" customHeight="1" x14ac:dyDescent="0.25">
      <c r="A81" s="482"/>
      <c r="B81" s="495"/>
      <c r="C81" s="495"/>
      <c r="D81" s="495"/>
      <c r="E81" s="495"/>
      <c r="F81" s="495"/>
      <c r="G81" s="495"/>
      <c r="H81" s="495"/>
      <c r="I81" s="495"/>
      <c r="J81" s="495"/>
      <c r="K81" s="495"/>
      <c r="L81" s="495"/>
      <c r="M81" s="495"/>
      <c r="N81" s="495"/>
      <c r="O81" s="495"/>
      <c r="P81" s="495"/>
      <c r="Q81" s="495"/>
      <c r="R81" s="495"/>
      <c r="S81" s="495"/>
      <c r="T81" s="495"/>
      <c r="U81" s="481"/>
      <c r="V81" s="481"/>
      <c r="W81" s="493"/>
      <c r="X81" s="493"/>
      <c r="Y81" s="493"/>
      <c r="Z81" s="493"/>
      <c r="AA81" s="493"/>
      <c r="AB81" s="493"/>
      <c r="AC81" s="493"/>
      <c r="AD81" s="493"/>
      <c r="AE81" s="493"/>
      <c r="AF81" s="493"/>
      <c r="AG81" s="493"/>
      <c r="AH81" s="493"/>
      <c r="AI81" s="493"/>
      <c r="AJ81" s="493"/>
      <c r="AK81" s="493"/>
      <c r="AL81" s="493"/>
      <c r="AM81" s="493"/>
      <c r="AN81" s="493"/>
      <c r="AO81" s="493"/>
      <c r="AQ81" s="261"/>
      <c r="AR81" s="262"/>
    </row>
    <row r="82" spans="1:44" ht="14.25" customHeight="1" x14ac:dyDescent="0.25">
      <c r="A82" s="482"/>
      <c r="B82" s="495"/>
      <c r="C82" s="495"/>
      <c r="D82" s="495"/>
      <c r="E82" s="495"/>
      <c r="F82" s="495"/>
      <c r="G82" s="495"/>
      <c r="H82" s="495"/>
      <c r="I82" s="495"/>
      <c r="J82" s="495"/>
      <c r="K82" s="495"/>
      <c r="L82" s="495"/>
      <c r="M82" s="495"/>
      <c r="N82" s="495"/>
      <c r="O82" s="495"/>
      <c r="P82" s="495"/>
      <c r="Q82" s="495"/>
      <c r="R82" s="495"/>
      <c r="S82" s="495"/>
      <c r="T82" s="495"/>
      <c r="U82" s="481"/>
      <c r="V82" s="481"/>
      <c r="W82" s="493"/>
      <c r="X82" s="493"/>
      <c r="Y82" s="493"/>
      <c r="Z82" s="493"/>
      <c r="AA82" s="493"/>
      <c r="AB82" s="493"/>
      <c r="AC82" s="493"/>
      <c r="AD82" s="493"/>
      <c r="AE82" s="493"/>
      <c r="AF82" s="493"/>
      <c r="AG82" s="493"/>
      <c r="AH82" s="493"/>
      <c r="AI82" s="493"/>
      <c r="AJ82" s="493"/>
      <c r="AK82" s="493"/>
      <c r="AL82" s="493"/>
      <c r="AM82" s="493"/>
      <c r="AN82" s="493"/>
      <c r="AO82" s="493"/>
      <c r="AR82" s="262"/>
    </row>
    <row r="83" spans="1:44" ht="14.25" customHeight="1" x14ac:dyDescent="0.25">
      <c r="A83" s="482"/>
      <c r="B83" s="495"/>
      <c r="C83" s="495"/>
      <c r="D83" s="495"/>
      <c r="E83" s="495"/>
      <c r="F83" s="495"/>
      <c r="G83" s="495"/>
      <c r="H83" s="495"/>
      <c r="I83" s="495"/>
      <c r="J83" s="495"/>
      <c r="K83" s="495"/>
      <c r="L83" s="495"/>
      <c r="M83" s="495"/>
      <c r="N83" s="495"/>
      <c r="O83" s="495"/>
      <c r="P83" s="495"/>
      <c r="Q83" s="495"/>
      <c r="R83" s="495"/>
      <c r="S83" s="495"/>
      <c r="T83" s="495"/>
      <c r="U83" s="481"/>
      <c r="V83" s="481"/>
      <c r="W83" s="493"/>
      <c r="X83" s="493"/>
      <c r="Y83" s="493"/>
      <c r="Z83" s="493"/>
      <c r="AA83" s="493"/>
      <c r="AB83" s="493"/>
      <c r="AC83" s="493"/>
      <c r="AD83" s="493"/>
      <c r="AE83" s="493"/>
      <c r="AF83" s="493"/>
      <c r="AG83" s="493"/>
      <c r="AH83" s="493"/>
      <c r="AI83" s="493"/>
      <c r="AJ83" s="493"/>
      <c r="AK83" s="493"/>
      <c r="AL83" s="493"/>
      <c r="AM83" s="493"/>
      <c r="AN83" s="493"/>
      <c r="AO83" s="493"/>
      <c r="AR83" s="262"/>
    </row>
    <row r="84" spans="1:44" ht="6.75" customHeight="1" x14ac:dyDescent="0.25">
      <c r="A84" s="482"/>
      <c r="B84" s="495"/>
      <c r="C84" s="495"/>
      <c r="D84" s="495"/>
      <c r="E84" s="495"/>
      <c r="F84" s="495"/>
      <c r="G84" s="495"/>
      <c r="H84" s="495"/>
      <c r="I84" s="495"/>
      <c r="J84" s="495"/>
      <c r="K84" s="495"/>
      <c r="L84" s="495"/>
      <c r="M84" s="495"/>
      <c r="N84" s="495"/>
      <c r="O84" s="495"/>
      <c r="P84" s="495"/>
      <c r="Q84" s="495"/>
      <c r="R84" s="495"/>
      <c r="S84" s="495"/>
      <c r="T84" s="495"/>
      <c r="U84" s="481"/>
      <c r="V84" s="481"/>
      <c r="W84" s="486"/>
      <c r="X84" s="486"/>
      <c r="Y84" s="486"/>
      <c r="Z84" s="486"/>
      <c r="AA84" s="486"/>
      <c r="AB84" s="486"/>
      <c r="AC84" s="486"/>
      <c r="AD84" s="486"/>
      <c r="AE84" s="486"/>
      <c r="AF84" s="486"/>
      <c r="AG84" s="486"/>
      <c r="AH84" s="486"/>
      <c r="AI84" s="486"/>
      <c r="AJ84" s="486"/>
      <c r="AK84" s="486"/>
      <c r="AL84" s="486"/>
      <c r="AM84" s="486"/>
      <c r="AN84" s="486"/>
      <c r="AO84" s="486"/>
    </row>
    <row r="85" spans="1:44" ht="14.25" customHeight="1" x14ac:dyDescent="0.25">
      <c r="A85" s="480"/>
      <c r="B85" s="494"/>
      <c r="C85" s="494"/>
      <c r="D85" s="494"/>
      <c r="E85" s="494"/>
      <c r="F85" s="494"/>
      <c r="G85" s="494"/>
      <c r="H85" s="494"/>
      <c r="I85" s="494"/>
      <c r="J85" s="494"/>
      <c r="K85" s="494"/>
      <c r="L85" s="494"/>
      <c r="M85" s="494"/>
      <c r="N85" s="494"/>
      <c r="O85" s="494"/>
      <c r="P85" s="494"/>
      <c r="Q85" s="494"/>
      <c r="R85" s="494"/>
      <c r="S85" s="494"/>
      <c r="T85" s="494"/>
      <c r="U85" s="481"/>
      <c r="V85" s="480"/>
      <c r="W85" s="494"/>
      <c r="X85" s="494"/>
      <c r="Y85" s="494"/>
      <c r="Z85" s="494"/>
      <c r="AA85" s="494"/>
      <c r="AB85" s="494"/>
      <c r="AC85" s="494"/>
      <c r="AD85" s="494"/>
      <c r="AE85" s="494"/>
      <c r="AF85" s="494"/>
      <c r="AG85" s="494"/>
      <c r="AH85" s="494"/>
      <c r="AI85" s="494"/>
      <c r="AJ85" s="494"/>
      <c r="AK85" s="494"/>
      <c r="AL85" s="494"/>
      <c r="AM85" s="494"/>
      <c r="AN85" s="494"/>
      <c r="AO85" s="494"/>
    </row>
    <row r="86" spans="1:44" ht="7.5" customHeight="1" x14ac:dyDescent="0.25">
      <c r="A86" s="482"/>
      <c r="B86" s="487"/>
      <c r="C86" s="481"/>
      <c r="D86" s="481"/>
      <c r="E86" s="481"/>
      <c r="F86" s="481"/>
      <c r="G86" s="481"/>
      <c r="H86" s="481"/>
      <c r="I86" s="481"/>
      <c r="J86" s="481"/>
      <c r="K86" s="481"/>
      <c r="L86" s="481"/>
      <c r="M86" s="481"/>
      <c r="N86" s="481"/>
      <c r="O86" s="481"/>
      <c r="P86" s="481"/>
      <c r="Q86" s="481"/>
      <c r="R86" s="481"/>
      <c r="S86" s="481"/>
      <c r="T86" s="481"/>
      <c r="U86" s="479"/>
      <c r="V86" s="480"/>
      <c r="W86" s="487"/>
      <c r="X86" s="481"/>
      <c r="Y86" s="482"/>
      <c r="Z86" s="488"/>
      <c r="AA86" s="481"/>
      <c r="AB86" s="481"/>
      <c r="AC86" s="481"/>
      <c r="AD86" s="481"/>
      <c r="AE86" s="481"/>
      <c r="AF86" s="481"/>
      <c r="AG86" s="481"/>
      <c r="AH86" s="481"/>
      <c r="AI86" s="481"/>
      <c r="AJ86" s="481"/>
      <c r="AK86" s="481"/>
      <c r="AL86" s="481"/>
      <c r="AM86" s="481"/>
      <c r="AN86" s="481"/>
      <c r="AO86" s="481"/>
    </row>
    <row r="87" spans="1:44" ht="18" customHeight="1" x14ac:dyDescent="0.25">
      <c r="A87" s="481"/>
      <c r="B87" s="493"/>
      <c r="C87" s="493"/>
      <c r="D87" s="493"/>
      <c r="E87" s="493"/>
      <c r="F87" s="493"/>
      <c r="G87" s="493"/>
      <c r="H87" s="493"/>
      <c r="I87" s="493"/>
      <c r="J87" s="493"/>
      <c r="K87" s="493"/>
      <c r="L87" s="493"/>
      <c r="M87" s="493"/>
      <c r="N87" s="493"/>
      <c r="O87" s="493"/>
      <c r="P87" s="493"/>
      <c r="Q87" s="493"/>
      <c r="R87" s="493"/>
      <c r="S87" s="493"/>
      <c r="T87" s="493"/>
      <c r="U87" s="481"/>
      <c r="V87" s="481"/>
      <c r="W87" s="498"/>
      <c r="X87" s="498"/>
      <c r="Y87" s="498"/>
      <c r="Z87" s="498"/>
      <c r="AA87" s="498"/>
      <c r="AB87" s="498"/>
      <c r="AC87" s="498"/>
      <c r="AD87" s="498"/>
      <c r="AE87" s="498"/>
      <c r="AF87" s="498"/>
      <c r="AG87" s="498"/>
      <c r="AH87" s="498"/>
      <c r="AI87" s="498"/>
      <c r="AJ87" s="498"/>
      <c r="AK87" s="498"/>
      <c r="AL87" s="498"/>
      <c r="AM87" s="498"/>
      <c r="AN87" s="498"/>
      <c r="AO87" s="498"/>
    </row>
    <row r="88" spans="1:44" ht="18.75" customHeight="1" x14ac:dyDescent="0.25">
      <c r="A88" s="481"/>
      <c r="B88" s="493"/>
      <c r="C88" s="493"/>
      <c r="D88" s="493"/>
      <c r="E88" s="493"/>
      <c r="F88" s="493"/>
      <c r="G88" s="493"/>
      <c r="H88" s="493"/>
      <c r="I88" s="493"/>
      <c r="J88" s="493"/>
      <c r="K88" s="493"/>
      <c r="L88" s="493"/>
      <c r="M88" s="493"/>
      <c r="N88" s="493"/>
      <c r="O88" s="493"/>
      <c r="P88" s="493"/>
      <c r="Q88" s="493"/>
      <c r="R88" s="493"/>
      <c r="S88" s="493"/>
      <c r="T88" s="493"/>
      <c r="U88" s="481"/>
      <c r="V88" s="481"/>
      <c r="W88" s="498"/>
      <c r="X88" s="498"/>
      <c r="Y88" s="498"/>
      <c r="Z88" s="498"/>
      <c r="AA88" s="498"/>
      <c r="AB88" s="498"/>
      <c r="AC88" s="498"/>
      <c r="AD88" s="498"/>
      <c r="AE88" s="498"/>
      <c r="AF88" s="498"/>
      <c r="AG88" s="498"/>
      <c r="AH88" s="498"/>
      <c r="AI88" s="498"/>
      <c r="AJ88" s="498"/>
      <c r="AK88" s="498"/>
      <c r="AL88" s="498"/>
      <c r="AM88" s="498"/>
      <c r="AN88" s="498"/>
      <c r="AO88" s="498"/>
    </row>
    <row r="89" spans="1:44" ht="17.399999999999999" customHeight="1" x14ac:dyDescent="0.25">
      <c r="A89" s="481"/>
      <c r="B89" s="486"/>
      <c r="C89" s="486"/>
      <c r="D89" s="486"/>
      <c r="E89" s="486"/>
      <c r="F89" s="486"/>
      <c r="G89" s="486"/>
      <c r="H89" s="486"/>
      <c r="I89" s="486"/>
      <c r="J89" s="486"/>
      <c r="K89" s="486"/>
      <c r="L89" s="486"/>
      <c r="M89" s="486"/>
      <c r="N89" s="486"/>
      <c r="O89" s="486"/>
      <c r="P89" s="486"/>
      <c r="Q89" s="486"/>
      <c r="R89" s="486"/>
      <c r="S89" s="486"/>
      <c r="T89" s="486"/>
      <c r="U89" s="481"/>
      <c r="V89" s="481"/>
      <c r="W89" s="498"/>
      <c r="X89" s="498"/>
      <c r="Y89" s="498"/>
      <c r="Z89" s="498"/>
      <c r="AA89" s="498"/>
      <c r="AB89" s="498"/>
      <c r="AC89" s="498"/>
      <c r="AD89" s="498"/>
      <c r="AE89" s="498"/>
      <c r="AF89" s="498"/>
      <c r="AG89" s="498"/>
      <c r="AH89" s="498"/>
      <c r="AI89" s="498"/>
      <c r="AJ89" s="498"/>
      <c r="AK89" s="498"/>
      <c r="AL89" s="498"/>
      <c r="AM89" s="498"/>
      <c r="AN89" s="498"/>
      <c r="AO89" s="498"/>
    </row>
    <row r="90" spans="1:44" ht="14.25" customHeight="1" x14ac:dyDescent="0.25">
      <c r="A90" s="480"/>
      <c r="B90" s="494"/>
      <c r="C90" s="494"/>
      <c r="D90" s="494"/>
      <c r="E90" s="494"/>
      <c r="F90" s="494"/>
      <c r="G90" s="494"/>
      <c r="H90" s="494"/>
      <c r="I90" s="494"/>
      <c r="J90" s="494"/>
      <c r="K90" s="494"/>
      <c r="L90" s="494"/>
      <c r="M90" s="494"/>
      <c r="N90" s="494"/>
      <c r="O90" s="494"/>
      <c r="P90" s="494"/>
      <c r="Q90" s="494"/>
      <c r="R90" s="494"/>
      <c r="S90" s="494"/>
      <c r="T90" s="494"/>
      <c r="U90" s="481"/>
      <c r="V90" s="481"/>
      <c r="W90" s="994"/>
      <c r="X90" s="994"/>
      <c r="Y90" s="994"/>
      <c r="Z90" s="994"/>
      <c r="AA90" s="994"/>
      <c r="AB90" s="994"/>
      <c r="AC90" s="994"/>
      <c r="AD90" s="994"/>
      <c r="AE90" s="994"/>
      <c r="AF90" s="994"/>
      <c r="AG90" s="994"/>
      <c r="AH90" s="994"/>
      <c r="AI90" s="994"/>
      <c r="AJ90" s="994"/>
      <c r="AK90" s="994"/>
      <c r="AL90" s="994"/>
      <c r="AM90" s="994"/>
      <c r="AN90" s="994"/>
      <c r="AO90" s="994"/>
    </row>
    <row r="91" spans="1:44" ht="14.25" customHeight="1" x14ac:dyDescent="0.25">
      <c r="A91" s="482"/>
      <c r="B91" s="481"/>
      <c r="C91" s="481"/>
      <c r="D91" s="481"/>
      <c r="E91" s="481"/>
      <c r="F91" s="481"/>
      <c r="G91" s="481"/>
      <c r="H91" s="481"/>
      <c r="I91" s="481"/>
      <c r="J91" s="481"/>
      <c r="K91" s="481"/>
      <c r="L91" s="481"/>
      <c r="M91" s="481"/>
      <c r="N91" s="481"/>
      <c r="O91" s="481"/>
      <c r="P91" s="481"/>
      <c r="Q91" s="481"/>
      <c r="R91" s="481"/>
      <c r="S91" s="481"/>
      <c r="T91" s="481"/>
      <c r="U91" s="481"/>
      <c r="V91" s="489"/>
      <c r="W91" s="499"/>
      <c r="X91" s="499"/>
      <c r="Y91" s="499"/>
      <c r="Z91" s="499"/>
      <c r="AA91" s="499"/>
      <c r="AB91" s="499"/>
      <c r="AC91" s="499"/>
      <c r="AD91" s="499"/>
      <c r="AE91" s="499"/>
      <c r="AF91" s="499"/>
      <c r="AG91" s="499"/>
      <c r="AH91" s="499"/>
      <c r="AI91" s="499"/>
      <c r="AJ91" s="499"/>
      <c r="AK91" s="499"/>
      <c r="AL91" s="499"/>
      <c r="AM91" s="499"/>
      <c r="AN91" s="499"/>
      <c r="AO91" s="499"/>
    </row>
    <row r="92" spans="1:44" ht="14.25" customHeight="1" x14ac:dyDescent="0.25">
      <c r="A92" s="482"/>
      <c r="B92" s="493"/>
      <c r="C92" s="493"/>
      <c r="D92" s="493"/>
      <c r="E92" s="493"/>
      <c r="F92" s="493"/>
      <c r="G92" s="493"/>
      <c r="H92" s="493"/>
      <c r="I92" s="493"/>
      <c r="J92" s="493"/>
      <c r="K92" s="493"/>
      <c r="L92" s="493"/>
      <c r="M92" s="493"/>
      <c r="N92" s="493"/>
      <c r="O92" s="493"/>
      <c r="P92" s="493"/>
      <c r="Q92" s="493"/>
      <c r="R92" s="493"/>
      <c r="S92" s="493"/>
      <c r="T92" s="493"/>
      <c r="U92" s="481"/>
      <c r="V92" s="481"/>
      <c r="W92" s="481"/>
      <c r="X92" s="481"/>
      <c r="Y92" s="482"/>
      <c r="Z92" s="490"/>
      <c r="AA92" s="481"/>
      <c r="AB92" s="481"/>
      <c r="AC92" s="481"/>
      <c r="AD92" s="481"/>
      <c r="AE92" s="481"/>
      <c r="AF92" s="481"/>
      <c r="AG92" s="481"/>
      <c r="AH92" s="481"/>
      <c r="AI92" s="481"/>
      <c r="AJ92" s="481"/>
      <c r="AK92" s="481"/>
      <c r="AL92" s="481"/>
      <c r="AM92" s="481"/>
      <c r="AN92" s="481"/>
      <c r="AO92" s="481"/>
    </row>
    <row r="93" spans="1:44" ht="14.25" customHeight="1" x14ac:dyDescent="0.25">
      <c r="A93" s="482"/>
      <c r="B93" s="493"/>
      <c r="C93" s="493"/>
      <c r="D93" s="493"/>
      <c r="E93" s="493"/>
      <c r="F93" s="493"/>
      <c r="G93" s="493"/>
      <c r="H93" s="493"/>
      <c r="I93" s="493"/>
      <c r="J93" s="493"/>
      <c r="K93" s="493"/>
      <c r="L93" s="493"/>
      <c r="M93" s="493"/>
      <c r="N93" s="493"/>
      <c r="O93" s="493"/>
      <c r="P93" s="493"/>
      <c r="Q93" s="493"/>
      <c r="R93" s="493"/>
      <c r="S93" s="493"/>
      <c r="T93" s="493"/>
      <c r="U93" s="481"/>
      <c r="V93" s="481"/>
      <c r="W93" s="493"/>
      <c r="X93" s="493"/>
      <c r="Y93" s="493"/>
      <c r="Z93" s="493"/>
      <c r="AA93" s="493"/>
      <c r="AB93" s="493"/>
      <c r="AC93" s="493"/>
      <c r="AD93" s="493"/>
      <c r="AE93" s="493"/>
      <c r="AF93" s="493"/>
      <c r="AG93" s="493"/>
      <c r="AH93" s="493"/>
      <c r="AI93" s="493"/>
      <c r="AJ93" s="493"/>
      <c r="AK93" s="493"/>
      <c r="AL93" s="493"/>
      <c r="AM93" s="493"/>
      <c r="AN93" s="493"/>
      <c r="AO93" s="493"/>
    </row>
    <row r="94" spans="1:44" ht="14.25" customHeight="1" x14ac:dyDescent="0.25">
      <c r="A94" s="482"/>
      <c r="B94" s="493"/>
      <c r="C94" s="493"/>
      <c r="D94" s="493"/>
      <c r="E94" s="493"/>
      <c r="F94" s="493"/>
      <c r="G94" s="493"/>
      <c r="H94" s="493"/>
      <c r="I94" s="493"/>
      <c r="J94" s="493"/>
      <c r="K94" s="493"/>
      <c r="L94" s="493"/>
      <c r="M94" s="493"/>
      <c r="N94" s="493"/>
      <c r="O94" s="493"/>
      <c r="P94" s="493"/>
      <c r="Q94" s="493"/>
      <c r="R94" s="493"/>
      <c r="S94" s="493"/>
      <c r="T94" s="493"/>
      <c r="U94" s="481"/>
      <c r="V94" s="481"/>
      <c r="W94" s="493"/>
      <c r="X94" s="493"/>
      <c r="Y94" s="493"/>
      <c r="Z94" s="493"/>
      <c r="AA94" s="493"/>
      <c r="AB94" s="493"/>
      <c r="AC94" s="493"/>
      <c r="AD94" s="493"/>
      <c r="AE94" s="493"/>
      <c r="AF94" s="493"/>
      <c r="AG94" s="493"/>
      <c r="AH94" s="493"/>
      <c r="AI94" s="493"/>
      <c r="AJ94" s="493"/>
      <c r="AK94" s="493"/>
      <c r="AL94" s="493"/>
      <c r="AM94" s="493"/>
      <c r="AN94" s="493"/>
      <c r="AO94" s="493"/>
    </row>
    <row r="95" spans="1:44" ht="14.25" customHeight="1" x14ac:dyDescent="0.25">
      <c r="A95" s="482"/>
      <c r="B95" s="493"/>
      <c r="C95" s="493"/>
      <c r="D95" s="493"/>
      <c r="E95" s="493"/>
      <c r="F95" s="493"/>
      <c r="G95" s="493"/>
      <c r="H95" s="493"/>
      <c r="I95" s="493"/>
      <c r="J95" s="493"/>
      <c r="K95" s="493"/>
      <c r="L95" s="493"/>
      <c r="M95" s="493"/>
      <c r="N95" s="493"/>
      <c r="O95" s="493"/>
      <c r="P95" s="493"/>
      <c r="Q95" s="493"/>
      <c r="R95" s="493"/>
      <c r="S95" s="493"/>
      <c r="T95" s="493"/>
      <c r="U95" s="481"/>
      <c r="V95" s="481"/>
      <c r="W95" s="493"/>
      <c r="X95" s="493"/>
      <c r="Y95" s="493"/>
      <c r="Z95" s="493"/>
      <c r="AA95" s="493"/>
      <c r="AB95" s="493"/>
      <c r="AC95" s="493"/>
      <c r="AD95" s="493"/>
      <c r="AE95" s="493"/>
      <c r="AF95" s="493"/>
      <c r="AG95" s="493"/>
      <c r="AH95" s="493"/>
      <c r="AI95" s="493"/>
      <c r="AJ95" s="493"/>
      <c r="AK95" s="493"/>
      <c r="AL95" s="493"/>
      <c r="AM95" s="493"/>
      <c r="AN95" s="493"/>
      <c r="AO95" s="493"/>
    </row>
    <row r="96" spans="1:44" ht="14.25" customHeight="1" x14ac:dyDescent="0.25">
      <c r="A96" s="482"/>
      <c r="B96" s="493"/>
      <c r="C96" s="493"/>
      <c r="D96" s="493"/>
      <c r="E96" s="493"/>
      <c r="F96" s="493"/>
      <c r="G96" s="493"/>
      <c r="H96" s="493"/>
      <c r="I96" s="493"/>
      <c r="J96" s="493"/>
      <c r="K96" s="493"/>
      <c r="L96" s="493"/>
      <c r="M96" s="493"/>
      <c r="N96" s="493"/>
      <c r="O96" s="493"/>
      <c r="P96" s="493"/>
      <c r="Q96" s="493"/>
      <c r="R96" s="493"/>
      <c r="S96" s="493"/>
      <c r="T96" s="493"/>
      <c r="U96" s="481"/>
      <c r="V96" s="481"/>
      <c r="W96" s="493"/>
      <c r="X96" s="493"/>
      <c r="Y96" s="493"/>
      <c r="Z96" s="493"/>
      <c r="AA96" s="493"/>
      <c r="AB96" s="493"/>
      <c r="AC96" s="493"/>
      <c r="AD96" s="493"/>
      <c r="AE96" s="493"/>
      <c r="AF96" s="493"/>
      <c r="AG96" s="493"/>
      <c r="AH96" s="493"/>
      <c r="AI96" s="493"/>
      <c r="AJ96" s="493"/>
      <c r="AK96" s="493"/>
      <c r="AL96" s="493"/>
      <c r="AM96" s="493"/>
      <c r="AN96" s="493"/>
      <c r="AO96" s="493"/>
    </row>
    <row r="97" spans="1:41" ht="14.25" customHeight="1" x14ac:dyDescent="0.25">
      <c r="A97" s="482"/>
      <c r="B97" s="493"/>
      <c r="C97" s="493"/>
      <c r="D97" s="493"/>
      <c r="E97" s="493"/>
      <c r="F97" s="493"/>
      <c r="G97" s="493"/>
      <c r="H97" s="493"/>
      <c r="I97" s="493"/>
      <c r="J97" s="493"/>
      <c r="K97" s="493"/>
      <c r="L97" s="493"/>
      <c r="M97" s="493"/>
      <c r="N97" s="493"/>
      <c r="O97" s="493"/>
      <c r="P97" s="493"/>
      <c r="Q97" s="493"/>
      <c r="R97" s="493"/>
      <c r="S97" s="493"/>
      <c r="T97" s="493"/>
      <c r="U97" s="481"/>
      <c r="V97" s="481"/>
      <c r="W97" s="493"/>
      <c r="X97" s="493"/>
      <c r="Y97" s="493"/>
      <c r="Z97" s="493"/>
      <c r="AA97" s="493"/>
      <c r="AB97" s="493"/>
      <c r="AC97" s="493"/>
      <c r="AD97" s="493"/>
      <c r="AE97" s="493"/>
      <c r="AF97" s="493"/>
      <c r="AG97" s="493"/>
      <c r="AH97" s="493"/>
      <c r="AI97" s="493"/>
      <c r="AJ97" s="493"/>
      <c r="AK97" s="493"/>
      <c r="AL97" s="493"/>
      <c r="AM97" s="493"/>
      <c r="AN97" s="493"/>
      <c r="AO97" s="493"/>
    </row>
    <row r="98" spans="1:41" ht="14.25" customHeight="1" x14ac:dyDescent="0.25">
      <c r="A98" s="482"/>
      <c r="B98" s="493"/>
      <c r="C98" s="493"/>
      <c r="D98" s="493"/>
      <c r="E98" s="493"/>
      <c r="F98" s="493"/>
      <c r="G98" s="493"/>
      <c r="H98" s="493"/>
      <c r="I98" s="493"/>
      <c r="J98" s="493"/>
      <c r="K98" s="493"/>
      <c r="L98" s="493"/>
      <c r="M98" s="493"/>
      <c r="N98" s="493"/>
      <c r="O98" s="493"/>
      <c r="P98" s="493"/>
      <c r="Q98" s="493"/>
      <c r="R98" s="493"/>
      <c r="S98" s="493"/>
      <c r="T98" s="493"/>
      <c r="U98" s="481"/>
      <c r="V98" s="479"/>
      <c r="W98" s="483"/>
      <c r="X98" s="483"/>
      <c r="Y98" s="483"/>
      <c r="Z98" s="483"/>
      <c r="AA98" s="483"/>
      <c r="AB98" s="483"/>
      <c r="AC98" s="483"/>
      <c r="AD98" s="483"/>
      <c r="AE98" s="483"/>
      <c r="AF98" s="483"/>
      <c r="AG98" s="483"/>
      <c r="AH98" s="483"/>
      <c r="AI98" s="483"/>
      <c r="AJ98" s="483"/>
      <c r="AK98" s="483"/>
      <c r="AL98" s="483"/>
      <c r="AM98" s="483"/>
      <c r="AN98" s="483"/>
      <c r="AO98" s="483"/>
    </row>
    <row r="99" spans="1:41" ht="14.25" customHeight="1" x14ac:dyDescent="0.25">
      <c r="A99" s="482"/>
      <c r="B99" s="493"/>
      <c r="C99" s="493"/>
      <c r="D99" s="493"/>
      <c r="E99" s="493"/>
      <c r="F99" s="493"/>
      <c r="G99" s="493"/>
      <c r="H99" s="493"/>
      <c r="I99" s="493"/>
      <c r="J99" s="493"/>
      <c r="K99" s="493"/>
      <c r="L99" s="493"/>
      <c r="M99" s="493"/>
      <c r="N99" s="493"/>
      <c r="O99" s="493"/>
      <c r="P99" s="493"/>
      <c r="Q99" s="493"/>
      <c r="R99" s="493"/>
      <c r="S99" s="493"/>
      <c r="T99" s="493"/>
      <c r="U99" s="481"/>
      <c r="V99" s="491"/>
      <c r="W99" s="500"/>
      <c r="X99" s="500"/>
      <c r="Y99" s="500"/>
      <c r="Z99" s="500"/>
      <c r="AA99" s="500"/>
      <c r="AB99" s="500"/>
      <c r="AC99" s="500"/>
      <c r="AD99" s="500"/>
      <c r="AE99" s="500"/>
      <c r="AF99" s="500"/>
      <c r="AG99" s="500"/>
      <c r="AH99" s="500"/>
      <c r="AI99" s="500"/>
      <c r="AJ99" s="500"/>
      <c r="AK99" s="500"/>
      <c r="AL99" s="500"/>
      <c r="AM99" s="500"/>
      <c r="AN99" s="500"/>
      <c r="AO99" s="500"/>
    </row>
    <row r="100" spans="1:41" ht="14.25" customHeight="1" x14ac:dyDescent="0.25">
      <c r="A100" s="492"/>
      <c r="B100" s="493"/>
      <c r="C100" s="493"/>
      <c r="D100" s="493"/>
      <c r="E100" s="493"/>
      <c r="F100" s="493"/>
      <c r="G100" s="493"/>
      <c r="H100" s="493"/>
      <c r="I100" s="493"/>
      <c r="J100" s="493"/>
      <c r="K100" s="493"/>
      <c r="L100" s="493"/>
      <c r="M100" s="493"/>
      <c r="N100" s="493"/>
      <c r="O100" s="493"/>
      <c r="P100" s="493"/>
      <c r="Q100" s="493"/>
      <c r="R100" s="493"/>
      <c r="S100" s="493"/>
      <c r="T100" s="493"/>
      <c r="U100" s="481"/>
      <c r="V100" s="481"/>
      <c r="W100" s="481"/>
      <c r="X100" s="481"/>
      <c r="Y100" s="482"/>
      <c r="Z100" s="490"/>
      <c r="AA100" s="481"/>
      <c r="AB100" s="481"/>
      <c r="AC100" s="481"/>
      <c r="AD100" s="481"/>
      <c r="AE100" s="481"/>
      <c r="AF100" s="481"/>
      <c r="AG100" s="481"/>
      <c r="AH100" s="481"/>
      <c r="AI100" s="481"/>
      <c r="AJ100" s="481"/>
      <c r="AK100" s="481"/>
      <c r="AL100" s="481"/>
      <c r="AM100" s="481"/>
      <c r="AN100" s="481"/>
      <c r="AO100" s="481"/>
    </row>
    <row r="101" spans="1:41" ht="14.25" customHeight="1" x14ac:dyDescent="0.25">
      <c r="A101" s="482"/>
      <c r="B101" s="493"/>
      <c r="C101" s="493"/>
      <c r="D101" s="493"/>
      <c r="E101" s="493"/>
      <c r="F101" s="493"/>
      <c r="G101" s="493"/>
      <c r="H101" s="493"/>
      <c r="I101" s="493"/>
      <c r="J101" s="493"/>
      <c r="K101" s="493"/>
      <c r="L101" s="493"/>
      <c r="M101" s="493"/>
      <c r="N101" s="493"/>
      <c r="O101" s="493"/>
      <c r="P101" s="493"/>
      <c r="Q101" s="493"/>
      <c r="R101" s="493"/>
      <c r="S101" s="493"/>
      <c r="T101" s="493"/>
      <c r="U101" s="481"/>
      <c r="V101" s="482"/>
      <c r="W101" s="495"/>
      <c r="X101" s="495"/>
      <c r="Y101" s="495"/>
      <c r="Z101" s="495"/>
      <c r="AA101" s="495"/>
      <c r="AB101" s="495"/>
      <c r="AC101" s="495"/>
      <c r="AD101" s="495"/>
      <c r="AE101" s="495"/>
      <c r="AF101" s="495"/>
      <c r="AG101" s="495"/>
      <c r="AH101" s="495"/>
      <c r="AI101" s="495"/>
      <c r="AJ101" s="495"/>
      <c r="AK101" s="495"/>
      <c r="AL101" s="495"/>
      <c r="AM101" s="495"/>
      <c r="AN101" s="495"/>
      <c r="AO101" s="495"/>
    </row>
    <row r="102" spans="1:41" ht="14.25" customHeight="1" x14ac:dyDescent="0.25">
      <c r="A102" s="482"/>
      <c r="B102" s="493"/>
      <c r="C102" s="493"/>
      <c r="D102" s="493"/>
      <c r="E102" s="493"/>
      <c r="F102" s="493"/>
      <c r="G102" s="493"/>
      <c r="H102" s="493"/>
      <c r="I102" s="493"/>
      <c r="J102" s="493"/>
      <c r="K102" s="493"/>
      <c r="L102" s="493"/>
      <c r="M102" s="493"/>
      <c r="N102" s="493"/>
      <c r="O102" s="493"/>
      <c r="P102" s="493"/>
      <c r="Q102" s="493"/>
      <c r="R102" s="493"/>
      <c r="S102" s="493"/>
      <c r="T102" s="493"/>
      <c r="U102" s="481"/>
      <c r="V102" s="479"/>
      <c r="W102" s="495"/>
      <c r="X102" s="495"/>
      <c r="Y102" s="495"/>
      <c r="Z102" s="495"/>
      <c r="AA102" s="495"/>
      <c r="AB102" s="495"/>
      <c r="AC102" s="495"/>
      <c r="AD102" s="495"/>
      <c r="AE102" s="495"/>
      <c r="AF102" s="495"/>
      <c r="AG102" s="495"/>
      <c r="AH102" s="495"/>
      <c r="AI102" s="495"/>
      <c r="AJ102" s="495"/>
      <c r="AK102" s="495"/>
      <c r="AL102" s="495"/>
      <c r="AM102" s="495"/>
      <c r="AN102" s="495"/>
      <c r="AO102" s="495"/>
    </row>
    <row r="103" spans="1:41" ht="14.25" customHeight="1" x14ac:dyDescent="0.25">
      <c r="A103" s="480"/>
      <c r="B103" s="494"/>
      <c r="C103" s="494"/>
      <c r="D103" s="494"/>
      <c r="E103" s="494"/>
      <c r="F103" s="494"/>
      <c r="G103" s="494"/>
      <c r="H103" s="494"/>
      <c r="I103" s="494"/>
      <c r="J103" s="494"/>
      <c r="K103" s="494"/>
      <c r="L103" s="494"/>
      <c r="M103" s="494"/>
      <c r="N103" s="494"/>
      <c r="O103" s="494"/>
      <c r="P103" s="494"/>
      <c r="Q103" s="494"/>
      <c r="R103" s="494"/>
      <c r="S103" s="494"/>
      <c r="T103" s="494"/>
      <c r="U103" s="481"/>
      <c r="V103" s="481"/>
      <c r="W103" s="495"/>
      <c r="X103" s="495"/>
      <c r="Y103" s="495"/>
      <c r="Z103" s="495"/>
      <c r="AA103" s="495"/>
      <c r="AB103" s="495"/>
      <c r="AC103" s="495"/>
      <c r="AD103" s="495"/>
      <c r="AE103" s="495"/>
      <c r="AF103" s="495"/>
      <c r="AG103" s="495"/>
      <c r="AH103" s="495"/>
      <c r="AI103" s="495"/>
      <c r="AJ103" s="495"/>
      <c r="AK103" s="495"/>
      <c r="AL103" s="495"/>
      <c r="AM103" s="495"/>
      <c r="AN103" s="495"/>
      <c r="AO103" s="495"/>
    </row>
    <row r="104" spans="1:41" ht="14.25" customHeight="1" x14ac:dyDescent="0.25">
      <c r="A104" s="482"/>
      <c r="B104" s="483"/>
      <c r="C104" s="483"/>
      <c r="D104" s="483"/>
      <c r="E104" s="483"/>
      <c r="F104" s="483"/>
      <c r="G104" s="483"/>
      <c r="H104" s="483"/>
      <c r="I104" s="483"/>
      <c r="J104" s="483"/>
      <c r="K104" s="483"/>
      <c r="L104" s="483"/>
      <c r="M104" s="483"/>
      <c r="N104" s="483"/>
      <c r="O104" s="483"/>
      <c r="P104" s="483"/>
      <c r="Q104" s="483"/>
      <c r="R104" s="483"/>
      <c r="S104" s="483"/>
      <c r="T104" s="483"/>
      <c r="U104" s="481"/>
      <c r="V104" s="481"/>
      <c r="W104" s="495"/>
      <c r="X104" s="495"/>
      <c r="Y104" s="495"/>
      <c r="Z104" s="495"/>
      <c r="AA104" s="495"/>
      <c r="AB104" s="495"/>
      <c r="AC104" s="495"/>
      <c r="AD104" s="495"/>
      <c r="AE104" s="495"/>
      <c r="AF104" s="495"/>
      <c r="AG104" s="495"/>
      <c r="AH104" s="495"/>
      <c r="AI104" s="495"/>
      <c r="AJ104" s="495"/>
      <c r="AK104" s="495"/>
      <c r="AL104" s="495"/>
      <c r="AM104" s="495"/>
      <c r="AN104" s="495"/>
      <c r="AO104" s="495"/>
    </row>
    <row r="105" spans="1:41" ht="14.25" customHeight="1" x14ac:dyDescent="0.25">
      <c r="A105" s="994"/>
      <c r="B105" s="493"/>
      <c r="C105" s="493"/>
      <c r="D105" s="493"/>
      <c r="E105" s="493"/>
      <c r="F105" s="493"/>
      <c r="G105" s="493"/>
      <c r="H105" s="493"/>
      <c r="I105" s="493"/>
      <c r="J105" s="493"/>
      <c r="K105" s="493"/>
      <c r="L105" s="493"/>
      <c r="M105" s="493"/>
      <c r="N105" s="493"/>
      <c r="O105" s="493"/>
      <c r="P105" s="493"/>
      <c r="Q105" s="493"/>
      <c r="R105" s="493"/>
      <c r="S105" s="493"/>
      <c r="T105" s="493"/>
      <c r="U105" s="481"/>
      <c r="V105" s="481"/>
      <c r="W105" s="495"/>
      <c r="X105" s="495"/>
      <c r="Y105" s="495"/>
      <c r="Z105" s="495"/>
      <c r="AA105" s="495"/>
      <c r="AB105" s="495"/>
      <c r="AC105" s="495"/>
      <c r="AD105" s="495"/>
      <c r="AE105" s="495"/>
      <c r="AF105" s="495"/>
      <c r="AG105" s="495"/>
      <c r="AH105" s="495"/>
      <c r="AI105" s="495"/>
      <c r="AJ105" s="495"/>
      <c r="AK105" s="495"/>
      <c r="AL105" s="495"/>
      <c r="AM105" s="495"/>
      <c r="AN105" s="495"/>
      <c r="AO105" s="495"/>
    </row>
    <row r="106" spans="1:41" ht="14.25" customHeight="1" x14ac:dyDescent="0.25">
      <c r="A106" s="484"/>
      <c r="B106" s="493"/>
      <c r="C106" s="493"/>
      <c r="D106" s="493"/>
      <c r="E106" s="493"/>
      <c r="F106" s="493"/>
      <c r="G106" s="493"/>
      <c r="H106" s="493"/>
      <c r="I106" s="493"/>
      <c r="J106" s="493"/>
      <c r="K106" s="493"/>
      <c r="L106" s="493"/>
      <c r="M106" s="493"/>
      <c r="N106" s="493"/>
      <c r="O106" s="493"/>
      <c r="P106" s="493"/>
      <c r="Q106" s="493"/>
      <c r="R106" s="493"/>
      <c r="S106" s="493"/>
      <c r="T106" s="493"/>
      <c r="U106" s="481"/>
      <c r="V106" s="480"/>
      <c r="W106" s="494"/>
      <c r="X106" s="494"/>
      <c r="Y106" s="494"/>
      <c r="Z106" s="494"/>
      <c r="AA106" s="494"/>
      <c r="AB106" s="494"/>
      <c r="AC106" s="494"/>
      <c r="AD106" s="494"/>
      <c r="AE106" s="494"/>
      <c r="AF106" s="494"/>
      <c r="AG106" s="494"/>
      <c r="AH106" s="494"/>
      <c r="AI106" s="494"/>
      <c r="AJ106" s="494"/>
      <c r="AK106" s="494"/>
      <c r="AL106" s="494"/>
      <c r="AM106" s="494"/>
      <c r="AN106" s="494"/>
      <c r="AO106" s="494"/>
    </row>
    <row r="107" spans="1:41" ht="14.25" customHeight="1" x14ac:dyDescent="0.25">
      <c r="A107" s="482"/>
      <c r="B107" s="493"/>
      <c r="C107" s="493"/>
      <c r="D107" s="493"/>
      <c r="E107" s="493"/>
      <c r="F107" s="493"/>
      <c r="G107" s="493"/>
      <c r="H107" s="493"/>
      <c r="I107" s="493"/>
      <c r="J107" s="493"/>
      <c r="K107" s="493"/>
      <c r="L107" s="493"/>
      <c r="M107" s="493"/>
      <c r="N107" s="493"/>
      <c r="O107" s="493"/>
      <c r="P107" s="493"/>
      <c r="Q107" s="493"/>
      <c r="R107" s="493"/>
      <c r="S107" s="493"/>
      <c r="T107" s="493"/>
      <c r="U107" s="481"/>
      <c r="V107" s="480"/>
      <c r="W107" s="487"/>
      <c r="X107" s="481"/>
      <c r="Y107" s="481"/>
      <c r="Z107" s="481"/>
      <c r="AA107" s="481"/>
      <c r="AB107" s="481"/>
      <c r="AC107" s="481"/>
      <c r="AD107" s="481"/>
      <c r="AE107" s="481"/>
      <c r="AF107" s="481"/>
      <c r="AG107" s="481"/>
      <c r="AH107" s="481"/>
      <c r="AI107" s="481"/>
      <c r="AJ107" s="481"/>
      <c r="AK107" s="481"/>
      <c r="AL107" s="481"/>
      <c r="AM107" s="481"/>
      <c r="AN107" s="481"/>
      <c r="AO107" s="481"/>
    </row>
    <row r="108" spans="1:41" ht="14.25" customHeight="1" x14ac:dyDescent="0.25">
      <c r="A108" s="484"/>
      <c r="B108" s="493"/>
      <c r="C108" s="493"/>
      <c r="D108" s="493"/>
      <c r="E108" s="493"/>
      <c r="F108" s="493"/>
      <c r="G108" s="493"/>
      <c r="H108" s="493"/>
      <c r="I108" s="493"/>
      <c r="J108" s="493"/>
      <c r="K108" s="493"/>
      <c r="L108" s="493"/>
      <c r="M108" s="493"/>
      <c r="N108" s="493"/>
      <c r="O108" s="493"/>
      <c r="P108" s="493"/>
      <c r="Q108" s="493"/>
      <c r="R108" s="493"/>
      <c r="S108" s="493"/>
      <c r="T108" s="493"/>
      <c r="U108" s="479"/>
      <c r="V108" s="479"/>
      <c r="W108" s="493"/>
      <c r="X108" s="493"/>
      <c r="Y108" s="493"/>
      <c r="Z108" s="493"/>
      <c r="AA108" s="493"/>
      <c r="AB108" s="493"/>
      <c r="AC108" s="493"/>
      <c r="AD108" s="493"/>
      <c r="AE108" s="493"/>
      <c r="AF108" s="493"/>
      <c r="AG108" s="493"/>
      <c r="AH108" s="493"/>
      <c r="AI108" s="493"/>
      <c r="AJ108" s="493"/>
      <c r="AK108" s="493"/>
      <c r="AL108" s="493"/>
      <c r="AM108" s="493"/>
      <c r="AN108" s="493"/>
      <c r="AO108" s="493"/>
    </row>
    <row r="109" spans="1:41" ht="14.25" customHeight="1" x14ac:dyDescent="0.25">
      <c r="A109" s="484"/>
      <c r="B109" s="493"/>
      <c r="C109" s="493"/>
      <c r="D109" s="493"/>
      <c r="E109" s="493"/>
      <c r="F109" s="493"/>
      <c r="G109" s="493"/>
      <c r="H109" s="493"/>
      <c r="I109" s="493"/>
      <c r="J109" s="493"/>
      <c r="K109" s="493"/>
      <c r="L109" s="493"/>
      <c r="M109" s="493"/>
      <c r="N109" s="493"/>
      <c r="O109" s="493"/>
      <c r="P109" s="493"/>
      <c r="Q109" s="493"/>
      <c r="R109" s="493"/>
      <c r="S109" s="493"/>
      <c r="T109" s="493"/>
      <c r="U109" s="481"/>
      <c r="V109" s="481"/>
      <c r="W109" s="493"/>
      <c r="X109" s="493"/>
      <c r="Y109" s="493"/>
      <c r="Z109" s="493"/>
      <c r="AA109" s="493"/>
      <c r="AB109" s="493"/>
      <c r="AC109" s="493"/>
      <c r="AD109" s="493"/>
      <c r="AE109" s="493"/>
      <c r="AF109" s="493"/>
      <c r="AG109" s="493"/>
      <c r="AH109" s="493"/>
      <c r="AI109" s="493"/>
      <c r="AJ109" s="493"/>
      <c r="AK109" s="493"/>
      <c r="AL109" s="493"/>
      <c r="AM109" s="493"/>
      <c r="AN109" s="493"/>
      <c r="AO109" s="493"/>
    </row>
    <row r="110" spans="1:41" ht="14.25" customHeight="1" x14ac:dyDescent="0.25">
      <c r="A110" s="482"/>
      <c r="B110" s="493"/>
      <c r="C110" s="493"/>
      <c r="D110" s="493"/>
      <c r="E110" s="493"/>
      <c r="F110" s="493"/>
      <c r="G110" s="493"/>
      <c r="H110" s="493"/>
      <c r="I110" s="493"/>
      <c r="J110" s="493"/>
      <c r="K110" s="493"/>
      <c r="L110" s="493"/>
      <c r="M110" s="493"/>
      <c r="N110" s="493"/>
      <c r="O110" s="493"/>
      <c r="P110" s="493"/>
      <c r="Q110" s="493"/>
      <c r="R110" s="493"/>
      <c r="S110" s="493"/>
      <c r="T110" s="493"/>
      <c r="U110" s="481"/>
      <c r="V110" s="481"/>
      <c r="W110" s="493"/>
      <c r="X110" s="493"/>
      <c r="Y110" s="493"/>
      <c r="Z110" s="493"/>
      <c r="AA110" s="493"/>
      <c r="AB110" s="493"/>
      <c r="AC110" s="493"/>
      <c r="AD110" s="493"/>
      <c r="AE110" s="493"/>
      <c r="AF110" s="493"/>
      <c r="AG110" s="493"/>
      <c r="AH110" s="493"/>
      <c r="AI110" s="493"/>
      <c r="AJ110" s="493"/>
      <c r="AK110" s="493"/>
      <c r="AL110" s="493"/>
      <c r="AM110" s="493"/>
      <c r="AN110" s="493"/>
      <c r="AO110" s="493"/>
    </row>
    <row r="111" spans="1:41" ht="14.25" customHeight="1" x14ac:dyDescent="0.25">
      <c r="A111" s="482"/>
      <c r="B111" s="493"/>
      <c r="C111" s="493"/>
      <c r="D111" s="493"/>
      <c r="E111" s="493"/>
      <c r="F111" s="493"/>
      <c r="G111" s="493"/>
      <c r="H111" s="493"/>
      <c r="I111" s="493"/>
      <c r="J111" s="493"/>
      <c r="K111" s="493"/>
      <c r="L111" s="493"/>
      <c r="M111" s="493"/>
      <c r="N111" s="493"/>
      <c r="O111" s="493"/>
      <c r="P111" s="493"/>
      <c r="Q111" s="493"/>
      <c r="R111" s="493"/>
      <c r="S111" s="493"/>
      <c r="T111" s="493"/>
      <c r="U111" s="481"/>
      <c r="V111" s="481"/>
      <c r="W111" s="493"/>
      <c r="X111" s="493"/>
      <c r="Y111" s="493"/>
      <c r="Z111" s="493"/>
      <c r="AA111" s="493"/>
      <c r="AB111" s="493"/>
      <c r="AC111" s="493"/>
      <c r="AD111" s="493"/>
      <c r="AE111" s="493"/>
      <c r="AF111" s="493"/>
      <c r="AG111" s="493"/>
      <c r="AH111" s="493"/>
      <c r="AI111" s="493"/>
      <c r="AJ111" s="493"/>
      <c r="AK111" s="493"/>
      <c r="AL111" s="493"/>
      <c r="AM111" s="493"/>
      <c r="AN111" s="493"/>
      <c r="AO111" s="493"/>
    </row>
    <row r="112" spans="1:41" ht="14.25" customHeight="1" x14ac:dyDescent="0.25">
      <c r="A112" s="994"/>
      <c r="B112" s="493"/>
      <c r="C112" s="493"/>
      <c r="D112" s="493"/>
      <c r="E112" s="493"/>
      <c r="F112" s="493"/>
      <c r="G112" s="493"/>
      <c r="H112" s="493"/>
      <c r="I112" s="493"/>
      <c r="J112" s="493"/>
      <c r="K112" s="493"/>
      <c r="L112" s="493"/>
      <c r="M112" s="493"/>
      <c r="N112" s="493"/>
      <c r="O112" s="493"/>
      <c r="P112" s="493"/>
      <c r="Q112" s="493"/>
      <c r="R112" s="493"/>
      <c r="S112" s="493"/>
      <c r="T112" s="493"/>
      <c r="U112" s="481"/>
      <c r="V112" s="481"/>
      <c r="W112" s="493"/>
      <c r="X112" s="493"/>
      <c r="Y112" s="493"/>
      <c r="Z112" s="493"/>
      <c r="AA112" s="493"/>
      <c r="AB112" s="493"/>
      <c r="AC112" s="493"/>
      <c r="AD112" s="493"/>
      <c r="AE112" s="493"/>
      <c r="AF112" s="493"/>
      <c r="AG112" s="493"/>
      <c r="AH112" s="493"/>
      <c r="AI112" s="493"/>
      <c r="AJ112" s="493"/>
      <c r="AK112" s="493"/>
      <c r="AL112" s="493"/>
      <c r="AM112" s="493"/>
      <c r="AN112" s="493"/>
      <c r="AO112" s="493"/>
    </row>
    <row r="113" spans="1:41" ht="14.25" customHeight="1" x14ac:dyDescent="0.25">
      <c r="A113" s="994"/>
      <c r="B113" s="493"/>
      <c r="C113" s="493"/>
      <c r="D113" s="493"/>
      <c r="E113" s="493"/>
      <c r="F113" s="493"/>
      <c r="G113" s="493"/>
      <c r="H113" s="493"/>
      <c r="I113" s="493"/>
      <c r="J113" s="493"/>
      <c r="K113" s="493"/>
      <c r="L113" s="493"/>
      <c r="M113" s="493"/>
      <c r="N113" s="493"/>
      <c r="O113" s="493"/>
      <c r="P113" s="493"/>
      <c r="Q113" s="493"/>
      <c r="R113" s="493"/>
      <c r="S113" s="493"/>
      <c r="T113" s="493"/>
      <c r="U113" s="479"/>
      <c r="V113" s="481"/>
      <c r="W113" s="486"/>
      <c r="X113" s="486"/>
      <c r="Y113" s="486"/>
      <c r="Z113" s="486"/>
      <c r="AA113" s="486"/>
      <c r="AB113" s="486"/>
      <c r="AC113" s="486"/>
      <c r="AD113" s="486"/>
      <c r="AE113" s="486"/>
      <c r="AF113" s="486"/>
      <c r="AG113" s="486"/>
      <c r="AH113" s="486"/>
      <c r="AI113" s="486"/>
      <c r="AJ113" s="486"/>
      <c r="AK113" s="486"/>
      <c r="AL113" s="486"/>
      <c r="AM113" s="486"/>
      <c r="AN113" s="486"/>
      <c r="AO113" s="486"/>
    </row>
    <row r="114" spans="1:41" ht="14.25" customHeight="1" x14ac:dyDescent="0.25">
      <c r="A114" s="994"/>
      <c r="B114" s="493"/>
      <c r="C114" s="493"/>
      <c r="D114" s="493"/>
      <c r="E114" s="493"/>
      <c r="F114" s="493"/>
      <c r="G114" s="493"/>
      <c r="H114" s="493"/>
      <c r="I114" s="493"/>
      <c r="J114" s="493"/>
      <c r="K114" s="493"/>
      <c r="L114" s="493"/>
      <c r="M114" s="493"/>
      <c r="N114" s="493"/>
      <c r="O114" s="493"/>
      <c r="P114" s="493"/>
      <c r="Q114" s="493"/>
      <c r="R114" s="493"/>
      <c r="S114" s="493"/>
      <c r="T114" s="493"/>
      <c r="U114" s="481"/>
      <c r="V114" s="994"/>
      <c r="W114" s="994"/>
      <c r="X114" s="994"/>
      <c r="Y114" s="994"/>
      <c r="Z114" s="994"/>
      <c r="AA114" s="994"/>
      <c r="AB114" s="994"/>
      <c r="AC114" s="994"/>
      <c r="AD114" s="994"/>
      <c r="AE114" s="994"/>
      <c r="AF114" s="994"/>
      <c r="AG114" s="994"/>
      <c r="AH114" s="994"/>
      <c r="AI114" s="994"/>
      <c r="AJ114" s="994"/>
      <c r="AK114" s="994"/>
      <c r="AL114" s="994"/>
      <c r="AM114" s="994"/>
      <c r="AN114" s="994"/>
      <c r="AO114" s="994"/>
    </row>
    <row r="115" spans="1:41" ht="14.25" customHeight="1" x14ac:dyDescent="0.25">
      <c r="U115" s="113"/>
    </row>
    <row r="116" spans="1:41" ht="14.25" customHeight="1" x14ac:dyDescent="0.25">
      <c r="U116" s="113"/>
    </row>
    <row r="117" spans="1:41" ht="14.25" customHeight="1" x14ac:dyDescent="0.25">
      <c r="U117" s="113"/>
    </row>
    <row r="118" spans="1:41" ht="14.25" customHeight="1" x14ac:dyDescent="0.25">
      <c r="U118" s="113"/>
    </row>
    <row r="119" spans="1:41" ht="14.25" customHeight="1" x14ac:dyDescent="0.25">
      <c r="U119" s="113"/>
    </row>
    <row r="120" spans="1:41" ht="14.25" customHeight="1" x14ac:dyDescent="0.25">
      <c r="U120" s="114"/>
    </row>
    <row r="121" spans="1:41" ht="14.25" customHeight="1" x14ac:dyDescent="0.25">
      <c r="U121" s="113"/>
    </row>
    <row r="122" spans="1:41" ht="14.25" customHeight="1" x14ac:dyDescent="0.25">
      <c r="U122" s="113"/>
    </row>
    <row r="123" spans="1:41" ht="14.25" customHeight="1" x14ac:dyDescent="0.25">
      <c r="U123" s="113"/>
    </row>
    <row r="124" spans="1:41" ht="14.25" customHeight="1" x14ac:dyDescent="0.25">
      <c r="U124" s="113"/>
    </row>
    <row r="125" spans="1:41" ht="14.25" customHeight="1" x14ac:dyDescent="0.25">
      <c r="U125" s="113"/>
    </row>
    <row r="126" spans="1:41" ht="14.25" customHeight="1" x14ac:dyDescent="0.25">
      <c r="U126" s="113"/>
    </row>
  </sheetData>
  <sheetProtection password="EC30" sheet="1" objects="1" scenarios="1" insertRows="0"/>
  <mergeCells count="202">
    <mergeCell ref="D5:G5"/>
    <mergeCell ref="AH5:AO5"/>
    <mergeCell ref="A6:G6"/>
    <mergeCell ref="AH6:AO6"/>
    <mergeCell ref="A1:AO1"/>
    <mergeCell ref="A2:AO2"/>
    <mergeCell ref="A4:G4"/>
    <mergeCell ref="H4:J4"/>
    <mergeCell ref="R4:V4"/>
    <mergeCell ref="L4:Q4"/>
    <mergeCell ref="W4:AA4"/>
    <mergeCell ref="AH4:AO4"/>
    <mergeCell ref="I5:AF6"/>
    <mergeCell ref="AH7:AO7"/>
    <mergeCell ref="B8:G8"/>
    <mergeCell ref="M8:AG8"/>
    <mergeCell ref="AH8:AO8"/>
    <mergeCell ref="A13:AO13"/>
    <mergeCell ref="A14:AO15"/>
    <mergeCell ref="A16:C18"/>
    <mergeCell ref="D16:R18"/>
    <mergeCell ref="S16:Z17"/>
    <mergeCell ref="AA16:AA18"/>
    <mergeCell ref="AB16:AE18"/>
    <mergeCell ref="AF16:AO17"/>
    <mergeCell ref="S18:V18"/>
    <mergeCell ref="W18:Z18"/>
    <mergeCell ref="A10:G10"/>
    <mergeCell ref="H10:T10"/>
    <mergeCell ref="U10:Y10"/>
    <mergeCell ref="AA10:AF10"/>
    <mergeCell ref="AG10:AI10"/>
    <mergeCell ref="A11:G11"/>
    <mergeCell ref="AA11:AI11"/>
    <mergeCell ref="A7:G7"/>
    <mergeCell ref="M7:AG7"/>
    <mergeCell ref="AF18:AJ18"/>
    <mergeCell ref="AK19:AO19"/>
    <mergeCell ref="D20:R20"/>
    <mergeCell ref="S20:V20"/>
    <mergeCell ref="W20:Z20"/>
    <mergeCell ref="AF20:AJ20"/>
    <mergeCell ref="AK20:AO20"/>
    <mergeCell ref="A20:C20"/>
    <mergeCell ref="D19:R19"/>
    <mergeCell ref="S19:V19"/>
    <mergeCell ref="W19:Z19"/>
    <mergeCell ref="AF19:AJ19"/>
    <mergeCell ref="A19:C19"/>
    <mergeCell ref="AK21:AO21"/>
    <mergeCell ref="A22:C22"/>
    <mergeCell ref="D22:R22"/>
    <mergeCell ref="S22:V22"/>
    <mergeCell ref="W22:Z22"/>
    <mergeCell ref="AF22:AJ22"/>
    <mergeCell ref="AK22:AO22"/>
    <mergeCell ref="A21:C21"/>
    <mergeCell ref="D21:R21"/>
    <mergeCell ref="S21:V21"/>
    <mergeCell ref="W21:Z21"/>
    <mergeCell ref="AF21:AJ21"/>
    <mergeCell ref="AK23:AO23"/>
    <mergeCell ref="A24:C24"/>
    <mergeCell ref="D24:R24"/>
    <mergeCell ref="S24:V24"/>
    <mergeCell ref="W24:Z24"/>
    <mergeCell ref="AF24:AJ24"/>
    <mergeCell ref="AK24:AO24"/>
    <mergeCell ref="A23:C23"/>
    <mergeCell ref="D23:R23"/>
    <mergeCell ref="S23:V23"/>
    <mergeCell ref="W23:Z23"/>
    <mergeCell ref="AF23:AJ23"/>
    <mergeCell ref="AK25:AO25"/>
    <mergeCell ref="A26:C26"/>
    <mergeCell ref="D26:R26"/>
    <mergeCell ref="S26:V26"/>
    <mergeCell ref="W26:Z26"/>
    <mergeCell ref="AF26:AJ26"/>
    <mergeCell ref="AK26:AO26"/>
    <mergeCell ref="A25:C25"/>
    <mergeCell ref="D25:R25"/>
    <mergeCell ref="S25:V25"/>
    <mergeCell ref="W25:Z25"/>
    <mergeCell ref="AF25:AJ25"/>
    <mergeCell ref="AK30:AO30"/>
    <mergeCell ref="A29:C29"/>
    <mergeCell ref="D29:R29"/>
    <mergeCell ref="S29:V29"/>
    <mergeCell ref="W29:Z29"/>
    <mergeCell ref="AF29:AJ29"/>
    <mergeCell ref="AK29:AO29"/>
    <mergeCell ref="AK27:AO27"/>
    <mergeCell ref="A28:C28"/>
    <mergeCell ref="D28:R28"/>
    <mergeCell ref="S28:V28"/>
    <mergeCell ref="W28:Z28"/>
    <mergeCell ref="AF28:AJ28"/>
    <mergeCell ref="AK28:AO28"/>
    <mergeCell ref="A27:C27"/>
    <mergeCell ref="D27:R27"/>
    <mergeCell ref="S27:V27"/>
    <mergeCell ref="W27:Z27"/>
    <mergeCell ref="AF27:AJ27"/>
    <mergeCell ref="A31:C31"/>
    <mergeCell ref="D31:R31"/>
    <mergeCell ref="S31:V31"/>
    <mergeCell ref="W31:Z31"/>
    <mergeCell ref="AF31:AJ31"/>
    <mergeCell ref="A30:C30"/>
    <mergeCell ref="D30:R30"/>
    <mergeCell ref="S30:V30"/>
    <mergeCell ref="W30:Z30"/>
    <mergeCell ref="AF30:AJ30"/>
    <mergeCell ref="A33:C33"/>
    <mergeCell ref="D33:R33"/>
    <mergeCell ref="S33:V33"/>
    <mergeCell ref="W33:Z33"/>
    <mergeCell ref="AF33:AJ33"/>
    <mergeCell ref="A32:C32"/>
    <mergeCell ref="D32:R32"/>
    <mergeCell ref="S32:V32"/>
    <mergeCell ref="W32:Z32"/>
    <mergeCell ref="AF32:AJ32"/>
    <mergeCell ref="A35:C35"/>
    <mergeCell ref="D35:R35"/>
    <mergeCell ref="S35:V35"/>
    <mergeCell ref="W35:Z35"/>
    <mergeCell ref="AF35:AJ35"/>
    <mergeCell ref="A34:C34"/>
    <mergeCell ref="D34:R34"/>
    <mergeCell ref="S34:V34"/>
    <mergeCell ref="W34:Z34"/>
    <mergeCell ref="AF34:AJ34"/>
    <mergeCell ref="AK37:AO37"/>
    <mergeCell ref="A38:C38"/>
    <mergeCell ref="D38:R38"/>
    <mergeCell ref="A36:C36"/>
    <mergeCell ref="D36:R36"/>
    <mergeCell ref="S36:V36"/>
    <mergeCell ref="W36:Z36"/>
    <mergeCell ref="AF36:AJ36"/>
    <mergeCell ref="AK36:AO36"/>
    <mergeCell ref="AB36:AE36"/>
    <mergeCell ref="B56:AO56"/>
    <mergeCell ref="B57:AO57"/>
    <mergeCell ref="B58:AO58"/>
    <mergeCell ref="B59:AO59"/>
    <mergeCell ref="H49:N50"/>
    <mergeCell ref="O49:AA50"/>
    <mergeCell ref="AB49:AH49"/>
    <mergeCell ref="AI49:AO49"/>
    <mergeCell ref="B54:AO54"/>
    <mergeCell ref="B55:AO55"/>
    <mergeCell ref="AK35:AO35"/>
    <mergeCell ref="AK33:AO33"/>
    <mergeCell ref="AK31:AO31"/>
    <mergeCell ref="AF39:AJ39"/>
    <mergeCell ref="AK39:AO39"/>
    <mergeCell ref="AF41:AO42"/>
    <mergeCell ref="I46:U46"/>
    <mergeCell ref="A48:G48"/>
    <mergeCell ref="H48:N48"/>
    <mergeCell ref="O48:AA48"/>
    <mergeCell ref="AB48:AH48"/>
    <mergeCell ref="AI48:AO48"/>
    <mergeCell ref="L44:N44"/>
    <mergeCell ref="S38:V38"/>
    <mergeCell ref="W38:Z38"/>
    <mergeCell ref="AF38:AJ38"/>
    <mergeCell ref="AK38:AO38"/>
    <mergeCell ref="A37:C37"/>
    <mergeCell ref="D37:R37"/>
    <mergeCell ref="S37:V37"/>
    <mergeCell ref="W37:Z37"/>
    <mergeCell ref="AF37:AJ37"/>
    <mergeCell ref="AB37:AE37"/>
    <mergeCell ref="AB38:AE38"/>
    <mergeCell ref="AQ34:AU36"/>
    <mergeCell ref="AQ30:AU31"/>
    <mergeCell ref="AQ32:AU32"/>
    <mergeCell ref="AQ33:AU33"/>
    <mergeCell ref="AK18:AO18"/>
    <mergeCell ref="AB19:AE19"/>
    <mergeCell ref="AB20:AE20"/>
    <mergeCell ref="AB21:AE21"/>
    <mergeCell ref="AB22:AE22"/>
    <mergeCell ref="AB23:AE23"/>
    <mergeCell ref="AB24:AE24"/>
    <mergeCell ref="AB25:AE25"/>
    <mergeCell ref="AB26:AE26"/>
    <mergeCell ref="AB27:AE27"/>
    <mergeCell ref="AB28:AE28"/>
    <mergeCell ref="AB29:AE29"/>
    <mergeCell ref="AB30:AE30"/>
    <mergeCell ref="AB31:AE31"/>
    <mergeCell ref="AB32:AE32"/>
    <mergeCell ref="AB33:AE33"/>
    <mergeCell ref="AB34:AE34"/>
    <mergeCell ref="AB35:AE35"/>
    <mergeCell ref="AK34:AO34"/>
    <mergeCell ref="AK32:AO32"/>
  </mergeCells>
  <conditionalFormatting sqref="R4 L4 W4">
    <cfRule type="expression" dxfId="335" priority="2" stopIfTrue="1">
      <formula>L4&lt;&gt;TypeChantier</formula>
    </cfRule>
  </conditionalFormatting>
  <conditionalFormatting sqref="AF19:AO38">
    <cfRule type="cellIs" dxfId="334" priority="1" stopIfTrue="1" operator="equal">
      <formula>0</formula>
    </cfRule>
  </conditionalFormatting>
  <conditionalFormatting sqref="X44">
    <cfRule type="expression" dxfId="333" priority="4" stopIfTrue="1">
      <formula>#REF!&lt;&gt;0</formula>
    </cfRule>
  </conditionalFormatting>
  <conditionalFormatting sqref="B58:AO58">
    <cfRule type="expression" dxfId="332" priority="5">
      <formula>$L$44&lt;0</formula>
    </cfRule>
  </conditionalFormatting>
  <dataValidations count="1">
    <dataValidation type="list" allowBlank="1" showInputMessage="1" showErrorMessage="1" sqref="AR1" xr:uid="{00000000-0002-0000-1500-000000000000}">
      <formula1>"FR,NL"</formula1>
    </dataValidation>
  </dataValidations>
  <pageMargins left="0.19685039370078741" right="0.19685039370078741" top="0.19685039370078741" bottom="0.19685039370078741" header="0" footer="0"/>
  <pageSetup paperSize="9" scale="97" fitToHeight="0" orientation="portrait" r:id="rId1"/>
  <headerFooter alignWithMargins="0"/>
  <rowBreaks count="1" manualBreakCount="1">
    <brk id="59" max="40" man="1"/>
  </rowBreaks>
  <drawing r:id="rId2"/>
  <legacyDrawing r:id="rId3"/>
  <oleObjects>
    <mc:AlternateContent xmlns:mc="http://schemas.openxmlformats.org/markup-compatibility/2006">
      <mc:Choice Requires="x14">
        <oleObject progId="Document" shapeId="38923" r:id="rId4">
          <objectPr defaultSize="0" autoPict="0" r:id="rId5">
            <anchor moveWithCells="1">
              <from>
                <xdr:col>0</xdr:col>
                <xdr:colOff>60960</xdr:colOff>
                <xdr:row>60</xdr:row>
                <xdr:rowOff>7620</xdr:rowOff>
              </from>
              <to>
                <xdr:col>38</xdr:col>
                <xdr:colOff>152400</xdr:colOff>
                <xdr:row>108</xdr:row>
                <xdr:rowOff>83820</xdr:rowOff>
              </to>
            </anchor>
          </objectPr>
        </oleObject>
      </mc:Choice>
      <mc:Fallback>
        <oleObject progId="Document" shapeId="38923" r:id="rId4"/>
      </mc:Fallback>
    </mc:AlternateContent>
  </oleObjects>
  <extLst>
    <ext xmlns:x14="http://schemas.microsoft.com/office/spreadsheetml/2009/9/main" uri="{CCE6A557-97BC-4b89-ADB6-D9C93CAAB3DF}">
      <x14:dataValidations xmlns:xm="http://schemas.microsoft.com/office/excel/2006/main" count="1">
        <x14:dataValidation type="list" allowBlank="1" xr:uid="{00000000-0002-0000-1500-000001000000}">
          <x14:formula1>
            <xm:f>MR!$A:$A</xm:f>
          </x14:formula1>
          <xm:sqref>A20:C38</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euil8">
    <pageSetUpPr fitToPage="1"/>
  </sheetPr>
  <dimension ref="A1:CC65"/>
  <sheetViews>
    <sheetView zoomScaleNormal="100" workbookViewId="0">
      <selection activeCell="AS117" sqref="AS117"/>
    </sheetView>
  </sheetViews>
  <sheetFormatPr baseColWidth="10" defaultColWidth="11.44140625" defaultRowHeight="13.2" x14ac:dyDescent="0.25"/>
  <cols>
    <col min="1" max="19" width="2.44140625" customWidth="1"/>
    <col min="20" max="20" width="2.44140625" style="409" customWidth="1"/>
    <col min="21" max="41" width="2.44140625" customWidth="1"/>
    <col min="42" max="42" width="7.5546875" customWidth="1"/>
    <col min="43" max="46" width="11.44140625" style="175" customWidth="1"/>
    <col min="47" max="47" width="15.44140625" style="175" customWidth="1"/>
    <col min="48" max="48" width="3.88671875" customWidth="1"/>
    <col min="49" max="49" width="8.44140625" customWidth="1"/>
    <col min="50" max="50" width="13.5546875" customWidth="1"/>
    <col min="51" max="51" width="3.5546875" customWidth="1"/>
    <col min="52" max="52" width="2.5546875" customWidth="1"/>
    <col min="53" max="53" width="15.44140625" customWidth="1"/>
    <col min="58" max="58" width="8" customWidth="1"/>
  </cols>
  <sheetData>
    <row r="1" spans="1:54" ht="12.15" customHeight="1" x14ac:dyDescent="0.25">
      <c r="A1" t="str">
        <f>données!A5</f>
        <v>version 2021 (1)</v>
      </c>
    </row>
    <row r="2" spans="1:54" x14ac:dyDescent="0.25">
      <c r="A2" s="1620" t="s">
        <v>100</v>
      </c>
      <c r="B2" s="1620"/>
      <c r="C2" s="1620"/>
      <c r="D2" s="1620"/>
      <c r="E2" s="1620"/>
      <c r="F2" s="1620"/>
      <c r="G2" s="1780"/>
      <c r="H2" s="1519" t="s">
        <v>97</v>
      </c>
      <c r="I2" s="1520"/>
      <c r="J2" s="1520"/>
      <c r="K2" s="269"/>
      <c r="L2" s="1647" t="s">
        <v>488</v>
      </c>
      <c r="M2" s="1647"/>
      <c r="N2" s="1647"/>
      <c r="O2" s="1647"/>
      <c r="P2" s="1647"/>
      <c r="Q2" s="1647"/>
      <c r="R2" s="1647" t="s">
        <v>484</v>
      </c>
      <c r="S2" s="1647"/>
      <c r="T2" s="1647"/>
      <c r="U2" s="1647"/>
      <c r="V2" s="1647"/>
      <c r="W2" s="1647" t="s">
        <v>489</v>
      </c>
      <c r="X2" s="1647"/>
      <c r="Y2" s="1647"/>
      <c r="Z2" s="1647"/>
      <c r="AA2" s="1647"/>
      <c r="AB2" s="1133" t="s">
        <v>42</v>
      </c>
      <c r="AC2" s="119"/>
      <c r="AD2" s="119"/>
      <c r="AE2" s="119"/>
      <c r="AF2" s="119"/>
      <c r="AG2" s="1134"/>
      <c r="AH2" s="1621" t="s">
        <v>101</v>
      </c>
      <c r="AI2" s="1622"/>
      <c r="AJ2" s="1622"/>
      <c r="AK2" s="1622"/>
      <c r="AL2" s="1622"/>
      <c r="AM2" s="1622"/>
      <c r="AN2" s="1622"/>
      <c r="AO2" s="1622"/>
      <c r="AP2" s="20"/>
      <c r="AQ2" s="216"/>
      <c r="AR2" s="213"/>
    </row>
    <row r="3" spans="1:54" ht="12.75" customHeight="1" x14ac:dyDescent="0.25">
      <c r="A3" s="1123" t="s">
        <v>137</v>
      </c>
      <c r="B3" s="1123"/>
      <c r="C3" s="1123"/>
      <c r="D3" s="1744">
        <f>données!D7</f>
        <v>0</v>
      </c>
      <c r="E3" s="1744"/>
      <c r="F3" s="1744"/>
      <c r="G3" s="1779"/>
      <c r="H3" s="269" t="s">
        <v>141</v>
      </c>
      <c r="I3" s="1701">
        <f>données!$J$7</f>
        <v>0</v>
      </c>
      <c r="J3" s="1701"/>
      <c r="K3" s="1701"/>
      <c r="L3" s="1701"/>
      <c r="M3" s="1701"/>
      <c r="N3" s="1701"/>
      <c r="O3" s="1701"/>
      <c r="P3" s="1701"/>
      <c r="Q3" s="1701"/>
      <c r="R3" s="1701"/>
      <c r="S3" s="1701"/>
      <c r="T3" s="1701"/>
      <c r="U3" s="1701"/>
      <c r="V3" s="1701"/>
      <c r="W3" s="1701"/>
      <c r="X3" s="1701"/>
      <c r="Y3" s="1701"/>
      <c r="Z3" s="1701"/>
      <c r="AA3" s="1701"/>
      <c r="AB3" s="1701"/>
      <c r="AC3" s="1701"/>
      <c r="AD3" s="1701"/>
      <c r="AE3" s="1701"/>
      <c r="AF3" s="1701"/>
      <c r="AG3" s="1702"/>
      <c r="AH3" s="1743">
        <f>données!$AI$7</f>
        <v>0</v>
      </c>
      <c r="AI3" s="1744"/>
      <c r="AJ3" s="1744"/>
      <c r="AK3" s="1744"/>
      <c r="AL3" s="1744"/>
      <c r="AM3" s="1744"/>
      <c r="AN3" s="1744"/>
      <c r="AO3" s="1744"/>
      <c r="AP3" s="15"/>
      <c r="AQ3" s="213"/>
      <c r="AR3" s="214"/>
    </row>
    <row r="4" spans="1:54" x14ac:dyDescent="0.25">
      <c r="A4" s="1724">
        <f>données!A8</f>
        <v>0</v>
      </c>
      <c r="B4" s="1724"/>
      <c r="C4" s="1724"/>
      <c r="D4" s="1724"/>
      <c r="E4" s="1724"/>
      <c r="F4" s="1724"/>
      <c r="G4" s="1725"/>
      <c r="H4" s="269" t="s">
        <v>138</v>
      </c>
      <c r="I4" s="1703"/>
      <c r="J4" s="1703"/>
      <c r="K4" s="1703"/>
      <c r="L4" s="1703"/>
      <c r="M4" s="1703"/>
      <c r="N4" s="1703"/>
      <c r="O4" s="1703"/>
      <c r="P4" s="1703"/>
      <c r="Q4" s="1703"/>
      <c r="R4" s="1703"/>
      <c r="S4" s="1703"/>
      <c r="T4" s="1703"/>
      <c r="U4" s="1703"/>
      <c r="V4" s="1703"/>
      <c r="W4" s="1703"/>
      <c r="X4" s="1703"/>
      <c r="Y4" s="1703"/>
      <c r="Z4" s="1703"/>
      <c r="AA4" s="1703"/>
      <c r="AB4" s="1703"/>
      <c r="AC4" s="1703"/>
      <c r="AD4" s="1703"/>
      <c r="AE4" s="1703"/>
      <c r="AF4" s="1703"/>
      <c r="AG4" s="1704"/>
      <c r="AH4" s="1755">
        <f>données!$AI$8</f>
        <v>0</v>
      </c>
      <c r="AI4" s="1756"/>
      <c r="AJ4" s="1756"/>
      <c r="AK4" s="1756"/>
      <c r="AL4" s="1756"/>
      <c r="AM4" s="1756"/>
      <c r="AN4" s="1756"/>
      <c r="AO4" s="1756"/>
      <c r="AP4" s="15"/>
      <c r="AQ4" s="213"/>
      <c r="AR4" s="214"/>
    </row>
    <row r="5" spans="1:54" ht="12.15" customHeight="1" x14ac:dyDescent="0.25">
      <c r="A5" s="1724">
        <f>données!A9</f>
        <v>0</v>
      </c>
      <c r="B5" s="1724"/>
      <c r="C5" s="1724"/>
      <c r="D5" s="1724"/>
      <c r="E5" s="1724"/>
      <c r="F5" s="1724"/>
      <c r="G5" s="1725"/>
      <c r="H5" s="269" t="s">
        <v>140</v>
      </c>
      <c r="I5" s="269"/>
      <c r="J5" s="269"/>
      <c r="K5" s="269"/>
      <c r="L5" s="269"/>
      <c r="M5" s="1695">
        <f>données!$M$9</f>
        <v>0</v>
      </c>
      <c r="N5" s="1695"/>
      <c r="O5" s="1695"/>
      <c r="P5" s="1695"/>
      <c r="Q5" s="1695"/>
      <c r="R5" s="1695"/>
      <c r="S5" s="1695"/>
      <c r="T5" s="1695"/>
      <c r="U5" s="1695"/>
      <c r="V5" s="1695"/>
      <c r="W5" s="1695"/>
      <c r="X5" s="1695"/>
      <c r="Y5" s="1695"/>
      <c r="Z5" s="1695"/>
      <c r="AA5" s="1695"/>
      <c r="AB5" s="1695"/>
      <c r="AC5" s="1695"/>
      <c r="AD5" s="1695"/>
      <c r="AE5" s="1695"/>
      <c r="AF5" s="1695"/>
      <c r="AG5" s="1696"/>
      <c r="AH5" s="1755">
        <f>données!$AI$9</f>
        <v>0</v>
      </c>
      <c r="AI5" s="1756"/>
      <c r="AJ5" s="1756"/>
      <c r="AK5" s="1756"/>
      <c r="AL5" s="1756"/>
      <c r="AM5" s="1756"/>
      <c r="AN5" s="1756"/>
      <c r="AO5" s="1756"/>
      <c r="AP5" s="15"/>
      <c r="AQ5" s="213"/>
      <c r="AR5" s="214"/>
    </row>
    <row r="6" spans="1:54" x14ac:dyDescent="0.25">
      <c r="A6" s="1123" t="s">
        <v>138</v>
      </c>
      <c r="B6" s="1726">
        <f>données!B10</f>
        <v>0</v>
      </c>
      <c r="C6" s="1726"/>
      <c r="D6" s="1726"/>
      <c r="E6" s="1726"/>
      <c r="F6" s="1726"/>
      <c r="G6" s="1727"/>
      <c r="H6" s="269" t="s">
        <v>139</v>
      </c>
      <c r="I6" s="269"/>
      <c r="J6" s="269"/>
      <c r="K6" s="269"/>
      <c r="L6" s="119"/>
      <c r="M6" s="1728">
        <f>données!$M$10</f>
        <v>0</v>
      </c>
      <c r="N6" s="1728"/>
      <c r="O6" s="1728"/>
      <c r="P6" s="1728"/>
      <c r="Q6" s="1728"/>
      <c r="R6" s="1728"/>
      <c r="S6" s="1728"/>
      <c r="T6" s="2145"/>
      <c r="U6" s="1728"/>
      <c r="V6" s="1728"/>
      <c r="W6" s="1728"/>
      <c r="X6" s="1728"/>
      <c r="Y6" s="1728"/>
      <c r="Z6" s="1728"/>
      <c r="AA6" s="1728"/>
      <c r="AB6" s="1728"/>
      <c r="AC6" s="1728"/>
      <c r="AD6" s="1728"/>
      <c r="AE6" s="1728"/>
      <c r="AF6" s="1728"/>
      <c r="AG6" s="1729"/>
      <c r="AH6" s="1755" t="str">
        <f>IF(données!$AI$10=0,"",données!$AI$10)</f>
        <v/>
      </c>
      <c r="AI6" s="1756"/>
      <c r="AJ6" s="1756"/>
      <c r="AK6" s="1756"/>
      <c r="AL6" s="1756"/>
      <c r="AM6" s="1756"/>
      <c r="AN6" s="1756"/>
      <c r="AO6" s="1756"/>
      <c r="AP6" s="15"/>
      <c r="AQ6" s="213"/>
      <c r="AR6" s="217"/>
      <c r="AS6" s="213"/>
      <c r="AT6" s="213"/>
      <c r="AU6" s="213"/>
      <c r="AV6" s="15"/>
      <c r="AW6" s="15"/>
      <c r="AX6" s="15"/>
      <c r="AY6" s="15"/>
    </row>
    <row r="7" spans="1:54" ht="6" customHeight="1" x14ac:dyDescent="0.25">
      <c r="A7" s="6"/>
      <c r="B7" s="6"/>
      <c r="C7" s="6"/>
      <c r="D7" s="6"/>
      <c r="E7" s="6"/>
      <c r="F7" s="6"/>
      <c r="G7" s="5"/>
      <c r="H7" s="18"/>
      <c r="I7" s="6"/>
      <c r="J7" s="6"/>
      <c r="K7" s="6"/>
      <c r="L7" s="6"/>
      <c r="M7" s="6"/>
      <c r="N7" s="6"/>
      <c r="O7" s="6"/>
      <c r="P7" s="6"/>
      <c r="Q7" s="6"/>
      <c r="R7" s="6"/>
      <c r="S7" s="6"/>
      <c r="T7" s="416"/>
      <c r="U7" s="6"/>
      <c r="V7" s="6"/>
      <c r="W7" s="6"/>
      <c r="X7" s="6"/>
      <c r="Y7" s="6"/>
      <c r="Z7" s="6"/>
      <c r="AA7" s="6"/>
      <c r="AB7" s="6"/>
      <c r="AC7" s="6"/>
      <c r="AD7" s="6"/>
      <c r="AE7" s="6"/>
      <c r="AF7" s="6"/>
      <c r="AG7" s="6"/>
      <c r="AH7" s="176"/>
      <c r="AI7" s="6"/>
      <c r="AJ7" s="6"/>
      <c r="AK7" s="6"/>
      <c r="AL7" s="6"/>
      <c r="AM7" s="6"/>
      <c r="AN7" s="6"/>
      <c r="AO7" s="6"/>
      <c r="AP7" s="27"/>
      <c r="AQ7" s="172"/>
      <c r="AR7" s="172"/>
      <c r="AS7" s="172"/>
      <c r="AT7" s="172"/>
      <c r="AU7" s="172"/>
      <c r="AV7" s="27"/>
      <c r="AW7" s="27"/>
      <c r="AX7" s="27"/>
      <c r="AY7" s="27"/>
      <c r="AZ7" s="27"/>
      <c r="BA7" s="27"/>
    </row>
    <row r="8" spans="1:54" ht="21" x14ac:dyDescent="0.4">
      <c r="A8" s="1771" t="str">
        <f>'dv1'!A10:E10</f>
        <v>Ed. 2017</v>
      </c>
      <c r="B8" s="1771"/>
      <c r="C8" s="1771"/>
      <c r="D8" s="1771"/>
      <c r="E8" s="1771"/>
      <c r="F8" s="1771"/>
      <c r="G8" s="1636"/>
      <c r="H8" s="1913" t="s">
        <v>67</v>
      </c>
      <c r="I8" s="1914"/>
      <c r="J8" s="1914"/>
      <c r="K8" s="1914"/>
      <c r="L8" s="1914"/>
      <c r="M8" s="1914"/>
      <c r="N8" s="1914"/>
      <c r="O8" s="1914"/>
      <c r="P8" s="1914"/>
      <c r="Q8" s="1914"/>
      <c r="R8" s="1914"/>
      <c r="S8" s="1914"/>
      <c r="T8" s="1914"/>
      <c r="U8" s="1914"/>
      <c r="V8" s="1914"/>
      <c r="W8" s="1914"/>
      <c r="X8" s="1914"/>
      <c r="Y8" s="1914"/>
      <c r="Z8" s="1914"/>
      <c r="AA8" s="1914"/>
      <c r="AB8" s="1914"/>
      <c r="AC8" s="1914"/>
      <c r="AD8" s="1914"/>
      <c r="AE8" s="1914"/>
      <c r="AF8" s="1914"/>
      <c r="AG8" s="1914"/>
      <c r="AH8" s="1914"/>
      <c r="AI8" s="1915"/>
      <c r="AJ8" s="118" t="s">
        <v>167</v>
      </c>
      <c r="AK8" s="2"/>
      <c r="AL8" s="98"/>
      <c r="AM8" s="98"/>
      <c r="AN8" s="98"/>
      <c r="AO8" s="98"/>
      <c r="AP8" s="107"/>
      <c r="AQ8" s="172"/>
      <c r="AR8" s="172"/>
      <c r="AS8" s="230"/>
      <c r="AT8" s="229"/>
      <c r="AU8" s="230"/>
      <c r="AV8" s="36"/>
      <c r="AW8" s="119"/>
      <c r="AX8" s="107"/>
      <c r="AY8" s="27"/>
      <c r="AZ8" s="27"/>
      <c r="BA8" s="33"/>
    </row>
    <row r="9" spans="1:54" x14ac:dyDescent="0.25">
      <c r="A9" s="1617" t="str">
        <f>'dv1'!A11:F11</f>
        <v>(SLRB/MT 2017)</v>
      </c>
      <c r="B9" s="1617"/>
      <c r="C9" s="1617"/>
      <c r="D9" s="1617"/>
      <c r="E9" s="1617"/>
      <c r="F9" s="1617"/>
      <c r="G9" s="1618"/>
      <c r="H9" s="1930" t="s">
        <v>134</v>
      </c>
      <c r="I9" s="1929"/>
      <c r="J9" s="1929"/>
      <c r="K9" s="1929"/>
      <c r="L9" s="1905"/>
      <c r="M9" s="1905"/>
      <c r="N9" s="1905"/>
      <c r="O9" s="743" t="s">
        <v>3</v>
      </c>
      <c r="P9" s="743"/>
      <c r="Q9" s="743"/>
      <c r="R9" s="743"/>
      <c r="S9" s="743"/>
      <c r="T9" s="743"/>
      <c r="U9" s="743"/>
      <c r="V9" s="743"/>
      <c r="W9" s="743"/>
      <c r="X9" s="743"/>
      <c r="Y9" s="743"/>
      <c r="Z9" s="743"/>
      <c r="AA9" s="743"/>
      <c r="AB9" s="2130">
        <f>DateRP</f>
        <v>0</v>
      </c>
      <c r="AC9" s="2130"/>
      <c r="AD9" s="2130"/>
      <c r="AE9" s="2130"/>
      <c r="AF9" s="2130"/>
      <c r="AG9" s="2130"/>
      <c r="AH9" s="2130"/>
      <c r="AI9" s="2131"/>
      <c r="AJ9" s="41"/>
      <c r="AK9" s="15"/>
      <c r="AL9" s="15"/>
      <c r="AM9" s="15"/>
      <c r="AN9" s="15"/>
      <c r="AO9" s="15"/>
      <c r="AP9" s="36"/>
      <c r="AQ9" s="172"/>
      <c r="AR9" s="172"/>
      <c r="AS9" s="229"/>
      <c r="AT9" s="229"/>
      <c r="AU9" s="229"/>
      <c r="AV9" s="115"/>
      <c r="AW9" s="27"/>
      <c r="AX9" s="27"/>
      <c r="AY9" s="27"/>
      <c r="AZ9" s="27"/>
      <c r="BA9" s="27"/>
    </row>
    <row r="10" spans="1:54" ht="3.75" customHeight="1" x14ac:dyDescent="0.4">
      <c r="A10" s="35"/>
      <c r="B10" s="8"/>
      <c r="C10" s="8"/>
      <c r="D10" s="8"/>
      <c r="E10" s="8"/>
      <c r="F10" s="8"/>
      <c r="G10" s="8"/>
      <c r="H10" s="106"/>
      <c r="I10" s="8"/>
      <c r="J10" s="8"/>
      <c r="K10" s="8"/>
      <c r="L10" s="8"/>
      <c r="M10" s="8"/>
      <c r="N10" s="8"/>
      <c r="O10" s="8"/>
      <c r="P10" s="8"/>
      <c r="Q10" s="58"/>
      <c r="R10" s="8"/>
      <c r="S10" s="8"/>
      <c r="T10" s="8"/>
      <c r="U10" s="8"/>
      <c r="V10" s="8"/>
      <c r="W10" s="8"/>
      <c r="X10" s="8"/>
      <c r="Y10" s="8"/>
      <c r="Z10" s="8"/>
      <c r="AA10" s="40"/>
      <c r="AB10" s="8"/>
      <c r="AC10" s="8"/>
      <c r="AD10" s="8"/>
      <c r="AE10" s="8"/>
      <c r="AF10" s="8"/>
      <c r="AG10" s="8"/>
      <c r="AH10" s="8"/>
      <c r="AI10" s="8"/>
      <c r="AJ10" s="42"/>
      <c r="AK10" s="6"/>
      <c r="AL10" s="6"/>
      <c r="AM10" s="6"/>
      <c r="AN10" s="6"/>
      <c r="AO10" s="6"/>
      <c r="AP10" s="36"/>
      <c r="AQ10" s="172"/>
      <c r="AR10" s="229"/>
      <c r="AS10" s="229"/>
      <c r="AT10" s="229"/>
      <c r="AU10" s="229"/>
      <c r="AV10" s="115"/>
      <c r="AW10" s="27"/>
      <c r="AX10" s="27"/>
      <c r="AY10" s="27"/>
      <c r="AZ10" s="27"/>
      <c r="BA10" s="33"/>
    </row>
    <row r="11" spans="1:54" ht="3.9" customHeight="1" x14ac:dyDescent="0.25">
      <c r="AP11" s="27"/>
      <c r="AQ11" s="238"/>
      <c r="AR11" s="172"/>
      <c r="AS11" s="172"/>
      <c r="AT11" s="172"/>
      <c r="AU11" s="172"/>
      <c r="AV11" s="27"/>
      <c r="AW11" s="27"/>
      <c r="AX11" s="27"/>
      <c r="AY11" s="27"/>
      <c r="AZ11" s="27"/>
      <c r="BA11" s="27"/>
    </row>
    <row r="12" spans="1:54" ht="15.9" customHeight="1" x14ac:dyDescent="0.25">
      <c r="A12" s="2134" t="s">
        <v>655</v>
      </c>
      <c r="B12" s="2134"/>
      <c r="C12" s="2134"/>
      <c r="D12" s="2134"/>
      <c r="E12" s="2134"/>
      <c r="F12" s="2134"/>
      <c r="G12" s="2134"/>
      <c r="H12" s="2134"/>
      <c r="I12" s="2134"/>
      <c r="J12" s="2134"/>
      <c r="K12" s="2134"/>
      <c r="L12" s="2134"/>
      <c r="M12" s="2134"/>
      <c r="N12" s="2134"/>
      <c r="O12" s="2134"/>
      <c r="P12" s="2134"/>
      <c r="Q12" s="2134"/>
      <c r="R12" s="2134"/>
      <c r="S12" s="2134"/>
      <c r="T12" s="2134"/>
      <c r="U12" s="2134"/>
      <c r="V12" s="2134"/>
      <c r="W12" s="2134"/>
      <c r="X12" s="2134"/>
      <c r="Y12" s="2134"/>
      <c r="Z12" s="2134"/>
      <c r="AA12" s="2134"/>
      <c r="AB12" s="2134"/>
      <c r="AC12" s="2134"/>
      <c r="AD12" s="2134"/>
      <c r="AE12" s="2134"/>
      <c r="AF12" s="2134"/>
      <c r="AG12" s="2134"/>
      <c r="AH12" s="2134"/>
      <c r="AI12" s="2134"/>
      <c r="AJ12" s="2134"/>
      <c r="AK12" s="2134"/>
      <c r="AL12" s="2134"/>
      <c r="AM12" s="2134"/>
      <c r="AN12" s="2134"/>
      <c r="AO12" s="2134"/>
      <c r="AP12" s="27"/>
      <c r="AQ12" s="172"/>
      <c r="AR12" s="172"/>
      <c r="AS12" s="172"/>
      <c r="AT12" s="172"/>
      <c r="AU12" s="172"/>
      <c r="AV12" s="27"/>
      <c r="AW12" s="27"/>
      <c r="AX12" s="27"/>
      <c r="AY12" s="27"/>
      <c r="AZ12" s="27"/>
      <c r="BA12" s="27"/>
    </row>
    <row r="13" spans="1:54" ht="15" customHeight="1" x14ac:dyDescent="0.25">
      <c r="A13" s="2134"/>
      <c r="B13" s="2134"/>
      <c r="C13" s="2134"/>
      <c r="D13" s="2134"/>
      <c r="E13" s="2134"/>
      <c r="F13" s="2134"/>
      <c r="G13" s="2134"/>
      <c r="H13" s="2134"/>
      <c r="I13" s="2134"/>
      <c r="J13" s="2134"/>
      <c r="K13" s="2134"/>
      <c r="L13" s="2134"/>
      <c r="M13" s="2134"/>
      <c r="N13" s="2134"/>
      <c r="O13" s="2134"/>
      <c r="P13" s="2134"/>
      <c r="Q13" s="2134"/>
      <c r="R13" s="2134"/>
      <c r="S13" s="2134"/>
      <c r="T13" s="2134"/>
      <c r="U13" s="2134"/>
      <c r="V13" s="2134"/>
      <c r="W13" s="2134"/>
      <c r="X13" s="2134"/>
      <c r="Y13" s="2134"/>
      <c r="Z13" s="2134"/>
      <c r="AA13" s="2134"/>
      <c r="AB13" s="2134"/>
      <c r="AC13" s="2134"/>
      <c r="AD13" s="2134"/>
      <c r="AE13" s="2134"/>
      <c r="AF13" s="2134"/>
      <c r="AG13" s="2134"/>
      <c r="AH13" s="2134"/>
      <c r="AI13" s="2134"/>
      <c r="AJ13" s="2134"/>
      <c r="AK13" s="2134"/>
      <c r="AL13" s="2134"/>
      <c r="AM13" s="2134"/>
      <c r="AN13" s="2134"/>
      <c r="AO13" s="2134"/>
      <c r="AP13" s="27"/>
      <c r="AQ13" s="172"/>
      <c r="AR13" s="172"/>
      <c r="AS13" s="172"/>
      <c r="AT13" s="172"/>
      <c r="AU13" s="172"/>
      <c r="AV13" s="27"/>
      <c r="AW13" s="27"/>
      <c r="AX13" s="27"/>
      <c r="AY13" s="27"/>
      <c r="AZ13" s="27"/>
      <c r="BA13" s="27"/>
    </row>
    <row r="14" spans="1:54" ht="15" customHeight="1" x14ac:dyDescent="0.25">
      <c r="A14" s="2134"/>
      <c r="B14" s="2134"/>
      <c r="C14" s="2134"/>
      <c r="D14" s="2134"/>
      <c r="E14" s="2134"/>
      <c r="F14" s="2134"/>
      <c r="G14" s="2134"/>
      <c r="H14" s="2134"/>
      <c r="I14" s="2134"/>
      <c r="J14" s="2134"/>
      <c r="K14" s="2134"/>
      <c r="L14" s="2134"/>
      <c r="M14" s="2134"/>
      <c r="N14" s="2134"/>
      <c r="O14" s="2134"/>
      <c r="P14" s="2134"/>
      <c r="Q14" s="2134"/>
      <c r="R14" s="2134"/>
      <c r="S14" s="2134"/>
      <c r="T14" s="2134"/>
      <c r="U14" s="2134"/>
      <c r="V14" s="2134"/>
      <c r="W14" s="2134"/>
      <c r="X14" s="2134"/>
      <c r="Y14" s="2134"/>
      <c r="Z14" s="2134"/>
      <c r="AA14" s="2134"/>
      <c r="AB14" s="2134"/>
      <c r="AC14" s="2134"/>
      <c r="AD14" s="2134"/>
      <c r="AE14" s="2134"/>
      <c r="AF14" s="2134"/>
      <c r="AG14" s="2134"/>
      <c r="AH14" s="2134"/>
      <c r="AI14" s="2134"/>
      <c r="AJ14" s="2134"/>
      <c r="AK14" s="2134"/>
      <c r="AL14" s="2134"/>
      <c r="AM14" s="2134"/>
      <c r="AN14" s="2134"/>
      <c r="AO14" s="2134"/>
      <c r="AP14" s="36"/>
      <c r="AQ14" s="172"/>
      <c r="AR14" s="172"/>
      <c r="AS14" s="172"/>
      <c r="AT14" s="172"/>
      <c r="AU14" s="172"/>
      <c r="AV14" s="27"/>
      <c r="AW14" s="27"/>
      <c r="AX14" s="27"/>
      <c r="AY14" s="27"/>
      <c r="AZ14" s="27"/>
      <c r="BA14" s="27"/>
    </row>
    <row r="15" spans="1:54" ht="4.95" customHeight="1" x14ac:dyDescent="0.25">
      <c r="J15" s="14"/>
      <c r="AP15" s="36"/>
      <c r="AQ15" s="172"/>
      <c r="AR15" s="229"/>
      <c r="AS15" s="229"/>
      <c r="AT15" s="172"/>
      <c r="AU15" s="229"/>
      <c r="AV15" s="120"/>
      <c r="AW15" s="27"/>
      <c r="AX15" s="27"/>
      <c r="AY15" s="27"/>
      <c r="AZ15" s="27"/>
      <c r="BA15" s="27"/>
    </row>
    <row r="16" spans="1:54" x14ac:dyDescent="0.25">
      <c r="A16" s="96"/>
      <c r="B16" s="96"/>
      <c r="C16" s="38"/>
      <c r="D16" s="116" t="s">
        <v>170</v>
      </c>
      <c r="E16" s="98"/>
      <c r="F16" s="98"/>
      <c r="G16" s="98"/>
      <c r="H16" s="98"/>
      <c r="I16" s="98"/>
      <c r="J16" s="98"/>
      <c r="K16" s="98"/>
      <c r="L16" s="98"/>
      <c r="M16" s="98"/>
      <c r="N16" s="98"/>
      <c r="O16" s="98"/>
      <c r="P16" s="98"/>
      <c r="Q16" s="98"/>
      <c r="R16" s="98"/>
      <c r="S16" s="98"/>
      <c r="T16" s="444"/>
      <c r="U16" s="57"/>
      <c r="V16" s="37"/>
      <c r="W16" s="96"/>
      <c r="X16" s="38"/>
      <c r="Y16" s="37"/>
      <c r="Z16" s="436"/>
      <c r="AA16" s="436"/>
      <c r="AB16" s="436"/>
      <c r="AC16" s="37"/>
      <c r="AD16" s="418"/>
      <c r="AE16" s="418"/>
      <c r="AF16" s="418"/>
      <c r="AG16" s="419"/>
      <c r="AH16" s="37"/>
      <c r="AI16" s="436"/>
      <c r="AJ16" s="419"/>
      <c r="AK16" s="418"/>
      <c r="AL16" s="418"/>
      <c r="AM16" s="418"/>
      <c r="AN16" s="418"/>
      <c r="AO16" s="418"/>
      <c r="AQ16" s="172"/>
      <c r="AR16" s="172"/>
      <c r="AS16" s="229"/>
      <c r="AT16" s="229"/>
      <c r="AU16" s="172"/>
      <c r="AV16" s="36"/>
      <c r="AW16" s="120"/>
      <c r="AX16" s="27"/>
      <c r="AY16" s="27"/>
      <c r="AZ16" s="27"/>
      <c r="BA16" s="27"/>
      <c r="BB16" s="27"/>
    </row>
    <row r="17" spans="1:54" x14ac:dyDescent="0.25">
      <c r="A17" s="9" t="s">
        <v>89</v>
      </c>
      <c r="B17" s="14"/>
      <c r="C17" s="3"/>
      <c r="D17" s="117" t="s">
        <v>468</v>
      </c>
      <c r="E17" s="14"/>
      <c r="F17" s="14"/>
      <c r="G17" s="14"/>
      <c r="H17" s="14"/>
      <c r="I17" s="14"/>
      <c r="J17" s="14"/>
      <c r="K17" s="14"/>
      <c r="L17" s="14"/>
      <c r="M17" s="14"/>
      <c r="N17" s="14"/>
      <c r="O17" s="14"/>
      <c r="P17" s="14"/>
      <c r="Q17" s="14"/>
      <c r="R17" s="14"/>
      <c r="S17" s="14"/>
      <c r="T17" s="14"/>
      <c r="U17" s="3"/>
      <c r="V17" s="9" t="s">
        <v>87</v>
      </c>
      <c r="W17" s="14"/>
      <c r="X17" s="3"/>
      <c r="Y17" s="1642" t="s">
        <v>88</v>
      </c>
      <c r="Z17" s="1643"/>
      <c r="AA17" s="1643"/>
      <c r="AB17" s="2115"/>
      <c r="AC17" s="1616" t="s">
        <v>172</v>
      </c>
      <c r="AD17" s="1617"/>
      <c r="AE17" s="1617"/>
      <c r="AF17" s="1617"/>
      <c r="AG17" s="1618"/>
      <c r="AH17" s="1628" t="s">
        <v>171</v>
      </c>
      <c r="AI17" s="1629"/>
      <c r="AJ17" s="2146"/>
      <c r="AK17" s="1616" t="s">
        <v>174</v>
      </c>
      <c r="AL17" s="1617"/>
      <c r="AM17" s="1617"/>
      <c r="AN17" s="1617"/>
      <c r="AO17" s="1617"/>
      <c r="AQ17" s="229"/>
      <c r="AR17" s="172"/>
      <c r="AS17" s="229"/>
      <c r="AT17" s="229"/>
      <c r="AU17" s="229"/>
      <c r="AV17" s="36"/>
      <c r="AW17" s="120"/>
      <c r="AX17" s="27"/>
      <c r="AY17" s="27"/>
      <c r="AZ17" s="27"/>
      <c r="BA17" s="27"/>
      <c r="BB17" s="36"/>
    </row>
    <row r="18" spans="1:54" x14ac:dyDescent="0.25">
      <c r="A18" s="15"/>
      <c r="B18" s="15"/>
      <c r="C18" s="4"/>
      <c r="D18" s="55" t="s">
        <v>175</v>
      </c>
      <c r="E18" s="14"/>
      <c r="F18" s="14"/>
      <c r="G18" s="14"/>
      <c r="H18" s="14"/>
      <c r="I18" s="14"/>
      <c r="J18" s="14"/>
      <c r="K18" s="14"/>
      <c r="L18" s="14"/>
      <c r="M18" s="14"/>
      <c r="N18" s="14"/>
      <c r="O18" s="14"/>
      <c r="P18" s="14"/>
      <c r="Q18" s="14"/>
      <c r="R18" s="14"/>
      <c r="S18" s="14"/>
      <c r="T18" s="14"/>
      <c r="U18" s="3"/>
      <c r="V18" s="17"/>
      <c r="W18" s="15"/>
      <c r="X18" s="4"/>
      <c r="Y18" s="1616" t="s">
        <v>90</v>
      </c>
      <c r="Z18" s="1617"/>
      <c r="AA18" s="1617"/>
      <c r="AB18" s="1618"/>
      <c r="AC18" s="1617" t="s">
        <v>176</v>
      </c>
      <c r="AD18" s="1617"/>
      <c r="AE18" s="1617"/>
      <c r="AF18" s="1617"/>
      <c r="AG18" s="1618"/>
      <c r="AH18" s="1628" t="s">
        <v>173</v>
      </c>
      <c r="AI18" s="1629"/>
      <c r="AJ18" s="2146"/>
      <c r="AK18" s="1003"/>
      <c r="AL18" s="1003"/>
      <c r="AM18" s="1003"/>
      <c r="AN18" s="1003"/>
      <c r="AO18" s="1003"/>
      <c r="AQ18" s="229"/>
      <c r="AR18" s="172"/>
      <c r="AS18" s="229"/>
      <c r="AT18" s="229"/>
      <c r="AU18" s="229"/>
      <c r="AV18" s="36"/>
      <c r="AW18" s="121"/>
      <c r="AX18" s="27"/>
      <c r="AY18" s="36"/>
      <c r="AZ18" s="27"/>
      <c r="BA18" s="27"/>
      <c r="BB18" s="36"/>
    </row>
    <row r="19" spans="1:54" x14ac:dyDescent="0.25">
      <c r="A19" s="6"/>
      <c r="B19" s="6"/>
      <c r="C19" s="5"/>
      <c r="D19" s="105" t="s">
        <v>469</v>
      </c>
      <c r="E19" s="8"/>
      <c r="F19" s="8"/>
      <c r="G19" s="8"/>
      <c r="H19" s="8"/>
      <c r="I19" s="8"/>
      <c r="J19" s="8"/>
      <c r="K19" s="8"/>
      <c r="L19" s="8"/>
      <c r="M19" s="8"/>
      <c r="N19" s="8"/>
      <c r="O19" s="8"/>
      <c r="P19" s="8"/>
      <c r="Q19" s="8"/>
      <c r="R19" s="8"/>
      <c r="S19" s="8"/>
      <c r="T19" s="8"/>
      <c r="U19" s="12"/>
      <c r="V19" s="18"/>
      <c r="W19" s="6"/>
      <c r="X19" s="5"/>
      <c r="Y19" s="1637" t="s">
        <v>44</v>
      </c>
      <c r="Z19" s="1638"/>
      <c r="AA19" s="1638"/>
      <c r="AB19" s="1639"/>
      <c r="AC19" s="106"/>
      <c r="AD19" s="1038"/>
      <c r="AE19" s="1038"/>
      <c r="AF19" s="1038"/>
      <c r="AG19" s="1039"/>
      <c r="AH19" s="1040"/>
      <c r="AI19" s="1038"/>
      <c r="AJ19" s="1039"/>
      <c r="AK19" s="909"/>
      <c r="AL19" s="909"/>
      <c r="AM19" s="909"/>
      <c r="AN19" s="909"/>
      <c r="AO19" s="909"/>
      <c r="AQ19" s="172"/>
      <c r="AR19" s="172"/>
      <c r="AS19" s="172"/>
      <c r="AT19" s="172"/>
      <c r="AU19" s="172"/>
      <c r="AV19" s="27"/>
      <c r="AW19" s="27"/>
      <c r="AX19" s="27"/>
      <c r="AY19" s="125"/>
      <c r="AZ19" s="125"/>
      <c r="BA19" s="125"/>
      <c r="BB19" s="125"/>
    </row>
    <row r="20" spans="1:54" ht="12" customHeight="1" x14ac:dyDescent="0.25">
      <c r="A20" s="1045" t="s">
        <v>159</v>
      </c>
      <c r="B20" s="98"/>
      <c r="C20" s="57"/>
      <c r="D20" s="37"/>
      <c r="E20" s="418"/>
      <c r="F20" s="418"/>
      <c r="G20" s="418"/>
      <c r="H20" s="418"/>
      <c r="I20" s="418"/>
      <c r="J20" s="418"/>
      <c r="K20" s="418"/>
      <c r="L20" s="418"/>
      <c r="M20" s="418"/>
      <c r="N20" s="418"/>
      <c r="O20" s="418"/>
      <c r="P20" s="418"/>
      <c r="Q20" s="418"/>
      <c r="R20" s="418"/>
      <c r="S20" s="418"/>
      <c r="T20" s="436"/>
      <c r="U20" s="419"/>
      <c r="V20" s="104"/>
      <c r="W20" s="98"/>
      <c r="X20" s="57"/>
      <c r="Y20" s="1042"/>
      <c r="Z20" s="1043"/>
      <c r="AA20" s="1043"/>
      <c r="AB20" s="1003"/>
      <c r="AC20" s="1061"/>
      <c r="AD20" s="447"/>
      <c r="AE20" s="447"/>
      <c r="AF20" s="447"/>
      <c r="AG20" s="1062"/>
      <c r="AH20" s="1063"/>
      <c r="AI20" s="1064"/>
      <c r="AJ20" s="1065"/>
      <c r="AK20" s="1064"/>
      <c r="AL20" s="1064"/>
      <c r="AM20" s="1064"/>
      <c r="AN20" s="1064"/>
      <c r="AO20" s="1064"/>
      <c r="AQ20" s="172"/>
      <c r="AR20" s="172"/>
      <c r="AS20" s="172"/>
      <c r="AT20" s="172"/>
      <c r="AU20" s="172"/>
      <c r="AV20" s="27"/>
      <c r="AW20" s="27"/>
      <c r="AX20" s="27"/>
      <c r="AY20" s="125"/>
      <c r="AZ20" s="125"/>
      <c r="BA20" s="125"/>
      <c r="BB20" s="125"/>
    </row>
    <row r="21" spans="1:54" ht="15.9" customHeight="1" x14ac:dyDescent="0.25">
      <c r="A21" s="2147"/>
      <c r="B21" s="2147"/>
      <c r="C21" s="2148"/>
      <c r="D21" s="2116"/>
      <c r="E21" s="2117"/>
      <c r="F21" s="2117"/>
      <c r="G21" s="2117"/>
      <c r="H21" s="2117"/>
      <c r="I21" s="2117"/>
      <c r="J21" s="2117"/>
      <c r="K21" s="2117"/>
      <c r="L21" s="2117"/>
      <c r="M21" s="2117"/>
      <c r="N21" s="2117"/>
      <c r="O21" s="2117"/>
      <c r="P21" s="2117"/>
      <c r="Q21" s="2117"/>
      <c r="R21" s="2117"/>
      <c r="S21" s="2117"/>
      <c r="T21" s="2117"/>
      <c r="U21" s="2118"/>
      <c r="V21" s="2110"/>
      <c r="W21" s="1619"/>
      <c r="X21" s="2111"/>
      <c r="Y21" s="2094"/>
      <c r="Z21" s="2095"/>
      <c r="AA21" s="2095"/>
      <c r="AB21" s="2096"/>
      <c r="AC21" s="2107">
        <f>V21*Y21</f>
        <v>0</v>
      </c>
      <c r="AD21" s="2108"/>
      <c r="AE21" s="2108"/>
      <c r="AF21" s="2108"/>
      <c r="AG21" s="2109"/>
      <c r="AH21" s="2097"/>
      <c r="AI21" s="2098"/>
      <c r="AJ21" s="2099"/>
      <c r="AK21" s="2100">
        <f>(ROUND(AC21*AH21,2)/100)</f>
        <v>0</v>
      </c>
      <c r="AL21" s="2101"/>
      <c r="AM21" s="2101"/>
      <c r="AN21" s="2101"/>
      <c r="AO21" s="2101"/>
      <c r="AP21" s="27"/>
      <c r="AQ21" s="172"/>
      <c r="AR21" s="172"/>
      <c r="AS21" s="172"/>
      <c r="AT21" s="172"/>
      <c r="AU21" s="172"/>
      <c r="AV21" s="27"/>
      <c r="AW21" s="27"/>
      <c r="AX21" s="27"/>
      <c r="AY21" s="125"/>
      <c r="AZ21" s="125"/>
      <c r="BA21" s="125"/>
      <c r="BB21" s="271"/>
    </row>
    <row r="22" spans="1:54" ht="15.9" customHeight="1" x14ac:dyDescent="0.25">
      <c r="A22" s="2120"/>
      <c r="B22" s="2120"/>
      <c r="C22" s="2121"/>
      <c r="D22" s="2119"/>
      <c r="E22" s="2120"/>
      <c r="F22" s="2120"/>
      <c r="G22" s="2120"/>
      <c r="H22" s="2120"/>
      <c r="I22" s="2120"/>
      <c r="J22" s="2120"/>
      <c r="K22" s="2120"/>
      <c r="L22" s="2120"/>
      <c r="M22" s="2120"/>
      <c r="N22" s="2120"/>
      <c r="O22" s="2120"/>
      <c r="P22" s="2120"/>
      <c r="Q22" s="2120"/>
      <c r="R22" s="2120"/>
      <c r="S22" s="2120"/>
      <c r="T22" s="2120"/>
      <c r="U22" s="2121"/>
      <c r="V22" s="2110"/>
      <c r="W22" s="1619"/>
      <c r="X22" s="2111"/>
      <c r="Y22" s="2094"/>
      <c r="Z22" s="2095"/>
      <c r="AA22" s="2095"/>
      <c r="AB22" s="2096"/>
      <c r="AC22" s="2107">
        <f>V22*Y22</f>
        <v>0</v>
      </c>
      <c r="AD22" s="2108"/>
      <c r="AE22" s="2108"/>
      <c r="AF22" s="2108"/>
      <c r="AG22" s="2109"/>
      <c r="AH22" s="2097"/>
      <c r="AI22" s="2098"/>
      <c r="AJ22" s="2099"/>
      <c r="AK22" s="2100">
        <f>(ROUND(AC22*AH22,2)/100)</f>
        <v>0</v>
      </c>
      <c r="AL22" s="2101"/>
      <c r="AM22" s="2101"/>
      <c r="AN22" s="2101"/>
      <c r="AO22" s="2101"/>
      <c r="AP22" s="27"/>
      <c r="AQ22" s="172"/>
      <c r="AR22" s="172"/>
      <c r="AS22" s="172"/>
      <c r="AT22" s="172"/>
      <c r="AU22" s="172"/>
      <c r="AV22" s="27"/>
      <c r="AW22" s="27"/>
      <c r="AX22" s="27"/>
      <c r="AY22" s="125"/>
      <c r="AZ22" s="125"/>
      <c r="BA22" s="125"/>
      <c r="BB22" s="271"/>
    </row>
    <row r="23" spans="1:54" ht="8.1" customHeight="1" x14ac:dyDescent="0.25">
      <c r="A23" s="944"/>
      <c r="B23" s="944"/>
      <c r="C23" s="1073"/>
      <c r="D23" s="1074"/>
      <c r="E23" s="944"/>
      <c r="F23" s="944"/>
      <c r="G23" s="944"/>
      <c r="H23" s="944"/>
      <c r="I23" s="944"/>
      <c r="J23" s="944"/>
      <c r="K23" s="944"/>
      <c r="L23" s="944"/>
      <c r="M23" s="944"/>
      <c r="N23" s="944"/>
      <c r="O23" s="944"/>
      <c r="P23" s="944"/>
      <c r="Q23" s="944"/>
      <c r="R23" s="944"/>
      <c r="S23" s="944"/>
      <c r="T23" s="944"/>
      <c r="U23" s="1073"/>
      <c r="V23" s="1074"/>
      <c r="W23" s="944"/>
      <c r="X23" s="1073"/>
      <c r="Y23" s="1074"/>
      <c r="Z23" s="944"/>
      <c r="AA23" s="944"/>
      <c r="AB23" s="944"/>
      <c r="AC23" s="1199"/>
      <c r="AD23" s="1200"/>
      <c r="AE23" s="1200"/>
      <c r="AF23" s="1200"/>
      <c r="AG23" s="1201"/>
      <c r="AH23" s="1075"/>
      <c r="AI23" s="1058"/>
      <c r="AJ23" s="1076"/>
      <c r="AK23" s="1195"/>
      <c r="AL23" s="1195"/>
      <c r="AM23" s="1195"/>
      <c r="AN23" s="1195"/>
      <c r="AO23" s="1195"/>
    </row>
    <row r="24" spans="1:54" x14ac:dyDescent="0.25">
      <c r="A24" s="1077" t="s">
        <v>350</v>
      </c>
      <c r="B24" s="1077"/>
      <c r="C24" s="1078"/>
      <c r="D24" s="2125" t="s">
        <v>255</v>
      </c>
      <c r="E24" s="2123"/>
      <c r="F24" s="2123"/>
      <c r="G24" s="2123"/>
      <c r="H24" s="2123"/>
      <c r="I24" s="2123"/>
      <c r="J24" s="2122" t="s">
        <v>63</v>
      </c>
      <c r="K24" s="2123"/>
      <c r="L24" s="2123"/>
      <c r="M24" s="2123"/>
      <c r="N24" s="2123"/>
      <c r="O24" s="2124"/>
      <c r="P24" s="2122" t="s">
        <v>656</v>
      </c>
      <c r="Q24" s="2123"/>
      <c r="R24" s="2123"/>
      <c r="S24" s="2123"/>
      <c r="T24" s="2123"/>
      <c r="U24" s="2153"/>
      <c r="V24" s="1074"/>
      <c r="W24" s="944"/>
      <c r="X24" s="1073"/>
      <c r="Y24" s="1074"/>
      <c r="Z24" s="944"/>
      <c r="AA24" s="944"/>
      <c r="AB24" s="944"/>
      <c r="AC24" s="1199"/>
      <c r="AD24" s="1200"/>
      <c r="AE24" s="1200"/>
      <c r="AF24" s="1200"/>
      <c r="AG24" s="1201"/>
      <c r="AH24" s="1075"/>
      <c r="AI24" s="1058"/>
      <c r="AJ24" s="1076"/>
      <c r="AK24" s="1195"/>
      <c r="AL24" s="1195"/>
      <c r="AM24" s="1195"/>
      <c r="AN24" s="1195"/>
      <c r="AO24" s="1195"/>
    </row>
    <row r="25" spans="1:54" x14ac:dyDescent="0.25">
      <c r="A25" s="2126"/>
      <c r="B25" s="2126"/>
      <c r="C25" s="2127"/>
      <c r="D25" s="1079"/>
      <c r="E25" s="940"/>
      <c r="F25" s="940"/>
      <c r="G25" s="940"/>
      <c r="H25" s="940" t="s">
        <v>45</v>
      </c>
      <c r="I25" s="940"/>
      <c r="J25" s="1080"/>
      <c r="K25" s="940"/>
      <c r="L25" s="940"/>
      <c r="M25" s="940"/>
      <c r="N25" s="940" t="s">
        <v>45</v>
      </c>
      <c r="O25" s="1081"/>
      <c r="P25" s="1410"/>
      <c r="Q25" s="1408"/>
      <c r="R25" s="1408"/>
      <c r="S25" s="1408"/>
      <c r="T25" s="1408" t="s">
        <v>45</v>
      </c>
      <c r="U25" s="1409"/>
      <c r="V25" s="1074"/>
      <c r="W25" s="944"/>
      <c r="X25" s="1073"/>
      <c r="Y25" s="1074"/>
      <c r="Z25" s="944"/>
      <c r="AA25" s="944"/>
      <c r="AB25" s="944"/>
      <c r="AC25" s="1199"/>
      <c r="AD25" s="1200"/>
      <c r="AE25" s="1200"/>
      <c r="AF25" s="1200"/>
      <c r="AG25" s="1201"/>
      <c r="AH25" s="1075"/>
      <c r="AI25" s="1058"/>
      <c r="AJ25" s="1076"/>
      <c r="AK25" s="1195"/>
      <c r="AL25" s="1195"/>
      <c r="AM25" s="1195"/>
      <c r="AN25" s="1195"/>
      <c r="AO25" s="1195"/>
    </row>
    <row r="26" spans="1:54" x14ac:dyDescent="0.25">
      <c r="A26" s="2126"/>
      <c r="B26" s="2126"/>
      <c r="C26" s="2127"/>
      <c r="D26" s="1074"/>
      <c r="E26" s="944"/>
      <c r="F26" s="944"/>
      <c r="G26" s="944"/>
      <c r="H26" s="944"/>
      <c r="I26" s="944"/>
      <c r="J26" s="1082"/>
      <c r="K26" s="944"/>
      <c r="L26" s="944"/>
      <c r="M26" s="944"/>
      <c r="N26" s="944"/>
      <c r="O26" s="1083"/>
      <c r="P26" s="944"/>
      <c r="Q26" s="944"/>
      <c r="R26" s="944"/>
      <c r="S26" s="944"/>
      <c r="T26" s="944"/>
      <c r="U26" s="1073"/>
      <c r="V26" s="1074"/>
      <c r="W26" s="944"/>
      <c r="X26" s="1073"/>
      <c r="Y26" s="1074"/>
      <c r="Z26" s="944"/>
      <c r="AA26" s="944"/>
      <c r="AB26" s="944"/>
      <c r="AC26" s="1199"/>
      <c r="AD26" s="1200"/>
      <c r="AE26" s="1200"/>
      <c r="AF26" s="1200"/>
      <c r="AG26" s="1201"/>
      <c r="AH26" s="1075"/>
      <c r="AI26" s="1058"/>
      <c r="AJ26" s="1076"/>
      <c r="AK26" s="1195"/>
      <c r="AL26" s="1195"/>
      <c r="AM26" s="1195"/>
      <c r="AN26" s="1195"/>
      <c r="AO26" s="1195"/>
    </row>
    <row r="27" spans="1:54" x14ac:dyDescent="0.25">
      <c r="A27" s="2128"/>
      <c r="B27" s="2128"/>
      <c r="C27" s="2129"/>
      <c r="D27" s="1084"/>
      <c r="E27" s="1085"/>
      <c r="F27" s="1085"/>
      <c r="G27" s="1085"/>
      <c r="H27" s="1085"/>
      <c r="I27" s="1085"/>
      <c r="J27" s="1086"/>
      <c r="K27" s="1085"/>
      <c r="L27" s="1085"/>
      <c r="M27" s="1085"/>
      <c r="N27" s="1085"/>
      <c r="O27" s="1087"/>
      <c r="P27" s="1085"/>
      <c r="Q27" s="1085"/>
      <c r="R27" s="1085"/>
      <c r="S27" s="1085"/>
      <c r="T27" s="1085"/>
      <c r="U27" s="1088"/>
      <c r="V27" s="1074"/>
      <c r="W27" s="944"/>
      <c r="X27" s="1073"/>
      <c r="Y27" s="1074"/>
      <c r="Z27" s="944"/>
      <c r="AA27" s="944"/>
      <c r="AB27" s="944"/>
      <c r="AC27" s="1199"/>
      <c r="AD27" s="1200"/>
      <c r="AE27" s="1200"/>
      <c r="AF27" s="1200"/>
      <c r="AG27" s="1201"/>
      <c r="AH27" s="1075"/>
      <c r="AI27" s="1058"/>
      <c r="AJ27" s="1076"/>
      <c r="AK27" s="1195"/>
      <c r="AL27" s="1195"/>
      <c r="AM27" s="1195"/>
      <c r="AN27" s="1195"/>
      <c r="AO27" s="1195"/>
    </row>
    <row r="28" spans="1:54" ht="12" customHeight="1" x14ac:dyDescent="0.25">
      <c r="A28" s="940" t="s">
        <v>351</v>
      </c>
      <c r="B28" s="944"/>
      <c r="C28" s="1073"/>
      <c r="D28" s="1074"/>
      <c r="E28" s="944"/>
      <c r="F28" s="944"/>
      <c r="G28" s="944"/>
      <c r="H28" s="944"/>
      <c r="I28" s="944"/>
      <c r="J28" s="944"/>
      <c r="K28" s="944"/>
      <c r="L28" s="944"/>
      <c r="M28" s="944"/>
      <c r="N28" s="944"/>
      <c r="O28" s="944"/>
      <c r="P28" s="944"/>
      <c r="Q28" s="944"/>
      <c r="R28" s="944"/>
      <c r="S28" s="944"/>
      <c r="T28" s="944"/>
      <c r="U28" s="1073"/>
      <c r="V28" s="1074"/>
      <c r="W28" s="944"/>
      <c r="X28" s="1073"/>
      <c r="Y28" s="1074"/>
      <c r="Z28" s="944"/>
      <c r="AA28" s="944"/>
      <c r="AB28" s="944"/>
      <c r="AC28" s="1199"/>
      <c r="AD28" s="1200"/>
      <c r="AE28" s="1200"/>
      <c r="AF28" s="1200"/>
      <c r="AG28" s="1201"/>
      <c r="AH28" s="1075"/>
      <c r="AI28" s="1058"/>
      <c r="AJ28" s="1076"/>
      <c r="AK28" s="1195"/>
      <c r="AL28" s="1195"/>
      <c r="AM28" s="1195"/>
      <c r="AN28" s="1195"/>
      <c r="AO28" s="1195"/>
    </row>
    <row r="29" spans="1:54" ht="15.9" customHeight="1" x14ac:dyDescent="0.25">
      <c r="A29" s="2135"/>
      <c r="B29" s="2135"/>
      <c r="C29" s="2136"/>
      <c r="D29" s="2116"/>
      <c r="E29" s="2117"/>
      <c r="F29" s="2117"/>
      <c r="G29" s="2117"/>
      <c r="H29" s="2117"/>
      <c r="I29" s="2117"/>
      <c r="J29" s="2117"/>
      <c r="K29" s="2117"/>
      <c r="L29" s="2117"/>
      <c r="M29" s="2117"/>
      <c r="N29" s="2117"/>
      <c r="O29" s="2117"/>
      <c r="P29" s="2117"/>
      <c r="Q29" s="2117"/>
      <c r="R29" s="2117"/>
      <c r="S29" s="2117"/>
      <c r="T29" s="2117"/>
      <c r="U29" s="2118"/>
      <c r="V29" s="2110"/>
      <c r="W29" s="1619"/>
      <c r="X29" s="2111"/>
      <c r="Y29" s="2094"/>
      <c r="Z29" s="2095"/>
      <c r="AA29" s="2095"/>
      <c r="AB29" s="2096"/>
      <c r="AC29" s="2107">
        <f>V29*Y29</f>
        <v>0</v>
      </c>
      <c r="AD29" s="2108"/>
      <c r="AE29" s="2108"/>
      <c r="AF29" s="2108"/>
      <c r="AG29" s="2109"/>
      <c r="AH29" s="2097"/>
      <c r="AI29" s="2098"/>
      <c r="AJ29" s="2099"/>
      <c r="AK29" s="2100">
        <f>(ROUND(AC29*AH29,2)/100)</f>
        <v>0</v>
      </c>
      <c r="AL29" s="2101"/>
      <c r="AM29" s="2101"/>
      <c r="AN29" s="2101"/>
      <c r="AO29" s="2101"/>
    </row>
    <row r="30" spans="1:54" ht="15.9" customHeight="1" x14ac:dyDescent="0.25">
      <c r="A30" s="2120"/>
      <c r="B30" s="2120"/>
      <c r="C30" s="2121"/>
      <c r="D30" s="2119"/>
      <c r="E30" s="2120"/>
      <c r="F30" s="2120"/>
      <c r="G30" s="2120"/>
      <c r="H30" s="2120"/>
      <c r="I30" s="2120"/>
      <c r="J30" s="2120"/>
      <c r="K30" s="2120"/>
      <c r="L30" s="2120"/>
      <c r="M30" s="2120"/>
      <c r="N30" s="2120"/>
      <c r="O30" s="2120"/>
      <c r="P30" s="2120"/>
      <c r="Q30" s="2120"/>
      <c r="R30" s="2120"/>
      <c r="S30" s="2120"/>
      <c r="T30" s="2120"/>
      <c r="U30" s="2121"/>
      <c r="V30" s="2110"/>
      <c r="W30" s="1619"/>
      <c r="X30" s="2111"/>
      <c r="Y30" s="2094"/>
      <c r="Z30" s="2095"/>
      <c r="AA30" s="2095"/>
      <c r="AB30" s="2096"/>
      <c r="AC30" s="2107">
        <f>V30*Y30</f>
        <v>0</v>
      </c>
      <c r="AD30" s="2108"/>
      <c r="AE30" s="2108"/>
      <c r="AF30" s="2108"/>
      <c r="AG30" s="2109"/>
      <c r="AH30" s="2097"/>
      <c r="AI30" s="2098"/>
      <c r="AJ30" s="2099"/>
      <c r="AK30" s="2100">
        <f>(ROUND(AC30*AH30,2)/100)</f>
        <v>0</v>
      </c>
      <c r="AL30" s="2101"/>
      <c r="AM30" s="2101"/>
      <c r="AN30" s="2101"/>
      <c r="AO30" s="2101"/>
    </row>
    <row r="31" spans="1:54" ht="8.1" customHeight="1" x14ac:dyDescent="0.25">
      <c r="A31" s="944"/>
      <c r="B31" s="944"/>
      <c r="C31" s="1073"/>
      <c r="D31" s="1074"/>
      <c r="E31" s="944"/>
      <c r="F31" s="944"/>
      <c r="G31" s="944"/>
      <c r="H31" s="944"/>
      <c r="I31" s="944"/>
      <c r="J31" s="944"/>
      <c r="K31" s="944"/>
      <c r="L31" s="944"/>
      <c r="M31" s="944"/>
      <c r="N31" s="944"/>
      <c r="O31" s="944"/>
      <c r="P31" s="944"/>
      <c r="Q31" s="944"/>
      <c r="R31" s="944"/>
      <c r="S31" s="944"/>
      <c r="T31" s="944"/>
      <c r="U31" s="1073"/>
      <c r="V31" s="1074"/>
      <c r="W31" s="944"/>
      <c r="X31" s="1073"/>
      <c r="Y31" s="1074"/>
      <c r="Z31" s="944"/>
      <c r="AA31" s="944"/>
      <c r="AB31" s="944"/>
      <c r="AC31" s="1199"/>
      <c r="AD31" s="1200"/>
      <c r="AE31" s="1200"/>
      <c r="AF31" s="1200"/>
      <c r="AG31" s="1201"/>
      <c r="AH31" s="1075"/>
      <c r="AI31" s="1058"/>
      <c r="AJ31" s="1076"/>
      <c r="AK31" s="1195"/>
      <c r="AL31" s="1195"/>
      <c r="AM31" s="1195"/>
      <c r="AN31" s="1195"/>
      <c r="AO31" s="1195"/>
    </row>
    <row r="32" spans="1:54" ht="12.75" customHeight="1" x14ac:dyDescent="0.25">
      <c r="A32" s="1077" t="s">
        <v>350</v>
      </c>
      <c r="B32" s="1077"/>
      <c r="C32" s="1078"/>
      <c r="D32" s="2125" t="s">
        <v>255</v>
      </c>
      <c r="E32" s="2123"/>
      <c r="F32" s="2123"/>
      <c r="G32" s="2123"/>
      <c r="H32" s="2123"/>
      <c r="I32" s="2123"/>
      <c r="J32" s="2122" t="s">
        <v>63</v>
      </c>
      <c r="K32" s="2123"/>
      <c r="L32" s="2123"/>
      <c r="M32" s="2123"/>
      <c r="N32" s="2123"/>
      <c r="O32" s="2124"/>
      <c r="P32" s="2122" t="s">
        <v>656</v>
      </c>
      <c r="Q32" s="2123"/>
      <c r="R32" s="2123"/>
      <c r="S32" s="2123"/>
      <c r="T32" s="2123"/>
      <c r="U32" s="2153"/>
      <c r="V32" s="1074"/>
      <c r="W32" s="944"/>
      <c r="X32" s="1073"/>
      <c r="Y32" s="1074"/>
      <c r="Z32" s="944"/>
      <c r="AA32" s="944"/>
      <c r="AB32" s="944"/>
      <c r="AC32" s="1199"/>
      <c r="AD32" s="1200"/>
      <c r="AE32" s="1200"/>
      <c r="AF32" s="1200"/>
      <c r="AG32" s="1201"/>
      <c r="AH32" s="1075"/>
      <c r="AI32" s="1058"/>
      <c r="AJ32" s="1076"/>
      <c r="AK32" s="1195"/>
      <c r="AL32" s="1195"/>
      <c r="AM32" s="1195"/>
      <c r="AN32" s="1195"/>
      <c r="AO32" s="1195"/>
    </row>
    <row r="33" spans="1:50" x14ac:dyDescent="0.25">
      <c r="A33" s="2126"/>
      <c r="B33" s="2126"/>
      <c r="C33" s="2127"/>
      <c r="D33" s="1079"/>
      <c r="E33" s="940"/>
      <c r="F33" s="940"/>
      <c r="G33" s="940"/>
      <c r="H33" s="940" t="s">
        <v>45</v>
      </c>
      <c r="I33" s="940"/>
      <c r="J33" s="1080"/>
      <c r="K33" s="940"/>
      <c r="L33" s="940"/>
      <c r="M33" s="940"/>
      <c r="N33" s="940" t="s">
        <v>45</v>
      </c>
      <c r="O33" s="1081"/>
      <c r="P33" s="1410"/>
      <c r="Q33" s="1408"/>
      <c r="R33" s="1408"/>
      <c r="S33" s="1408"/>
      <c r="T33" s="1408" t="s">
        <v>45</v>
      </c>
      <c r="U33" s="1409"/>
      <c r="V33" s="1074"/>
      <c r="W33" s="944"/>
      <c r="X33" s="1073"/>
      <c r="Y33" s="1074"/>
      <c r="Z33" s="944"/>
      <c r="AA33" s="944"/>
      <c r="AB33" s="944"/>
      <c r="AC33" s="1199"/>
      <c r="AD33" s="1200"/>
      <c r="AE33" s="1200"/>
      <c r="AF33" s="1200"/>
      <c r="AG33" s="1201"/>
      <c r="AH33" s="1075"/>
      <c r="AI33" s="1058"/>
      <c r="AJ33" s="1076"/>
      <c r="AK33" s="1195"/>
      <c r="AL33" s="1195"/>
      <c r="AM33" s="1195"/>
      <c r="AN33" s="1195"/>
      <c r="AO33" s="1195"/>
    </row>
    <row r="34" spans="1:50" x14ac:dyDescent="0.25">
      <c r="A34" s="2126"/>
      <c r="B34" s="2126"/>
      <c r="C34" s="2127"/>
      <c r="D34" s="1074"/>
      <c r="E34" s="944"/>
      <c r="F34" s="944"/>
      <c r="G34" s="944"/>
      <c r="H34" s="944"/>
      <c r="I34" s="944"/>
      <c r="J34" s="1082"/>
      <c r="K34" s="944"/>
      <c r="L34" s="944"/>
      <c r="M34" s="944"/>
      <c r="N34" s="944"/>
      <c r="O34" s="1083"/>
      <c r="P34" s="944"/>
      <c r="Q34" s="944"/>
      <c r="R34" s="944"/>
      <c r="S34" s="944"/>
      <c r="T34" s="944"/>
      <c r="U34" s="1073"/>
      <c r="V34" s="1074"/>
      <c r="W34" s="944"/>
      <c r="X34" s="1073"/>
      <c r="Y34" s="1074"/>
      <c r="Z34" s="944"/>
      <c r="AA34" s="944"/>
      <c r="AB34" s="944"/>
      <c r="AC34" s="1199"/>
      <c r="AD34" s="1200"/>
      <c r="AE34" s="1200"/>
      <c r="AF34" s="1200"/>
      <c r="AG34" s="1201"/>
      <c r="AH34" s="1075"/>
      <c r="AI34" s="1058"/>
      <c r="AJ34" s="1076"/>
      <c r="AK34" s="1195"/>
      <c r="AL34" s="1195"/>
      <c r="AM34" s="1195"/>
      <c r="AN34" s="1195"/>
      <c r="AO34" s="1195"/>
      <c r="AP34" s="917"/>
      <c r="AQ34" s="269" t="s">
        <v>616</v>
      </c>
      <c r="AR34" s="917"/>
      <c r="AS34" s="917"/>
      <c r="AT34" s="917"/>
      <c r="AU34" s="917"/>
    </row>
    <row r="35" spans="1:50" ht="13.2" customHeight="1" x14ac:dyDescent="0.25">
      <c r="A35" s="2128"/>
      <c r="B35" s="2128"/>
      <c r="C35" s="2129"/>
      <c r="D35" s="1084"/>
      <c r="E35" s="1085"/>
      <c r="F35" s="1085"/>
      <c r="G35" s="1085"/>
      <c r="H35" s="1085"/>
      <c r="I35" s="1085"/>
      <c r="J35" s="1086"/>
      <c r="K35" s="1085"/>
      <c r="L35" s="1085"/>
      <c r="M35" s="1085"/>
      <c r="N35" s="1085"/>
      <c r="O35" s="1087"/>
      <c r="P35" s="1085"/>
      <c r="Q35" s="1085"/>
      <c r="R35" s="1085"/>
      <c r="S35" s="1085"/>
      <c r="T35" s="1085"/>
      <c r="U35" s="1088"/>
      <c r="V35" s="1074"/>
      <c r="W35" s="944"/>
      <c r="X35" s="1073"/>
      <c r="Y35" s="1074"/>
      <c r="Z35" s="944"/>
      <c r="AA35" s="944"/>
      <c r="AB35" s="944"/>
      <c r="AC35" s="1199"/>
      <c r="AD35" s="1200"/>
      <c r="AE35" s="1200"/>
      <c r="AF35" s="1200"/>
      <c r="AG35" s="1201"/>
      <c r="AH35" s="1075"/>
      <c r="AI35" s="1058"/>
      <c r="AJ35" s="1076"/>
      <c r="AK35" s="1195"/>
      <c r="AL35" s="1195"/>
      <c r="AM35" s="1195"/>
      <c r="AN35" s="1195"/>
      <c r="AO35" s="1195"/>
      <c r="AP35" s="1369" t="s">
        <v>112</v>
      </c>
      <c r="AQ35" s="1708" t="s">
        <v>622</v>
      </c>
      <c r="AR35" s="1708"/>
      <c r="AS35" s="1708"/>
      <c r="AT35" s="1708"/>
      <c r="AU35" s="1708"/>
    </row>
    <row r="36" spans="1:50" ht="12" customHeight="1" x14ac:dyDescent="0.25">
      <c r="A36" s="940" t="s">
        <v>352</v>
      </c>
      <c r="B36" s="944"/>
      <c r="C36" s="1073"/>
      <c r="D36" s="1074"/>
      <c r="E36" s="944"/>
      <c r="F36" s="944"/>
      <c r="G36" s="944"/>
      <c r="H36" s="944"/>
      <c r="I36" s="944"/>
      <c r="J36" s="944"/>
      <c r="K36" s="944"/>
      <c r="L36" s="944"/>
      <c r="M36" s="944"/>
      <c r="N36" s="944"/>
      <c r="O36" s="944"/>
      <c r="P36" s="944"/>
      <c r="Q36" s="944"/>
      <c r="R36" s="944"/>
      <c r="S36" s="944"/>
      <c r="T36" s="944"/>
      <c r="U36" s="1073"/>
      <c r="V36" s="1074"/>
      <c r="W36" s="944"/>
      <c r="X36" s="1073"/>
      <c r="Y36" s="1074"/>
      <c r="Z36" s="944"/>
      <c r="AA36" s="944"/>
      <c r="AB36" s="944"/>
      <c r="AC36" s="1199"/>
      <c r="AD36" s="1200"/>
      <c r="AE36" s="1200"/>
      <c r="AF36" s="1200"/>
      <c r="AG36" s="1201"/>
      <c r="AH36" s="1075"/>
      <c r="AI36" s="1058"/>
      <c r="AJ36" s="1076"/>
      <c r="AK36" s="1195"/>
      <c r="AL36" s="1195"/>
      <c r="AM36" s="1195"/>
      <c r="AN36" s="1195"/>
      <c r="AO36" s="1195"/>
      <c r="AP36" s="1370"/>
      <c r="AQ36" s="1708"/>
      <c r="AR36" s="1708"/>
      <c r="AS36" s="1708"/>
      <c r="AT36" s="1708"/>
      <c r="AU36" s="1708"/>
    </row>
    <row r="37" spans="1:50" ht="15.9" customHeight="1" x14ac:dyDescent="0.25">
      <c r="A37" s="2135"/>
      <c r="B37" s="2135"/>
      <c r="C37" s="2136"/>
      <c r="D37" s="2116"/>
      <c r="E37" s="2117"/>
      <c r="F37" s="2117"/>
      <c r="G37" s="2117"/>
      <c r="H37" s="2117"/>
      <c r="I37" s="2117"/>
      <c r="J37" s="2117"/>
      <c r="K37" s="2117"/>
      <c r="L37" s="2117"/>
      <c r="M37" s="2117"/>
      <c r="N37" s="2117"/>
      <c r="O37" s="2117"/>
      <c r="P37" s="2117"/>
      <c r="Q37" s="2117"/>
      <c r="R37" s="2117"/>
      <c r="S37" s="2117"/>
      <c r="T37" s="2117"/>
      <c r="U37" s="2118"/>
      <c r="V37" s="2110"/>
      <c r="W37" s="1619"/>
      <c r="X37" s="2111"/>
      <c r="Y37" s="2094"/>
      <c r="Z37" s="2095"/>
      <c r="AA37" s="2095"/>
      <c r="AB37" s="2096"/>
      <c r="AC37" s="2107">
        <f>V37*Y37</f>
        <v>0</v>
      </c>
      <c r="AD37" s="2108"/>
      <c r="AE37" s="2108"/>
      <c r="AF37" s="2108"/>
      <c r="AG37" s="2109"/>
      <c r="AH37" s="2097"/>
      <c r="AI37" s="2098"/>
      <c r="AJ37" s="2099"/>
      <c r="AK37" s="2100">
        <f>(ROUND(AC37*AH37,2)/100)</f>
        <v>0</v>
      </c>
      <c r="AL37" s="2101"/>
      <c r="AM37" s="2101"/>
      <c r="AN37" s="2101"/>
      <c r="AO37" s="2101"/>
      <c r="AP37" s="1369" t="s">
        <v>112</v>
      </c>
      <c r="AQ37" s="1708" t="s">
        <v>617</v>
      </c>
      <c r="AR37" s="1708"/>
      <c r="AS37" s="1708"/>
      <c r="AT37" s="1708"/>
      <c r="AU37" s="1708"/>
    </row>
    <row r="38" spans="1:50" ht="15.9" customHeight="1" x14ac:dyDescent="0.25">
      <c r="A38" s="2120"/>
      <c r="B38" s="2120"/>
      <c r="C38" s="2121"/>
      <c r="D38" s="2119"/>
      <c r="E38" s="2120"/>
      <c r="F38" s="2120"/>
      <c r="G38" s="2120"/>
      <c r="H38" s="2120"/>
      <c r="I38" s="2120"/>
      <c r="J38" s="2120"/>
      <c r="K38" s="2120"/>
      <c r="L38" s="2120"/>
      <c r="M38" s="2120"/>
      <c r="N38" s="2120"/>
      <c r="O38" s="2120"/>
      <c r="P38" s="2120"/>
      <c r="Q38" s="2120"/>
      <c r="R38" s="2120"/>
      <c r="S38" s="2120"/>
      <c r="T38" s="2120"/>
      <c r="U38" s="2121"/>
      <c r="V38" s="2110"/>
      <c r="W38" s="1619"/>
      <c r="X38" s="2111"/>
      <c r="Y38" s="2094"/>
      <c r="Z38" s="2095"/>
      <c r="AA38" s="2095"/>
      <c r="AB38" s="2096"/>
      <c r="AC38" s="2107">
        <f>V38*Y38</f>
        <v>0</v>
      </c>
      <c r="AD38" s="2108"/>
      <c r="AE38" s="2108"/>
      <c r="AF38" s="2108"/>
      <c r="AG38" s="2109"/>
      <c r="AH38" s="2097"/>
      <c r="AI38" s="2098"/>
      <c r="AJ38" s="2099"/>
      <c r="AK38" s="2100">
        <f>(ROUND(AC38*AH38,2)/100)</f>
        <v>0</v>
      </c>
      <c r="AL38" s="2101"/>
      <c r="AM38" s="2101"/>
      <c r="AN38" s="2101"/>
      <c r="AO38" s="2101"/>
      <c r="AP38" s="2154" t="s">
        <v>112</v>
      </c>
      <c r="AQ38" s="1708" t="s">
        <v>618</v>
      </c>
      <c r="AR38" s="1708"/>
      <c r="AS38" s="1708"/>
      <c r="AT38" s="1708"/>
      <c r="AU38" s="1708"/>
    </row>
    <row r="39" spans="1:50" ht="8.1" customHeight="1" x14ac:dyDescent="0.25">
      <c r="A39" s="1003"/>
      <c r="B39" s="1003"/>
      <c r="C39" s="995"/>
      <c r="D39" s="993"/>
      <c r="E39" s="1003"/>
      <c r="F39" s="1003"/>
      <c r="G39" s="1003"/>
      <c r="H39" s="1003"/>
      <c r="I39" s="1003"/>
      <c r="J39" s="1003"/>
      <c r="K39" s="1003"/>
      <c r="L39" s="1003"/>
      <c r="M39" s="1003"/>
      <c r="N39" s="1003"/>
      <c r="O39" s="1003"/>
      <c r="P39" s="1003"/>
      <c r="Q39" s="1003"/>
      <c r="R39" s="1003"/>
      <c r="S39" s="1003"/>
      <c r="T39" s="1003"/>
      <c r="U39" s="995"/>
      <c r="V39" s="993"/>
      <c r="W39" s="1003"/>
      <c r="X39" s="995"/>
      <c r="Y39" s="993"/>
      <c r="Z39" s="1003"/>
      <c r="AA39" s="1003"/>
      <c r="AB39" s="1003"/>
      <c r="AC39" s="1202"/>
      <c r="AD39" s="839"/>
      <c r="AE39" s="839"/>
      <c r="AF39" s="839"/>
      <c r="AG39" s="1203"/>
      <c r="AH39" s="438"/>
      <c r="AI39" s="49"/>
      <c r="AJ39" s="439"/>
      <c r="AK39" s="1196"/>
      <c r="AL39" s="1196"/>
      <c r="AM39" s="1196"/>
      <c r="AN39" s="1196"/>
      <c r="AO39" s="1196"/>
      <c r="AP39" s="2154"/>
      <c r="AQ39" s="1708"/>
      <c r="AR39" s="1708"/>
      <c r="AS39" s="1708"/>
      <c r="AT39" s="1708"/>
      <c r="AU39" s="1708"/>
    </row>
    <row r="40" spans="1:50" ht="12.75" customHeight="1" x14ac:dyDescent="0.25">
      <c r="A40" s="1023" t="s">
        <v>350</v>
      </c>
      <c r="B40" s="1023"/>
      <c r="C40" s="1024"/>
      <c r="D40" s="2141" t="s">
        <v>255</v>
      </c>
      <c r="E40" s="2142"/>
      <c r="F40" s="2142"/>
      <c r="G40" s="2142"/>
      <c r="H40" s="2142"/>
      <c r="I40" s="2142"/>
      <c r="J40" s="2143" t="s">
        <v>63</v>
      </c>
      <c r="K40" s="2142"/>
      <c r="L40" s="2142"/>
      <c r="M40" s="2142"/>
      <c r="N40" s="2142"/>
      <c r="O40" s="2144"/>
      <c r="P40" s="2122" t="s">
        <v>656</v>
      </c>
      <c r="Q40" s="2123"/>
      <c r="R40" s="2123"/>
      <c r="S40" s="2123"/>
      <c r="T40" s="2123"/>
      <c r="U40" s="2153"/>
      <c r="V40" s="411"/>
      <c r="W40" s="412"/>
      <c r="X40" s="413"/>
      <c r="Y40" s="411"/>
      <c r="Z40" s="412"/>
      <c r="AA40" s="412"/>
      <c r="AB40" s="412"/>
      <c r="AC40" s="1204"/>
      <c r="AD40" s="1205"/>
      <c r="AE40" s="1205"/>
      <c r="AF40" s="1205"/>
      <c r="AG40" s="1206"/>
      <c r="AH40" s="452"/>
      <c r="AI40" s="453"/>
      <c r="AJ40" s="454"/>
      <c r="AK40" s="1197"/>
      <c r="AL40" s="1197"/>
      <c r="AM40" s="1197"/>
      <c r="AN40" s="1197"/>
      <c r="AO40" s="1197"/>
      <c r="AP40" s="1369" t="s">
        <v>112</v>
      </c>
      <c r="AQ40" s="1553" t="s">
        <v>623</v>
      </c>
      <c r="AR40" s="1553"/>
      <c r="AS40" s="1553"/>
      <c r="AT40" s="1553"/>
      <c r="AU40" s="1553"/>
    </row>
    <row r="41" spans="1:50" ht="13.35" customHeight="1" x14ac:dyDescent="0.25">
      <c r="A41" s="2137"/>
      <c r="B41" s="2137"/>
      <c r="C41" s="2138"/>
      <c r="D41" s="1047"/>
      <c r="E41" s="1048"/>
      <c r="F41" s="1048"/>
      <c r="G41" s="1048"/>
      <c r="H41" s="1048" t="s">
        <v>45</v>
      </c>
      <c r="I41" s="1048"/>
      <c r="J41" s="1025"/>
      <c r="K41" s="1048"/>
      <c r="L41" s="1048"/>
      <c r="M41" s="1048"/>
      <c r="N41" s="1048" t="s">
        <v>45</v>
      </c>
      <c r="O41" s="1026"/>
      <c r="P41" s="1410"/>
      <c r="Q41" s="1408"/>
      <c r="R41" s="1408"/>
      <c r="S41" s="1408"/>
      <c r="T41" s="1408" t="s">
        <v>45</v>
      </c>
      <c r="U41" s="1409"/>
      <c r="V41" s="411"/>
      <c r="W41" s="412"/>
      <c r="X41" s="413"/>
      <c r="Y41" s="411"/>
      <c r="Z41" s="412"/>
      <c r="AA41" s="412"/>
      <c r="AB41" s="412"/>
      <c r="AC41" s="1204"/>
      <c r="AD41" s="1205"/>
      <c r="AE41" s="1205"/>
      <c r="AF41" s="1205"/>
      <c r="AG41" s="1206"/>
      <c r="AH41" s="452"/>
      <c r="AI41" s="453"/>
      <c r="AJ41" s="454"/>
      <c r="AK41" s="1197"/>
      <c r="AL41" s="1197"/>
      <c r="AM41" s="1197"/>
      <c r="AN41" s="1197"/>
      <c r="AO41" s="1197"/>
      <c r="AP41" s="1370"/>
      <c r="AQ41" s="1553"/>
      <c r="AR41" s="1553"/>
      <c r="AS41" s="1553"/>
      <c r="AT41" s="1553"/>
      <c r="AU41" s="1553"/>
      <c r="AV41" s="1034"/>
      <c r="AW41" s="1034"/>
      <c r="AX41" s="1034"/>
    </row>
    <row r="42" spans="1:50" ht="13.2" customHeight="1" x14ac:dyDescent="0.25">
      <c r="A42" s="2137"/>
      <c r="B42" s="2137"/>
      <c r="C42" s="2138"/>
      <c r="D42" s="411"/>
      <c r="E42" s="412"/>
      <c r="F42" s="412"/>
      <c r="G42" s="412"/>
      <c r="H42" s="412"/>
      <c r="I42" s="412"/>
      <c r="J42" s="1027"/>
      <c r="K42" s="412"/>
      <c r="L42" s="412"/>
      <c r="M42" s="412"/>
      <c r="N42" s="412"/>
      <c r="O42" s="1028"/>
      <c r="P42" s="412"/>
      <c r="Q42" s="412"/>
      <c r="R42" s="412"/>
      <c r="S42" s="412"/>
      <c r="T42" s="412"/>
      <c r="U42" s="413"/>
      <c r="V42" s="411"/>
      <c r="W42" s="412"/>
      <c r="X42" s="413"/>
      <c r="Y42" s="411"/>
      <c r="Z42" s="412"/>
      <c r="AA42" s="412"/>
      <c r="AB42" s="412"/>
      <c r="AC42" s="1204"/>
      <c r="AD42" s="1205"/>
      <c r="AE42" s="1205"/>
      <c r="AF42" s="1205"/>
      <c r="AG42" s="1206"/>
      <c r="AH42" s="452"/>
      <c r="AI42" s="453"/>
      <c r="AJ42" s="454"/>
      <c r="AK42" s="1197"/>
      <c r="AL42" s="1197"/>
      <c r="AM42" s="1197"/>
      <c r="AN42" s="1197"/>
      <c r="AO42" s="1197"/>
      <c r="AP42" s="1370"/>
      <c r="AQ42" s="1553"/>
      <c r="AR42" s="1553"/>
      <c r="AS42" s="1553"/>
      <c r="AT42" s="1553"/>
      <c r="AU42" s="1553"/>
      <c r="AV42" s="1034"/>
      <c r="AW42" s="1034"/>
      <c r="AX42" s="1034"/>
    </row>
    <row r="43" spans="1:50" x14ac:dyDescent="0.25">
      <c r="A43" s="2139"/>
      <c r="B43" s="2139"/>
      <c r="C43" s="2140"/>
      <c r="D43" s="1031"/>
      <c r="E43" s="1029"/>
      <c r="F43" s="1029"/>
      <c r="G43" s="1029"/>
      <c r="H43" s="1029"/>
      <c r="I43" s="1029"/>
      <c r="J43" s="1032"/>
      <c r="K43" s="1029"/>
      <c r="L43" s="1029"/>
      <c r="M43" s="1029"/>
      <c r="N43" s="1029"/>
      <c r="O43" s="1033"/>
      <c r="P43" s="1029"/>
      <c r="Q43" s="1029"/>
      <c r="R43" s="1029"/>
      <c r="S43" s="1029"/>
      <c r="T43" s="1029"/>
      <c r="U43" s="1030"/>
      <c r="V43" s="411"/>
      <c r="W43" s="412"/>
      <c r="X43" s="413"/>
      <c r="Y43" s="411"/>
      <c r="Z43" s="412"/>
      <c r="AA43" s="412"/>
      <c r="AB43" s="412"/>
      <c r="AC43" s="1204"/>
      <c r="AD43" s="1205"/>
      <c r="AE43" s="1205"/>
      <c r="AF43" s="1205"/>
      <c r="AG43" s="1206"/>
      <c r="AH43" s="452"/>
      <c r="AI43" s="453"/>
      <c r="AJ43" s="454"/>
      <c r="AK43" s="1197"/>
      <c r="AL43" s="1197"/>
      <c r="AM43" s="1197"/>
      <c r="AN43" s="1197"/>
      <c r="AO43" s="1197"/>
      <c r="AP43" s="1369" t="s">
        <v>112</v>
      </c>
      <c r="AQ43" s="1709" t="s">
        <v>621</v>
      </c>
      <c r="AR43" s="2149"/>
      <c r="AS43" s="2149"/>
      <c r="AT43" s="2149"/>
      <c r="AU43" s="2149"/>
      <c r="AV43" s="1034"/>
      <c r="AW43" s="1034"/>
      <c r="AX43" s="1034"/>
    </row>
    <row r="44" spans="1:50" ht="12.75" customHeight="1" x14ac:dyDescent="0.25">
      <c r="A44" s="451" t="s">
        <v>353</v>
      </c>
      <c r="B44" s="944"/>
      <c r="C44" s="1073"/>
      <c r="D44" s="1089" t="s">
        <v>354</v>
      </c>
      <c r="E44" s="1090" t="s">
        <v>518</v>
      </c>
      <c r="F44" s="1091"/>
      <c r="G44" s="1091"/>
      <c r="H44" s="1091"/>
      <c r="I44" s="1091"/>
      <c r="J44" s="1091"/>
      <c r="K44" s="1091"/>
      <c r="L44" s="1091"/>
      <c r="M44" s="1091"/>
      <c r="N44" s="1091"/>
      <c r="O44" s="1091"/>
      <c r="P44" s="944"/>
      <c r="Q44" s="944"/>
      <c r="R44" s="944"/>
      <c r="S44" s="944"/>
      <c r="T44" s="944"/>
      <c r="U44" s="1073"/>
      <c r="V44" s="1074"/>
      <c r="W44" s="944"/>
      <c r="X44" s="1073"/>
      <c r="Y44" s="1074"/>
      <c r="Z44" s="944"/>
      <c r="AA44" s="944"/>
      <c r="AB44" s="944"/>
      <c r="AC44" s="1199"/>
      <c r="AD44" s="1200"/>
      <c r="AE44" s="1200"/>
      <c r="AF44" s="1200"/>
      <c r="AG44" s="1201"/>
      <c r="AH44" s="1075"/>
      <c r="AI44" s="1058"/>
      <c r="AJ44" s="1076"/>
      <c r="AK44" s="1195"/>
      <c r="AL44" s="1195"/>
      <c r="AM44" s="1195"/>
      <c r="AN44" s="1195"/>
      <c r="AO44" s="1195"/>
      <c r="AU44" s="1034"/>
      <c r="AV44" s="1034"/>
      <c r="AW44" s="1034"/>
      <c r="AX44" s="1034"/>
    </row>
    <row r="45" spans="1:50" ht="13.2" customHeight="1" x14ac:dyDescent="0.25">
      <c r="A45" s="2092"/>
      <c r="B45" s="2092"/>
      <c r="C45" s="2093"/>
      <c r="D45" s="2150"/>
      <c r="E45" s="2151"/>
      <c r="F45" s="2151"/>
      <c r="G45" s="2151"/>
      <c r="H45" s="2151"/>
      <c r="I45" s="2151"/>
      <c r="J45" s="2151"/>
      <c r="K45" s="2151"/>
      <c r="L45" s="2151"/>
      <c r="M45" s="2151"/>
      <c r="N45" s="2151"/>
      <c r="O45" s="2151"/>
      <c r="P45" s="2151"/>
      <c r="Q45" s="2151"/>
      <c r="R45" s="2151"/>
      <c r="S45" s="2151"/>
      <c r="T45" s="2151"/>
      <c r="U45" s="2152"/>
      <c r="V45" s="2110"/>
      <c r="W45" s="1619"/>
      <c r="X45" s="2111"/>
      <c r="Y45" s="2094"/>
      <c r="Z45" s="2095"/>
      <c r="AA45" s="2095"/>
      <c r="AB45" s="2096"/>
      <c r="AC45" s="2102">
        <f>V45*Y45</f>
        <v>0</v>
      </c>
      <c r="AD45" s="2103"/>
      <c r="AE45" s="2103"/>
      <c r="AF45" s="2103"/>
      <c r="AG45" s="2104"/>
      <c r="AH45" s="2097"/>
      <c r="AI45" s="2098"/>
      <c r="AJ45" s="2099"/>
      <c r="AK45" s="2105">
        <f>(ROUND(AC45*AH45,2)/100)</f>
        <v>0</v>
      </c>
      <c r="AL45" s="2106"/>
      <c r="AM45" s="2106"/>
      <c r="AN45" s="2106"/>
      <c r="AO45" s="2106"/>
      <c r="AU45" s="1034"/>
      <c r="AV45" s="1034"/>
      <c r="AW45" s="1034"/>
      <c r="AX45" s="1034"/>
    </row>
    <row r="46" spans="1:50" ht="13.2" customHeight="1" x14ac:dyDescent="0.25">
      <c r="A46" s="2092"/>
      <c r="B46" s="2092"/>
      <c r="C46" s="2093"/>
      <c r="D46" s="2112"/>
      <c r="E46" s="2113"/>
      <c r="F46" s="2113"/>
      <c r="G46" s="2113"/>
      <c r="H46" s="2113"/>
      <c r="I46" s="2113"/>
      <c r="J46" s="2113"/>
      <c r="K46" s="2113"/>
      <c r="L46" s="2113"/>
      <c r="M46" s="2113"/>
      <c r="N46" s="2113"/>
      <c r="O46" s="2113"/>
      <c r="P46" s="2113"/>
      <c r="Q46" s="2113"/>
      <c r="R46" s="2113"/>
      <c r="S46" s="2113"/>
      <c r="T46" s="2113"/>
      <c r="U46" s="2114"/>
      <c r="V46" s="2110"/>
      <c r="W46" s="1619"/>
      <c r="X46" s="2111"/>
      <c r="Y46" s="2094"/>
      <c r="Z46" s="2095"/>
      <c r="AA46" s="2095"/>
      <c r="AB46" s="2096"/>
      <c r="AC46" s="2102">
        <f>V46*Y46</f>
        <v>0</v>
      </c>
      <c r="AD46" s="2103"/>
      <c r="AE46" s="2103"/>
      <c r="AF46" s="2103"/>
      <c r="AG46" s="2104"/>
      <c r="AH46" s="2097"/>
      <c r="AI46" s="2098"/>
      <c r="AJ46" s="2099"/>
      <c r="AK46" s="2105">
        <f>(ROUND(AC46*AH46,2)/100)</f>
        <v>0</v>
      </c>
      <c r="AL46" s="2106"/>
      <c r="AM46" s="2106"/>
      <c r="AN46" s="2106"/>
      <c r="AO46" s="2106"/>
      <c r="AQ46" s="1034"/>
      <c r="AR46" s="1034"/>
      <c r="AS46" s="1034"/>
      <c r="AT46" s="1034"/>
      <c r="AU46" s="1034"/>
      <c r="AV46" s="1034"/>
      <c r="AW46" s="1034"/>
      <c r="AX46" s="1034"/>
    </row>
    <row r="47" spans="1:50" x14ac:dyDescent="0.25">
      <c r="A47" s="1041"/>
      <c r="B47" s="1017"/>
      <c r="C47" s="1018"/>
      <c r="D47" s="1019"/>
      <c r="E47" s="1017"/>
      <c r="F47" s="1017"/>
      <c r="G47" s="1017"/>
      <c r="H47" s="1017"/>
      <c r="I47" s="1017"/>
      <c r="J47" s="1017"/>
      <c r="K47" s="1017"/>
      <c r="L47" s="1017"/>
      <c r="M47" s="1017"/>
      <c r="N47" s="1017"/>
      <c r="O47" s="1017"/>
      <c r="P47" s="1017"/>
      <c r="Q47" s="1017"/>
      <c r="R47" s="1017"/>
      <c r="S47" s="1017"/>
      <c r="T47" s="1017"/>
      <c r="U47" s="1018"/>
      <c r="V47" s="1019"/>
      <c r="W47" s="1017"/>
      <c r="X47" s="1018"/>
      <c r="Y47" s="1019"/>
      <c r="Z47" s="1017"/>
      <c r="AA47" s="1017"/>
      <c r="AB47" s="1017"/>
      <c r="AC47" s="1207"/>
      <c r="AD47" s="1208"/>
      <c r="AE47" s="1208"/>
      <c r="AF47" s="1208"/>
      <c r="AG47" s="1209"/>
      <c r="AH47" s="1020"/>
      <c r="AI47" s="1021"/>
      <c r="AJ47" s="1022"/>
      <c r="AK47" s="1198"/>
      <c r="AL47" s="1198"/>
      <c r="AM47" s="1198"/>
      <c r="AN47" s="1198"/>
      <c r="AO47" s="1198"/>
      <c r="AQ47" s="1124"/>
      <c r="AR47" s="1124"/>
      <c r="AS47" s="1124"/>
      <c r="AT47" s="1124"/>
      <c r="AU47" s="1035"/>
      <c r="AV47" s="1034"/>
      <c r="AW47" s="1034"/>
      <c r="AX47" s="1034"/>
    </row>
    <row r="48" spans="1:50" ht="9.9" customHeight="1" x14ac:dyDescent="0.25">
      <c r="A48" s="446"/>
      <c r="B48" s="447"/>
      <c r="C48" s="447"/>
      <c r="D48" s="447"/>
      <c r="E48" s="447"/>
      <c r="F48" s="447"/>
      <c r="G48" s="447"/>
      <c r="H48" s="447"/>
      <c r="I48" s="447"/>
      <c r="J48" s="447"/>
      <c r="K48" s="447"/>
      <c r="L48" s="447"/>
      <c r="M48" s="447"/>
      <c r="N48" s="1050"/>
      <c r="O48" s="445"/>
      <c r="P48" s="445"/>
      <c r="Q48" s="445"/>
      <c r="R48" s="445"/>
      <c r="S48" s="445"/>
      <c r="T48" s="445"/>
      <c r="U48" s="445"/>
      <c r="V48" s="445"/>
      <c r="W48" s="445"/>
      <c r="X48" s="445"/>
      <c r="Y48" s="445"/>
      <c r="Z48" s="445"/>
      <c r="AA48" s="445"/>
      <c r="AB48" s="445"/>
      <c r="AC48" s="445"/>
      <c r="AD48" s="445"/>
      <c r="AE48" s="445"/>
      <c r="AF48" s="445"/>
      <c r="AG48" s="436"/>
      <c r="AH48" s="418"/>
      <c r="AI48" s="419"/>
      <c r="AJ48" s="122"/>
      <c r="AK48" s="123"/>
      <c r="AL48" s="123"/>
      <c r="AM48" s="123"/>
      <c r="AN48" s="123"/>
      <c r="AO48" s="123"/>
      <c r="AQ48" s="1035"/>
      <c r="AR48" s="1035"/>
      <c r="AS48" s="1035"/>
      <c r="AT48" s="1035"/>
      <c r="AU48" s="1035"/>
      <c r="AV48" s="1034"/>
      <c r="AW48" s="1034"/>
      <c r="AX48" s="1034"/>
    </row>
    <row r="49" spans="1:81" x14ac:dyDescent="0.25">
      <c r="A49" s="1003"/>
      <c r="B49" s="1003"/>
      <c r="C49" s="1003"/>
      <c r="D49" s="1003"/>
      <c r="E49" s="1003"/>
      <c r="F49" s="1003"/>
      <c r="G49" s="1003"/>
      <c r="H49" s="1003"/>
      <c r="I49" s="1003"/>
      <c r="J49" s="1003"/>
      <c r="K49" s="1003"/>
      <c r="L49" s="1003"/>
      <c r="M49" s="1003"/>
      <c r="N49" s="1003"/>
      <c r="O49" s="448"/>
      <c r="P49" s="448"/>
      <c r="Q49" s="448"/>
      <c r="R49" s="448"/>
      <c r="S49" s="448"/>
      <c r="T49" s="448"/>
      <c r="U49" s="448"/>
      <c r="V49" s="448"/>
      <c r="W49" s="448"/>
      <c r="X49" s="448"/>
      <c r="Y49" s="448"/>
      <c r="Z49" s="448"/>
      <c r="AA49" s="448"/>
      <c r="AB49" s="448"/>
      <c r="AC49" s="448"/>
      <c r="AD49" s="448"/>
      <c r="AE49" s="448"/>
      <c r="AF49" s="448"/>
      <c r="AG49" s="1003"/>
      <c r="AH49" s="432" t="s">
        <v>355</v>
      </c>
      <c r="AI49" s="995"/>
      <c r="AJ49" s="2132">
        <f>SUM(AK21:AK46)</f>
        <v>0</v>
      </c>
      <c r="AK49" s="2133"/>
      <c r="AL49" s="2133"/>
      <c r="AM49" s="2133"/>
      <c r="AN49" s="2133"/>
      <c r="AO49" s="2133"/>
      <c r="AQ49" s="1034"/>
      <c r="AR49" s="1034"/>
      <c r="AS49" s="1034"/>
      <c r="AT49" s="1034"/>
      <c r="AU49" s="1034"/>
      <c r="AV49" s="1034"/>
      <c r="AW49" s="1034"/>
      <c r="AX49" s="1034"/>
    </row>
    <row r="50" spans="1:81" ht="11.1" customHeight="1" x14ac:dyDescent="0.25">
      <c r="A50" s="449"/>
      <c r="B50" s="1044"/>
      <c r="C50" s="1044"/>
      <c r="D50" s="1044"/>
      <c r="E50" s="1044"/>
      <c r="F50" s="1044"/>
      <c r="G50" s="1044"/>
      <c r="H50" s="1044"/>
      <c r="I50" s="1044"/>
      <c r="J50" s="1044"/>
      <c r="K50" s="1044"/>
      <c r="L50" s="1044"/>
      <c r="M50" s="1044"/>
      <c r="N50" s="1044"/>
      <c r="O50" s="450"/>
      <c r="P50" s="450"/>
      <c r="Q50" s="450"/>
      <c r="R50" s="450"/>
      <c r="S50" s="450"/>
      <c r="T50" s="450"/>
      <c r="U50" s="450"/>
      <c r="V50" s="450"/>
      <c r="W50" s="450"/>
      <c r="X50" s="450"/>
      <c r="Y50" s="450"/>
      <c r="Z50" s="450"/>
      <c r="AA50" s="450"/>
      <c r="AB50" s="450"/>
      <c r="AC50" s="450"/>
      <c r="AD50" s="450"/>
      <c r="AE50" s="450"/>
      <c r="AF50" s="450"/>
      <c r="AG50" s="909"/>
      <c r="AH50" s="909"/>
      <c r="AI50" s="417"/>
      <c r="AJ50" s="1242" t="s">
        <v>46</v>
      </c>
      <c r="AK50" s="94"/>
      <c r="AL50" s="94"/>
      <c r="AM50" s="94"/>
      <c r="AN50" s="94"/>
      <c r="AO50" s="94"/>
      <c r="AQ50" s="1034"/>
      <c r="AR50" s="1034"/>
      <c r="AS50" s="1034"/>
      <c r="AT50" s="1034"/>
      <c r="AU50" s="1034"/>
      <c r="AV50" s="1034"/>
      <c r="AW50" s="1034"/>
      <c r="AX50" s="1034"/>
    </row>
    <row r="51" spans="1:81" s="15" customFormat="1" ht="4.95" customHeight="1" x14ac:dyDescent="0.25">
      <c r="T51" s="407"/>
      <c r="AQ51" s="792"/>
      <c r="AR51" s="792"/>
      <c r="AS51" s="792"/>
      <c r="AT51" s="792"/>
      <c r="AU51" s="213"/>
    </row>
    <row r="52" spans="1:81" s="837" customFormat="1" ht="12.75" customHeight="1" x14ac:dyDescent="0.25">
      <c r="A52" s="940" t="s">
        <v>91</v>
      </c>
      <c r="B52" s="738"/>
      <c r="C52" s="941" t="s">
        <v>203</v>
      </c>
      <c r="D52" s="941"/>
      <c r="E52" s="941"/>
      <c r="F52" s="941"/>
      <c r="G52" s="738" t="s">
        <v>635</v>
      </c>
      <c r="H52" s="942"/>
      <c r="I52" s="1585">
        <f>SignRP</f>
        <v>0</v>
      </c>
      <c r="J52" s="1585"/>
      <c r="K52" s="1585"/>
      <c r="L52" s="1585"/>
      <c r="M52" s="1585"/>
      <c r="N52" s="1585"/>
      <c r="O52" s="1585"/>
      <c r="P52" s="1585"/>
      <c r="Q52" s="1585"/>
      <c r="R52" s="1585"/>
      <c r="S52" s="1585"/>
      <c r="T52" s="1585"/>
      <c r="U52" s="1585"/>
      <c r="V52" s="942"/>
      <c r="W52" s="947" t="s">
        <v>494</v>
      </c>
      <c r="X52" s="942"/>
      <c r="Y52" s="942"/>
      <c r="Z52" s="942"/>
      <c r="AA52" s="942"/>
      <c r="AB52" s="942"/>
      <c r="AC52" s="942"/>
      <c r="AD52" s="942"/>
      <c r="AE52" s="942"/>
      <c r="AF52" s="942"/>
      <c r="AG52" s="944"/>
      <c r="AH52" s="944"/>
      <c r="AI52" s="948"/>
      <c r="AJ52" s="940"/>
      <c r="AK52" s="738"/>
      <c r="AL52" s="738"/>
      <c r="AM52" s="738"/>
      <c r="AN52" s="738"/>
      <c r="AO52" s="738"/>
      <c r="AP52" s="840"/>
      <c r="AQ52" s="796"/>
      <c r="AR52" s="796"/>
      <c r="AS52" s="796"/>
      <c r="AT52" s="796"/>
      <c r="AU52" s="796"/>
      <c r="AV52" s="796"/>
      <c r="AW52" s="796"/>
      <c r="AX52" s="796"/>
      <c r="AY52" s="796"/>
      <c r="AZ52" s="796"/>
      <c r="BA52" s="796"/>
      <c r="BB52" s="840"/>
      <c r="BC52" s="840"/>
    </row>
    <row r="53" spans="1:81" ht="6" customHeight="1" x14ac:dyDescent="0.25">
      <c r="A53" s="15"/>
      <c r="W53" s="19"/>
      <c r="Y53" s="15"/>
      <c r="Z53" s="15"/>
      <c r="AH53" s="15"/>
      <c r="AI53" s="15"/>
      <c r="AJ53" s="15"/>
      <c r="AK53" s="15"/>
      <c r="AL53" s="15"/>
      <c r="AM53" s="15"/>
      <c r="AN53" s="15"/>
      <c r="AO53" s="15"/>
      <c r="AP53" s="27"/>
      <c r="AQ53" s="792"/>
      <c r="AR53" s="792"/>
      <c r="AS53" s="792"/>
      <c r="AT53" s="792"/>
      <c r="AU53" s="213"/>
      <c r="AV53" s="15"/>
      <c r="AW53" s="15"/>
      <c r="AX53" s="15"/>
      <c r="AY53" s="15"/>
      <c r="AZ53" s="15"/>
    </row>
    <row r="54" spans="1:81" s="15" customFormat="1" ht="12.75" customHeight="1" x14ac:dyDescent="0.25">
      <c r="A54" s="1766" t="s">
        <v>255</v>
      </c>
      <c r="B54" s="1766"/>
      <c r="C54" s="1766"/>
      <c r="D54" s="1766"/>
      <c r="E54" s="1766"/>
      <c r="F54" s="1766"/>
      <c r="G54" s="1615"/>
      <c r="H54" s="1613" t="s">
        <v>63</v>
      </c>
      <c r="I54" s="1766"/>
      <c r="J54" s="1766"/>
      <c r="K54" s="1766"/>
      <c r="L54" s="1766"/>
      <c r="M54" s="1766"/>
      <c r="N54" s="1615"/>
      <c r="O54" s="1613" t="s">
        <v>648</v>
      </c>
      <c r="P54" s="1766"/>
      <c r="Q54" s="1766"/>
      <c r="R54" s="1766"/>
      <c r="S54" s="1766"/>
      <c r="T54" s="1766"/>
      <c r="U54" s="1766"/>
      <c r="V54" s="1766"/>
      <c r="W54" s="1766"/>
      <c r="X54" s="1766"/>
      <c r="Y54" s="1766"/>
      <c r="Z54" s="1766"/>
      <c r="AA54" s="1615"/>
      <c r="AB54" s="1613" t="s">
        <v>436</v>
      </c>
      <c r="AC54" s="1766"/>
      <c r="AD54" s="1766"/>
      <c r="AE54" s="1766"/>
      <c r="AF54" s="1766"/>
      <c r="AG54" s="1766"/>
      <c r="AH54" s="1615"/>
      <c r="AI54" s="1767" t="s">
        <v>258</v>
      </c>
      <c r="AJ54" s="1768"/>
      <c r="AK54" s="1768"/>
      <c r="AL54" s="1768"/>
      <c r="AM54" s="1768"/>
      <c r="AN54" s="1768"/>
      <c r="AO54" s="1768"/>
      <c r="AQ54" s="1034"/>
      <c r="AR54" s="1034"/>
      <c r="AS54" s="1034"/>
      <c r="AT54" s="1034"/>
      <c r="AU54" s="175"/>
      <c r="AV54"/>
      <c r="AW54"/>
      <c r="AX54"/>
      <c r="AY54"/>
      <c r="AZ54"/>
      <c r="BA54"/>
      <c r="BB54"/>
      <c r="BC54"/>
      <c r="BD54"/>
      <c r="BE54"/>
      <c r="BF54"/>
      <c r="BG54"/>
      <c r="BH54"/>
      <c r="BI54"/>
      <c r="BJ54"/>
      <c r="BK54"/>
      <c r="BL54"/>
      <c r="BM54"/>
      <c r="BN54"/>
      <c r="BO54"/>
      <c r="BP54"/>
      <c r="BQ54"/>
      <c r="BR54"/>
      <c r="BS54"/>
      <c r="BT54"/>
      <c r="BU54"/>
      <c r="BV54"/>
      <c r="BW54"/>
      <c r="BX54"/>
      <c r="BY54"/>
      <c r="BZ54"/>
      <c r="CA54"/>
      <c r="CB54"/>
      <c r="CC54"/>
    </row>
    <row r="55" spans="1:81" s="15" customFormat="1" ht="12.75" customHeight="1" x14ac:dyDescent="0.25">
      <c r="A55" s="409"/>
      <c r="B55" s="409"/>
      <c r="C55" s="409"/>
      <c r="D55" s="409"/>
      <c r="E55" s="409"/>
      <c r="F55" s="409"/>
      <c r="G55" s="410"/>
      <c r="H55" s="1595" t="s">
        <v>499</v>
      </c>
      <c r="I55" s="1596"/>
      <c r="J55" s="1596"/>
      <c r="K55" s="1596"/>
      <c r="L55" s="1596"/>
      <c r="M55" s="1596"/>
      <c r="N55" s="1597"/>
      <c r="O55" s="1595" t="s">
        <v>35</v>
      </c>
      <c r="P55" s="1596"/>
      <c r="Q55" s="1596"/>
      <c r="R55" s="1596"/>
      <c r="S55" s="1596"/>
      <c r="T55" s="1596"/>
      <c r="U55" s="1596"/>
      <c r="V55" s="1596"/>
      <c r="W55" s="1596"/>
      <c r="X55" s="1596"/>
      <c r="Y55" s="1596"/>
      <c r="Z55" s="1596"/>
      <c r="AA55" s="1597"/>
      <c r="AB55" s="1617" t="s">
        <v>356</v>
      </c>
      <c r="AC55" s="1617"/>
      <c r="AD55" s="1617"/>
      <c r="AE55" s="1617"/>
      <c r="AF55" s="1617"/>
      <c r="AG55" s="1617"/>
      <c r="AH55" s="1618"/>
      <c r="AI55" s="1616" t="s">
        <v>357</v>
      </c>
      <c r="AJ55" s="1617"/>
      <c r="AK55" s="1617"/>
      <c r="AL55" s="1617"/>
      <c r="AM55" s="1617"/>
      <c r="AN55" s="1617"/>
      <c r="AO55" s="1617"/>
      <c r="AQ55" s="1034"/>
      <c r="AR55" s="1034"/>
      <c r="AS55" s="1034"/>
      <c r="AT55" s="1034"/>
      <c r="AU55" s="175"/>
      <c r="AV55"/>
      <c r="AW55"/>
      <c r="AX55"/>
      <c r="AY55"/>
      <c r="AZ55"/>
      <c r="BA55"/>
      <c r="BB55"/>
      <c r="BC55"/>
      <c r="BD55"/>
      <c r="BE55"/>
      <c r="BF55"/>
      <c r="BG55"/>
      <c r="BH55"/>
      <c r="BI55"/>
      <c r="BJ55"/>
      <c r="BK55"/>
      <c r="BL55"/>
      <c r="BM55"/>
      <c r="BN55"/>
      <c r="BO55"/>
      <c r="BP55"/>
      <c r="BQ55"/>
      <c r="BR55"/>
      <c r="BS55"/>
      <c r="BT55"/>
      <c r="BU55"/>
      <c r="BV55"/>
      <c r="BW55"/>
      <c r="BX55"/>
      <c r="BY55"/>
      <c r="BZ55"/>
      <c r="CA55"/>
      <c r="CB55"/>
      <c r="CC55"/>
    </row>
    <row r="56" spans="1:81" s="15" customFormat="1" x14ac:dyDescent="0.25">
      <c r="A56" s="409"/>
      <c r="B56" s="409"/>
      <c r="C56" s="409"/>
      <c r="D56" s="409"/>
      <c r="E56" s="409"/>
      <c r="F56" s="409"/>
      <c r="G56" s="410"/>
      <c r="H56" s="1595"/>
      <c r="I56" s="1596"/>
      <c r="J56" s="1596"/>
      <c r="K56" s="1596"/>
      <c r="L56" s="1596"/>
      <c r="M56" s="1596"/>
      <c r="N56" s="1597"/>
      <c r="O56" s="1595"/>
      <c r="P56" s="1596"/>
      <c r="Q56" s="1596"/>
      <c r="R56" s="1596"/>
      <c r="S56" s="1596"/>
      <c r="T56" s="1596"/>
      <c r="U56" s="1596"/>
      <c r="V56" s="1596"/>
      <c r="W56" s="1596"/>
      <c r="X56" s="1596"/>
      <c r="Y56" s="1596"/>
      <c r="Z56" s="1596"/>
      <c r="AA56" s="1597"/>
      <c r="AB56" s="407"/>
      <c r="AC56" s="407"/>
      <c r="AD56" s="407"/>
      <c r="AE56" s="407"/>
      <c r="AF56" s="407"/>
      <c r="AG56" s="407"/>
      <c r="AH56" s="410"/>
      <c r="AI56" s="407"/>
      <c r="AJ56" s="407"/>
      <c r="AK56" s="407"/>
      <c r="AL56" s="407"/>
      <c r="AM56" s="407"/>
      <c r="AN56" s="407"/>
      <c r="AO56" s="407"/>
      <c r="AQ56" s="1034"/>
      <c r="AR56" s="1034"/>
      <c r="AS56" s="1034"/>
      <c r="AT56" s="1034"/>
      <c r="AU56" s="175"/>
      <c r="AV56"/>
      <c r="AW56"/>
      <c r="AX56"/>
      <c r="AY56"/>
      <c r="AZ56"/>
      <c r="BA56"/>
      <c r="BB56"/>
      <c r="BC56"/>
      <c r="BD56"/>
      <c r="BE56"/>
      <c r="BF56"/>
      <c r="BG56"/>
      <c r="BH56"/>
      <c r="BI56"/>
      <c r="BJ56"/>
      <c r="BK56"/>
      <c r="BL56"/>
      <c r="BM56"/>
      <c r="BN56"/>
      <c r="BO56"/>
      <c r="BP56"/>
      <c r="BQ56"/>
      <c r="BR56"/>
      <c r="BS56"/>
      <c r="BT56"/>
      <c r="BU56"/>
      <c r="BV56"/>
      <c r="BW56"/>
      <c r="BX56"/>
      <c r="BY56"/>
      <c r="BZ56"/>
      <c r="CA56"/>
      <c r="CB56"/>
      <c r="CC56"/>
    </row>
    <row r="57" spans="1:81" s="15" customFormat="1" x14ac:dyDescent="0.25">
      <c r="A57" s="409"/>
      <c r="B57" s="409"/>
      <c r="C57" s="409"/>
      <c r="D57" s="409"/>
      <c r="E57" s="409"/>
      <c r="F57" s="409"/>
      <c r="G57" s="410"/>
      <c r="H57" s="409"/>
      <c r="I57" s="409"/>
      <c r="J57" s="409"/>
      <c r="K57" s="409"/>
      <c r="L57" s="409"/>
      <c r="M57" s="407"/>
      <c r="N57" s="410"/>
      <c r="O57" s="408"/>
      <c r="P57" s="407"/>
      <c r="Q57" s="407"/>
      <c r="R57" s="407"/>
      <c r="S57" s="407"/>
      <c r="T57" s="407"/>
      <c r="U57" s="407"/>
      <c r="V57" s="407"/>
      <c r="W57" s="407"/>
      <c r="X57" s="407"/>
      <c r="Y57" s="407"/>
      <c r="Z57" s="407"/>
      <c r="AA57" s="410"/>
      <c r="AB57" s="407"/>
      <c r="AC57" s="407"/>
      <c r="AD57" s="407"/>
      <c r="AE57" s="407"/>
      <c r="AF57" s="407"/>
      <c r="AG57" s="407"/>
      <c r="AH57" s="410"/>
      <c r="AI57" s="407"/>
      <c r="AJ57" s="407"/>
      <c r="AK57" s="407"/>
      <c r="AL57" s="407"/>
      <c r="AM57" s="407"/>
      <c r="AN57" s="407"/>
      <c r="AO57" s="407"/>
      <c r="AQ57" s="1034"/>
      <c r="AR57" s="1034"/>
      <c r="AS57" s="1034"/>
      <c r="AT57" s="1034"/>
      <c r="AU57" s="175"/>
      <c r="AV57"/>
      <c r="AW57"/>
      <c r="AX57"/>
      <c r="AY57"/>
      <c r="AZ57"/>
      <c r="BA57"/>
      <c r="BB57"/>
      <c r="BC57"/>
      <c r="BD57"/>
      <c r="BE57"/>
      <c r="BF57"/>
      <c r="BG57"/>
      <c r="BH57"/>
      <c r="BI57"/>
      <c r="BJ57"/>
      <c r="BK57"/>
      <c r="BL57"/>
      <c r="BM57"/>
      <c r="BN57"/>
      <c r="BO57"/>
      <c r="BP57"/>
      <c r="BQ57"/>
      <c r="BR57"/>
      <c r="BS57"/>
      <c r="BT57"/>
      <c r="BU57"/>
      <c r="BV57"/>
      <c r="BW57"/>
      <c r="BX57"/>
      <c r="BY57"/>
      <c r="BZ57"/>
      <c r="CA57"/>
      <c r="CB57"/>
      <c r="CC57"/>
    </row>
    <row r="58" spans="1:81" s="15" customFormat="1" x14ac:dyDescent="0.25">
      <c r="A58" s="409"/>
      <c r="B58" s="409"/>
      <c r="C58" s="409"/>
      <c r="D58" s="409"/>
      <c r="E58" s="409"/>
      <c r="F58" s="409"/>
      <c r="G58" s="410"/>
      <c r="H58" s="409"/>
      <c r="I58" s="409"/>
      <c r="J58" s="409"/>
      <c r="K58" s="409"/>
      <c r="L58" s="409"/>
      <c r="M58" s="407"/>
      <c r="N58" s="410"/>
      <c r="O58" s="408"/>
      <c r="P58" s="407"/>
      <c r="Q58" s="407"/>
      <c r="R58" s="407"/>
      <c r="S58" s="407"/>
      <c r="T58" s="407"/>
      <c r="U58" s="407"/>
      <c r="V58" s="407"/>
      <c r="W58" s="407"/>
      <c r="X58" s="407"/>
      <c r="Y58" s="407"/>
      <c r="Z58" s="407"/>
      <c r="AA58" s="410"/>
      <c r="AB58" s="407"/>
      <c r="AC58" s="407"/>
      <c r="AD58" s="407"/>
      <c r="AE58" s="407"/>
      <c r="AF58" s="407"/>
      <c r="AG58" s="407"/>
      <c r="AH58" s="410"/>
      <c r="AI58" s="407"/>
      <c r="AJ58" s="407"/>
      <c r="AK58" s="407"/>
      <c r="AL58" s="407"/>
      <c r="AM58" s="407"/>
      <c r="AN58" s="407"/>
      <c r="AO58" s="407"/>
      <c r="AQ58" s="175"/>
      <c r="AR58" s="175"/>
      <c r="AS58" s="186"/>
      <c r="AT58" s="175"/>
      <c r="AU58" s="175"/>
      <c r="AV58"/>
      <c r="AW58"/>
      <c r="AX58"/>
      <c r="AY58"/>
      <c r="AZ58"/>
      <c r="BA58"/>
      <c r="BB58"/>
      <c r="BC58"/>
      <c r="BD58"/>
      <c r="BE58"/>
      <c r="BF58"/>
      <c r="BG58"/>
      <c r="BH58"/>
      <c r="BI58"/>
      <c r="BJ58"/>
      <c r="BK58"/>
      <c r="BL58"/>
      <c r="BM58"/>
      <c r="BN58"/>
      <c r="BO58"/>
      <c r="BP58"/>
      <c r="BQ58"/>
      <c r="BR58"/>
      <c r="BS58"/>
      <c r="BT58"/>
      <c r="BU58"/>
      <c r="BV58"/>
      <c r="BW58"/>
      <c r="BX58"/>
      <c r="BY58"/>
      <c r="BZ58"/>
      <c r="CA58"/>
      <c r="CB58"/>
      <c r="CC58"/>
    </row>
    <row r="59" spans="1:81" x14ac:dyDescent="0.25">
      <c r="A59" s="416"/>
      <c r="B59" s="416"/>
      <c r="C59" s="416"/>
      <c r="D59" s="416"/>
      <c r="E59" s="416"/>
      <c r="F59" s="416"/>
      <c r="G59" s="416"/>
      <c r="H59" s="18"/>
      <c r="I59" s="416"/>
      <c r="J59" s="416"/>
      <c r="K59" s="416"/>
      <c r="L59" s="416"/>
      <c r="M59" s="416"/>
      <c r="N59" s="416"/>
      <c r="O59" s="18"/>
      <c r="P59" s="416"/>
      <c r="Q59" s="416"/>
      <c r="R59" s="416"/>
      <c r="S59" s="416"/>
      <c r="T59" s="416"/>
      <c r="U59" s="416"/>
      <c r="V59" s="416"/>
      <c r="W59" s="416"/>
      <c r="X59" s="416"/>
      <c r="Y59" s="416"/>
      <c r="Z59" s="416"/>
      <c r="AA59" s="417"/>
      <c r="AB59" s="416"/>
      <c r="AC59" s="416"/>
      <c r="AD59" s="416"/>
      <c r="AE59" s="416"/>
      <c r="AF59" s="416"/>
      <c r="AG59" s="416"/>
      <c r="AH59" s="417"/>
      <c r="AI59" s="416"/>
      <c r="AJ59" s="416"/>
      <c r="AK59" s="416"/>
      <c r="AL59" s="416"/>
      <c r="AM59" s="416"/>
      <c r="AN59" s="416"/>
      <c r="AO59" s="416"/>
      <c r="AP59" s="27"/>
      <c r="AQ59" s="172"/>
      <c r="AR59" s="172"/>
      <c r="AS59" s="172"/>
      <c r="AT59" s="172"/>
      <c r="AU59" s="172"/>
      <c r="AV59" s="27"/>
      <c r="AW59" s="27"/>
      <c r="AX59" s="27"/>
      <c r="AY59" s="27"/>
      <c r="AZ59" s="27"/>
      <c r="BA59" s="27"/>
      <c r="BB59" s="27"/>
      <c r="BC59" s="27"/>
      <c r="BD59" s="27"/>
      <c r="BE59" s="27"/>
      <c r="BF59" s="1003"/>
      <c r="BG59" s="1003"/>
      <c r="BH59" s="1003"/>
      <c r="BI59" s="1003"/>
    </row>
    <row r="60" spans="1:81" s="15" customFormat="1" ht="12.45" customHeight="1" x14ac:dyDescent="0.25">
      <c r="A60" s="19" t="s">
        <v>92</v>
      </c>
      <c r="B60" s="43"/>
      <c r="C60" s="43"/>
      <c r="D60" s="43"/>
      <c r="E60" s="43"/>
      <c r="F60" s="43"/>
      <c r="G60" s="43"/>
      <c r="H60" s="43"/>
      <c r="I60" s="43"/>
      <c r="J60" s="43"/>
      <c r="K60" s="43"/>
      <c r="L60" s="43"/>
      <c r="M60" s="43"/>
      <c r="N60" s="43"/>
      <c r="O60" s="43"/>
      <c r="P60" s="43"/>
      <c r="T60" s="407"/>
      <c r="AQ60" s="213"/>
      <c r="AR60" s="213"/>
      <c r="AS60" s="213"/>
      <c r="AT60" s="213"/>
      <c r="AU60" s="213"/>
    </row>
    <row r="61" spans="1:81" s="15" customFormat="1" ht="12.45" customHeight="1" x14ac:dyDescent="0.25">
      <c r="A61" s="19" t="s">
        <v>358</v>
      </c>
      <c r="B61" s="43"/>
      <c r="C61" s="43"/>
      <c r="D61" s="43"/>
      <c r="E61" s="43"/>
      <c r="F61" s="43"/>
      <c r="G61" s="43"/>
      <c r="H61" s="43"/>
      <c r="I61" s="43"/>
      <c r="J61" s="43"/>
      <c r="K61" s="43"/>
      <c r="L61" s="43"/>
      <c r="M61" s="43"/>
      <c r="N61" s="43"/>
      <c r="O61" s="43"/>
      <c r="P61" s="43"/>
      <c r="T61" s="407"/>
      <c r="AQ61" s="213"/>
      <c r="AR61" s="213"/>
      <c r="AS61" s="213"/>
      <c r="AT61" s="213"/>
      <c r="AU61" s="213"/>
    </row>
    <row r="62" spans="1:81" s="15" customFormat="1" ht="12.45" customHeight="1" x14ac:dyDescent="0.25">
      <c r="A62" s="19" t="s">
        <v>359</v>
      </c>
      <c r="B62" s="43"/>
      <c r="C62" s="43"/>
      <c r="D62" s="43"/>
      <c r="E62" s="43"/>
      <c r="F62" s="43"/>
      <c r="G62" s="43"/>
      <c r="H62" s="43"/>
      <c r="I62" s="43"/>
      <c r="J62" s="43"/>
      <c r="K62" s="43"/>
      <c r="L62" s="43"/>
      <c r="M62" s="43"/>
      <c r="N62" s="43"/>
      <c r="O62" s="43"/>
      <c r="P62" s="43"/>
      <c r="T62" s="407"/>
      <c r="AQ62" s="175"/>
      <c r="AR62" s="175"/>
      <c r="AS62" s="175"/>
      <c r="AT62" s="175"/>
      <c r="AU62" s="175"/>
      <c r="AV62"/>
      <c r="AW62"/>
      <c r="AX62"/>
      <c r="AY62"/>
      <c r="AZ62"/>
      <c r="BA62"/>
    </row>
    <row r="63" spans="1:81" s="15" customFormat="1" ht="12.45" customHeight="1" x14ac:dyDescent="0.25">
      <c r="A63" s="19" t="s">
        <v>178</v>
      </c>
      <c r="B63" s="43"/>
      <c r="C63" s="43"/>
      <c r="D63" s="43"/>
      <c r="E63" s="43"/>
      <c r="F63" s="43"/>
      <c r="G63" s="43"/>
      <c r="H63" s="43"/>
      <c r="I63" s="43"/>
      <c r="J63" s="43"/>
      <c r="K63" s="43"/>
      <c r="L63" s="43"/>
      <c r="M63" s="43"/>
      <c r="N63" s="43"/>
      <c r="O63" s="43"/>
      <c r="P63" s="43"/>
      <c r="T63" s="407"/>
      <c r="AQ63" s="175"/>
      <c r="AR63" s="175"/>
      <c r="AS63" s="175"/>
      <c r="AT63" s="175"/>
      <c r="AU63" s="175"/>
      <c r="AV63"/>
      <c r="AW63"/>
      <c r="AX63"/>
      <c r="AY63"/>
      <c r="AZ63"/>
      <c r="BA63"/>
    </row>
    <row r="64" spans="1:81" s="15" customFormat="1" ht="12.45" customHeight="1" x14ac:dyDescent="0.25">
      <c r="A64" s="19" t="s">
        <v>191</v>
      </c>
      <c r="B64" s="43"/>
      <c r="C64" s="43"/>
      <c r="D64" s="43"/>
      <c r="E64" s="43"/>
      <c r="F64" s="43"/>
      <c r="G64" s="43"/>
      <c r="H64" s="43"/>
      <c r="I64" s="43"/>
      <c r="J64" s="43"/>
      <c r="K64" s="43"/>
      <c r="L64" s="43"/>
      <c r="M64" s="43"/>
      <c r="N64" s="43"/>
      <c r="O64" s="43"/>
      <c r="P64" s="43"/>
      <c r="T64" s="407"/>
      <c r="AQ64" s="175"/>
      <c r="AR64" s="175"/>
      <c r="AS64" s="175"/>
      <c r="AT64" s="175"/>
      <c r="AU64" s="175"/>
      <c r="AV64"/>
      <c r="AW64"/>
      <c r="AX64"/>
      <c r="AY64"/>
      <c r="AZ64"/>
      <c r="BA64"/>
    </row>
    <row r="65" spans="1:53" s="15" customFormat="1" ht="12.45" customHeight="1" x14ac:dyDescent="0.25">
      <c r="A65" s="19" t="s">
        <v>360</v>
      </c>
      <c r="B65" s="43"/>
      <c r="C65" s="43"/>
      <c r="D65" s="43"/>
      <c r="E65" s="43"/>
      <c r="F65" s="43"/>
      <c r="G65" s="43"/>
      <c r="H65" s="43"/>
      <c r="I65" s="43"/>
      <c r="J65" s="43"/>
      <c r="K65" s="43"/>
      <c r="L65" s="43"/>
      <c r="M65" s="43"/>
      <c r="N65" s="43"/>
      <c r="O65" s="43"/>
      <c r="P65" s="43"/>
      <c r="T65" s="407"/>
      <c r="AQ65" s="175"/>
      <c r="AR65" s="175"/>
      <c r="AS65" s="175"/>
      <c r="AT65" s="175"/>
      <c r="AU65" s="175"/>
      <c r="AV65"/>
      <c r="AW65"/>
      <c r="AX65"/>
      <c r="AY65"/>
      <c r="AZ65"/>
      <c r="BA65"/>
    </row>
  </sheetData>
  <sheetProtection password="EC30" sheet="1" objects="1" scenarios="1" insertRows="0"/>
  <mergeCells count="117">
    <mergeCell ref="AC29:AG29"/>
    <mergeCell ref="AH29:AJ29"/>
    <mergeCell ref="AC30:AG30"/>
    <mergeCell ref="AH30:AJ30"/>
    <mergeCell ref="AH22:AJ22"/>
    <mergeCell ref="P24:U24"/>
    <mergeCell ref="P32:U32"/>
    <mergeCell ref="P40:U40"/>
    <mergeCell ref="AQ38:AU39"/>
    <mergeCell ref="AP38:AP39"/>
    <mergeCell ref="AC45:AG45"/>
    <mergeCell ref="A45:C45"/>
    <mergeCell ref="AQ35:AU36"/>
    <mergeCell ref="AQ37:AU37"/>
    <mergeCell ref="AQ43:AU43"/>
    <mergeCell ref="AK30:AO30"/>
    <mergeCell ref="AC37:AG37"/>
    <mergeCell ref="D37:U37"/>
    <mergeCell ref="D45:U45"/>
    <mergeCell ref="A30:C30"/>
    <mergeCell ref="D30:U30"/>
    <mergeCell ref="A5:G5"/>
    <mergeCell ref="AK22:AO22"/>
    <mergeCell ref="A29:C29"/>
    <mergeCell ref="A37:C37"/>
    <mergeCell ref="Y30:AB30"/>
    <mergeCell ref="V30:X30"/>
    <mergeCell ref="AQ40:AU42"/>
    <mergeCell ref="A8:G8"/>
    <mergeCell ref="A9:G9"/>
    <mergeCell ref="AH6:AO6"/>
    <mergeCell ref="A33:C35"/>
    <mergeCell ref="A41:C43"/>
    <mergeCell ref="A38:C38"/>
    <mergeCell ref="D38:U38"/>
    <mergeCell ref="D40:I40"/>
    <mergeCell ref="J40:O40"/>
    <mergeCell ref="V38:X38"/>
    <mergeCell ref="AK29:AO29"/>
    <mergeCell ref="M6:AG6"/>
    <mergeCell ref="AC21:AG21"/>
    <mergeCell ref="AC22:AG22"/>
    <mergeCell ref="AH17:AJ17"/>
    <mergeCell ref="AH18:AJ18"/>
    <mergeCell ref="A21:C21"/>
    <mergeCell ref="A2:G2"/>
    <mergeCell ref="H2:J2"/>
    <mergeCell ref="D3:G3"/>
    <mergeCell ref="A4:G4"/>
    <mergeCell ref="AB9:AI9"/>
    <mergeCell ref="AI54:AO54"/>
    <mergeCell ref="AH37:AJ37"/>
    <mergeCell ref="AK37:AO37"/>
    <mergeCell ref="AB54:AH54"/>
    <mergeCell ref="W2:AA2"/>
    <mergeCell ref="AH4:AO4"/>
    <mergeCell ref="M5:AG5"/>
    <mergeCell ref="AH5:AO5"/>
    <mergeCell ref="AH2:AO2"/>
    <mergeCell ref="AH3:AO3"/>
    <mergeCell ref="R2:V2"/>
    <mergeCell ref="L2:Q2"/>
    <mergeCell ref="AJ49:AO49"/>
    <mergeCell ref="H8:AI8"/>
    <mergeCell ref="H9:K9"/>
    <mergeCell ref="L9:N9"/>
    <mergeCell ref="D24:I24"/>
    <mergeCell ref="A12:AO14"/>
    <mergeCell ref="V46:X46"/>
    <mergeCell ref="O55:AA56"/>
    <mergeCell ref="AB55:AH55"/>
    <mergeCell ref="AI55:AO55"/>
    <mergeCell ref="V29:X29"/>
    <mergeCell ref="V37:X37"/>
    <mergeCell ref="D21:U21"/>
    <mergeCell ref="D22:U22"/>
    <mergeCell ref="J24:O24"/>
    <mergeCell ref="D32:I32"/>
    <mergeCell ref="J32:O32"/>
    <mergeCell ref="I52:U52"/>
    <mergeCell ref="A54:G54"/>
    <mergeCell ref="H54:N54"/>
    <mergeCell ref="H55:N56"/>
    <mergeCell ref="O54:AA54"/>
    <mergeCell ref="V21:X21"/>
    <mergeCell ref="V22:X22"/>
    <mergeCell ref="Y29:AB29"/>
    <mergeCell ref="AH38:AJ38"/>
    <mergeCell ref="AK45:AO45"/>
    <mergeCell ref="AH21:AJ21"/>
    <mergeCell ref="A22:C22"/>
    <mergeCell ref="D29:U29"/>
    <mergeCell ref="A25:C27"/>
    <mergeCell ref="B6:G6"/>
    <mergeCell ref="A46:C46"/>
    <mergeCell ref="I3:AG4"/>
    <mergeCell ref="Y45:AB45"/>
    <mergeCell ref="AH45:AJ45"/>
    <mergeCell ref="AK38:AO38"/>
    <mergeCell ref="Y46:AB46"/>
    <mergeCell ref="AC46:AG46"/>
    <mergeCell ref="AH46:AJ46"/>
    <mergeCell ref="AK46:AO46"/>
    <mergeCell ref="AC38:AG38"/>
    <mergeCell ref="Y38:AB38"/>
    <mergeCell ref="V45:X45"/>
    <mergeCell ref="D46:U46"/>
    <mergeCell ref="Y37:AB37"/>
    <mergeCell ref="Y17:AB17"/>
    <mergeCell ref="Y18:AB18"/>
    <mergeCell ref="Y19:AB19"/>
    <mergeCell ref="Y21:AB21"/>
    <mergeCell ref="Y22:AB22"/>
    <mergeCell ref="AK17:AO17"/>
    <mergeCell ref="AC17:AG17"/>
    <mergeCell ref="AC18:AG18"/>
    <mergeCell ref="AK21:AO21"/>
  </mergeCells>
  <phoneticPr fontId="43" type="noConversion"/>
  <conditionalFormatting sqref="AK16:AO16 A24:D24 J24 P24 A5:AO8 A25 AH21 V21 A21:A22 D21:D22 A53:AO53 A60:AO65 A10:AO15 AJ9:AO9 A9:AB9 A48:AO51 D25:O25 AK17 AK44:AO44 AK36:AO36 AK18:AO20 AC19:AJ20 A16:AA16 AC16:AG16 A28:AA28 AC23:AO28 V24:AA25 A36:AA36 AC31:AJ36 AC39:AJ44 A23:AA23 D26:AA27 A47:AA47 AC47:AO47 A39:AA39 V40:AA41 A31:AA31 D34:AA35 V32:AA33 AH17:AH18 AC17:AC18 A20:AA20 A17:Y19 A46 D46 D42:AA43 A44:D44 P44:AA44 AH3:AO4 A3:H4">
    <cfRule type="expression" dxfId="331" priority="80" stopIfTrue="1">
      <formula>langue="nl"</formula>
    </cfRule>
  </conditionalFormatting>
  <conditionalFormatting sqref="A2:J2 AH2:AO2">
    <cfRule type="expression" dxfId="330" priority="81" stopIfTrue="1">
      <formula>langue="nl"</formula>
    </cfRule>
  </conditionalFormatting>
  <conditionalFormatting sqref="A40:D40 J40 A41 D41:O41 AK39:AO43">
    <cfRule type="expression" dxfId="329" priority="78" stopIfTrue="1">
      <formula>langue="nl"</formula>
    </cfRule>
  </conditionalFormatting>
  <conditionalFormatting sqref="A32:D32 J32 A33 D33:O33 AK31:AO35">
    <cfRule type="expression" dxfId="328" priority="79" stopIfTrue="1">
      <formula>langue="nl"</formula>
    </cfRule>
  </conditionalFormatting>
  <conditionalFormatting sqref="AC21">
    <cfRule type="expression" dxfId="327" priority="71" stopIfTrue="1">
      <formula>langue="nl"</formula>
    </cfRule>
  </conditionalFormatting>
  <conditionalFormatting sqref="A29:A30 D29:D30">
    <cfRule type="expression" dxfId="326" priority="58" stopIfTrue="1">
      <formula>langue="nl"</formula>
    </cfRule>
  </conditionalFormatting>
  <conditionalFormatting sqref="A37:A38 D37:D38">
    <cfRule type="expression" dxfId="325" priority="46" stopIfTrue="1">
      <formula>langue="nl"</formula>
    </cfRule>
  </conditionalFormatting>
  <conditionalFormatting sqref="R2 L2 W2">
    <cfRule type="expression" dxfId="324" priority="40" stopIfTrue="1">
      <formula>L2&lt;&gt;TypeChantier</formula>
    </cfRule>
  </conditionalFormatting>
  <conditionalFormatting sqref="AH22 V22">
    <cfRule type="expression" dxfId="323" priority="26" stopIfTrue="1">
      <formula>langue="nl"</formula>
    </cfRule>
  </conditionalFormatting>
  <conditionalFormatting sqref="AC22">
    <cfRule type="expression" dxfId="322" priority="24" stopIfTrue="1">
      <formula>langue="nl"</formula>
    </cfRule>
  </conditionalFormatting>
  <conditionalFormatting sqref="AK21:AK22">
    <cfRule type="expression" dxfId="321" priority="23" stopIfTrue="1">
      <formula>langue="nl"</formula>
    </cfRule>
  </conditionalFormatting>
  <conditionalFormatting sqref="AH29 V29">
    <cfRule type="expression" dxfId="320" priority="22" stopIfTrue="1">
      <formula>langue="nl"</formula>
    </cfRule>
  </conditionalFormatting>
  <conditionalFormatting sqref="AC29">
    <cfRule type="expression" dxfId="319" priority="21" stopIfTrue="1">
      <formula>langue="nl"</formula>
    </cfRule>
  </conditionalFormatting>
  <conditionalFormatting sqref="AK29">
    <cfRule type="expression" dxfId="318" priority="20" stopIfTrue="1">
      <formula>langue="nl"</formula>
    </cfRule>
  </conditionalFormatting>
  <conditionalFormatting sqref="AH30 V30">
    <cfRule type="expression" dxfId="317" priority="19" stopIfTrue="1">
      <formula>langue="nl"</formula>
    </cfRule>
  </conditionalFormatting>
  <conditionalFormatting sqref="AC30">
    <cfRule type="expression" dxfId="316" priority="18" stopIfTrue="1">
      <formula>langue="nl"</formula>
    </cfRule>
  </conditionalFormatting>
  <conditionalFormatting sqref="AK30">
    <cfRule type="expression" dxfId="315" priority="17" stopIfTrue="1">
      <formula>langue="nl"</formula>
    </cfRule>
  </conditionalFormatting>
  <conditionalFormatting sqref="AH37 V37">
    <cfRule type="expression" dxfId="314" priority="16" stopIfTrue="1">
      <formula>langue="nl"</formula>
    </cfRule>
  </conditionalFormatting>
  <conditionalFormatting sqref="AC37">
    <cfRule type="expression" dxfId="313" priority="15" stopIfTrue="1">
      <formula>langue="nl"</formula>
    </cfRule>
  </conditionalFormatting>
  <conditionalFormatting sqref="AK37">
    <cfRule type="expression" dxfId="312" priority="14" stopIfTrue="1">
      <formula>langue="nl"</formula>
    </cfRule>
  </conditionalFormatting>
  <conditionalFormatting sqref="AH38 V38">
    <cfRule type="expression" dxfId="311" priority="13" stopIfTrue="1">
      <formula>langue="nl"</formula>
    </cfRule>
  </conditionalFormatting>
  <conditionalFormatting sqref="AC38">
    <cfRule type="expression" dxfId="310" priority="12" stopIfTrue="1">
      <formula>langue="nl"</formula>
    </cfRule>
  </conditionalFormatting>
  <conditionalFormatting sqref="AK38">
    <cfRule type="expression" dxfId="309" priority="11" stopIfTrue="1">
      <formula>langue="nl"</formula>
    </cfRule>
  </conditionalFormatting>
  <conditionalFormatting sqref="AH46 V46">
    <cfRule type="expression" dxfId="308" priority="10" stopIfTrue="1">
      <formula>langue="nl"</formula>
    </cfRule>
  </conditionalFormatting>
  <conditionalFormatting sqref="AC45:AC46">
    <cfRule type="expression" dxfId="307" priority="9" stopIfTrue="1">
      <formula>langue="nl"</formula>
    </cfRule>
  </conditionalFormatting>
  <conditionalFormatting sqref="AK45:AK46">
    <cfRule type="expression" dxfId="306" priority="8" stopIfTrue="1">
      <formula>langue="nl"</formula>
    </cfRule>
  </conditionalFormatting>
  <conditionalFormatting sqref="A45">
    <cfRule type="expression" dxfId="305" priority="7" stopIfTrue="1">
      <formula>langue="nl"</formula>
    </cfRule>
  </conditionalFormatting>
  <conditionalFormatting sqref="D45">
    <cfRule type="expression" dxfId="304" priority="6" stopIfTrue="1">
      <formula>langue="nl"</formula>
    </cfRule>
  </conditionalFormatting>
  <conditionalFormatting sqref="AH45 V45">
    <cfRule type="expression" dxfId="303" priority="5" stopIfTrue="1">
      <formula>langue="nl"</formula>
    </cfRule>
  </conditionalFormatting>
  <conditionalFormatting sqref="P32">
    <cfRule type="expression" dxfId="302" priority="2" stopIfTrue="1">
      <formula>langue="nl"</formula>
    </cfRule>
  </conditionalFormatting>
  <conditionalFormatting sqref="P40">
    <cfRule type="expression" dxfId="301" priority="1" stopIfTrue="1">
      <formula>langue="nl"</formula>
    </cfRule>
  </conditionalFormatting>
  <pageMargins left="0.39370078740157483" right="0" top="0.39370078740157483" bottom="0.59055118110236227" header="0" footer="0"/>
  <pageSetup paperSize="9" fitToHeight="0" orientation="portrait" r:id="rId1"/>
  <headerFooter alignWithMargins="0"/>
  <rowBreaks count="1" manualBreakCount="1">
    <brk id="65" max="40" man="1"/>
  </rowBreaks>
  <ignoredErrors>
    <ignoredError sqref="I52" unlockedFormula="1"/>
  </ignoredErrors>
  <drawing r:id="rId2"/>
  <legacyDrawing r:id="rId3"/>
  <oleObjects>
    <mc:AlternateContent xmlns:mc="http://schemas.openxmlformats.org/markup-compatibility/2006">
      <mc:Choice Requires="x14">
        <oleObject progId="Document" shapeId="9225" r:id="rId4">
          <objectPr defaultSize="0" autoPict="0" r:id="rId5">
            <anchor moveWithCells="1">
              <from>
                <xdr:col>0</xdr:col>
                <xdr:colOff>68580</xdr:colOff>
                <xdr:row>67</xdr:row>
                <xdr:rowOff>0</xdr:rowOff>
              </from>
              <to>
                <xdr:col>40</xdr:col>
                <xdr:colOff>0</xdr:colOff>
                <xdr:row>124</xdr:row>
                <xdr:rowOff>137160</xdr:rowOff>
              </to>
            </anchor>
          </objectPr>
        </oleObject>
      </mc:Choice>
      <mc:Fallback>
        <oleObject progId="Document" shapeId="9225" r:id="rId4"/>
      </mc:Fallback>
    </mc:AlternateContent>
  </oleObject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euil9">
    <pageSetUpPr fitToPage="1"/>
  </sheetPr>
  <dimension ref="A1:CC115"/>
  <sheetViews>
    <sheetView topLeftCell="A40" zoomScaleNormal="100" zoomScaleSheetLayoutView="122" workbookViewId="0">
      <selection activeCell="AS117" sqref="AS117"/>
    </sheetView>
  </sheetViews>
  <sheetFormatPr baseColWidth="10" defaultColWidth="11.44140625" defaultRowHeight="13.2" x14ac:dyDescent="0.25"/>
  <cols>
    <col min="1" max="41" width="2.44140625" customWidth="1"/>
    <col min="42" max="42" width="9.44140625" customWidth="1"/>
    <col min="43" max="43" width="7.5546875" style="175" customWidth="1"/>
    <col min="44" max="44" width="4.5546875" style="175" customWidth="1"/>
    <col min="45" max="45" width="12.5546875" style="237" customWidth="1"/>
    <col min="46" max="46" width="8.109375" style="175" customWidth="1"/>
    <col min="47" max="47" width="7.5546875" style="175" customWidth="1"/>
    <col min="48" max="48" width="3" customWidth="1"/>
    <col min="49" max="49" width="3.5546875" customWidth="1"/>
    <col min="50" max="50" width="8.88671875" customWidth="1"/>
    <col min="51" max="51" width="6.5546875" customWidth="1"/>
    <col min="52" max="52" width="9.88671875" customWidth="1"/>
    <col min="53" max="53" width="2.5546875" customWidth="1"/>
    <col min="54" max="55" width="8.109375" customWidth="1"/>
    <col min="56" max="56" width="12.44140625" customWidth="1"/>
  </cols>
  <sheetData>
    <row r="1" spans="1:71" ht="13.35" customHeight="1" x14ac:dyDescent="0.25">
      <c r="A1" t="str">
        <f>données!A5</f>
        <v>version 2021 (1)</v>
      </c>
      <c r="AP1" s="125"/>
      <c r="AQ1" s="224"/>
      <c r="AR1" s="224"/>
      <c r="AS1" s="232"/>
      <c r="AT1" s="224"/>
      <c r="AU1" s="224"/>
      <c r="AV1" s="125"/>
      <c r="AW1" s="125"/>
      <c r="AX1" s="125"/>
      <c r="AY1" s="125"/>
      <c r="AZ1" s="125"/>
      <c r="BA1" s="125"/>
      <c r="BB1" s="125"/>
      <c r="BC1" s="125"/>
      <c r="BD1" s="125"/>
      <c r="BE1" s="125"/>
      <c r="BF1" s="49"/>
      <c r="BG1" s="49"/>
      <c r="BH1" s="49"/>
      <c r="BI1" s="49"/>
      <c r="BJ1" s="49"/>
      <c r="BK1" s="49"/>
      <c r="BL1" s="49"/>
      <c r="BM1" s="49"/>
      <c r="BN1" s="49"/>
      <c r="BO1" s="49"/>
      <c r="BP1" s="49"/>
      <c r="BQ1" s="49"/>
      <c r="BR1" s="49"/>
      <c r="BS1" s="49"/>
    </row>
    <row r="2" spans="1:71" x14ac:dyDescent="0.25">
      <c r="A2" s="1620" t="s">
        <v>100</v>
      </c>
      <c r="B2" s="1620"/>
      <c r="C2" s="1620"/>
      <c r="D2" s="1620"/>
      <c r="E2" s="1620"/>
      <c r="F2" s="1620"/>
      <c r="G2" s="1780"/>
      <c r="H2" s="1519" t="s">
        <v>97</v>
      </c>
      <c r="I2" s="1520"/>
      <c r="J2" s="1520"/>
      <c r="K2" s="269"/>
      <c r="L2" s="1647" t="s">
        <v>488</v>
      </c>
      <c r="M2" s="1647"/>
      <c r="N2" s="1647"/>
      <c r="O2" s="1647"/>
      <c r="P2" s="1647"/>
      <c r="Q2" s="1647"/>
      <c r="R2" s="1647" t="s">
        <v>484</v>
      </c>
      <c r="S2" s="1647"/>
      <c r="T2" s="1647"/>
      <c r="U2" s="1647"/>
      <c r="V2" s="1647"/>
      <c r="W2" s="1647" t="s">
        <v>489</v>
      </c>
      <c r="X2" s="1647"/>
      <c r="Y2" s="1647"/>
      <c r="Z2" s="1647"/>
      <c r="AA2" s="1647"/>
      <c r="AB2" s="1133" t="s">
        <v>42</v>
      </c>
      <c r="AC2" s="119"/>
      <c r="AD2" s="119"/>
      <c r="AE2" s="119"/>
      <c r="AF2" s="119"/>
      <c r="AG2" s="1134"/>
      <c r="AH2" s="1621" t="s">
        <v>101</v>
      </c>
      <c r="AI2" s="1622"/>
      <c r="AJ2" s="1622"/>
      <c r="AK2" s="1622"/>
      <c r="AL2" s="1622"/>
      <c r="AM2" s="1622"/>
      <c r="AN2" s="1622"/>
      <c r="AO2" s="1622"/>
      <c r="AP2" s="20"/>
      <c r="AQ2" s="216"/>
      <c r="AR2" s="213"/>
      <c r="AS2" s="175"/>
    </row>
    <row r="3" spans="1:71" ht="12.75" customHeight="1" x14ac:dyDescent="0.25">
      <c r="A3" s="1123" t="s">
        <v>137</v>
      </c>
      <c r="B3" s="1123"/>
      <c r="C3" s="1123"/>
      <c r="D3" s="1744">
        <f>données!D7</f>
        <v>0</v>
      </c>
      <c r="E3" s="1744"/>
      <c r="F3" s="1744"/>
      <c r="G3" s="1779"/>
      <c r="H3" s="269" t="s">
        <v>141</v>
      </c>
      <c r="I3" s="1701">
        <f>données!$J$7</f>
        <v>0</v>
      </c>
      <c r="J3" s="1701"/>
      <c r="K3" s="1701"/>
      <c r="L3" s="1701"/>
      <c r="M3" s="1701"/>
      <c r="N3" s="1701"/>
      <c r="O3" s="1701"/>
      <c r="P3" s="1701"/>
      <c r="Q3" s="1701"/>
      <c r="R3" s="1701"/>
      <c r="S3" s="1701"/>
      <c r="T3" s="1701"/>
      <c r="U3" s="1701"/>
      <c r="V3" s="1701"/>
      <c r="W3" s="1701"/>
      <c r="X3" s="1701"/>
      <c r="Y3" s="1701"/>
      <c r="Z3" s="1701"/>
      <c r="AA3" s="1701"/>
      <c r="AB3" s="1701"/>
      <c r="AC3" s="1701"/>
      <c r="AD3" s="1701"/>
      <c r="AE3" s="1701"/>
      <c r="AF3" s="1701"/>
      <c r="AG3" s="1702"/>
      <c r="AH3" s="1743">
        <f>données!$AI$7</f>
        <v>0</v>
      </c>
      <c r="AI3" s="1744"/>
      <c r="AJ3" s="1744"/>
      <c r="AK3" s="1744"/>
      <c r="AL3" s="1744"/>
      <c r="AM3" s="1744"/>
      <c r="AN3" s="1744"/>
      <c r="AO3" s="1744"/>
      <c r="AP3" s="15"/>
      <c r="AQ3" s="213"/>
      <c r="AR3" s="214"/>
      <c r="AS3" s="175"/>
    </row>
    <row r="4" spans="1:71" x14ac:dyDescent="0.25">
      <c r="A4" s="1724">
        <f>données!A8</f>
        <v>0</v>
      </c>
      <c r="B4" s="1724"/>
      <c r="C4" s="1724"/>
      <c r="D4" s="1724"/>
      <c r="E4" s="1724"/>
      <c r="F4" s="1724"/>
      <c r="G4" s="1725"/>
      <c r="H4" s="269" t="s">
        <v>138</v>
      </c>
      <c r="I4" s="1703"/>
      <c r="J4" s="1703"/>
      <c r="K4" s="1703"/>
      <c r="L4" s="1703"/>
      <c r="M4" s="1703"/>
      <c r="N4" s="1703"/>
      <c r="O4" s="1703"/>
      <c r="P4" s="1703"/>
      <c r="Q4" s="1703"/>
      <c r="R4" s="1703"/>
      <c r="S4" s="1703"/>
      <c r="T4" s="1703"/>
      <c r="U4" s="1703"/>
      <c r="V4" s="1703"/>
      <c r="W4" s="1703"/>
      <c r="X4" s="1703"/>
      <c r="Y4" s="1703"/>
      <c r="Z4" s="1703"/>
      <c r="AA4" s="1703"/>
      <c r="AB4" s="1703"/>
      <c r="AC4" s="1703"/>
      <c r="AD4" s="1703"/>
      <c r="AE4" s="1703"/>
      <c r="AF4" s="1703"/>
      <c r="AG4" s="1704"/>
      <c r="AH4" s="1755">
        <f>données!$AI$8</f>
        <v>0</v>
      </c>
      <c r="AI4" s="1756"/>
      <c r="AJ4" s="1756"/>
      <c r="AK4" s="1756"/>
      <c r="AL4" s="1756"/>
      <c r="AM4" s="1756"/>
      <c r="AN4" s="1756"/>
      <c r="AO4" s="1756"/>
      <c r="AP4" s="15"/>
      <c r="AQ4" s="213"/>
      <c r="AR4" s="214"/>
      <c r="AS4" s="175"/>
    </row>
    <row r="5" spans="1:71" ht="12.15" customHeight="1" x14ac:dyDescent="0.25">
      <c r="A5" s="1724">
        <f>données!A9</f>
        <v>0</v>
      </c>
      <c r="B5" s="1724"/>
      <c r="C5" s="1724"/>
      <c r="D5" s="1724"/>
      <c r="E5" s="1724"/>
      <c r="F5" s="1724"/>
      <c r="G5" s="1725"/>
      <c r="H5" s="269" t="s">
        <v>140</v>
      </c>
      <c r="I5" s="269"/>
      <c r="J5" s="269"/>
      <c r="K5" s="269"/>
      <c r="L5" s="269"/>
      <c r="M5" s="1695">
        <f>données!$M$9</f>
        <v>0</v>
      </c>
      <c r="N5" s="1695"/>
      <c r="O5" s="1695"/>
      <c r="P5" s="1695"/>
      <c r="Q5" s="1695"/>
      <c r="R5" s="1695"/>
      <c r="S5" s="1695"/>
      <c r="T5" s="1695"/>
      <c r="U5" s="1695"/>
      <c r="V5" s="1695"/>
      <c r="W5" s="1695"/>
      <c r="X5" s="1695"/>
      <c r="Y5" s="1695"/>
      <c r="Z5" s="1695"/>
      <c r="AA5" s="1695"/>
      <c r="AB5" s="1695"/>
      <c r="AC5" s="1695"/>
      <c r="AD5" s="1695"/>
      <c r="AE5" s="1695"/>
      <c r="AF5" s="1695"/>
      <c r="AG5" s="1696"/>
      <c r="AH5" s="1755">
        <f>données!$AI$9</f>
        <v>0</v>
      </c>
      <c r="AI5" s="1756"/>
      <c r="AJ5" s="1756"/>
      <c r="AK5" s="1756"/>
      <c r="AL5" s="1756"/>
      <c r="AM5" s="1756"/>
      <c r="AN5" s="1756"/>
      <c r="AO5" s="1756"/>
      <c r="AP5" s="15"/>
      <c r="AQ5" s="213"/>
      <c r="AR5" s="214"/>
      <c r="AS5" s="175"/>
    </row>
    <row r="6" spans="1:71" x14ac:dyDescent="0.25">
      <c r="A6" s="1123" t="s">
        <v>138</v>
      </c>
      <c r="B6" s="1726">
        <f>données!B10</f>
        <v>0</v>
      </c>
      <c r="C6" s="1726"/>
      <c r="D6" s="1726"/>
      <c r="E6" s="1726"/>
      <c r="F6" s="1726"/>
      <c r="G6" s="1727"/>
      <c r="H6" s="269" t="s">
        <v>139</v>
      </c>
      <c r="I6" s="269"/>
      <c r="J6" s="269"/>
      <c r="K6" s="269"/>
      <c r="L6" s="119"/>
      <c r="M6" s="1728">
        <f>données!$M$10</f>
        <v>0</v>
      </c>
      <c r="N6" s="1728"/>
      <c r="O6" s="1728"/>
      <c r="P6" s="1728"/>
      <c r="Q6" s="1728"/>
      <c r="R6" s="1728"/>
      <c r="S6" s="1728"/>
      <c r="T6" s="1728"/>
      <c r="U6" s="1728"/>
      <c r="V6" s="1728"/>
      <c r="W6" s="1728"/>
      <c r="X6" s="1728"/>
      <c r="Y6" s="1728"/>
      <c r="Z6" s="1728"/>
      <c r="AA6" s="1728"/>
      <c r="AB6" s="1728"/>
      <c r="AC6" s="1728"/>
      <c r="AD6" s="1728"/>
      <c r="AE6" s="1728"/>
      <c r="AF6" s="1728"/>
      <c r="AG6" s="1729"/>
      <c r="AH6" s="1755" t="str">
        <f>IF(données!$AI$10=0,"",données!$AI$10)</f>
        <v/>
      </c>
      <c r="AI6" s="1756"/>
      <c r="AJ6" s="1756"/>
      <c r="AK6" s="1756"/>
      <c r="AL6" s="1756"/>
      <c r="AM6" s="1756"/>
      <c r="AN6" s="1756"/>
      <c r="AO6" s="1756"/>
      <c r="AP6" s="15"/>
      <c r="AQ6" s="213"/>
      <c r="AR6" s="217"/>
      <c r="AS6" s="213"/>
      <c r="AT6" s="213"/>
      <c r="AU6" s="213"/>
      <c r="AV6" s="15"/>
      <c r="AW6" s="15"/>
      <c r="AX6" s="15"/>
      <c r="AY6" s="15"/>
    </row>
    <row r="7" spans="1:71" ht="11.1" customHeight="1" x14ac:dyDescent="0.25">
      <c r="A7" s="6"/>
      <c r="B7" s="6"/>
      <c r="C7" s="6"/>
      <c r="D7" s="6"/>
      <c r="E7" s="6"/>
      <c r="F7" s="6"/>
      <c r="G7" s="5"/>
      <c r="H7" s="18"/>
      <c r="I7" s="6"/>
      <c r="J7" s="6"/>
      <c r="K7" s="6"/>
      <c r="L7" s="6"/>
      <c r="M7" s="6"/>
      <c r="N7" s="6"/>
      <c r="O7" s="6"/>
      <c r="P7" s="6"/>
      <c r="Q7" s="6"/>
      <c r="R7" s="6"/>
      <c r="S7" s="6"/>
      <c r="T7" s="6"/>
      <c r="U7" s="6"/>
      <c r="V7" s="6"/>
      <c r="W7" s="6"/>
      <c r="X7" s="6"/>
      <c r="Y7" s="6"/>
      <c r="Z7" s="6"/>
      <c r="AA7" s="6"/>
      <c r="AB7" s="6"/>
      <c r="AC7" s="6"/>
      <c r="AD7" s="6"/>
      <c r="AE7" s="6"/>
      <c r="AF7" s="6"/>
      <c r="AG7" s="6"/>
      <c r="AH7" s="176"/>
      <c r="AI7" s="6"/>
      <c r="AJ7" s="6"/>
      <c r="AK7" s="6"/>
      <c r="AL7" s="6"/>
      <c r="AM7" s="6"/>
      <c r="AN7" s="6"/>
      <c r="AO7" s="6"/>
      <c r="AP7" s="125"/>
      <c r="AQ7" s="224"/>
      <c r="AR7" s="224"/>
      <c r="AS7" s="232"/>
      <c r="AT7" s="224"/>
      <c r="AU7" s="224"/>
      <c r="AV7" s="125"/>
      <c r="AW7" s="125"/>
      <c r="AX7" s="125"/>
      <c r="AY7" s="125"/>
      <c r="AZ7" s="125"/>
      <c r="BA7" s="125"/>
      <c r="BB7" s="125"/>
      <c r="BC7" s="125"/>
      <c r="BD7" s="125"/>
      <c r="BE7" s="125"/>
      <c r="BF7" s="49"/>
      <c r="BG7" s="49"/>
      <c r="BH7" s="49"/>
      <c r="BI7" s="49"/>
      <c r="BJ7" s="49"/>
      <c r="BK7" s="49"/>
      <c r="BL7" s="49"/>
      <c r="BM7" s="49"/>
      <c r="BN7" s="49"/>
      <c r="BO7" s="49"/>
      <c r="BP7" s="49"/>
      <c r="BQ7" s="49"/>
      <c r="BR7" s="49"/>
      <c r="BS7" s="49"/>
    </row>
    <row r="8" spans="1:71" ht="21" x14ac:dyDescent="0.4">
      <c r="A8" s="1771" t="str">
        <f>'dv1'!A10:E10</f>
        <v>Ed. 2017</v>
      </c>
      <c r="B8" s="1771"/>
      <c r="C8" s="1771"/>
      <c r="D8" s="1771"/>
      <c r="E8" s="1771"/>
      <c r="F8" s="1771"/>
      <c r="G8" s="1636"/>
      <c r="H8" s="2173" t="s">
        <v>184</v>
      </c>
      <c r="I8" s="2174"/>
      <c r="J8" s="2174"/>
      <c r="K8" s="2174"/>
      <c r="L8" s="2174"/>
      <c r="M8" s="2174"/>
      <c r="N8" s="2174"/>
      <c r="O8" s="2174"/>
      <c r="P8" s="2174"/>
      <c r="Q8" s="2174"/>
      <c r="R8" s="2174"/>
      <c r="S8" s="2174"/>
      <c r="T8" s="2174"/>
      <c r="U8" s="2174"/>
      <c r="V8" s="2174"/>
      <c r="W8" s="2174"/>
      <c r="X8" s="2174"/>
      <c r="Y8" s="2174"/>
      <c r="Z8" s="2174"/>
      <c r="AA8" s="2174"/>
      <c r="AB8" s="2174"/>
      <c r="AC8" s="2174"/>
      <c r="AD8" s="2174"/>
      <c r="AE8" s="2174"/>
      <c r="AF8" s="2174"/>
      <c r="AG8" s="2174"/>
      <c r="AH8" s="2174"/>
      <c r="AI8" s="2175"/>
      <c r="AJ8" s="118" t="s">
        <v>550</v>
      </c>
      <c r="AK8" s="2"/>
      <c r="AL8" s="98"/>
      <c r="AM8" s="98"/>
      <c r="AN8" s="98"/>
      <c r="AO8" s="98"/>
      <c r="AP8" s="130"/>
      <c r="AQ8" s="224"/>
      <c r="AR8" s="224"/>
      <c r="AS8" s="232"/>
      <c r="AT8" s="226"/>
      <c r="AU8" s="226"/>
      <c r="AV8" s="50"/>
      <c r="AW8" s="126"/>
      <c r="AX8" s="50"/>
      <c r="AY8" s="131"/>
      <c r="AZ8" s="130"/>
      <c r="BA8" s="125"/>
      <c r="BB8" s="127"/>
      <c r="BC8" s="125"/>
      <c r="BD8" s="125"/>
      <c r="BE8" s="125"/>
      <c r="BF8" s="49"/>
      <c r="BG8" s="49"/>
      <c r="BH8" s="49"/>
      <c r="BI8" s="49"/>
      <c r="BJ8" s="49"/>
      <c r="BK8" s="49"/>
      <c r="BL8" s="49"/>
      <c r="BM8" s="49"/>
      <c r="BN8" s="49"/>
      <c r="BO8" s="49"/>
      <c r="BP8" s="49"/>
      <c r="BQ8" s="49"/>
      <c r="BR8" s="49"/>
      <c r="BS8" s="49"/>
    </row>
    <row r="9" spans="1:71" x14ac:dyDescent="0.25">
      <c r="A9" s="1617" t="str">
        <f>'dv1'!A11:F11</f>
        <v>(SLRB/MT 2017)</v>
      </c>
      <c r="B9" s="1617"/>
      <c r="C9" s="1617"/>
      <c r="D9" s="1617"/>
      <c r="E9" s="1617"/>
      <c r="F9" s="1617"/>
      <c r="G9" s="1618"/>
      <c r="H9" s="1930" t="s">
        <v>134</v>
      </c>
      <c r="I9" s="1929"/>
      <c r="J9" s="1929"/>
      <c r="K9" s="1929"/>
      <c r="L9" s="1905"/>
      <c r="M9" s="1905"/>
      <c r="N9" s="1905"/>
      <c r="O9" s="2188" t="s">
        <v>3</v>
      </c>
      <c r="P9" s="2188"/>
      <c r="Q9" s="2188"/>
      <c r="R9" s="2188"/>
      <c r="S9" s="2188"/>
      <c r="T9" s="2188"/>
      <c r="U9" s="2188"/>
      <c r="V9" s="2188"/>
      <c r="W9" s="2188"/>
      <c r="X9" s="2188"/>
      <c r="Y9" s="2188"/>
      <c r="Z9" s="2188"/>
      <c r="AA9" s="2130">
        <f>DateRP</f>
        <v>0</v>
      </c>
      <c r="AB9" s="2130"/>
      <c r="AC9" s="2130"/>
      <c r="AD9" s="2130"/>
      <c r="AE9" s="2130"/>
      <c r="AF9" s="2130"/>
      <c r="AG9" s="2130"/>
      <c r="AH9" s="2130"/>
      <c r="AI9" s="2131"/>
      <c r="AJ9" s="41"/>
      <c r="AK9" s="15"/>
      <c r="AL9" s="15"/>
      <c r="AM9" s="15"/>
      <c r="AN9" s="15"/>
      <c r="AO9" s="15"/>
      <c r="AP9" s="50"/>
      <c r="AQ9" s="224"/>
      <c r="AR9" s="224"/>
      <c r="AS9" s="232"/>
      <c r="AT9" s="227"/>
      <c r="AU9" s="227"/>
      <c r="AV9" s="50"/>
      <c r="AW9" s="50"/>
      <c r="AX9" s="132"/>
      <c r="AY9" s="125"/>
      <c r="AZ9" s="125"/>
      <c r="BA9" s="125"/>
      <c r="BB9" s="125"/>
      <c r="BC9" s="125"/>
      <c r="BD9" s="125"/>
      <c r="BE9" s="125"/>
      <c r="BF9" s="49"/>
      <c r="BG9" s="49"/>
      <c r="BH9" s="49"/>
      <c r="BI9" s="49"/>
      <c r="BJ9" s="49"/>
      <c r="BK9" s="49"/>
      <c r="BL9" s="49"/>
      <c r="BM9" s="49"/>
      <c r="BN9" s="49"/>
      <c r="BO9" s="49"/>
      <c r="BP9" s="49"/>
      <c r="BQ9" s="49"/>
      <c r="BR9" s="49"/>
      <c r="BS9" s="49"/>
    </row>
    <row r="10" spans="1:71" ht="4.6500000000000004" customHeight="1" x14ac:dyDescent="0.25">
      <c r="A10" s="35"/>
      <c r="B10" s="8"/>
      <c r="C10" s="8"/>
      <c r="D10" s="8"/>
      <c r="E10" s="8"/>
      <c r="F10" s="8"/>
      <c r="G10" s="8"/>
      <c r="H10" s="106"/>
      <c r="I10" s="8"/>
      <c r="J10" s="8"/>
      <c r="K10" s="8"/>
      <c r="L10" s="8"/>
      <c r="M10" s="8"/>
      <c r="N10" s="8"/>
      <c r="O10" s="8"/>
      <c r="P10" s="8"/>
      <c r="Q10" s="58"/>
      <c r="R10" s="8"/>
      <c r="S10" s="8"/>
      <c r="T10" s="8"/>
      <c r="U10" s="8"/>
      <c r="V10" s="8"/>
      <c r="W10" s="8"/>
      <c r="X10" s="8"/>
      <c r="Y10" s="8"/>
      <c r="Z10" s="8"/>
      <c r="AA10" s="40"/>
      <c r="AB10" s="8"/>
      <c r="AC10" s="8"/>
      <c r="AD10" s="8"/>
      <c r="AE10" s="8"/>
      <c r="AF10" s="8"/>
      <c r="AG10" s="8"/>
      <c r="AH10" s="8"/>
      <c r="AI10" s="8"/>
      <c r="AJ10" s="42"/>
      <c r="AK10" s="6"/>
      <c r="AL10" s="6"/>
      <c r="AM10" s="6"/>
      <c r="AN10" s="6"/>
      <c r="AO10" s="6"/>
      <c r="AP10" s="125"/>
      <c r="AQ10" s="227"/>
      <c r="AR10" s="224"/>
      <c r="AS10" s="232"/>
      <c r="AT10" s="227"/>
      <c r="AU10" s="227"/>
      <c r="AV10" s="50"/>
      <c r="AW10" s="50"/>
      <c r="AX10" s="132"/>
      <c r="AY10" s="125"/>
      <c r="AZ10" s="125"/>
      <c r="BA10" s="125"/>
      <c r="BB10" s="125"/>
      <c r="BC10" s="125"/>
      <c r="BD10" s="125"/>
      <c r="BE10" s="125"/>
      <c r="BF10" s="49"/>
      <c r="BG10" s="49"/>
      <c r="BH10" s="49"/>
      <c r="BI10" s="49"/>
      <c r="BJ10" s="49"/>
      <c r="BK10" s="49"/>
      <c r="BL10" s="49"/>
      <c r="BM10" s="49"/>
      <c r="BN10" s="49"/>
      <c r="BO10" s="49"/>
      <c r="BP10" s="49"/>
      <c r="BQ10" s="49"/>
      <c r="BR10" s="49"/>
      <c r="BS10" s="49"/>
    </row>
    <row r="11" spans="1:71" ht="8.1" customHeight="1" x14ac:dyDescent="0.25">
      <c r="AP11" s="125"/>
      <c r="AQ11" s="224"/>
      <c r="AR11" s="224"/>
      <c r="AS11" s="232"/>
      <c r="AT11" s="227"/>
      <c r="AU11" s="227"/>
      <c r="AV11" s="50"/>
      <c r="AW11" s="50"/>
      <c r="AX11" s="132"/>
      <c r="AY11" s="125"/>
      <c r="AZ11" s="125"/>
      <c r="BA11" s="125"/>
      <c r="BB11" s="125"/>
      <c r="BC11" s="125"/>
      <c r="BD11" s="125"/>
      <c r="BE11" s="125"/>
      <c r="BF11" s="49"/>
      <c r="BG11" s="49"/>
      <c r="BH11" s="49"/>
      <c r="BI11" s="49"/>
      <c r="BJ11" s="49"/>
      <c r="BK11" s="49"/>
      <c r="BL11" s="49"/>
      <c r="BM11" s="49"/>
      <c r="BN11" s="49"/>
      <c r="BO11" s="49"/>
      <c r="BP11" s="49"/>
      <c r="BQ11" s="49"/>
      <c r="BR11" s="49"/>
      <c r="BS11" s="49"/>
    </row>
    <row r="12" spans="1:71" ht="12.75" customHeight="1" x14ac:dyDescent="0.25">
      <c r="C12" s="729" t="s">
        <v>272</v>
      </c>
      <c r="D12" s="728"/>
      <c r="E12" s="728"/>
      <c r="F12" s="728"/>
      <c r="G12" s="728"/>
      <c r="H12" s="728"/>
      <c r="I12" s="728"/>
      <c r="J12" s="728"/>
      <c r="K12" s="728"/>
      <c r="L12" s="728"/>
      <c r="M12" s="728"/>
      <c r="N12" s="728"/>
      <c r="O12" s="728"/>
      <c r="P12" s="728"/>
      <c r="Q12" s="728"/>
      <c r="R12" s="728"/>
      <c r="S12" s="728"/>
      <c r="T12" s="728"/>
      <c r="U12" s="728"/>
      <c r="V12" s="728"/>
      <c r="W12" s="728"/>
      <c r="X12" s="728"/>
      <c r="Y12" s="728"/>
      <c r="Z12" s="728"/>
      <c r="AA12" s="728"/>
      <c r="AB12" s="728"/>
      <c r="AC12" s="728"/>
      <c r="AD12" s="728"/>
      <c r="AE12" s="728"/>
      <c r="AF12" s="728"/>
      <c r="AG12" s="728"/>
      <c r="AH12" s="728"/>
      <c r="AI12" s="728"/>
      <c r="AJ12" s="728"/>
      <c r="AK12" s="728"/>
      <c r="AL12" s="728"/>
      <c r="AM12" s="728"/>
      <c r="AN12" s="728"/>
      <c r="AO12" s="728"/>
      <c r="AP12" s="125"/>
      <c r="AQ12" s="224"/>
      <c r="AR12" s="224"/>
      <c r="AS12" s="232"/>
      <c r="AT12" s="227"/>
      <c r="AU12" s="227"/>
      <c r="AV12" s="50"/>
      <c r="AW12" s="50"/>
      <c r="AX12" s="132"/>
      <c r="AY12" s="125"/>
      <c r="AZ12" s="125"/>
      <c r="BA12" s="125"/>
      <c r="BB12" s="125"/>
      <c r="BC12" s="125"/>
      <c r="BD12" s="125"/>
      <c r="BE12" s="125"/>
      <c r="BF12" s="49"/>
      <c r="BG12" s="49"/>
      <c r="BH12" s="49"/>
      <c r="BI12" s="49"/>
      <c r="BJ12" s="49"/>
      <c r="BK12" s="49"/>
      <c r="BL12" s="49"/>
      <c r="BM12" s="49"/>
      <c r="BN12" s="49"/>
      <c r="BO12" s="49"/>
      <c r="BP12" s="49"/>
      <c r="BQ12" s="49"/>
      <c r="BR12" s="49"/>
      <c r="BS12" s="49"/>
    </row>
    <row r="13" spans="1:71" ht="12.75" customHeight="1" x14ac:dyDescent="0.4">
      <c r="C13" s="729" t="s">
        <v>273</v>
      </c>
      <c r="D13" s="729"/>
      <c r="E13" s="729"/>
      <c r="F13" s="729"/>
      <c r="G13" s="729"/>
      <c r="H13" s="729"/>
      <c r="I13" s="729"/>
      <c r="J13" s="729"/>
      <c r="K13" s="729"/>
      <c r="L13" s="729"/>
      <c r="M13" s="729"/>
      <c r="N13" s="729"/>
      <c r="O13" s="729"/>
      <c r="P13" s="729"/>
      <c r="Q13" s="729"/>
      <c r="R13" s="729"/>
      <c r="S13" s="729"/>
      <c r="T13" s="729"/>
      <c r="U13" s="729"/>
      <c r="V13" s="729"/>
      <c r="W13" s="729"/>
      <c r="X13" s="729"/>
      <c r="Y13" s="729"/>
      <c r="Z13" s="729"/>
      <c r="AA13" s="729"/>
      <c r="AB13" s="729"/>
      <c r="AC13" s="729"/>
      <c r="AD13" s="729"/>
      <c r="AE13" s="729"/>
      <c r="AF13" s="729"/>
      <c r="AG13" s="729"/>
      <c r="AH13" s="729"/>
      <c r="AI13" s="729"/>
      <c r="AJ13" s="729"/>
      <c r="AK13" s="729"/>
      <c r="AL13" s="729"/>
      <c r="AM13" s="729"/>
      <c r="AN13" s="729"/>
      <c r="AO13" s="729"/>
      <c r="AP13" s="125"/>
      <c r="AQ13" s="224"/>
      <c r="AR13" s="224"/>
      <c r="AT13" s="227"/>
      <c r="AU13" s="227"/>
      <c r="AV13" s="50"/>
      <c r="AW13" s="50"/>
      <c r="AX13" s="132"/>
      <c r="AY13" s="125"/>
      <c r="AZ13" s="125"/>
      <c r="BA13" s="125"/>
      <c r="BB13" s="125"/>
      <c r="BC13" s="127"/>
      <c r="BD13" s="125"/>
      <c r="BE13" s="125"/>
      <c r="BF13" s="49"/>
      <c r="BG13" s="49"/>
      <c r="BH13" s="49"/>
      <c r="BI13" s="49"/>
      <c r="BJ13" s="49"/>
      <c r="BK13" s="49"/>
      <c r="BL13" s="49"/>
      <c r="BM13" s="49"/>
      <c r="BN13" s="49"/>
      <c r="BO13" s="49"/>
      <c r="BP13" s="49"/>
      <c r="BQ13" s="49"/>
      <c r="BR13" s="49"/>
      <c r="BS13" s="49"/>
    </row>
    <row r="14" spans="1:71" s="297" customFormat="1" ht="12.75" customHeight="1" x14ac:dyDescent="0.4">
      <c r="C14" s="2187" t="s">
        <v>710</v>
      </c>
      <c r="D14" s="2187"/>
      <c r="E14" s="2187"/>
      <c r="F14" s="2187"/>
      <c r="G14" s="2187"/>
      <c r="H14" s="2187"/>
      <c r="I14" s="2187"/>
      <c r="J14" s="2187"/>
      <c r="K14" s="2187"/>
      <c r="L14" s="2187"/>
      <c r="M14" s="2187"/>
      <c r="N14" s="2187"/>
      <c r="O14" s="2187"/>
      <c r="P14" s="2187"/>
      <c r="Q14" s="2187"/>
      <c r="R14" s="2187"/>
      <c r="S14" s="2187"/>
      <c r="T14" s="2187"/>
      <c r="U14" s="2187"/>
      <c r="V14" s="2187"/>
      <c r="W14" s="2187"/>
      <c r="X14" s="2187"/>
      <c r="Y14" s="2187"/>
      <c r="Z14" s="2187"/>
      <c r="AA14" s="2187"/>
      <c r="AB14" s="2187"/>
      <c r="AC14" s="2189"/>
      <c r="AD14" s="2189"/>
      <c r="AE14" s="2189"/>
      <c r="AF14" s="2189"/>
      <c r="AG14" s="2189"/>
      <c r="AH14" s="2189"/>
      <c r="AI14" s="2189"/>
      <c r="AJ14" s="2189"/>
      <c r="AK14" s="2189"/>
      <c r="AL14" s="2189"/>
      <c r="AM14" s="2199" t="s">
        <v>519</v>
      </c>
      <c r="AN14" s="2199"/>
      <c r="AO14" s="2199"/>
      <c r="AP14" s="125"/>
      <c r="AQ14" s="224"/>
      <c r="AR14" s="224"/>
      <c r="AS14" s="237"/>
      <c r="AT14" s="227"/>
      <c r="AU14" s="227"/>
      <c r="AV14" s="301"/>
      <c r="AW14" s="301"/>
      <c r="AX14" s="132"/>
      <c r="AY14" s="125"/>
      <c r="AZ14" s="125"/>
      <c r="BA14" s="125"/>
      <c r="BB14" s="125"/>
      <c r="BC14" s="127"/>
      <c r="BD14" s="125"/>
      <c r="BE14" s="125"/>
      <c r="BF14" s="49"/>
      <c r="BG14" s="49"/>
      <c r="BH14" s="49"/>
      <c r="BI14" s="49"/>
      <c r="BJ14" s="49"/>
      <c r="BK14" s="49"/>
      <c r="BL14" s="49"/>
      <c r="BM14" s="49"/>
      <c r="BN14" s="49"/>
      <c r="BO14" s="49"/>
      <c r="BP14" s="49"/>
      <c r="BQ14" s="49"/>
      <c r="BR14" s="49"/>
      <c r="BS14" s="49"/>
    </row>
    <row r="15" spans="1:71" ht="13.35" customHeight="1" x14ac:dyDescent="0.25">
      <c r="C15" s="2187" t="s">
        <v>657</v>
      </c>
      <c r="D15" s="2187"/>
      <c r="E15" s="2187"/>
      <c r="F15" s="2187"/>
      <c r="G15" s="2187"/>
      <c r="H15" s="2187"/>
      <c r="I15" s="2187"/>
      <c r="J15" s="2187"/>
      <c r="K15" s="2187"/>
      <c r="L15" s="2187"/>
      <c r="M15" s="2187"/>
      <c r="N15" s="2187"/>
      <c r="O15" s="2187"/>
      <c r="P15" s="2187"/>
      <c r="Q15" s="2187"/>
      <c r="R15" s="2187"/>
      <c r="S15" s="2187"/>
      <c r="T15" s="2187"/>
      <c r="U15" s="2187"/>
      <c r="V15" s="2187"/>
      <c r="W15" s="2187"/>
      <c r="X15" s="2187"/>
      <c r="Y15" s="2187"/>
      <c r="Z15" s="2187"/>
      <c r="AA15" s="2187"/>
      <c r="AB15" s="2187"/>
      <c r="AC15" s="2187"/>
      <c r="AD15" s="2187"/>
      <c r="AE15" s="2187"/>
      <c r="AF15" s="2187"/>
      <c r="AG15" s="2187"/>
      <c r="AH15" s="2187"/>
      <c r="AI15" s="2190">
        <f>MIN(MAX(50,ROUND(0.02%*données!P15,2)),500)</f>
        <v>50</v>
      </c>
      <c r="AJ15" s="2190"/>
      <c r="AK15" s="2190"/>
      <c r="AL15" s="2190"/>
      <c r="AM15" s="2190"/>
      <c r="AN15" s="302" t="s">
        <v>145</v>
      </c>
      <c r="AO15" s="302" t="s">
        <v>44</v>
      </c>
      <c r="AP15" s="125"/>
      <c r="AQ15" s="323"/>
      <c r="AR15" s="224"/>
      <c r="AS15" s="232"/>
      <c r="AT15" s="224"/>
      <c r="AU15" s="224"/>
      <c r="AV15" s="125"/>
      <c r="AW15" s="125"/>
      <c r="AX15" s="125"/>
      <c r="AY15" s="125"/>
      <c r="AZ15" s="125"/>
      <c r="BA15" s="125"/>
      <c r="BB15" s="125"/>
      <c r="BC15" s="125"/>
      <c r="BD15" s="125"/>
      <c r="BE15" s="125"/>
      <c r="BF15" s="49"/>
      <c r="BG15" s="49"/>
      <c r="BH15" s="49"/>
      <c r="BI15" s="49"/>
      <c r="BJ15" s="49"/>
      <c r="BK15" s="49"/>
      <c r="BL15" s="49"/>
      <c r="BM15" s="49"/>
      <c r="BN15" s="49"/>
      <c r="BO15" s="49"/>
      <c r="BP15" s="49"/>
      <c r="BQ15" s="49"/>
      <c r="BR15" s="49"/>
      <c r="BS15" s="49"/>
    </row>
    <row r="16" spans="1:71" ht="12.75" customHeight="1" x14ac:dyDescent="0.25">
      <c r="C16" s="269" t="s">
        <v>588</v>
      </c>
      <c r="E16" s="1"/>
      <c r="AP16" s="125"/>
      <c r="AQ16" s="224"/>
      <c r="AR16" s="227"/>
      <c r="AS16" s="232"/>
      <c r="AT16" s="227"/>
      <c r="AU16" s="227"/>
      <c r="AV16" s="50"/>
      <c r="AW16" s="125"/>
      <c r="AX16" s="50"/>
      <c r="AY16" s="50"/>
      <c r="AZ16" s="50"/>
      <c r="BA16" s="50"/>
      <c r="BB16" s="50"/>
      <c r="BC16" s="50"/>
      <c r="BD16" s="125"/>
      <c r="BE16" s="125"/>
      <c r="BF16" s="49"/>
      <c r="BG16" s="49"/>
      <c r="BH16" s="49"/>
      <c r="BI16" s="49"/>
      <c r="BJ16" s="49"/>
      <c r="BK16" s="49"/>
      <c r="BL16" s="49"/>
      <c r="BM16" s="49"/>
      <c r="BN16" s="49"/>
      <c r="BO16" s="49"/>
      <c r="BP16" s="49"/>
      <c r="BQ16" s="49"/>
      <c r="BR16" s="49"/>
      <c r="BS16" s="49"/>
    </row>
    <row r="17" spans="1:71" s="49" customFormat="1" ht="8.1" customHeight="1" x14ac:dyDescent="0.25">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303"/>
      <c r="AE17" s="303"/>
      <c r="AF17" s="303"/>
      <c r="AG17" s="303"/>
      <c r="AH17" s="303"/>
      <c r="AI17" s="303"/>
      <c r="AJ17" s="303"/>
      <c r="AK17" s="303"/>
      <c r="AL17" s="303"/>
      <c r="AM17" s="303"/>
      <c r="AN17" s="303"/>
      <c r="AO17" s="303"/>
      <c r="AP17" s="125"/>
      <c r="AQ17" s="224"/>
      <c r="AR17" s="227"/>
      <c r="AS17" s="232"/>
      <c r="AT17" s="227"/>
      <c r="AU17" s="227"/>
      <c r="AV17" s="301"/>
      <c r="AW17" s="301"/>
      <c r="AX17" s="133"/>
      <c r="AY17" s="301"/>
      <c r="AZ17" s="301"/>
      <c r="BA17" s="301"/>
      <c r="BB17" s="301"/>
      <c r="BC17" s="301"/>
      <c r="BD17" s="125"/>
      <c r="BE17" s="125"/>
    </row>
    <row r="18" spans="1:71" ht="12.75" customHeight="1" x14ac:dyDescent="0.25">
      <c r="C18" s="1054" t="s">
        <v>658</v>
      </c>
      <c r="D18" s="1054"/>
      <c r="E18" s="1054"/>
      <c r="F18" s="1054"/>
      <c r="G18" s="1054"/>
      <c r="H18" s="1054"/>
      <c r="I18" s="1054"/>
      <c r="J18" s="1054"/>
      <c r="K18" s="1054"/>
      <c r="L18" s="1054"/>
      <c r="M18" s="1054"/>
      <c r="N18" s="1054"/>
      <c r="O18" s="1054"/>
      <c r="P18" s="1054"/>
      <c r="Q18" s="1054"/>
      <c r="R18" s="1054"/>
      <c r="S18" s="1054"/>
      <c r="T18" s="1054"/>
      <c r="U18" s="1054"/>
      <c r="V18" s="1054"/>
      <c r="W18" s="1054"/>
      <c r="X18" s="1054"/>
      <c r="Y18" s="1054"/>
      <c r="Z18" s="1054"/>
      <c r="AA18" s="1054"/>
      <c r="AB18" s="1054"/>
      <c r="AC18" s="1054"/>
      <c r="AD18" s="1054"/>
      <c r="AE18" s="1054"/>
      <c r="AF18" s="1054"/>
      <c r="AG18" s="1054"/>
      <c r="AH18" s="1054"/>
      <c r="AI18" s="1054"/>
      <c r="AJ18" s="1054"/>
      <c r="AK18" s="1054"/>
      <c r="AL18" s="1415"/>
      <c r="AM18" s="1414"/>
      <c r="AN18" s="1414"/>
      <c r="AO18" s="1414"/>
      <c r="AP18" s="125" t="s">
        <v>316</v>
      </c>
      <c r="AQ18" s="224"/>
      <c r="AR18" s="224"/>
      <c r="AS18" s="232"/>
      <c r="AT18" s="224"/>
      <c r="AU18" s="224"/>
      <c r="AV18" s="125"/>
      <c r="AW18" s="125"/>
      <c r="AX18" s="125"/>
      <c r="AY18" s="125"/>
      <c r="AZ18" s="125"/>
      <c r="BA18" s="125"/>
      <c r="BB18" s="125"/>
      <c r="BC18" s="125"/>
      <c r="BD18" s="125"/>
      <c r="BE18" s="125"/>
      <c r="BF18" s="49"/>
      <c r="BG18" s="49"/>
      <c r="BH18" s="49"/>
      <c r="BI18" s="49"/>
      <c r="BJ18" s="49"/>
      <c r="BK18" s="49"/>
      <c r="BL18" s="49"/>
      <c r="BM18" s="49"/>
      <c r="BN18" s="49"/>
      <c r="BO18" s="49"/>
      <c r="BP18" s="49"/>
      <c r="BQ18" s="49"/>
      <c r="BR18" s="49"/>
      <c r="BS18" s="49"/>
    </row>
    <row r="19" spans="1:71" ht="12.75" customHeight="1" x14ac:dyDescent="0.25">
      <c r="C19" s="2207"/>
      <c r="D19" s="2207"/>
      <c r="E19" s="2207"/>
      <c r="F19" s="2207"/>
      <c r="G19" s="2207"/>
      <c r="H19" s="2207"/>
      <c r="I19" s="2207"/>
      <c r="J19" s="2207"/>
      <c r="K19" s="2207"/>
      <c r="L19" s="2207"/>
      <c r="M19" s="2207"/>
      <c r="N19" s="2207"/>
      <c r="O19" s="300" t="s">
        <v>274</v>
      </c>
      <c r="P19" s="300"/>
      <c r="Q19" s="300"/>
      <c r="W19" s="324"/>
      <c r="X19" s="324"/>
      <c r="Y19" s="324"/>
      <c r="Z19" s="324"/>
      <c r="AA19" s="324"/>
      <c r="AB19" s="324"/>
      <c r="AC19" s="324"/>
      <c r="AD19" s="324"/>
      <c r="AE19" s="324"/>
      <c r="AF19" s="324"/>
      <c r="AG19" s="324"/>
      <c r="AH19" s="324"/>
      <c r="AI19" s="324"/>
      <c r="AJ19" s="324"/>
      <c r="AK19" s="324"/>
      <c r="AL19" s="324"/>
      <c r="AM19" s="324"/>
      <c r="AN19" s="324"/>
      <c r="AO19" s="324"/>
      <c r="AP19" s="125"/>
      <c r="AQ19" s="224"/>
      <c r="AR19" s="224"/>
      <c r="AS19" s="232"/>
      <c r="AT19" s="224"/>
      <c r="AU19" s="224"/>
      <c r="AV19" s="125"/>
      <c r="AW19" s="125"/>
      <c r="AX19" s="125"/>
      <c r="AY19" s="125"/>
      <c r="AZ19" s="125"/>
      <c r="BA19" s="125"/>
      <c r="BB19" s="125"/>
      <c r="BC19" s="125"/>
      <c r="BD19" s="125"/>
      <c r="BE19" s="125"/>
      <c r="BF19" s="49"/>
      <c r="BG19" s="49"/>
      <c r="BH19" s="49"/>
      <c r="BI19" s="49"/>
      <c r="BJ19" s="49"/>
      <c r="BK19" s="49"/>
      <c r="BL19" s="49"/>
      <c r="BM19" s="49"/>
      <c r="BN19" s="49"/>
      <c r="BO19" s="49"/>
      <c r="BP19" s="49"/>
      <c r="BQ19" s="49"/>
      <c r="BR19" s="49"/>
      <c r="BS19" s="49"/>
    </row>
    <row r="20" spans="1:71" s="297" customFormat="1" ht="8.1" customHeight="1" x14ac:dyDescent="0.25">
      <c r="C20" s="298"/>
      <c r="D20" s="298"/>
      <c r="E20" s="298"/>
      <c r="F20" s="298"/>
      <c r="G20" s="325"/>
      <c r="H20" s="325"/>
      <c r="I20" s="325"/>
      <c r="J20" s="325"/>
      <c r="K20" s="325"/>
      <c r="L20" s="325"/>
      <c r="M20" s="325"/>
      <c r="N20" s="325"/>
      <c r="O20" s="325"/>
      <c r="P20" s="325"/>
      <c r="Q20" s="325"/>
      <c r="R20" s="325"/>
      <c r="S20" s="303"/>
      <c r="T20" s="300"/>
      <c r="U20" s="300"/>
      <c r="V20" s="300"/>
      <c r="W20" s="324"/>
      <c r="X20" s="324"/>
      <c r="Y20" s="324"/>
      <c r="Z20" s="324"/>
      <c r="AA20" s="324"/>
      <c r="AB20" s="324"/>
      <c r="AC20" s="324"/>
      <c r="AD20" s="324"/>
      <c r="AE20" s="324"/>
      <c r="AF20" s="324"/>
      <c r="AG20" s="324"/>
      <c r="AH20" s="324"/>
      <c r="AI20" s="324"/>
      <c r="AJ20" s="324"/>
      <c r="AK20" s="324"/>
      <c r="AL20" s="324"/>
      <c r="AM20" s="324"/>
      <c r="AN20" s="324"/>
      <c r="AO20" s="324"/>
      <c r="AP20" s="125"/>
      <c r="AQ20" s="224"/>
      <c r="AR20" s="224"/>
      <c r="AS20" s="232"/>
      <c r="AT20" s="224"/>
      <c r="AU20" s="224"/>
      <c r="AV20" s="125"/>
      <c r="AW20" s="125"/>
      <c r="AX20" s="125"/>
      <c r="AY20" s="125"/>
      <c r="AZ20" s="125"/>
      <c r="BA20" s="125"/>
      <c r="BB20" s="125"/>
      <c r="BC20" s="125"/>
      <c r="BD20" s="125"/>
      <c r="BE20" s="125"/>
      <c r="BF20" s="49"/>
      <c r="BG20" s="49"/>
      <c r="BH20" s="49"/>
      <c r="BI20" s="49"/>
      <c r="BJ20" s="49"/>
      <c r="BK20" s="49"/>
      <c r="BL20" s="49"/>
      <c r="BM20" s="49"/>
      <c r="BN20" s="49"/>
      <c r="BO20" s="49"/>
      <c r="BP20" s="49"/>
      <c r="BQ20" s="49"/>
      <c r="BR20" s="49"/>
      <c r="BS20" s="49"/>
    </row>
    <row r="21" spans="1:71" ht="12.75" customHeight="1" x14ac:dyDescent="0.25">
      <c r="C21" s="2205" t="s">
        <v>598</v>
      </c>
      <c r="D21" s="2205"/>
      <c r="E21" s="2205"/>
      <c r="F21" s="2205"/>
      <c r="G21" s="2205"/>
      <c r="H21" s="2205"/>
      <c r="I21" s="2205"/>
      <c r="J21" s="2205"/>
      <c r="K21" s="2205"/>
      <c r="L21" s="2205"/>
      <c r="M21" s="2205"/>
      <c r="N21" s="2205"/>
      <c r="O21" s="2205"/>
      <c r="P21" s="2205"/>
      <c r="Q21" s="2205"/>
      <c r="R21" s="2205"/>
      <c r="S21" s="2205"/>
      <c r="T21" s="2205"/>
      <c r="U21" s="2205"/>
      <c r="V21" s="2205"/>
      <c r="W21" s="2205"/>
      <c r="X21" s="2205"/>
      <c r="Y21" s="2205"/>
      <c r="Z21" s="2205"/>
      <c r="AA21" s="2205"/>
      <c r="AB21" s="2205"/>
      <c r="AC21" s="2205"/>
      <c r="AD21" s="2205"/>
      <c r="AE21" s="2205"/>
      <c r="AF21" s="2205"/>
      <c r="AG21" s="2205"/>
      <c r="AH21" s="2205"/>
      <c r="AI21" s="2205"/>
      <c r="AJ21" s="2205"/>
      <c r="AK21" s="2205"/>
      <c r="AL21" s="2205"/>
      <c r="AM21" s="2205"/>
      <c r="AN21" s="2205"/>
      <c r="AO21" s="2205"/>
      <c r="AP21" s="125"/>
      <c r="AQ21" s="224"/>
      <c r="AR21" s="224"/>
      <c r="AS21" s="232"/>
      <c r="AT21" s="224"/>
      <c r="AU21" s="224"/>
      <c r="AV21" s="125"/>
      <c r="AW21" s="125"/>
      <c r="AX21" s="125"/>
      <c r="AY21" s="125"/>
      <c r="AZ21" s="125"/>
      <c r="BA21" s="125"/>
      <c r="BB21" s="125"/>
      <c r="BC21" s="125"/>
      <c r="BD21" s="125"/>
      <c r="BE21" s="125"/>
      <c r="BF21" s="49"/>
      <c r="BG21" s="49"/>
      <c r="BH21" s="49"/>
      <c r="BI21" s="49"/>
      <c r="BJ21" s="49"/>
      <c r="BK21" s="49"/>
      <c r="BL21" s="49"/>
      <c r="BM21" s="49"/>
      <c r="BN21" s="49"/>
      <c r="BO21" s="49"/>
      <c r="BP21" s="49"/>
      <c r="BQ21" s="49"/>
      <c r="BR21" s="49"/>
      <c r="BS21" s="49"/>
    </row>
    <row r="22" spans="1:71" s="66" customFormat="1" ht="12.75" customHeight="1" x14ac:dyDescent="0.25">
      <c r="C22" s="301" t="s">
        <v>275</v>
      </c>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c r="AE22" s="299"/>
      <c r="AF22" s="299"/>
      <c r="AG22" s="299"/>
      <c r="AH22" s="299"/>
      <c r="AI22" s="299"/>
      <c r="AJ22" s="299"/>
      <c r="AK22" s="299"/>
      <c r="AL22" s="299"/>
      <c r="AM22" s="299"/>
      <c r="AN22" s="299"/>
      <c r="AO22" s="299"/>
      <c r="AP22" s="134"/>
      <c r="AQ22" s="233"/>
      <c r="AR22" s="233"/>
      <c r="AS22" s="232"/>
      <c r="AT22" s="233"/>
      <c r="AU22" s="233"/>
      <c r="AV22" s="134"/>
      <c r="AW22" s="134"/>
      <c r="AX22" s="134"/>
      <c r="AY22" s="134"/>
      <c r="AZ22" s="134"/>
      <c r="BA22" s="134"/>
      <c r="BB22" s="134"/>
      <c r="BC22" s="134"/>
      <c r="BD22" s="134"/>
      <c r="BE22" s="134"/>
      <c r="BF22" s="128"/>
      <c r="BG22" s="128"/>
      <c r="BH22" s="128"/>
      <c r="BI22" s="128"/>
      <c r="BJ22" s="128"/>
      <c r="BK22" s="128"/>
      <c r="BL22" s="128"/>
      <c r="BM22" s="128"/>
      <c r="BN22" s="128"/>
      <c r="BO22" s="128"/>
      <c r="BP22" s="128"/>
      <c r="BQ22" s="128"/>
      <c r="BR22" s="128"/>
      <c r="BS22" s="128"/>
    </row>
    <row r="23" spans="1:71" s="66" customFormat="1" ht="12.75" customHeight="1" x14ac:dyDescent="0.25">
      <c r="C23" s="2206" t="s">
        <v>525</v>
      </c>
      <c r="D23" s="2206"/>
      <c r="E23" s="2206"/>
      <c r="F23" s="2206"/>
      <c r="G23" s="2206"/>
      <c r="H23" s="2206"/>
      <c r="I23" s="2206"/>
      <c r="J23" s="2206"/>
      <c r="K23" s="2206"/>
      <c r="L23" s="2206"/>
      <c r="M23" s="2206"/>
      <c r="N23" s="2206"/>
      <c r="O23" s="2206"/>
      <c r="P23" s="2206"/>
      <c r="Q23" s="2206"/>
      <c r="R23" s="2206"/>
      <c r="S23" s="2206"/>
      <c r="T23" s="2206"/>
      <c r="U23" s="2206"/>
      <c r="V23" s="2206"/>
      <c r="W23" s="2206"/>
      <c r="X23" s="2206"/>
      <c r="Y23" s="2206"/>
      <c r="Z23" s="2206"/>
      <c r="AA23" s="2206"/>
      <c r="AB23" s="2206"/>
      <c r="AC23" s="2206"/>
      <c r="AD23" s="2206"/>
      <c r="AE23" s="2206"/>
      <c r="AF23" s="2206"/>
      <c r="AG23" s="2206"/>
      <c r="AH23" s="2206"/>
      <c r="AI23" s="2206"/>
      <c r="AJ23" s="2206"/>
      <c r="AK23" s="2206"/>
      <c r="AL23" s="2206"/>
      <c r="AM23" s="2206"/>
      <c r="AN23" s="2206"/>
      <c r="AO23" s="2206"/>
      <c r="AP23" s="134"/>
      <c r="AR23" s="254"/>
      <c r="AS23" s="255"/>
      <c r="AT23" s="233"/>
      <c r="AU23" s="233"/>
      <c r="AV23" s="134"/>
      <c r="AW23" s="134"/>
      <c r="AX23" s="134"/>
      <c r="AY23" s="134"/>
      <c r="AZ23" s="134"/>
      <c r="BA23" s="134"/>
      <c r="BB23" s="134"/>
      <c r="BC23" s="134"/>
      <c r="BD23" s="134"/>
      <c r="BE23" s="134"/>
      <c r="BF23" s="128"/>
      <c r="BG23" s="128"/>
      <c r="BH23" s="128"/>
      <c r="BI23" s="128"/>
      <c r="BJ23" s="128"/>
      <c r="BK23" s="128"/>
      <c r="BL23" s="128"/>
      <c r="BM23" s="128"/>
      <c r="BN23" s="128"/>
      <c r="BO23" s="128"/>
      <c r="BP23" s="128"/>
      <c r="BQ23" s="128"/>
      <c r="BR23" s="128"/>
      <c r="BS23" s="128"/>
    </row>
    <row r="24" spans="1:71" s="66" customFormat="1" ht="12.75" customHeight="1" x14ac:dyDescent="0.25">
      <c r="C24" s="2206"/>
      <c r="D24" s="2206"/>
      <c r="E24" s="2206"/>
      <c r="F24" s="2206"/>
      <c r="G24" s="2206"/>
      <c r="H24" s="2206"/>
      <c r="I24" s="2206"/>
      <c r="J24" s="2206"/>
      <c r="K24" s="2206"/>
      <c r="L24" s="2206"/>
      <c r="M24" s="2206"/>
      <c r="N24" s="2206"/>
      <c r="O24" s="2206"/>
      <c r="P24" s="2206"/>
      <c r="Q24" s="2206"/>
      <c r="R24" s="2206"/>
      <c r="S24" s="2206"/>
      <c r="T24" s="2206"/>
      <c r="U24" s="2206"/>
      <c r="V24" s="2206"/>
      <c r="W24" s="2206"/>
      <c r="X24" s="2206"/>
      <c r="Y24" s="2206"/>
      <c r="Z24" s="2206"/>
      <c r="AA24" s="2206"/>
      <c r="AB24" s="2206"/>
      <c r="AC24" s="2206"/>
      <c r="AD24" s="2206"/>
      <c r="AE24" s="2206"/>
      <c r="AF24" s="2206"/>
      <c r="AG24" s="2206"/>
      <c r="AH24" s="2206"/>
      <c r="AI24" s="2206"/>
      <c r="AJ24" s="2206"/>
      <c r="AK24" s="2206"/>
      <c r="AL24" s="2206"/>
      <c r="AM24" s="2206"/>
      <c r="AN24" s="2206"/>
      <c r="AO24" s="2206"/>
      <c r="AP24" s="128"/>
      <c r="AR24" s="187"/>
      <c r="AS24" s="234"/>
      <c r="AT24" s="187"/>
      <c r="AU24" s="187"/>
      <c r="AV24" s="128"/>
      <c r="AW24" s="128"/>
      <c r="AX24" s="128"/>
      <c r="AY24" s="128"/>
      <c r="AZ24" s="128"/>
      <c r="BA24" s="128"/>
      <c r="BB24" s="128"/>
      <c r="BC24" s="128"/>
      <c r="BD24" s="128"/>
      <c r="BE24" s="128"/>
      <c r="BF24" s="128"/>
      <c r="BG24" s="128"/>
      <c r="BH24" s="128"/>
      <c r="BI24" s="128"/>
      <c r="BJ24" s="128"/>
      <c r="BK24" s="128"/>
      <c r="BL24" s="128"/>
      <c r="BM24" s="128"/>
      <c r="BN24" s="128"/>
      <c r="BO24" s="128"/>
      <c r="BP24" s="128"/>
      <c r="BQ24" s="128"/>
      <c r="BR24" s="128"/>
      <c r="BS24" s="128"/>
    </row>
    <row r="25" spans="1:71" x14ac:dyDescent="0.25">
      <c r="A25" s="2176" t="s">
        <v>125</v>
      </c>
      <c r="B25" s="2176"/>
      <c r="C25" s="2176"/>
      <c r="D25" s="2177"/>
      <c r="E25" s="1586" t="s">
        <v>276</v>
      </c>
      <c r="F25" s="2204"/>
      <c r="G25" s="2204"/>
      <c r="H25" s="2204"/>
      <c r="I25" s="2204"/>
      <c r="J25" s="2204"/>
      <c r="K25" s="2204"/>
      <c r="L25" s="2204"/>
      <c r="M25" s="2204"/>
      <c r="N25" s="2204"/>
      <c r="O25" s="2204"/>
      <c r="P25" s="2204"/>
      <c r="Q25" s="2204"/>
      <c r="R25" s="2204"/>
      <c r="S25" s="2204"/>
      <c r="T25" s="1588"/>
      <c r="U25" s="1586" t="s">
        <v>241</v>
      </c>
      <c r="V25" s="2204"/>
      <c r="W25" s="2204"/>
      <c r="X25" s="1588"/>
      <c r="Y25" s="2201" t="s">
        <v>277</v>
      </c>
      <c r="Z25" s="2202"/>
      <c r="AA25" s="2202"/>
      <c r="AB25" s="2202"/>
      <c r="AC25" s="2202"/>
      <c r="AD25" s="2202"/>
      <c r="AE25" s="2202"/>
      <c r="AF25" s="2202"/>
      <c r="AG25" s="2202"/>
      <c r="AH25" s="2202"/>
      <c r="AI25" s="2202"/>
      <c r="AJ25" s="2202"/>
      <c r="AK25" s="2202"/>
      <c r="AL25" s="2202"/>
      <c r="AM25" s="2202"/>
      <c r="AN25" s="2202"/>
      <c r="AO25" s="2202"/>
      <c r="AP25" s="49"/>
      <c r="AQ25" s="217"/>
      <c r="AR25" s="235"/>
      <c r="AS25" s="232"/>
      <c r="AT25" s="235"/>
      <c r="AU25" s="217"/>
      <c r="AV25" s="51"/>
      <c r="AW25" s="49"/>
      <c r="AX25" s="51"/>
      <c r="AY25" s="51"/>
      <c r="AZ25" s="51"/>
      <c r="BA25" s="51"/>
      <c r="BB25" s="51"/>
      <c r="BC25" s="51"/>
      <c r="BD25" s="49"/>
      <c r="BE25" s="49"/>
      <c r="BF25" s="49"/>
      <c r="BG25" s="49"/>
      <c r="BH25" s="49"/>
      <c r="BI25" s="49"/>
      <c r="BJ25" s="49"/>
      <c r="BK25" s="49"/>
      <c r="BL25" s="49"/>
      <c r="BM25" s="49"/>
      <c r="BN25" s="49"/>
      <c r="BO25" s="49"/>
      <c r="BP25" s="49"/>
      <c r="BQ25" s="49"/>
      <c r="BR25" s="49"/>
      <c r="BS25" s="49"/>
    </row>
    <row r="26" spans="1:71" x14ac:dyDescent="0.25">
      <c r="A26" s="2178"/>
      <c r="B26" s="2178"/>
      <c r="C26" s="2178"/>
      <c r="D26" s="2179"/>
      <c r="E26" s="1589"/>
      <c r="F26" s="1590"/>
      <c r="G26" s="1590"/>
      <c r="H26" s="1590"/>
      <c r="I26" s="1590"/>
      <c r="J26" s="1590"/>
      <c r="K26" s="1590"/>
      <c r="L26" s="1590"/>
      <c r="M26" s="1590"/>
      <c r="N26" s="1590"/>
      <c r="O26" s="1590"/>
      <c r="P26" s="1590"/>
      <c r="Q26" s="1590"/>
      <c r="R26" s="1590"/>
      <c r="S26" s="1590"/>
      <c r="T26" s="1591"/>
      <c r="U26" s="1589"/>
      <c r="V26" s="1590"/>
      <c r="W26" s="1590"/>
      <c r="X26" s="1591"/>
      <c r="Y26" s="2203"/>
      <c r="Z26" s="1774"/>
      <c r="AA26" s="1774"/>
      <c r="AB26" s="1774"/>
      <c r="AC26" s="1774"/>
      <c r="AD26" s="1774"/>
      <c r="AE26" s="1774"/>
      <c r="AF26" s="1774"/>
      <c r="AG26" s="1774"/>
      <c r="AH26" s="1774"/>
      <c r="AI26" s="1774"/>
      <c r="AJ26" s="1774"/>
      <c r="AK26" s="1774"/>
      <c r="AL26" s="1774"/>
      <c r="AM26" s="1774"/>
      <c r="AN26" s="1774"/>
      <c r="AO26" s="1774"/>
      <c r="AP26" s="49"/>
      <c r="AQ26" s="217"/>
      <c r="AR26" s="235"/>
      <c r="AS26" s="232"/>
      <c r="AT26" s="235"/>
      <c r="AU26" s="217"/>
      <c r="AV26" s="51"/>
      <c r="AW26" s="49"/>
      <c r="AX26" s="49"/>
      <c r="AY26" s="49"/>
      <c r="AZ26" s="49"/>
      <c r="BA26" s="49"/>
      <c r="BB26" s="49"/>
      <c r="BC26" s="49"/>
      <c r="BD26" s="49"/>
      <c r="BE26" s="49"/>
      <c r="BF26" s="49"/>
      <c r="BG26" s="49"/>
      <c r="BH26" s="49"/>
      <c r="BI26" s="49"/>
      <c r="BJ26" s="49"/>
      <c r="BK26" s="49"/>
      <c r="BL26" s="49"/>
      <c r="BM26" s="49"/>
      <c r="BN26" s="49"/>
      <c r="BO26" s="49"/>
      <c r="BP26" s="49"/>
      <c r="BQ26" s="49"/>
      <c r="BR26" s="49"/>
      <c r="BS26" s="49"/>
    </row>
    <row r="27" spans="1:71" x14ac:dyDescent="0.25">
      <c r="A27" s="2178"/>
      <c r="B27" s="2178"/>
      <c r="C27" s="2178"/>
      <c r="D27" s="2179"/>
      <c r="E27" s="1589"/>
      <c r="F27" s="1590"/>
      <c r="G27" s="1590"/>
      <c r="H27" s="1590"/>
      <c r="I27" s="1590"/>
      <c r="J27" s="1590"/>
      <c r="K27" s="1590"/>
      <c r="L27" s="1590"/>
      <c r="M27" s="1590"/>
      <c r="N27" s="1590"/>
      <c r="O27" s="1590"/>
      <c r="P27" s="1590"/>
      <c r="Q27" s="1590"/>
      <c r="R27" s="1590"/>
      <c r="S27" s="1590"/>
      <c r="T27" s="1591"/>
      <c r="U27" s="1589"/>
      <c r="V27" s="1590"/>
      <c r="W27" s="1590"/>
      <c r="X27" s="1591"/>
      <c r="Y27" s="2203"/>
      <c r="Z27" s="1774"/>
      <c r="AA27" s="1774"/>
      <c r="AB27" s="1774"/>
      <c r="AC27" s="1774"/>
      <c r="AD27" s="1774"/>
      <c r="AE27" s="1774"/>
      <c r="AF27" s="1774"/>
      <c r="AG27" s="1774"/>
      <c r="AH27" s="1774"/>
      <c r="AI27" s="1774"/>
      <c r="AJ27" s="1774"/>
      <c r="AK27" s="1774"/>
      <c r="AL27" s="1774"/>
      <c r="AM27" s="1774"/>
      <c r="AN27" s="1774"/>
      <c r="AO27" s="1774"/>
      <c r="AP27" s="49"/>
      <c r="AQ27" s="217"/>
      <c r="AR27" s="235"/>
      <c r="AS27" s="232"/>
      <c r="AT27" s="235"/>
      <c r="AU27" s="217"/>
      <c r="AV27" s="49"/>
      <c r="AW27" s="49"/>
      <c r="AX27" s="49"/>
      <c r="AY27" s="49"/>
      <c r="AZ27" s="49"/>
      <c r="BA27" s="49"/>
      <c r="BB27" s="49"/>
      <c r="BC27" s="49"/>
      <c r="BD27" s="49"/>
      <c r="BE27" s="49"/>
      <c r="BF27" s="49"/>
      <c r="BG27" s="49"/>
      <c r="BH27" s="49"/>
      <c r="BI27" s="49"/>
      <c r="BJ27" s="49"/>
      <c r="BK27" s="49"/>
      <c r="BL27" s="49"/>
      <c r="BM27" s="49"/>
      <c r="BN27" s="49"/>
      <c r="BO27" s="49"/>
      <c r="BP27" s="49"/>
      <c r="BQ27" s="49"/>
      <c r="BR27" s="49"/>
      <c r="BS27" s="49"/>
    </row>
    <row r="28" spans="1:71" x14ac:dyDescent="0.25">
      <c r="A28" s="2180"/>
      <c r="B28" s="2180"/>
      <c r="C28" s="2180"/>
      <c r="D28" s="2181"/>
      <c r="E28" s="1592"/>
      <c r="F28" s="1593"/>
      <c r="G28" s="1593"/>
      <c r="H28" s="1593"/>
      <c r="I28" s="1593"/>
      <c r="J28" s="1593"/>
      <c r="K28" s="1593"/>
      <c r="L28" s="1593"/>
      <c r="M28" s="1593"/>
      <c r="N28" s="1593"/>
      <c r="O28" s="1593"/>
      <c r="P28" s="1593"/>
      <c r="Q28" s="1593"/>
      <c r="R28" s="1593"/>
      <c r="S28" s="1593"/>
      <c r="T28" s="1594"/>
      <c r="U28" s="1592"/>
      <c r="V28" s="1593"/>
      <c r="W28" s="1593"/>
      <c r="X28" s="1594"/>
      <c r="Y28" s="1748"/>
      <c r="Z28" s="1749"/>
      <c r="AA28" s="1749"/>
      <c r="AB28" s="1749"/>
      <c r="AC28" s="1749"/>
      <c r="AD28" s="1749"/>
      <c r="AE28" s="1749"/>
      <c r="AF28" s="1749"/>
      <c r="AG28" s="1749"/>
      <c r="AH28" s="1749"/>
      <c r="AI28" s="1749"/>
      <c r="AJ28" s="1749"/>
      <c r="AK28" s="1749"/>
      <c r="AL28" s="1749"/>
      <c r="AM28" s="1749"/>
      <c r="AN28" s="1749"/>
      <c r="AO28" s="1749"/>
      <c r="AP28" s="49"/>
      <c r="AQ28" s="217"/>
      <c r="AR28" s="217"/>
      <c r="AS28" s="232"/>
      <c r="AT28" s="217"/>
      <c r="AU28" s="217"/>
      <c r="AV28" s="49"/>
      <c r="AW28" s="49"/>
      <c r="AX28" s="49"/>
      <c r="AY28" s="49"/>
      <c r="AZ28" s="49"/>
      <c r="BA28" s="49"/>
      <c r="BB28" s="49"/>
      <c r="BC28" s="49"/>
      <c r="BD28" s="49"/>
      <c r="BE28" s="49"/>
      <c r="BF28" s="49"/>
      <c r="BG28" s="49"/>
      <c r="BH28" s="49"/>
      <c r="BI28" s="49"/>
      <c r="BJ28" s="49"/>
      <c r="BK28" s="49"/>
      <c r="BL28" s="49"/>
      <c r="BM28" s="49"/>
      <c r="BN28" s="49"/>
      <c r="BO28" s="49"/>
      <c r="BP28" s="49"/>
      <c r="BQ28" s="49"/>
      <c r="BR28" s="49"/>
      <c r="BS28" s="49"/>
    </row>
    <row r="29" spans="1:71" s="942" customFormat="1" ht="12.75" customHeight="1" x14ac:dyDescent="0.25">
      <c r="A29" s="2185"/>
      <c r="B29" s="2185"/>
      <c r="C29" s="2185"/>
      <c r="D29" s="2186"/>
      <c r="E29" s="2182"/>
      <c r="F29" s="2183"/>
      <c r="G29" s="2183"/>
      <c r="H29" s="2183"/>
      <c r="I29" s="2183"/>
      <c r="J29" s="2183"/>
      <c r="K29" s="2183"/>
      <c r="L29" s="2183"/>
      <c r="M29" s="2183"/>
      <c r="N29" s="2183"/>
      <c r="O29" s="2183"/>
      <c r="P29" s="2183"/>
      <c r="Q29" s="2183"/>
      <c r="R29" s="2183"/>
      <c r="S29" s="2183"/>
      <c r="T29" s="2184"/>
      <c r="U29" s="2164" t="s">
        <v>45</v>
      </c>
      <c r="V29" s="2165"/>
      <c r="W29" s="2165"/>
      <c r="X29" s="2166"/>
      <c r="Y29" s="2164" t="s">
        <v>45</v>
      </c>
      <c r="Z29" s="2165"/>
      <c r="AA29" s="2165"/>
      <c r="AB29" s="2165"/>
      <c r="AC29" s="2165"/>
      <c r="AD29" s="2165"/>
      <c r="AE29" s="2165"/>
      <c r="AF29" s="2165"/>
      <c r="AG29" s="2165"/>
      <c r="AH29" s="2165"/>
      <c r="AI29" s="2165"/>
      <c r="AJ29" s="2165"/>
      <c r="AK29" s="2165"/>
      <c r="AL29" s="2165"/>
      <c r="AM29" s="2165"/>
      <c r="AN29" s="2165"/>
      <c r="AO29" s="2165"/>
      <c r="AP29" s="1058"/>
      <c r="AQ29" s="1059"/>
      <c r="AR29" s="1059"/>
      <c r="AS29" s="1060"/>
      <c r="AT29" s="1059"/>
      <c r="AU29" s="1059"/>
      <c r="AV29" s="1058"/>
      <c r="AW29" s="1058"/>
      <c r="AX29" s="1058"/>
      <c r="AY29" s="1058"/>
      <c r="AZ29" s="1058"/>
      <c r="BA29" s="1058"/>
      <c r="BB29" s="1058"/>
      <c r="BC29" s="1058"/>
      <c r="BD29" s="1058"/>
      <c r="BE29" s="1058"/>
      <c r="BF29" s="1058"/>
      <c r="BG29" s="1058"/>
      <c r="BH29" s="1058"/>
      <c r="BI29" s="1058"/>
      <c r="BJ29" s="1058"/>
      <c r="BK29" s="1058"/>
      <c r="BL29" s="1058"/>
      <c r="BM29" s="1058"/>
      <c r="BN29" s="1058"/>
      <c r="BO29" s="1058"/>
      <c r="BP29" s="1058"/>
      <c r="BQ29" s="1058"/>
      <c r="BR29" s="1058"/>
      <c r="BS29" s="1058"/>
    </row>
    <row r="30" spans="1:71" ht="13.35" customHeight="1" x14ac:dyDescent="0.25">
      <c r="A30" s="2168"/>
      <c r="B30" s="2168"/>
      <c r="C30" s="2168"/>
      <c r="D30" s="2169"/>
      <c r="E30" s="2170"/>
      <c r="F30" s="2171"/>
      <c r="G30" s="2171"/>
      <c r="H30" s="2171"/>
      <c r="I30" s="2171"/>
      <c r="J30" s="2171"/>
      <c r="K30" s="2171"/>
      <c r="L30" s="2171"/>
      <c r="M30" s="2171"/>
      <c r="N30" s="2171"/>
      <c r="O30" s="2171"/>
      <c r="P30" s="2171"/>
      <c r="Q30" s="2171"/>
      <c r="R30" s="2171"/>
      <c r="S30" s="2171"/>
      <c r="T30" s="2172"/>
      <c r="U30" s="2167"/>
      <c r="V30" s="2168"/>
      <c r="W30" s="2168"/>
      <c r="X30" s="2169"/>
      <c r="Y30" s="2200"/>
      <c r="Z30" s="2168"/>
      <c r="AA30" s="2168"/>
      <c r="AB30" s="2168"/>
      <c r="AC30" s="2168"/>
      <c r="AD30" s="2168"/>
      <c r="AE30" s="2168"/>
      <c r="AF30" s="2168"/>
      <c r="AG30" s="2168"/>
      <c r="AH30" s="2168"/>
      <c r="AI30" s="2168"/>
      <c r="AJ30" s="2168"/>
      <c r="AK30" s="2168"/>
      <c r="AL30" s="2168"/>
      <c r="AM30" s="2168"/>
      <c r="AN30" s="2168"/>
      <c r="AO30" s="2168"/>
      <c r="AP30" s="49"/>
      <c r="AQ30" s="217"/>
      <c r="AR30" s="217"/>
      <c r="AS30" s="232"/>
      <c r="AT30" s="217"/>
      <c r="AU30" s="217"/>
      <c r="AV30" s="49"/>
      <c r="AW30" s="49"/>
      <c r="AX30" s="49"/>
      <c r="AY30" s="49"/>
      <c r="AZ30" s="49"/>
      <c r="BA30" s="49"/>
      <c r="BB30" s="49"/>
      <c r="BC30" s="49"/>
      <c r="BD30" s="49"/>
      <c r="BE30" s="49"/>
      <c r="BF30" s="49"/>
      <c r="BG30" s="49"/>
      <c r="BH30" s="49"/>
      <c r="BI30" s="49"/>
      <c r="BJ30" s="49"/>
      <c r="BK30" s="49"/>
      <c r="BL30" s="49"/>
      <c r="BM30" s="49"/>
      <c r="BN30" s="49"/>
      <c r="BO30" s="49"/>
      <c r="BP30" s="49"/>
      <c r="BQ30" s="49"/>
      <c r="BR30" s="49"/>
      <c r="BS30" s="49"/>
    </row>
    <row r="31" spans="1:71" ht="13.35" customHeight="1" x14ac:dyDescent="0.25">
      <c r="A31" s="2159"/>
      <c r="B31" s="2159"/>
      <c r="C31" s="2159"/>
      <c r="D31" s="2160"/>
      <c r="E31" s="2157"/>
      <c r="F31" s="1763"/>
      <c r="G31" s="1763"/>
      <c r="H31" s="1763"/>
      <c r="I31" s="1763"/>
      <c r="J31" s="1763"/>
      <c r="K31" s="1763"/>
      <c r="L31" s="1763"/>
      <c r="M31" s="1763"/>
      <c r="N31" s="1763"/>
      <c r="O31" s="1763"/>
      <c r="P31" s="1763"/>
      <c r="Q31" s="1763"/>
      <c r="R31" s="1763"/>
      <c r="S31" s="1763"/>
      <c r="T31" s="1764"/>
      <c r="U31" s="2163"/>
      <c r="V31" s="2159"/>
      <c r="W31" s="2159"/>
      <c r="X31" s="2160"/>
      <c r="Y31" s="2158"/>
      <c r="Z31" s="2159"/>
      <c r="AA31" s="2159"/>
      <c r="AB31" s="2159"/>
      <c r="AC31" s="2159"/>
      <c r="AD31" s="2159"/>
      <c r="AE31" s="2159"/>
      <c r="AF31" s="2159"/>
      <c r="AG31" s="2159"/>
      <c r="AH31" s="2159"/>
      <c r="AI31" s="2159"/>
      <c r="AJ31" s="2159"/>
      <c r="AK31" s="2159"/>
      <c r="AL31" s="2159"/>
      <c r="AM31" s="2159"/>
      <c r="AN31" s="2159"/>
      <c r="AO31" s="2159"/>
      <c r="AP31" s="49"/>
      <c r="AQ31" s="217"/>
      <c r="AR31" s="217"/>
      <c r="AS31" s="232"/>
      <c r="AT31" s="217"/>
      <c r="AU31" s="217"/>
      <c r="AV31" s="49"/>
      <c r="AW31" s="49"/>
      <c r="AX31" s="49"/>
      <c r="AY31" s="49"/>
      <c r="AZ31" s="49"/>
      <c r="BA31" s="49"/>
      <c r="BB31" s="49"/>
      <c r="BC31" s="49"/>
      <c r="BD31" s="49"/>
      <c r="BE31" s="49"/>
      <c r="BF31" s="49"/>
      <c r="BG31" s="49"/>
      <c r="BH31" s="49"/>
      <c r="BI31" s="49"/>
      <c r="BJ31" s="49"/>
      <c r="BK31" s="49"/>
      <c r="BL31" s="49"/>
      <c r="BM31" s="49"/>
      <c r="BN31" s="49"/>
      <c r="BO31" s="49"/>
      <c r="BP31" s="49"/>
      <c r="BQ31" s="49"/>
      <c r="BR31" s="49"/>
      <c r="BS31" s="49"/>
    </row>
    <row r="32" spans="1:71" ht="13.35" customHeight="1" x14ac:dyDescent="0.25">
      <c r="A32" s="2197"/>
      <c r="B32" s="2197"/>
      <c r="C32" s="2197"/>
      <c r="D32" s="2198"/>
      <c r="E32" s="2194"/>
      <c r="F32" s="2195"/>
      <c r="G32" s="2195"/>
      <c r="H32" s="2195"/>
      <c r="I32" s="2195"/>
      <c r="J32" s="2195"/>
      <c r="K32" s="2195"/>
      <c r="L32" s="2195"/>
      <c r="M32" s="2195"/>
      <c r="N32" s="2195"/>
      <c r="O32" s="2195"/>
      <c r="P32" s="2195"/>
      <c r="Q32" s="2195"/>
      <c r="R32" s="2195"/>
      <c r="S32" s="2195"/>
      <c r="T32" s="2196"/>
      <c r="U32" s="2163"/>
      <c r="V32" s="2159"/>
      <c r="W32" s="2159"/>
      <c r="X32" s="2160"/>
      <c r="Y32" s="2158"/>
      <c r="Z32" s="2197"/>
      <c r="AA32" s="2197"/>
      <c r="AB32" s="2197"/>
      <c r="AC32" s="2197"/>
      <c r="AD32" s="2197"/>
      <c r="AE32" s="2197"/>
      <c r="AF32" s="2197"/>
      <c r="AG32" s="2197"/>
      <c r="AH32" s="2197"/>
      <c r="AI32" s="2197"/>
      <c r="AJ32" s="2197"/>
      <c r="AK32" s="2197"/>
      <c r="AL32" s="2197"/>
      <c r="AM32" s="2197"/>
      <c r="AN32" s="2197"/>
      <c r="AO32" s="2197"/>
      <c r="AP32" s="49"/>
      <c r="AQ32" s="217"/>
      <c r="AR32" s="217"/>
      <c r="AS32" s="232"/>
      <c r="AT32" s="217"/>
      <c r="AU32" s="217"/>
      <c r="AV32" s="49"/>
      <c r="AW32" s="49"/>
      <c r="AX32" s="49"/>
      <c r="AY32" s="49"/>
      <c r="AZ32" s="49"/>
      <c r="BA32" s="49"/>
      <c r="BB32" s="49"/>
      <c r="BC32" s="49"/>
      <c r="BD32" s="49"/>
      <c r="BE32" s="49"/>
      <c r="BF32" s="49"/>
      <c r="BG32" s="49"/>
      <c r="BH32" s="49"/>
      <c r="BI32" s="49"/>
      <c r="BJ32" s="49"/>
      <c r="BK32" s="49"/>
      <c r="BL32" s="49"/>
      <c r="BM32" s="49"/>
      <c r="BN32" s="49"/>
      <c r="BO32" s="49"/>
      <c r="BP32" s="49"/>
      <c r="BQ32" s="49"/>
      <c r="BR32" s="49"/>
      <c r="BS32" s="49"/>
    </row>
    <row r="33" spans="1:81" ht="13.35" customHeight="1" x14ac:dyDescent="0.25">
      <c r="A33" s="2197"/>
      <c r="B33" s="2197"/>
      <c r="C33" s="2197"/>
      <c r="D33" s="2198"/>
      <c r="E33" s="2194"/>
      <c r="F33" s="2195"/>
      <c r="G33" s="2195"/>
      <c r="H33" s="2195"/>
      <c r="I33" s="2195"/>
      <c r="J33" s="2195"/>
      <c r="K33" s="2195"/>
      <c r="L33" s="2195"/>
      <c r="M33" s="2195"/>
      <c r="N33" s="2195"/>
      <c r="O33" s="2195"/>
      <c r="P33" s="2195"/>
      <c r="Q33" s="2195"/>
      <c r="R33" s="2195"/>
      <c r="S33" s="2195"/>
      <c r="T33" s="2196"/>
      <c r="U33" s="2163"/>
      <c r="V33" s="2159"/>
      <c r="W33" s="2159"/>
      <c r="X33" s="2160"/>
      <c r="Y33" s="2158"/>
      <c r="Z33" s="2197"/>
      <c r="AA33" s="2197"/>
      <c r="AB33" s="2197"/>
      <c r="AC33" s="2197"/>
      <c r="AD33" s="2197"/>
      <c r="AE33" s="2197"/>
      <c r="AF33" s="2197"/>
      <c r="AG33" s="2197"/>
      <c r="AH33" s="2197"/>
      <c r="AI33" s="2197"/>
      <c r="AJ33" s="2197"/>
      <c r="AK33" s="2197"/>
      <c r="AL33" s="2197"/>
      <c r="AM33" s="2197"/>
      <c r="AN33" s="2197"/>
      <c r="AO33" s="2197"/>
      <c r="AP33" s="49"/>
      <c r="AQ33" s="217"/>
      <c r="AR33" s="217"/>
      <c r="AS33" s="232"/>
      <c r="AT33" s="217"/>
      <c r="AU33" s="217"/>
      <c r="AV33" s="49"/>
      <c r="AW33" s="49"/>
      <c r="AX33" s="49"/>
      <c r="AY33" s="49"/>
      <c r="AZ33" s="49"/>
      <c r="BA33" s="49"/>
      <c r="BB33" s="49"/>
      <c r="BC33" s="49"/>
      <c r="BD33" s="49"/>
      <c r="BE33" s="49"/>
      <c r="BF33" s="49"/>
      <c r="BG33" s="49"/>
      <c r="BH33" s="49"/>
      <c r="BI33" s="49"/>
      <c r="BJ33" s="49"/>
      <c r="BK33" s="49"/>
      <c r="BL33" s="49"/>
      <c r="BM33" s="49"/>
      <c r="BN33" s="49"/>
      <c r="BO33" s="49"/>
      <c r="BP33" s="49"/>
      <c r="BQ33" s="49"/>
      <c r="BR33" s="49"/>
      <c r="BS33" s="49"/>
    </row>
    <row r="34" spans="1:81" ht="13.35" customHeight="1" x14ac:dyDescent="0.25">
      <c r="A34" s="2197"/>
      <c r="B34" s="2197"/>
      <c r="C34" s="2197"/>
      <c r="D34" s="2198"/>
      <c r="E34" s="2194"/>
      <c r="F34" s="2195"/>
      <c r="G34" s="2195"/>
      <c r="H34" s="2195"/>
      <c r="I34" s="2195"/>
      <c r="J34" s="2195"/>
      <c r="K34" s="2195"/>
      <c r="L34" s="2195"/>
      <c r="M34" s="2195"/>
      <c r="N34" s="2195"/>
      <c r="O34" s="2195"/>
      <c r="P34" s="2195"/>
      <c r="Q34" s="2195"/>
      <c r="R34" s="2195"/>
      <c r="S34" s="2195"/>
      <c r="T34" s="2196"/>
      <c r="U34" s="2163"/>
      <c r="V34" s="2159"/>
      <c r="W34" s="2159"/>
      <c r="X34" s="2160"/>
      <c r="Y34" s="2158"/>
      <c r="Z34" s="2197"/>
      <c r="AA34" s="2197"/>
      <c r="AB34" s="2197"/>
      <c r="AC34" s="2197"/>
      <c r="AD34" s="2197"/>
      <c r="AE34" s="2197"/>
      <c r="AF34" s="2197"/>
      <c r="AG34" s="2197"/>
      <c r="AH34" s="2197"/>
      <c r="AI34" s="2197"/>
      <c r="AJ34" s="2197"/>
      <c r="AK34" s="2197"/>
      <c r="AL34" s="2197"/>
      <c r="AM34" s="2197"/>
      <c r="AN34" s="2197"/>
      <c r="AO34" s="2197"/>
      <c r="AP34" s="49"/>
      <c r="AQ34" s="217"/>
      <c r="AR34" s="217"/>
      <c r="AS34" s="232"/>
      <c r="AT34" s="217"/>
      <c r="AU34" s="217"/>
      <c r="AV34" s="49"/>
      <c r="AW34" s="49"/>
      <c r="AX34" s="49"/>
      <c r="AY34" s="49"/>
      <c r="AZ34" s="49"/>
      <c r="BA34" s="49"/>
      <c r="BB34" s="49"/>
      <c r="BC34" s="49"/>
      <c r="BD34" s="49"/>
      <c r="BE34" s="49"/>
      <c r="BF34" s="49"/>
      <c r="BG34" s="49"/>
      <c r="BH34" s="49"/>
      <c r="BI34" s="49"/>
      <c r="BJ34" s="49"/>
      <c r="BK34" s="49"/>
      <c r="BL34" s="49"/>
      <c r="BM34" s="49"/>
      <c r="BN34" s="49"/>
      <c r="BO34" s="49"/>
      <c r="BP34" s="49"/>
      <c r="BQ34" s="49"/>
      <c r="BR34" s="49"/>
      <c r="BS34" s="49"/>
    </row>
    <row r="35" spans="1:81" ht="13.35" customHeight="1" x14ac:dyDescent="0.25">
      <c r="A35" s="2197"/>
      <c r="B35" s="2197"/>
      <c r="C35" s="2197"/>
      <c r="D35" s="2198"/>
      <c r="E35" s="2194"/>
      <c r="F35" s="2195"/>
      <c r="G35" s="2195"/>
      <c r="H35" s="2195"/>
      <c r="I35" s="2195"/>
      <c r="J35" s="2195"/>
      <c r="K35" s="2195"/>
      <c r="L35" s="2195"/>
      <c r="M35" s="2195"/>
      <c r="N35" s="2195"/>
      <c r="O35" s="2195"/>
      <c r="P35" s="2195"/>
      <c r="Q35" s="2195"/>
      <c r="R35" s="2195"/>
      <c r="S35" s="2195"/>
      <c r="T35" s="2196"/>
      <c r="U35" s="2163"/>
      <c r="V35" s="2159"/>
      <c r="W35" s="2159"/>
      <c r="X35" s="2160"/>
      <c r="Y35" s="2158"/>
      <c r="Z35" s="2197"/>
      <c r="AA35" s="2197"/>
      <c r="AB35" s="2197"/>
      <c r="AC35" s="2197"/>
      <c r="AD35" s="2197"/>
      <c r="AE35" s="2197"/>
      <c r="AF35" s="2197"/>
      <c r="AG35" s="2197"/>
      <c r="AH35" s="2197"/>
      <c r="AI35" s="2197"/>
      <c r="AJ35" s="2197"/>
      <c r="AK35" s="2197"/>
      <c r="AL35" s="2197"/>
      <c r="AM35" s="2197"/>
      <c r="AN35" s="2197"/>
      <c r="AO35" s="2197"/>
      <c r="AP35" s="49"/>
      <c r="AQ35" s="217"/>
      <c r="AR35" s="217"/>
      <c r="AS35" s="232"/>
      <c r="AT35" s="217"/>
      <c r="AU35" s="217"/>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row>
    <row r="36" spans="1:81" ht="13.35" customHeight="1" x14ac:dyDescent="0.25">
      <c r="A36" s="2197"/>
      <c r="B36" s="2197"/>
      <c r="C36" s="2197"/>
      <c r="D36" s="2198"/>
      <c r="E36" s="2194"/>
      <c r="F36" s="2195"/>
      <c r="G36" s="2195"/>
      <c r="H36" s="2195"/>
      <c r="I36" s="2195"/>
      <c r="J36" s="2195"/>
      <c r="K36" s="2195"/>
      <c r="L36" s="2195"/>
      <c r="M36" s="2195"/>
      <c r="N36" s="2195"/>
      <c r="O36" s="2195"/>
      <c r="P36" s="2195"/>
      <c r="Q36" s="2195"/>
      <c r="R36" s="2195"/>
      <c r="S36" s="2195"/>
      <c r="T36" s="2196"/>
      <c r="U36" s="2163"/>
      <c r="V36" s="2159"/>
      <c r="W36" s="2159"/>
      <c r="X36" s="2160"/>
      <c r="Y36" s="2158"/>
      <c r="Z36" s="2197"/>
      <c r="AA36" s="2197"/>
      <c r="AB36" s="2197"/>
      <c r="AC36" s="2197"/>
      <c r="AD36" s="2197"/>
      <c r="AE36" s="2197"/>
      <c r="AF36" s="2197"/>
      <c r="AG36" s="2197"/>
      <c r="AH36" s="2197"/>
      <c r="AI36" s="2197"/>
      <c r="AJ36" s="2197"/>
      <c r="AK36" s="2197"/>
      <c r="AL36" s="2197"/>
      <c r="AM36" s="2197"/>
      <c r="AN36" s="2197"/>
      <c r="AO36" s="2197"/>
      <c r="AP36" s="49"/>
      <c r="AQ36" s="217"/>
      <c r="AR36" s="217"/>
      <c r="AS36" s="232"/>
      <c r="AT36" s="217"/>
      <c r="AU36" s="217"/>
      <c r="AV36" s="49"/>
      <c r="AW36" s="49"/>
      <c r="AX36" s="49"/>
      <c r="AY36" s="49"/>
      <c r="AZ36" s="49"/>
      <c r="BA36" s="49"/>
      <c r="BB36" s="49"/>
      <c r="BC36" s="49"/>
      <c r="BD36" s="49"/>
      <c r="BE36" s="49"/>
      <c r="BF36" s="49"/>
      <c r="BG36" s="49"/>
      <c r="BH36" s="49"/>
      <c r="BI36" s="49"/>
      <c r="BJ36" s="49"/>
      <c r="BK36" s="49"/>
      <c r="BL36" s="49"/>
      <c r="BM36" s="49"/>
      <c r="BN36" s="49"/>
      <c r="BO36" s="49"/>
      <c r="BP36" s="49"/>
      <c r="BQ36" s="49"/>
      <c r="BR36" s="49"/>
      <c r="BS36" s="49"/>
    </row>
    <row r="37" spans="1:81" ht="13.35" customHeight="1" x14ac:dyDescent="0.25">
      <c r="A37" s="2197"/>
      <c r="B37" s="2197"/>
      <c r="C37" s="2197"/>
      <c r="D37" s="2198"/>
      <c r="E37" s="2194"/>
      <c r="F37" s="2195"/>
      <c r="G37" s="2195"/>
      <c r="H37" s="2195"/>
      <c r="I37" s="2195"/>
      <c r="J37" s="2195"/>
      <c r="K37" s="2195"/>
      <c r="L37" s="2195"/>
      <c r="M37" s="2195"/>
      <c r="N37" s="2195"/>
      <c r="O37" s="2195"/>
      <c r="P37" s="2195"/>
      <c r="Q37" s="2195"/>
      <c r="R37" s="2195"/>
      <c r="S37" s="2195"/>
      <c r="T37" s="2196"/>
      <c r="U37" s="2163"/>
      <c r="V37" s="2159"/>
      <c r="W37" s="2159"/>
      <c r="X37" s="2160"/>
      <c r="Y37" s="2158"/>
      <c r="Z37" s="2197"/>
      <c r="AA37" s="2197"/>
      <c r="AB37" s="2197"/>
      <c r="AC37" s="2197"/>
      <c r="AD37" s="2197"/>
      <c r="AE37" s="2197"/>
      <c r="AF37" s="2197"/>
      <c r="AG37" s="2197"/>
      <c r="AH37" s="2197"/>
      <c r="AI37" s="2197"/>
      <c r="AJ37" s="2197"/>
      <c r="AK37" s="2197"/>
      <c r="AL37" s="2197"/>
      <c r="AM37" s="2197"/>
      <c r="AN37" s="2197"/>
      <c r="AO37" s="2197"/>
      <c r="AP37" s="49"/>
      <c r="AQ37" s="217"/>
      <c r="AR37" s="217"/>
      <c r="AS37" s="232"/>
      <c r="AT37" s="217"/>
      <c r="AU37" s="217"/>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row>
    <row r="38" spans="1:81" ht="13.35" customHeight="1" x14ac:dyDescent="0.25">
      <c r="A38" s="2197"/>
      <c r="B38" s="2197"/>
      <c r="C38" s="2197"/>
      <c r="D38" s="2198"/>
      <c r="E38" s="2194"/>
      <c r="F38" s="2195"/>
      <c r="G38" s="2195"/>
      <c r="H38" s="2195"/>
      <c r="I38" s="2195"/>
      <c r="J38" s="2195"/>
      <c r="K38" s="2195"/>
      <c r="L38" s="2195"/>
      <c r="M38" s="2195"/>
      <c r="N38" s="2195"/>
      <c r="O38" s="2195"/>
      <c r="P38" s="2195"/>
      <c r="Q38" s="2195"/>
      <c r="R38" s="2195"/>
      <c r="S38" s="2195"/>
      <c r="T38" s="2196"/>
      <c r="U38" s="2163"/>
      <c r="V38" s="2159"/>
      <c r="W38" s="2159"/>
      <c r="X38" s="2160"/>
      <c r="Y38" s="2158"/>
      <c r="Z38" s="2197"/>
      <c r="AA38" s="2197"/>
      <c r="AB38" s="2197"/>
      <c r="AC38" s="2197"/>
      <c r="AD38" s="2197"/>
      <c r="AE38" s="2197"/>
      <c r="AF38" s="2197"/>
      <c r="AG38" s="2197"/>
      <c r="AH38" s="2197"/>
      <c r="AI38" s="2197"/>
      <c r="AJ38" s="2197"/>
      <c r="AK38" s="2197"/>
      <c r="AL38" s="2197"/>
      <c r="AM38" s="2197"/>
      <c r="AN38" s="2197"/>
      <c r="AO38" s="2197"/>
      <c r="AP38" s="49"/>
      <c r="AQ38" s="217"/>
      <c r="AR38" s="217"/>
      <c r="AS38" s="232"/>
      <c r="AT38" s="217"/>
      <c r="AU38" s="217"/>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row>
    <row r="39" spans="1:81" ht="13.35" customHeight="1" x14ac:dyDescent="0.25">
      <c r="A39" s="2159"/>
      <c r="B39" s="2159"/>
      <c r="C39" s="2159"/>
      <c r="D39" s="2160"/>
      <c r="E39" s="2157"/>
      <c r="F39" s="1763"/>
      <c r="G39" s="1763"/>
      <c r="H39" s="1763"/>
      <c r="I39" s="1763"/>
      <c r="J39" s="1763"/>
      <c r="K39" s="1763"/>
      <c r="L39" s="1763"/>
      <c r="M39" s="1763"/>
      <c r="N39" s="1763"/>
      <c r="O39" s="1763"/>
      <c r="P39" s="1763"/>
      <c r="Q39" s="1763"/>
      <c r="R39" s="1763"/>
      <c r="S39" s="1763"/>
      <c r="T39" s="1764"/>
      <c r="U39" s="2163"/>
      <c r="V39" s="2159"/>
      <c r="W39" s="2159"/>
      <c r="X39" s="2160"/>
      <c r="Y39" s="2158"/>
      <c r="Z39" s="2159"/>
      <c r="AA39" s="2159"/>
      <c r="AB39" s="2159"/>
      <c r="AC39" s="2159"/>
      <c r="AD39" s="2159"/>
      <c r="AE39" s="2159"/>
      <c r="AF39" s="2159"/>
      <c r="AG39" s="2159"/>
      <c r="AH39" s="2159"/>
      <c r="AI39" s="2159"/>
      <c r="AJ39" s="2159"/>
      <c r="AK39" s="2159"/>
      <c r="AL39" s="2159"/>
      <c r="AM39" s="2159"/>
      <c r="AN39" s="2159"/>
      <c r="AO39" s="2159"/>
      <c r="AP39" s="49"/>
      <c r="AQ39" s="217"/>
      <c r="AR39" s="217"/>
      <c r="AS39" s="232"/>
      <c r="AT39" s="217"/>
      <c r="AU39" s="217"/>
      <c r="AV39" s="49"/>
      <c r="AW39" s="49"/>
      <c r="AX39" s="49"/>
      <c r="AY39" s="49"/>
      <c r="AZ39" s="49"/>
      <c r="BA39" s="49"/>
      <c r="BB39" s="49"/>
      <c r="BC39" s="49"/>
      <c r="BD39" s="49"/>
      <c r="BE39" s="49"/>
      <c r="BF39" s="49"/>
      <c r="BG39" s="49"/>
      <c r="BH39" s="49"/>
      <c r="BI39" s="49"/>
      <c r="BJ39" s="49"/>
      <c r="BK39" s="49"/>
      <c r="BL39" s="49"/>
      <c r="BM39" s="49"/>
      <c r="BN39" s="49"/>
      <c r="BO39" s="49"/>
      <c r="BP39" s="49"/>
      <c r="BQ39" s="49"/>
      <c r="BR39" s="49"/>
      <c r="BS39" s="49"/>
    </row>
    <row r="40" spans="1:81" ht="13.35" customHeight="1" x14ac:dyDescent="0.25">
      <c r="A40" s="2159"/>
      <c r="B40" s="2159"/>
      <c r="C40" s="2159"/>
      <c r="D40" s="2160"/>
      <c r="E40" s="2157"/>
      <c r="F40" s="1763"/>
      <c r="G40" s="1763"/>
      <c r="H40" s="1763"/>
      <c r="I40" s="1763"/>
      <c r="J40" s="1763"/>
      <c r="K40" s="1763"/>
      <c r="L40" s="1763"/>
      <c r="M40" s="1763"/>
      <c r="N40" s="1763"/>
      <c r="O40" s="1763"/>
      <c r="P40" s="1763"/>
      <c r="Q40" s="1763"/>
      <c r="R40" s="1763"/>
      <c r="S40" s="1763"/>
      <c r="T40" s="1764"/>
      <c r="U40" s="2163"/>
      <c r="V40" s="2159"/>
      <c r="W40" s="2159"/>
      <c r="X40" s="2160"/>
      <c r="Y40" s="2158"/>
      <c r="Z40" s="2159"/>
      <c r="AA40" s="2159"/>
      <c r="AB40" s="2159"/>
      <c r="AC40" s="2159"/>
      <c r="AD40" s="2159"/>
      <c r="AE40" s="2159"/>
      <c r="AF40" s="2159"/>
      <c r="AG40" s="2159"/>
      <c r="AH40" s="2159"/>
      <c r="AI40" s="2159"/>
      <c r="AJ40" s="2159"/>
      <c r="AK40" s="2159"/>
      <c r="AL40" s="2159"/>
      <c r="AM40" s="2159"/>
      <c r="AN40" s="2159"/>
      <c r="AO40" s="2159"/>
      <c r="AP40" s="49"/>
      <c r="AQ40" s="217"/>
      <c r="AR40" s="217"/>
      <c r="AS40" s="232"/>
      <c r="AT40" s="217"/>
      <c r="AU40" s="217"/>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row>
    <row r="41" spans="1:81" ht="13.35" customHeight="1" x14ac:dyDescent="0.25">
      <c r="A41" s="2159"/>
      <c r="B41" s="2159"/>
      <c r="C41" s="2159"/>
      <c r="D41" s="2160"/>
      <c r="E41" s="2157"/>
      <c r="F41" s="1763"/>
      <c r="G41" s="1763"/>
      <c r="H41" s="1763"/>
      <c r="I41" s="1763"/>
      <c r="J41" s="1763"/>
      <c r="K41" s="1763"/>
      <c r="L41" s="1763"/>
      <c r="M41" s="1763"/>
      <c r="N41" s="1763"/>
      <c r="O41" s="1763"/>
      <c r="P41" s="1763"/>
      <c r="Q41" s="1763"/>
      <c r="R41" s="1763"/>
      <c r="S41" s="1763"/>
      <c r="T41" s="1764"/>
      <c r="U41" s="2163"/>
      <c r="V41" s="2159"/>
      <c r="W41" s="2159"/>
      <c r="X41" s="2160"/>
      <c r="Y41" s="2163"/>
      <c r="Z41" s="2159"/>
      <c r="AA41" s="2159"/>
      <c r="AB41" s="2159"/>
      <c r="AC41" s="2159"/>
      <c r="AD41" s="2159"/>
      <c r="AE41" s="2159"/>
      <c r="AF41" s="2159"/>
      <c r="AG41" s="2159"/>
      <c r="AH41" s="2159"/>
      <c r="AI41" s="2159"/>
      <c r="AJ41" s="2159"/>
      <c r="AK41" s="2159"/>
      <c r="AL41" s="2159"/>
      <c r="AM41" s="2159"/>
      <c r="AN41" s="2159"/>
      <c r="AO41" s="2159"/>
      <c r="AP41" s="49"/>
      <c r="AQ41" s="217"/>
      <c r="AR41" s="217"/>
      <c r="AS41" s="232"/>
      <c r="AT41" s="217"/>
      <c r="AU41" s="217"/>
      <c r="AV41" s="49"/>
      <c r="AW41" s="49"/>
      <c r="AX41" s="49"/>
      <c r="AY41" s="49"/>
      <c r="AZ41" s="49"/>
      <c r="BA41" s="49"/>
      <c r="BB41" s="49"/>
      <c r="BC41" s="49"/>
      <c r="BD41" s="49"/>
      <c r="BE41" s="49"/>
      <c r="BF41" s="49"/>
      <c r="BG41" s="49"/>
      <c r="BH41" s="49"/>
      <c r="BI41" s="49"/>
      <c r="BJ41" s="49"/>
      <c r="BK41" s="49"/>
      <c r="BL41" s="49"/>
      <c r="BM41" s="49"/>
      <c r="BN41" s="49"/>
      <c r="BO41" s="49"/>
      <c r="BP41" s="49"/>
      <c r="BQ41" s="49"/>
      <c r="BR41" s="49"/>
      <c r="BS41" s="49"/>
    </row>
    <row r="42" spans="1:81" ht="13.35" customHeight="1" x14ac:dyDescent="0.25">
      <c r="A42" s="2159"/>
      <c r="B42" s="2159"/>
      <c r="C42" s="2159"/>
      <c r="D42" s="2160"/>
      <c r="E42" s="2157"/>
      <c r="F42" s="1763"/>
      <c r="G42" s="1763"/>
      <c r="H42" s="1763"/>
      <c r="I42" s="1763"/>
      <c r="J42" s="1763"/>
      <c r="K42" s="1763"/>
      <c r="L42" s="1763"/>
      <c r="M42" s="1763"/>
      <c r="N42" s="1763"/>
      <c r="O42" s="1763"/>
      <c r="P42" s="1763"/>
      <c r="Q42" s="1763"/>
      <c r="R42" s="1763"/>
      <c r="S42" s="1763"/>
      <c r="T42" s="1764"/>
      <c r="U42" s="2163"/>
      <c r="V42" s="2159"/>
      <c r="W42" s="2159"/>
      <c r="X42" s="2160"/>
      <c r="Y42" s="2158"/>
      <c r="Z42" s="2159"/>
      <c r="AA42" s="2159"/>
      <c r="AB42" s="2159"/>
      <c r="AC42" s="2159"/>
      <c r="AD42" s="2159"/>
      <c r="AE42" s="2159"/>
      <c r="AF42" s="2159"/>
      <c r="AG42" s="2159"/>
      <c r="AH42" s="2159"/>
      <c r="AI42" s="2159"/>
      <c r="AJ42" s="2159"/>
      <c r="AK42" s="2159"/>
      <c r="AL42" s="2159"/>
      <c r="AM42" s="2159"/>
      <c r="AN42" s="2159"/>
      <c r="AO42" s="2159"/>
      <c r="AP42" s="49"/>
      <c r="AQ42" s="217"/>
      <c r="AR42" s="217"/>
      <c r="AS42" s="232"/>
      <c r="AT42" s="217"/>
      <c r="AU42" s="217"/>
      <c r="AV42" s="49"/>
      <c r="AW42" s="49"/>
      <c r="AX42" s="49"/>
      <c r="AY42" s="49"/>
      <c r="AZ42" s="49"/>
      <c r="BA42" s="49"/>
      <c r="BB42" s="49"/>
      <c r="BC42" s="49"/>
      <c r="BD42" s="49"/>
      <c r="BE42" s="49"/>
      <c r="BF42" s="49"/>
      <c r="BG42" s="49"/>
      <c r="BH42" s="49"/>
      <c r="BI42" s="49"/>
      <c r="BJ42" s="49"/>
      <c r="BK42" s="49"/>
      <c r="BL42" s="49"/>
      <c r="BM42" s="49"/>
      <c r="BN42" s="49"/>
      <c r="BO42" s="49"/>
      <c r="BP42" s="49"/>
      <c r="BQ42" s="49"/>
      <c r="BR42" s="49"/>
      <c r="BS42" s="49"/>
    </row>
    <row r="43" spans="1:81" ht="13.35" customHeight="1" x14ac:dyDescent="0.25">
      <c r="A43" s="2159"/>
      <c r="B43" s="2159"/>
      <c r="C43" s="2159"/>
      <c r="D43" s="2160"/>
      <c r="E43" s="2157"/>
      <c r="F43" s="1763"/>
      <c r="G43" s="1763"/>
      <c r="H43" s="1763"/>
      <c r="I43" s="1763"/>
      <c r="J43" s="1763"/>
      <c r="K43" s="1763"/>
      <c r="L43" s="1763"/>
      <c r="M43" s="1763"/>
      <c r="N43" s="1763"/>
      <c r="O43" s="1763"/>
      <c r="P43" s="1763"/>
      <c r="Q43" s="1763"/>
      <c r="R43" s="1763"/>
      <c r="S43" s="1763"/>
      <c r="T43" s="1764"/>
      <c r="U43" s="2163"/>
      <c r="V43" s="2159"/>
      <c r="W43" s="2159"/>
      <c r="X43" s="2160"/>
      <c r="Y43" s="2158"/>
      <c r="Z43" s="2159"/>
      <c r="AA43" s="2159"/>
      <c r="AB43" s="2159"/>
      <c r="AC43" s="2159"/>
      <c r="AD43" s="2159"/>
      <c r="AE43" s="2159"/>
      <c r="AF43" s="2159"/>
      <c r="AG43" s="2159"/>
      <c r="AH43" s="2159"/>
      <c r="AI43" s="2159"/>
      <c r="AJ43" s="2159"/>
      <c r="AK43" s="2159"/>
      <c r="AL43" s="2159"/>
      <c r="AM43" s="2159"/>
      <c r="AN43" s="2159"/>
      <c r="AO43" s="2159"/>
      <c r="AP43" s="49"/>
      <c r="AQ43" s="217"/>
      <c r="AR43" s="217"/>
      <c r="AS43" s="232"/>
      <c r="AT43" s="217"/>
      <c r="AU43" s="217"/>
      <c r="AV43" s="49"/>
      <c r="AW43" s="49"/>
      <c r="AX43" s="49"/>
      <c r="AY43" s="49"/>
      <c r="AZ43" s="49"/>
      <c r="BA43" s="49"/>
      <c r="BB43" s="49"/>
      <c r="BC43" s="49"/>
      <c r="BD43" s="49"/>
      <c r="BE43" s="49"/>
      <c r="BF43" s="49"/>
      <c r="BG43" s="49"/>
      <c r="BH43" s="49"/>
      <c r="BI43" s="49"/>
      <c r="BJ43" s="49"/>
      <c r="BK43" s="49"/>
      <c r="BL43" s="49"/>
      <c r="BM43" s="49"/>
      <c r="BN43" s="49"/>
      <c r="BO43" s="49"/>
      <c r="BP43" s="49"/>
      <c r="BQ43" s="49"/>
      <c r="BR43" s="49"/>
      <c r="BS43" s="49"/>
    </row>
    <row r="44" spans="1:81" ht="13.35" customHeight="1" x14ac:dyDescent="0.25">
      <c r="A44" s="2159"/>
      <c r="B44" s="2159"/>
      <c r="C44" s="2159"/>
      <c r="D44" s="2160"/>
      <c r="E44" s="2157"/>
      <c r="F44" s="1763"/>
      <c r="G44" s="1763"/>
      <c r="H44" s="1763"/>
      <c r="I44" s="1763"/>
      <c r="J44" s="1763"/>
      <c r="K44" s="1763"/>
      <c r="L44" s="1763"/>
      <c r="M44" s="1763"/>
      <c r="N44" s="1763"/>
      <c r="O44" s="1763"/>
      <c r="P44" s="1763"/>
      <c r="Q44" s="1763"/>
      <c r="R44" s="1763"/>
      <c r="S44" s="1763"/>
      <c r="T44" s="1764"/>
      <c r="U44" s="2163"/>
      <c r="V44" s="2159"/>
      <c r="W44" s="2159"/>
      <c r="X44" s="2160"/>
      <c r="Y44" s="2158"/>
      <c r="Z44" s="2159"/>
      <c r="AA44" s="2159"/>
      <c r="AB44" s="2159"/>
      <c r="AC44" s="2159"/>
      <c r="AD44" s="2159"/>
      <c r="AE44" s="2159"/>
      <c r="AF44" s="2159"/>
      <c r="AG44" s="2159"/>
      <c r="AH44" s="2159"/>
      <c r="AI44" s="2159"/>
      <c r="AJ44" s="2159"/>
      <c r="AK44" s="2159"/>
      <c r="AL44" s="2159"/>
      <c r="AM44" s="2159"/>
      <c r="AN44" s="2159"/>
      <c r="AO44" s="2159"/>
      <c r="AP44" s="49"/>
      <c r="AQ44" s="217"/>
      <c r="AR44" s="217"/>
      <c r="AS44" s="232"/>
      <c r="AT44" s="217"/>
      <c r="AU44" s="217"/>
      <c r="AV44" s="49"/>
      <c r="AW44" s="49"/>
      <c r="AX44" s="49"/>
      <c r="AY44" s="49"/>
      <c r="AZ44" s="49"/>
      <c r="BA44" s="49"/>
      <c r="BB44" s="49"/>
      <c r="BC44" s="49"/>
      <c r="BD44" s="49"/>
      <c r="BE44" s="49"/>
      <c r="BF44" s="49"/>
      <c r="BG44" s="49"/>
      <c r="BH44" s="49"/>
      <c r="BI44" s="49"/>
      <c r="BJ44" s="49"/>
      <c r="BK44" s="49"/>
      <c r="BL44" s="49"/>
      <c r="BM44" s="49"/>
      <c r="BN44" s="49"/>
      <c r="BO44" s="49"/>
      <c r="BP44" s="49"/>
      <c r="BQ44" s="49"/>
      <c r="BR44" s="49"/>
      <c r="BS44" s="49"/>
    </row>
    <row r="45" spans="1:81" ht="13.35" customHeight="1" x14ac:dyDescent="0.25">
      <c r="A45" s="2159"/>
      <c r="B45" s="2159"/>
      <c r="C45" s="2159"/>
      <c r="D45" s="2160"/>
      <c r="E45" s="2157"/>
      <c r="F45" s="1763"/>
      <c r="G45" s="1763"/>
      <c r="H45" s="1763"/>
      <c r="I45" s="1763"/>
      <c r="J45" s="1763"/>
      <c r="K45" s="1763"/>
      <c r="L45" s="1763"/>
      <c r="M45" s="1763"/>
      <c r="N45" s="1763"/>
      <c r="O45" s="1763"/>
      <c r="P45" s="1763"/>
      <c r="Q45" s="1763"/>
      <c r="R45" s="1763"/>
      <c r="S45" s="1763"/>
      <c r="T45" s="1764"/>
      <c r="U45" s="2191"/>
      <c r="V45" s="2192"/>
      <c r="W45" s="2192"/>
      <c r="X45" s="2193"/>
      <c r="Y45" s="2191"/>
      <c r="Z45" s="2192"/>
      <c r="AA45" s="2192"/>
      <c r="AB45" s="2192"/>
      <c r="AC45" s="2192"/>
      <c r="AD45" s="2192"/>
      <c r="AE45" s="2192"/>
      <c r="AF45" s="2192"/>
      <c r="AG45" s="2192"/>
      <c r="AH45" s="2192"/>
      <c r="AI45" s="2192"/>
      <c r="AJ45" s="2192"/>
      <c r="AK45" s="2192"/>
      <c r="AL45" s="2192"/>
      <c r="AM45" s="2192"/>
      <c r="AN45" s="2192"/>
      <c r="AO45" s="2192"/>
      <c r="AP45" s="49"/>
      <c r="AQ45" s="236"/>
      <c r="AR45" s="217"/>
      <c r="AS45" s="232"/>
      <c r="AT45" s="217"/>
      <c r="AU45" s="217"/>
      <c r="AV45" s="49"/>
      <c r="AW45" s="49"/>
      <c r="AX45" s="49"/>
      <c r="AY45" s="49"/>
      <c r="AZ45" s="49"/>
      <c r="BA45" s="49"/>
      <c r="BB45" s="49"/>
      <c r="BC45" s="53"/>
      <c r="BD45" s="49"/>
      <c r="BE45" s="49"/>
      <c r="BF45" s="49"/>
      <c r="BG45" s="49"/>
      <c r="BH45" s="49"/>
      <c r="BI45" s="49"/>
      <c r="BJ45" s="49"/>
      <c r="BK45" s="49"/>
      <c r="BL45" s="49"/>
      <c r="BM45" s="49"/>
      <c r="BN45" s="49"/>
      <c r="BO45" s="49"/>
      <c r="BP45" s="49"/>
      <c r="BQ45" s="49"/>
      <c r="BR45" s="49"/>
      <c r="BS45" s="49"/>
    </row>
    <row r="46" spans="1:81" s="837" customFormat="1" ht="12.75" customHeight="1" x14ac:dyDescent="0.25">
      <c r="A46" s="940" t="s">
        <v>91</v>
      </c>
      <c r="B46" s="738"/>
      <c r="C46" s="941" t="s">
        <v>203</v>
      </c>
      <c r="D46" s="941"/>
      <c r="E46" s="941"/>
      <c r="F46" s="941"/>
      <c r="G46" s="738" t="s">
        <v>635</v>
      </c>
      <c r="H46" s="942"/>
      <c r="I46" s="1585">
        <f>SignRP</f>
        <v>0</v>
      </c>
      <c r="J46" s="1585"/>
      <c r="K46" s="1585"/>
      <c r="L46" s="1585"/>
      <c r="M46" s="1585"/>
      <c r="N46" s="1585"/>
      <c r="O46" s="1585"/>
      <c r="P46" s="1585"/>
      <c r="Q46" s="1585"/>
      <c r="R46" s="1585"/>
      <c r="S46" s="1585"/>
      <c r="T46" s="1585"/>
      <c r="U46" s="1585"/>
      <c r="V46" s="942"/>
      <c r="W46" s="947" t="s">
        <v>494</v>
      </c>
      <c r="X46" s="942"/>
      <c r="Y46" s="942"/>
      <c r="Z46" s="942"/>
      <c r="AA46" s="942"/>
      <c r="AB46" s="942"/>
      <c r="AC46" s="942"/>
      <c r="AD46" s="942"/>
      <c r="AE46" s="942"/>
      <c r="AF46" s="942"/>
      <c r="AG46" s="944"/>
      <c r="AH46" s="944"/>
      <c r="AI46" s="948"/>
      <c r="AJ46" s="940"/>
      <c r="AK46" s="738"/>
      <c r="AL46" s="738"/>
      <c r="AM46" s="738"/>
      <c r="AN46" s="738"/>
      <c r="AO46" s="738"/>
      <c r="AP46" s="840"/>
      <c r="AQ46" s="796"/>
      <c r="AR46" s="796"/>
      <c r="AS46" s="796"/>
      <c r="AT46" s="796"/>
      <c r="AU46" s="796"/>
      <c r="AV46" s="796"/>
      <c r="AW46" s="796"/>
      <c r="AX46" s="796"/>
      <c r="AY46" s="796"/>
      <c r="AZ46" s="796"/>
      <c r="BA46" s="796"/>
      <c r="BB46" s="840"/>
      <c r="BC46" s="840"/>
    </row>
    <row r="47" spans="1:81" ht="6" customHeight="1" x14ac:dyDescent="0.25">
      <c r="A47" s="15"/>
      <c r="V47" s="19"/>
      <c r="Y47" s="15"/>
      <c r="Z47" s="15"/>
      <c r="AH47" s="15"/>
      <c r="AI47" s="15"/>
      <c r="AJ47" s="15"/>
      <c r="AK47" s="15"/>
      <c r="AL47" s="15"/>
      <c r="AM47" s="15"/>
      <c r="AN47" s="15"/>
      <c r="AO47" s="15"/>
      <c r="AP47" s="27"/>
      <c r="AQ47" s="213"/>
      <c r="AR47" s="213"/>
      <c r="AS47" s="213"/>
      <c r="AT47" s="213"/>
      <c r="AU47" s="213"/>
      <c r="AV47" s="15"/>
      <c r="AW47" s="15"/>
      <c r="AX47" s="15"/>
      <c r="AY47" s="15"/>
      <c r="AZ47" s="15"/>
    </row>
    <row r="48" spans="1:81" s="15" customFormat="1" ht="12.75" customHeight="1" x14ac:dyDescent="0.25">
      <c r="A48" s="1766" t="s">
        <v>255</v>
      </c>
      <c r="B48" s="1766"/>
      <c r="C48" s="1766"/>
      <c r="D48" s="1766"/>
      <c r="E48" s="1766"/>
      <c r="F48" s="1766"/>
      <c r="G48" s="1615"/>
      <c r="H48" s="1613" t="s">
        <v>63</v>
      </c>
      <c r="I48" s="1766"/>
      <c r="J48" s="1766"/>
      <c r="K48" s="1766"/>
      <c r="L48" s="1766"/>
      <c r="M48" s="1766"/>
      <c r="N48" s="1615"/>
      <c r="O48" s="1613" t="s">
        <v>648</v>
      </c>
      <c r="P48" s="1766"/>
      <c r="Q48" s="1766"/>
      <c r="R48" s="1766"/>
      <c r="S48" s="1766"/>
      <c r="T48" s="1766"/>
      <c r="U48" s="1766"/>
      <c r="V48" s="1766"/>
      <c r="W48" s="1766"/>
      <c r="X48" s="1766"/>
      <c r="Y48" s="1766"/>
      <c r="Z48" s="1766"/>
      <c r="AA48" s="1615"/>
      <c r="AB48" s="1613" t="s">
        <v>436</v>
      </c>
      <c r="AC48" s="1766"/>
      <c r="AD48" s="1766"/>
      <c r="AE48" s="1766"/>
      <c r="AF48" s="1766"/>
      <c r="AG48" s="1766"/>
      <c r="AH48" s="1615"/>
      <c r="AI48" s="1767" t="s">
        <v>258</v>
      </c>
      <c r="AJ48" s="1768"/>
      <c r="AK48" s="1768"/>
      <c r="AL48" s="1768"/>
      <c r="AM48" s="1768"/>
      <c r="AN48" s="1768"/>
      <c r="AO48" s="1768"/>
      <c r="AQ48" s="175"/>
      <c r="AR48" s="175"/>
      <c r="AS48" s="186"/>
      <c r="AT48" s="175"/>
      <c r="AU48" s="175"/>
      <c r="AV48"/>
      <c r="AW48"/>
      <c r="AX48"/>
      <c r="AY48"/>
      <c r="AZ48"/>
      <c r="BA48"/>
      <c r="BB48"/>
      <c r="BC48"/>
      <c r="BD48"/>
      <c r="BE48"/>
      <c r="BF48"/>
      <c r="BG48"/>
      <c r="BH48"/>
      <c r="BI48"/>
      <c r="BJ48"/>
      <c r="BK48"/>
      <c r="BL48"/>
      <c r="BM48"/>
      <c r="BN48"/>
      <c r="BO48"/>
      <c r="BP48"/>
      <c r="BQ48"/>
      <c r="BR48"/>
      <c r="BS48"/>
      <c r="BT48"/>
      <c r="BU48"/>
      <c r="BV48"/>
      <c r="BW48"/>
      <c r="BX48"/>
      <c r="BY48"/>
      <c r="BZ48"/>
      <c r="CA48"/>
      <c r="CB48"/>
      <c r="CC48"/>
    </row>
    <row r="49" spans="1:81" s="15" customFormat="1" ht="12.75" customHeight="1" x14ac:dyDescent="0.25">
      <c r="A49"/>
      <c r="B49"/>
      <c r="C49"/>
      <c r="D49"/>
      <c r="E49"/>
      <c r="F49"/>
      <c r="G49" s="4"/>
      <c r="H49" s="1595" t="s">
        <v>34</v>
      </c>
      <c r="I49" s="1596"/>
      <c r="J49" s="1596"/>
      <c r="K49" s="1596"/>
      <c r="L49" s="1596"/>
      <c r="M49" s="1596"/>
      <c r="N49" s="1597"/>
      <c r="O49" s="1595" t="s">
        <v>35</v>
      </c>
      <c r="P49" s="1596"/>
      <c r="Q49" s="1596"/>
      <c r="R49" s="1596"/>
      <c r="S49" s="1596"/>
      <c r="T49" s="1596"/>
      <c r="U49" s="1596"/>
      <c r="V49" s="1596"/>
      <c r="W49" s="1596"/>
      <c r="X49" s="1596"/>
      <c r="Y49" s="1596"/>
      <c r="Z49" s="1596"/>
      <c r="AA49" s="1597"/>
      <c r="AB49" s="1616" t="s">
        <v>279</v>
      </c>
      <c r="AC49" s="1617"/>
      <c r="AD49" s="1617"/>
      <c r="AE49" s="1617"/>
      <c r="AF49" s="1617"/>
      <c r="AG49" s="1617"/>
      <c r="AH49" s="1618"/>
      <c r="AI49" s="2161" t="s">
        <v>278</v>
      </c>
      <c r="AJ49" s="2162"/>
      <c r="AK49" s="2162"/>
      <c r="AL49" s="2162"/>
      <c r="AM49" s="2162"/>
      <c r="AN49" s="2162"/>
      <c r="AO49" s="2162"/>
      <c r="AQ49" s="175"/>
      <c r="AR49" s="175"/>
      <c r="AS49" s="186"/>
      <c r="AT49" s="175"/>
      <c r="AU49" s="175"/>
      <c r="AV49"/>
      <c r="AW49"/>
      <c r="AX49"/>
      <c r="AY49"/>
      <c r="AZ49"/>
      <c r="BA49"/>
      <c r="BB49"/>
      <c r="BC49"/>
      <c r="BD49"/>
      <c r="BE49"/>
      <c r="BF49"/>
      <c r="BG49"/>
      <c r="BH49"/>
      <c r="BI49"/>
      <c r="BJ49"/>
      <c r="BK49"/>
      <c r="BL49"/>
      <c r="BM49"/>
      <c r="BN49"/>
      <c r="BO49"/>
      <c r="BP49"/>
      <c r="BQ49"/>
      <c r="BR49"/>
      <c r="BS49"/>
      <c r="BT49"/>
      <c r="BU49"/>
      <c r="BV49"/>
      <c r="BW49"/>
      <c r="BX49"/>
      <c r="BY49"/>
      <c r="BZ49"/>
      <c r="CA49"/>
      <c r="CB49"/>
      <c r="CC49"/>
    </row>
    <row r="50" spans="1:81" s="15" customFormat="1" x14ac:dyDescent="0.25">
      <c r="A50"/>
      <c r="B50"/>
      <c r="C50"/>
      <c r="D50"/>
      <c r="E50"/>
      <c r="F50"/>
      <c r="G50" s="4"/>
      <c r="H50" s="1595"/>
      <c r="I50" s="1596"/>
      <c r="J50" s="1596"/>
      <c r="K50" s="1596"/>
      <c r="L50" s="1596"/>
      <c r="M50" s="1596"/>
      <c r="N50" s="1597"/>
      <c r="O50" s="1595"/>
      <c r="P50" s="1596"/>
      <c r="Q50" s="1596"/>
      <c r="R50" s="1596"/>
      <c r="S50" s="1596"/>
      <c r="T50" s="1596"/>
      <c r="U50" s="1596"/>
      <c r="V50" s="1596"/>
      <c r="W50" s="1596"/>
      <c r="X50" s="1596"/>
      <c r="Y50" s="1596"/>
      <c r="Z50" s="1596"/>
      <c r="AA50" s="1597"/>
      <c r="AB50" s="319"/>
      <c r="AC50" s="318"/>
      <c r="AD50" s="318"/>
      <c r="AE50" s="318"/>
      <c r="AF50" s="318"/>
      <c r="AG50" s="318"/>
      <c r="AH50" s="318"/>
      <c r="AI50" s="319"/>
      <c r="AJ50" s="318"/>
      <c r="AK50" s="318"/>
      <c r="AL50" s="318"/>
      <c r="AM50" s="318"/>
      <c r="AN50" s="318"/>
      <c r="AO50" s="318"/>
      <c r="AQ50" s="175"/>
      <c r="AR50" s="175"/>
      <c r="AS50" s="186"/>
      <c r="AT50" s="175"/>
      <c r="AU50" s="175"/>
      <c r="AV50"/>
      <c r="AW50"/>
      <c r="AX50"/>
      <c r="AY50"/>
      <c r="AZ50"/>
      <c r="BA50"/>
      <c r="BB50"/>
      <c r="BC50"/>
      <c r="BD50"/>
      <c r="BE50"/>
      <c r="BF50"/>
      <c r="BG50"/>
      <c r="BH50"/>
      <c r="BI50"/>
      <c r="BJ50"/>
      <c r="BK50"/>
      <c r="BL50"/>
      <c r="BM50"/>
      <c r="BN50"/>
      <c r="BO50"/>
      <c r="BP50"/>
      <c r="BQ50"/>
      <c r="BR50"/>
      <c r="BS50"/>
      <c r="BT50"/>
      <c r="BU50"/>
      <c r="BV50"/>
      <c r="BW50"/>
      <c r="BX50"/>
      <c r="BY50"/>
      <c r="BZ50"/>
      <c r="CA50"/>
      <c r="CB50"/>
      <c r="CC50"/>
    </row>
    <row r="51" spans="1:81" s="15" customFormat="1" x14ac:dyDescent="0.25">
      <c r="A51"/>
      <c r="B51"/>
      <c r="C51"/>
      <c r="D51"/>
      <c r="E51"/>
      <c r="F51"/>
      <c r="G51" s="4"/>
      <c r="H51"/>
      <c r="I51"/>
      <c r="J51"/>
      <c r="K51"/>
      <c r="L51"/>
      <c r="N51" s="4"/>
      <c r="O51" s="319"/>
      <c r="P51" s="318"/>
      <c r="Q51" s="318"/>
      <c r="R51" s="318"/>
      <c r="S51" s="318"/>
      <c r="T51" s="318"/>
      <c r="U51" s="318"/>
      <c r="V51" s="318"/>
      <c r="W51" s="318"/>
      <c r="X51" s="318"/>
      <c r="Y51" s="318"/>
      <c r="Z51" s="318"/>
      <c r="AA51" s="320"/>
      <c r="AB51" s="319"/>
      <c r="AC51" s="318"/>
      <c r="AD51" s="318"/>
      <c r="AE51" s="318"/>
      <c r="AF51" s="318"/>
      <c r="AG51" s="318"/>
      <c r="AH51" s="318"/>
      <c r="AI51" s="319"/>
      <c r="AJ51" s="318"/>
      <c r="AK51" s="318"/>
      <c r="AL51" s="318"/>
      <c r="AM51" s="318"/>
      <c r="AN51" s="318"/>
      <c r="AO51" s="318"/>
      <c r="AQ51" s="175"/>
      <c r="AR51" s="175"/>
      <c r="AS51" s="186"/>
      <c r="AT51" s="175"/>
      <c r="AU51" s="175"/>
      <c r="AV51"/>
      <c r="AW51"/>
      <c r="AX51"/>
      <c r="AY51"/>
      <c r="AZ51"/>
      <c r="BA51"/>
      <c r="BB51"/>
      <c r="BC51"/>
      <c r="BD51"/>
      <c r="BE51"/>
      <c r="BF51"/>
      <c r="BG51"/>
      <c r="BH51"/>
      <c r="BI51"/>
      <c r="BJ51"/>
      <c r="BK51"/>
      <c r="BL51"/>
      <c r="BM51"/>
      <c r="BN51"/>
      <c r="BO51"/>
      <c r="BP51"/>
      <c r="BQ51"/>
      <c r="BR51"/>
      <c r="BS51"/>
      <c r="BT51"/>
      <c r="BU51"/>
      <c r="BV51"/>
      <c r="BW51"/>
      <c r="BX51"/>
      <c r="BY51"/>
      <c r="BZ51"/>
      <c r="CA51"/>
      <c r="CB51"/>
      <c r="CC51"/>
    </row>
    <row r="52" spans="1:81" s="15" customFormat="1" x14ac:dyDescent="0.25">
      <c r="A52"/>
      <c r="B52"/>
      <c r="C52"/>
      <c r="D52"/>
      <c r="E52"/>
      <c r="F52"/>
      <c r="G52" s="4"/>
      <c r="H52"/>
      <c r="I52"/>
      <c r="J52"/>
      <c r="K52"/>
      <c r="L52"/>
      <c r="N52" s="4"/>
      <c r="O52" s="319"/>
      <c r="P52" s="318"/>
      <c r="Q52" s="318"/>
      <c r="R52" s="318"/>
      <c r="S52" s="318"/>
      <c r="T52" s="318"/>
      <c r="U52" s="318"/>
      <c r="V52" s="318"/>
      <c r="W52" s="318"/>
      <c r="X52" s="318"/>
      <c r="Y52" s="318"/>
      <c r="Z52" s="318"/>
      <c r="AA52" s="320"/>
      <c r="AB52" s="319"/>
      <c r="AC52" s="318"/>
      <c r="AD52" s="318"/>
      <c r="AE52" s="318"/>
      <c r="AF52" s="318"/>
      <c r="AG52" s="318"/>
      <c r="AH52" s="318"/>
      <c r="AI52" s="319"/>
      <c r="AJ52" s="318"/>
      <c r="AK52" s="318"/>
      <c r="AL52" s="318"/>
      <c r="AM52" s="318"/>
      <c r="AN52" s="318"/>
      <c r="AO52" s="318"/>
      <c r="AQ52" s="175"/>
      <c r="AR52" s="175"/>
      <c r="AS52" s="186"/>
      <c r="AT52" s="175"/>
      <c r="AU52" s="175"/>
      <c r="AV52"/>
      <c r="AW52"/>
      <c r="AX52"/>
      <c r="AY52"/>
      <c r="AZ52"/>
      <c r="BA52"/>
      <c r="BB52"/>
      <c r="BC52"/>
      <c r="BD52"/>
      <c r="BE52"/>
      <c r="BF52"/>
      <c r="BG52"/>
      <c r="BH52"/>
      <c r="BI52"/>
      <c r="BJ52"/>
      <c r="BK52"/>
      <c r="BL52"/>
      <c r="BM52"/>
      <c r="BN52"/>
      <c r="BO52"/>
      <c r="BP52"/>
      <c r="BQ52"/>
      <c r="BR52"/>
      <c r="BS52"/>
      <c r="BT52"/>
      <c r="BU52"/>
      <c r="BV52"/>
      <c r="BW52"/>
      <c r="BX52"/>
      <c r="BY52"/>
      <c r="BZ52"/>
      <c r="CA52"/>
      <c r="CB52"/>
      <c r="CC52"/>
    </row>
    <row r="53" spans="1:81" x14ac:dyDescent="0.25">
      <c r="A53" s="6"/>
      <c r="B53" s="6"/>
      <c r="C53" s="6"/>
      <c r="D53" s="6"/>
      <c r="E53" s="6"/>
      <c r="F53" s="6"/>
      <c r="G53" s="6"/>
      <c r="H53" s="18"/>
      <c r="I53" s="6"/>
      <c r="J53" s="6"/>
      <c r="K53" s="6"/>
      <c r="L53" s="6"/>
      <c r="M53" s="6"/>
      <c r="N53" s="6"/>
      <c r="O53" s="18"/>
      <c r="P53" s="321"/>
      <c r="Q53" s="321"/>
      <c r="R53" s="321"/>
      <c r="S53" s="321"/>
      <c r="T53" s="321"/>
      <c r="U53" s="321"/>
      <c r="V53" s="321"/>
      <c r="W53" s="321"/>
      <c r="X53" s="321"/>
      <c r="Y53" s="321"/>
      <c r="Z53" s="321"/>
      <c r="AA53" s="322"/>
      <c r="AB53" s="18"/>
      <c r="AC53" s="321"/>
      <c r="AD53" s="321"/>
      <c r="AE53" s="321"/>
      <c r="AF53" s="321"/>
      <c r="AG53" s="321"/>
      <c r="AH53" s="321"/>
      <c r="AI53" s="18"/>
      <c r="AJ53" s="321"/>
      <c r="AK53" s="321"/>
      <c r="AL53" s="321"/>
      <c r="AM53" s="321"/>
      <c r="AN53" s="321"/>
      <c r="AO53" s="321"/>
      <c r="AP53" s="27"/>
      <c r="AQ53" s="172"/>
      <c r="AR53" s="172"/>
      <c r="AS53" s="172"/>
      <c r="AT53" s="172"/>
      <c r="AU53" s="172"/>
      <c r="AV53" s="27"/>
      <c r="AW53" s="27"/>
      <c r="AX53" s="27"/>
      <c r="AY53" s="27"/>
      <c r="AZ53" s="27"/>
      <c r="BA53" s="27"/>
      <c r="BB53" s="27"/>
      <c r="BC53" s="27"/>
      <c r="BD53" s="27"/>
      <c r="BE53" s="27"/>
      <c r="BF53" s="844"/>
      <c r="BG53" s="844"/>
      <c r="BH53" s="15"/>
    </row>
    <row r="54" spans="1:81" s="15" customFormat="1" ht="11.1" customHeight="1" x14ac:dyDescent="0.25">
      <c r="A54" s="43" t="s">
        <v>42</v>
      </c>
      <c r="B54" s="2064" t="s">
        <v>43</v>
      </c>
      <c r="C54" s="2064"/>
      <c r="D54" s="2064"/>
      <c r="E54" s="2064"/>
      <c r="F54" s="2064"/>
      <c r="G54" s="2064"/>
      <c r="H54" s="2064"/>
      <c r="I54" s="2064"/>
      <c r="J54" s="2064"/>
      <c r="K54" s="2064"/>
      <c r="L54" s="2064"/>
      <c r="M54" s="2064"/>
      <c r="N54" s="2064"/>
      <c r="O54" s="2064"/>
      <c r="P54" s="2064"/>
      <c r="Q54" s="2064"/>
      <c r="R54" s="2064"/>
      <c r="S54" s="2064"/>
      <c r="T54" s="2064"/>
      <c r="U54" s="2064"/>
      <c r="V54" s="2064"/>
      <c r="W54" s="2064"/>
      <c r="X54" s="2064"/>
      <c r="Y54" s="2064"/>
      <c r="Z54" s="2064"/>
      <c r="AA54" s="2064"/>
      <c r="AB54" s="2064"/>
      <c r="AC54" s="2064"/>
      <c r="AD54" s="2064"/>
      <c r="AE54" s="2064"/>
      <c r="AF54" s="2064"/>
      <c r="AG54" s="2064"/>
      <c r="AH54" s="2064"/>
      <c r="AI54" s="2064"/>
      <c r="AJ54" s="2064"/>
      <c r="AK54" s="2064"/>
      <c r="AL54" s="2064"/>
      <c r="AM54" s="2064"/>
      <c r="AN54" s="2064"/>
      <c r="AO54" s="2064"/>
      <c r="AQ54" s="248"/>
      <c r="AR54" s="213"/>
      <c r="AS54" s="213"/>
      <c r="AT54" s="213"/>
      <c r="AU54" s="213"/>
    </row>
    <row r="55" spans="1:81" s="15" customFormat="1" ht="11.1" customHeight="1" x14ac:dyDescent="0.25">
      <c r="A55" s="43" t="s">
        <v>44</v>
      </c>
      <c r="B55" s="2054" t="s">
        <v>132</v>
      </c>
      <c r="C55" s="2054"/>
      <c r="D55" s="2054"/>
      <c r="E55" s="2054"/>
      <c r="F55" s="2054"/>
      <c r="G55" s="2054"/>
      <c r="H55" s="2054"/>
      <c r="I55" s="2054"/>
      <c r="J55" s="2054"/>
      <c r="K55" s="2054"/>
      <c r="L55" s="2054"/>
      <c r="M55" s="2054"/>
      <c r="N55" s="2054"/>
      <c r="O55" s="2054"/>
      <c r="P55" s="2054"/>
      <c r="Q55" s="2054"/>
      <c r="R55" s="2054"/>
      <c r="S55" s="2054"/>
      <c r="T55" s="2054"/>
      <c r="U55" s="2054"/>
      <c r="V55" s="2054"/>
      <c r="W55" s="2054"/>
      <c r="X55" s="2054"/>
      <c r="Y55" s="2054"/>
      <c r="Z55" s="2054"/>
      <c r="AA55" s="2054"/>
      <c r="AB55" s="2054"/>
      <c r="AC55" s="2054"/>
      <c r="AD55" s="2054"/>
      <c r="AE55" s="2054"/>
      <c r="AF55" s="2054"/>
      <c r="AG55" s="2054"/>
      <c r="AH55" s="2054"/>
      <c r="AI55" s="2054"/>
      <c r="AJ55" s="2054"/>
      <c r="AK55" s="2054"/>
      <c r="AL55" s="2054"/>
      <c r="AM55" s="2054"/>
      <c r="AN55" s="2054"/>
      <c r="AO55" s="2054"/>
      <c r="AQ55" s="202"/>
      <c r="AR55" s="213"/>
      <c r="AS55" s="237"/>
      <c r="AT55" s="175"/>
      <c r="AU55" s="175"/>
      <c r="AV55"/>
      <c r="AW55"/>
      <c r="AX55"/>
      <c r="AY55"/>
      <c r="AZ55"/>
      <c r="BA55"/>
      <c r="BB55"/>
      <c r="BC55"/>
    </row>
    <row r="56" spans="1:81" s="15" customFormat="1" ht="11.1" customHeight="1" x14ac:dyDescent="0.25">
      <c r="A56" s="43" t="s">
        <v>45</v>
      </c>
      <c r="B56" s="2054" t="s">
        <v>222</v>
      </c>
      <c r="C56" s="2054"/>
      <c r="D56" s="2054"/>
      <c r="E56" s="2054"/>
      <c r="F56" s="2054"/>
      <c r="G56" s="2054"/>
      <c r="H56" s="2054"/>
      <c r="I56" s="2054"/>
      <c r="J56" s="2054"/>
      <c r="K56" s="2054"/>
      <c r="L56" s="2054"/>
      <c r="M56" s="2054"/>
      <c r="N56" s="2054"/>
      <c r="O56" s="2054"/>
      <c r="P56" s="2054"/>
      <c r="Q56" s="2054"/>
      <c r="R56" s="2054"/>
      <c r="S56" s="2054"/>
      <c r="T56" s="2054"/>
      <c r="U56" s="2054"/>
      <c r="V56" s="2054"/>
      <c r="W56" s="2054"/>
      <c r="X56" s="2054"/>
      <c r="Y56" s="2054"/>
      <c r="Z56" s="2054"/>
      <c r="AA56" s="2054"/>
      <c r="AB56" s="2054"/>
      <c r="AC56" s="2054"/>
      <c r="AD56" s="2054"/>
      <c r="AE56" s="2054"/>
      <c r="AF56" s="2054"/>
      <c r="AG56" s="2054"/>
      <c r="AH56" s="2054"/>
      <c r="AI56" s="2054"/>
      <c r="AJ56" s="2054"/>
      <c r="AK56" s="2054"/>
      <c r="AL56" s="2054"/>
      <c r="AM56" s="2054"/>
      <c r="AN56" s="2054"/>
      <c r="AO56" s="2054"/>
      <c r="AQ56" s="202"/>
      <c r="AR56" s="213"/>
      <c r="AS56" s="237"/>
      <c r="AT56" s="175"/>
      <c r="AU56" s="175"/>
      <c r="AV56"/>
      <c r="AW56"/>
      <c r="AX56"/>
      <c r="AY56"/>
      <c r="AZ56"/>
      <c r="BA56"/>
      <c r="BB56"/>
      <c r="BC56"/>
    </row>
    <row r="57" spans="1:81" s="15" customFormat="1" ht="11.1" customHeight="1" x14ac:dyDescent="0.25">
      <c r="A57" s="689" t="s">
        <v>46</v>
      </c>
      <c r="B57" s="2054" t="s">
        <v>182</v>
      </c>
      <c r="C57" s="2054"/>
      <c r="D57" s="2054"/>
      <c r="E57" s="2054"/>
      <c r="F57" s="2054"/>
      <c r="G57" s="2054"/>
      <c r="H57" s="2054"/>
      <c r="I57" s="2054"/>
      <c r="J57" s="2054"/>
      <c r="K57" s="2054"/>
      <c r="L57" s="2054"/>
      <c r="M57" s="2054"/>
      <c r="N57" s="2054"/>
      <c r="O57" s="2054"/>
      <c r="P57" s="2054"/>
      <c r="Q57" s="2054"/>
      <c r="R57" s="2054"/>
      <c r="S57" s="2054"/>
      <c r="T57" s="2054"/>
      <c r="U57" s="2054"/>
      <c r="V57" s="2054"/>
      <c r="W57" s="2054"/>
      <c r="X57" s="2054"/>
      <c r="Y57" s="2054"/>
      <c r="Z57" s="2054"/>
      <c r="AA57" s="2054"/>
      <c r="AB57" s="2054"/>
      <c r="AC57" s="2054"/>
      <c r="AD57" s="2054"/>
      <c r="AE57" s="2054"/>
      <c r="AF57" s="2054"/>
      <c r="AG57" s="2054"/>
      <c r="AH57" s="2054"/>
      <c r="AI57" s="2054"/>
      <c r="AJ57" s="2054"/>
      <c r="AK57" s="2054"/>
      <c r="AL57" s="2054"/>
      <c r="AM57" s="2054"/>
      <c r="AN57" s="2054"/>
      <c r="AO57" s="2054"/>
      <c r="AP57"/>
      <c r="AQ57" s="202"/>
      <c r="AR57" s="213"/>
      <c r="AS57" s="237"/>
      <c r="AT57" s="175"/>
      <c r="AU57" s="175"/>
      <c r="AV57"/>
      <c r="AW57"/>
      <c r="AX57"/>
      <c r="AY57"/>
      <c r="AZ57"/>
      <c r="BA57"/>
      <c r="BB57"/>
      <c r="BC57"/>
    </row>
    <row r="58" spans="1:81" s="1003" customFormat="1" x14ac:dyDescent="0.25">
      <c r="A58" s="2155" t="s">
        <v>778</v>
      </c>
      <c r="B58" s="2156"/>
      <c r="C58" s="2156"/>
      <c r="D58" s="2156"/>
      <c r="E58" s="2156"/>
      <c r="F58" s="2156"/>
      <c r="G58" s="2156"/>
      <c r="H58" s="2156"/>
      <c r="I58" s="2156"/>
      <c r="J58" s="2156"/>
      <c r="K58" s="2156"/>
      <c r="L58" s="2156"/>
      <c r="M58" s="2156"/>
      <c r="N58" s="2156"/>
      <c r="O58" s="2156"/>
      <c r="P58" s="2156"/>
      <c r="Q58" s="2156"/>
      <c r="R58" s="2156"/>
      <c r="S58" s="2156"/>
      <c r="T58" s="2156"/>
      <c r="U58" s="2156"/>
      <c r="V58" s="2156"/>
      <c r="W58" s="2156"/>
      <c r="X58" s="2156"/>
      <c r="Y58" s="2156"/>
      <c r="Z58" s="2156"/>
      <c r="AA58" s="2156"/>
      <c r="AB58" s="2156"/>
      <c r="AC58" s="2156"/>
      <c r="AD58" s="2156"/>
      <c r="AE58" s="2156"/>
      <c r="AF58" s="2156"/>
      <c r="AG58" s="2156"/>
      <c r="AH58" s="2156"/>
      <c r="AI58" s="2156"/>
      <c r="AJ58" s="2156"/>
      <c r="AK58" s="2156"/>
      <c r="AL58" s="2156"/>
      <c r="AM58" s="2156"/>
      <c r="AN58" s="2156"/>
      <c r="AO58" s="2156"/>
      <c r="AP58" s="917"/>
      <c r="AQ58" s="202"/>
      <c r="AR58" s="213"/>
      <c r="AS58" s="237"/>
      <c r="AT58" s="175"/>
      <c r="AU58" s="175"/>
      <c r="AV58" s="917"/>
      <c r="AW58" s="917"/>
      <c r="AX58" s="917"/>
      <c r="AY58" s="917"/>
      <c r="AZ58" s="917"/>
      <c r="BA58" s="917"/>
      <c r="BB58" s="917"/>
      <c r="BC58" s="917"/>
    </row>
    <row r="59" spans="1:81" ht="14.4" customHeight="1" x14ac:dyDescent="0.25">
      <c r="A59" s="2156"/>
      <c r="B59" s="2156"/>
      <c r="C59" s="2156"/>
      <c r="D59" s="2156"/>
      <c r="E59" s="2156"/>
      <c r="F59" s="2156"/>
      <c r="G59" s="2156"/>
      <c r="H59" s="2156"/>
      <c r="I59" s="2156"/>
      <c r="J59" s="2156"/>
      <c r="K59" s="2156"/>
      <c r="L59" s="2156"/>
      <c r="M59" s="2156"/>
      <c r="N59" s="2156"/>
      <c r="O59" s="2156"/>
      <c r="P59" s="2156"/>
      <c r="Q59" s="2156"/>
      <c r="R59" s="2156"/>
      <c r="S59" s="2156"/>
      <c r="T59" s="2156"/>
      <c r="U59" s="2156"/>
      <c r="V59" s="2156"/>
      <c r="W59" s="2156"/>
      <c r="X59" s="2156"/>
      <c r="Y59" s="2156"/>
      <c r="Z59" s="2156"/>
      <c r="AA59" s="2156"/>
      <c r="AB59" s="2156"/>
      <c r="AC59" s="2156"/>
      <c r="AD59" s="2156"/>
      <c r="AE59" s="2156"/>
      <c r="AF59" s="2156"/>
      <c r="AG59" s="2156"/>
      <c r="AH59" s="2156"/>
      <c r="AI59" s="2156"/>
      <c r="AJ59" s="2156"/>
      <c r="AK59" s="2156"/>
      <c r="AL59" s="2156"/>
      <c r="AM59" s="2156"/>
      <c r="AN59" s="2156"/>
      <c r="AO59" s="2156"/>
    </row>
    <row r="60" spans="1:81" x14ac:dyDescent="0.25">
      <c r="A60" s="327"/>
      <c r="B60" s="337"/>
      <c r="C60" s="337"/>
      <c r="D60" s="337"/>
      <c r="E60" s="337"/>
      <c r="F60" s="337"/>
      <c r="G60" s="337"/>
      <c r="H60" s="337"/>
      <c r="I60" s="337"/>
      <c r="J60" s="337"/>
      <c r="K60" s="337"/>
      <c r="L60" s="337"/>
      <c r="M60" s="337"/>
      <c r="N60" s="337"/>
      <c r="O60" s="337"/>
      <c r="P60" s="337"/>
      <c r="Q60" s="337"/>
      <c r="R60" s="337"/>
      <c r="S60" s="337"/>
      <c r="T60" s="337"/>
      <c r="U60" s="337"/>
      <c r="V60" s="337"/>
      <c r="W60" s="337"/>
      <c r="X60" s="337"/>
      <c r="Y60" s="337"/>
      <c r="Z60" s="337"/>
      <c r="AA60" s="337"/>
      <c r="AB60" s="337"/>
      <c r="AC60" s="337"/>
      <c r="AD60" s="337"/>
      <c r="AE60" s="337"/>
      <c r="AF60" s="337"/>
      <c r="AG60" s="337"/>
      <c r="AH60" s="337"/>
      <c r="AI60" s="337"/>
      <c r="AJ60" s="337"/>
      <c r="AK60" s="337"/>
      <c r="AL60" s="337"/>
      <c r="AM60" s="337"/>
      <c r="AN60" s="337"/>
      <c r="AO60" s="337"/>
    </row>
    <row r="61" spans="1:81" x14ac:dyDescent="0.25">
      <c r="A61" s="329"/>
      <c r="B61" s="338"/>
      <c r="C61" s="338"/>
      <c r="D61" s="338"/>
      <c r="E61" s="338"/>
      <c r="F61" s="338"/>
      <c r="G61" s="338"/>
      <c r="H61" s="338"/>
      <c r="I61" s="338"/>
      <c r="J61" s="338"/>
      <c r="K61" s="338"/>
      <c r="L61" s="338"/>
      <c r="M61" s="338"/>
      <c r="N61" s="338"/>
      <c r="O61" s="338"/>
      <c r="P61" s="338"/>
      <c r="Q61" s="338"/>
      <c r="R61" s="338"/>
      <c r="S61" s="338"/>
      <c r="T61" s="338"/>
      <c r="U61" s="338"/>
      <c r="V61" s="338"/>
      <c r="W61" s="338"/>
      <c r="X61" s="338"/>
      <c r="Y61" s="338"/>
      <c r="Z61" s="338"/>
      <c r="AA61" s="338"/>
      <c r="AB61" s="338"/>
      <c r="AC61" s="338"/>
      <c r="AD61" s="338"/>
      <c r="AE61" s="338"/>
      <c r="AF61" s="338"/>
      <c r="AG61" s="338"/>
      <c r="AH61" s="338"/>
      <c r="AI61" s="338"/>
      <c r="AJ61" s="338"/>
      <c r="AK61" s="338"/>
      <c r="AL61" s="338"/>
      <c r="AM61" s="338"/>
      <c r="AN61" s="338"/>
      <c r="AO61" s="338"/>
    </row>
    <row r="62" spans="1:81" x14ac:dyDescent="0.25">
      <c r="A62" s="329"/>
      <c r="B62" s="339"/>
      <c r="C62" s="339"/>
      <c r="D62" s="339"/>
      <c r="E62" s="339"/>
      <c r="F62" s="339"/>
      <c r="G62" s="339"/>
      <c r="H62" s="339"/>
      <c r="I62" s="339"/>
      <c r="J62" s="339"/>
      <c r="K62" s="339"/>
      <c r="L62" s="339"/>
      <c r="M62" s="339"/>
      <c r="N62" s="339"/>
      <c r="O62" s="339"/>
      <c r="P62" s="339"/>
      <c r="Q62" s="339"/>
      <c r="R62" s="339"/>
      <c r="S62" s="339"/>
      <c r="T62" s="339"/>
      <c r="U62" s="339"/>
      <c r="V62" s="339"/>
      <c r="W62" s="339"/>
      <c r="X62" s="339"/>
      <c r="Y62" s="339"/>
      <c r="Z62" s="339"/>
      <c r="AA62" s="339"/>
      <c r="AB62" s="339"/>
      <c r="AC62" s="339"/>
      <c r="AD62" s="339"/>
      <c r="AE62" s="339"/>
      <c r="AF62" s="339"/>
      <c r="AG62" s="339"/>
      <c r="AH62" s="339"/>
      <c r="AI62" s="339"/>
      <c r="AJ62" s="339"/>
      <c r="AK62" s="339"/>
      <c r="AL62" s="339"/>
      <c r="AM62" s="339"/>
      <c r="AN62" s="339"/>
      <c r="AO62" s="339"/>
    </row>
    <row r="63" spans="1:81" x14ac:dyDescent="0.25">
      <c r="A63" s="330"/>
      <c r="B63" s="337"/>
      <c r="C63" s="337"/>
      <c r="D63" s="337"/>
      <c r="E63" s="337"/>
      <c r="F63" s="337"/>
      <c r="G63" s="337"/>
      <c r="H63" s="337"/>
      <c r="I63" s="337"/>
      <c r="J63" s="337"/>
      <c r="K63" s="337"/>
      <c r="L63" s="337"/>
      <c r="M63" s="337"/>
      <c r="N63" s="337"/>
      <c r="O63" s="337"/>
      <c r="P63" s="337"/>
      <c r="Q63" s="337"/>
      <c r="R63" s="337"/>
      <c r="S63" s="337"/>
      <c r="T63" s="337"/>
      <c r="U63" s="337"/>
      <c r="V63" s="337"/>
      <c r="W63" s="337"/>
      <c r="X63" s="337"/>
      <c r="Y63" s="337"/>
      <c r="Z63" s="337"/>
      <c r="AA63" s="337"/>
      <c r="AB63" s="337"/>
      <c r="AC63" s="337"/>
      <c r="AD63" s="337"/>
      <c r="AE63" s="337"/>
      <c r="AF63" s="337"/>
      <c r="AG63" s="337"/>
      <c r="AH63" s="337"/>
      <c r="AI63" s="337"/>
      <c r="AJ63" s="337"/>
      <c r="AK63" s="337"/>
      <c r="AL63" s="337"/>
      <c r="AM63" s="337"/>
      <c r="AN63" s="337"/>
      <c r="AO63" s="337"/>
    </row>
    <row r="64" spans="1:81" x14ac:dyDescent="0.25">
      <c r="A64" s="331"/>
      <c r="B64" s="338"/>
      <c r="C64" s="338"/>
      <c r="D64" s="338"/>
      <c r="E64" s="338"/>
      <c r="F64" s="338"/>
      <c r="G64" s="338"/>
      <c r="H64" s="338"/>
      <c r="I64" s="338"/>
      <c r="J64" s="338"/>
      <c r="K64" s="338"/>
      <c r="L64" s="338"/>
      <c r="M64" s="338"/>
      <c r="N64" s="338"/>
      <c r="O64" s="338"/>
      <c r="P64" s="338"/>
      <c r="Q64" s="338"/>
      <c r="R64" s="338"/>
      <c r="S64" s="338"/>
      <c r="T64" s="338"/>
      <c r="U64" s="338"/>
      <c r="V64" s="338"/>
      <c r="W64" s="338"/>
      <c r="X64" s="338"/>
      <c r="Y64" s="338"/>
      <c r="Z64" s="338"/>
      <c r="AA64" s="338"/>
      <c r="AB64" s="338"/>
      <c r="AC64" s="338"/>
      <c r="AD64" s="338"/>
      <c r="AE64" s="338"/>
      <c r="AF64" s="338"/>
      <c r="AG64" s="338"/>
      <c r="AH64" s="338"/>
      <c r="AI64" s="338"/>
      <c r="AJ64" s="338"/>
      <c r="AK64" s="338"/>
      <c r="AL64" s="338"/>
      <c r="AM64" s="338"/>
      <c r="AN64" s="338"/>
      <c r="AO64" s="338"/>
    </row>
    <row r="65" spans="1:41" x14ac:dyDescent="0.25">
      <c r="A65" s="331"/>
      <c r="B65" s="338"/>
      <c r="C65" s="338"/>
      <c r="D65" s="338"/>
      <c r="E65" s="338"/>
      <c r="F65" s="338"/>
      <c r="G65" s="338"/>
      <c r="H65" s="338"/>
      <c r="I65" s="338"/>
      <c r="J65" s="338"/>
      <c r="K65" s="338"/>
      <c r="L65" s="338"/>
      <c r="M65" s="338"/>
      <c r="N65" s="338"/>
      <c r="O65" s="338"/>
      <c r="P65" s="338"/>
      <c r="Q65" s="338"/>
      <c r="R65" s="338"/>
      <c r="S65" s="338"/>
      <c r="T65" s="338"/>
      <c r="U65" s="338"/>
      <c r="V65" s="338"/>
      <c r="W65" s="338"/>
      <c r="X65" s="338"/>
      <c r="Y65" s="338"/>
      <c r="Z65" s="338"/>
      <c r="AA65" s="338"/>
      <c r="AB65" s="338"/>
      <c r="AC65" s="338"/>
      <c r="AD65" s="338"/>
      <c r="AE65" s="338"/>
      <c r="AF65" s="338"/>
      <c r="AG65" s="338"/>
      <c r="AH65" s="338"/>
      <c r="AI65" s="338"/>
      <c r="AJ65" s="338"/>
      <c r="AK65" s="338"/>
      <c r="AL65" s="338"/>
      <c r="AM65" s="338"/>
      <c r="AN65" s="338"/>
      <c r="AO65" s="338"/>
    </row>
    <row r="66" spans="1:41" x14ac:dyDescent="0.25">
      <c r="A66" s="331"/>
      <c r="B66" s="338"/>
      <c r="C66" s="338"/>
      <c r="D66" s="338"/>
      <c r="E66" s="338"/>
      <c r="F66" s="338"/>
      <c r="G66" s="338"/>
      <c r="H66" s="338"/>
      <c r="I66" s="338"/>
      <c r="J66" s="338"/>
      <c r="K66" s="338"/>
      <c r="L66" s="338"/>
      <c r="M66" s="338"/>
      <c r="N66" s="338"/>
      <c r="O66" s="338"/>
      <c r="P66" s="338"/>
      <c r="Q66" s="338"/>
      <c r="R66" s="338"/>
      <c r="S66" s="338"/>
      <c r="T66" s="338"/>
      <c r="U66" s="338"/>
      <c r="V66" s="338"/>
      <c r="W66" s="338"/>
      <c r="X66" s="338"/>
      <c r="Y66" s="338"/>
      <c r="Z66" s="338"/>
      <c r="AA66" s="338"/>
      <c r="AB66" s="338"/>
      <c r="AC66" s="338"/>
      <c r="AD66" s="338"/>
      <c r="AE66" s="338"/>
      <c r="AF66" s="338"/>
      <c r="AG66" s="338"/>
      <c r="AH66" s="338"/>
      <c r="AI66" s="338"/>
      <c r="AJ66" s="338"/>
      <c r="AK66" s="338"/>
      <c r="AL66" s="338"/>
      <c r="AM66" s="338"/>
      <c r="AN66" s="338"/>
      <c r="AO66" s="338"/>
    </row>
    <row r="67" spans="1:41" x14ac:dyDescent="0.25">
      <c r="A67" s="331"/>
      <c r="B67" s="340"/>
      <c r="C67" s="340"/>
      <c r="D67" s="340"/>
      <c r="E67" s="340"/>
      <c r="F67" s="340"/>
      <c r="G67" s="340"/>
      <c r="H67" s="340"/>
      <c r="I67" s="340"/>
      <c r="J67" s="340"/>
      <c r="K67" s="340"/>
      <c r="L67" s="340"/>
      <c r="M67" s="340"/>
      <c r="N67" s="340"/>
      <c r="O67" s="340"/>
      <c r="P67" s="340"/>
      <c r="Q67" s="340"/>
      <c r="R67" s="340"/>
      <c r="S67" s="340"/>
      <c r="T67" s="340"/>
      <c r="U67" s="340"/>
      <c r="V67" s="340"/>
      <c r="W67" s="340"/>
      <c r="X67" s="340"/>
      <c r="Y67" s="340"/>
      <c r="Z67" s="340"/>
      <c r="AA67" s="340"/>
      <c r="AB67" s="340"/>
      <c r="AC67" s="340"/>
      <c r="AD67" s="340"/>
      <c r="AE67" s="340"/>
      <c r="AF67" s="340"/>
      <c r="AG67" s="340"/>
      <c r="AH67" s="340"/>
      <c r="AI67" s="340"/>
      <c r="AJ67" s="340"/>
      <c r="AK67" s="340"/>
      <c r="AL67" s="340"/>
      <c r="AM67" s="340"/>
      <c r="AN67" s="340"/>
      <c r="AO67" s="340"/>
    </row>
    <row r="68" spans="1:41" x14ac:dyDescent="0.25">
      <c r="A68" s="331"/>
      <c r="B68" s="338"/>
      <c r="C68" s="338"/>
      <c r="D68" s="338"/>
      <c r="E68" s="338"/>
      <c r="F68" s="338"/>
      <c r="G68" s="338"/>
      <c r="H68" s="338"/>
      <c r="I68" s="338"/>
      <c r="J68" s="338"/>
      <c r="K68" s="338"/>
      <c r="L68" s="338"/>
      <c r="M68" s="338"/>
      <c r="N68" s="338"/>
      <c r="O68" s="338"/>
      <c r="P68" s="338"/>
      <c r="Q68" s="338"/>
      <c r="R68" s="338"/>
      <c r="S68" s="338"/>
      <c r="T68" s="338"/>
      <c r="U68" s="338"/>
      <c r="V68" s="338"/>
      <c r="W68" s="338"/>
      <c r="X68" s="338"/>
      <c r="Y68" s="338"/>
      <c r="Z68" s="338"/>
      <c r="AA68" s="338"/>
      <c r="AB68" s="338"/>
      <c r="AC68" s="338"/>
      <c r="AD68" s="338"/>
      <c r="AE68" s="338"/>
      <c r="AF68" s="338"/>
      <c r="AG68" s="338"/>
      <c r="AH68" s="338"/>
      <c r="AI68" s="338"/>
      <c r="AJ68" s="338"/>
      <c r="AK68" s="338"/>
      <c r="AL68" s="338"/>
      <c r="AM68" s="338"/>
      <c r="AN68" s="338"/>
      <c r="AO68" s="338"/>
    </row>
    <row r="69" spans="1:41" x14ac:dyDescent="0.25">
      <c r="A69" s="331"/>
      <c r="B69" s="328"/>
      <c r="C69" s="338"/>
      <c r="D69" s="338"/>
      <c r="E69" s="338"/>
      <c r="F69" s="338"/>
      <c r="G69" s="338"/>
      <c r="H69" s="338"/>
      <c r="I69" s="338"/>
      <c r="J69" s="338"/>
      <c r="K69" s="338"/>
      <c r="L69" s="338"/>
      <c r="M69" s="338"/>
      <c r="N69" s="338"/>
      <c r="O69" s="338"/>
      <c r="P69" s="338"/>
      <c r="Q69" s="338"/>
      <c r="R69" s="338"/>
      <c r="S69" s="338"/>
      <c r="T69" s="338"/>
      <c r="U69" s="338"/>
      <c r="V69" s="338"/>
      <c r="W69" s="338"/>
      <c r="X69" s="338"/>
      <c r="Y69" s="338"/>
      <c r="Z69" s="338"/>
      <c r="AA69" s="338"/>
      <c r="AB69" s="338"/>
      <c r="AC69" s="338"/>
      <c r="AD69" s="338"/>
      <c r="AE69" s="338"/>
      <c r="AF69" s="338"/>
      <c r="AG69" s="338"/>
      <c r="AH69" s="338"/>
      <c r="AI69" s="338"/>
      <c r="AJ69" s="338"/>
      <c r="AK69" s="338"/>
      <c r="AL69" s="338"/>
      <c r="AM69" s="338"/>
      <c r="AN69" s="338"/>
      <c r="AO69" s="338"/>
    </row>
    <row r="70" spans="1:41" x14ac:dyDescent="0.25">
      <c r="A70" s="331"/>
      <c r="B70" s="326"/>
      <c r="C70" s="338"/>
      <c r="D70" s="338"/>
      <c r="E70" s="338"/>
      <c r="F70" s="338"/>
      <c r="G70" s="338"/>
      <c r="H70" s="338"/>
      <c r="I70" s="338"/>
      <c r="J70" s="338"/>
      <c r="K70" s="338"/>
      <c r="L70" s="338"/>
      <c r="M70" s="338"/>
      <c r="N70" s="338"/>
      <c r="O70" s="338"/>
      <c r="P70" s="338"/>
      <c r="Q70" s="338"/>
      <c r="R70" s="338"/>
      <c r="S70" s="338"/>
      <c r="T70" s="338"/>
      <c r="U70" s="338"/>
      <c r="V70" s="338"/>
      <c r="W70" s="338"/>
      <c r="X70" s="338"/>
      <c r="Y70" s="338"/>
      <c r="Z70" s="338"/>
      <c r="AA70" s="338"/>
      <c r="AB70" s="338"/>
      <c r="AC70" s="338"/>
      <c r="AD70" s="338"/>
      <c r="AE70" s="338"/>
      <c r="AF70" s="338"/>
      <c r="AG70" s="338"/>
      <c r="AH70" s="338"/>
      <c r="AI70" s="338"/>
      <c r="AJ70" s="338"/>
      <c r="AK70" s="338"/>
      <c r="AL70" s="338"/>
      <c r="AM70" s="338"/>
      <c r="AN70" s="338"/>
      <c r="AO70" s="338"/>
    </row>
    <row r="71" spans="1:41" x14ac:dyDescent="0.25">
      <c r="A71" s="331"/>
      <c r="B71" s="326"/>
      <c r="C71" s="338"/>
      <c r="D71" s="338"/>
      <c r="E71" s="338"/>
      <c r="F71" s="338"/>
      <c r="G71" s="338"/>
      <c r="H71" s="338"/>
      <c r="I71" s="338"/>
      <c r="J71" s="338"/>
      <c r="K71" s="338"/>
      <c r="L71" s="338"/>
      <c r="M71" s="338"/>
      <c r="N71" s="338"/>
      <c r="O71" s="338"/>
      <c r="P71" s="338"/>
      <c r="Q71" s="338"/>
      <c r="R71" s="338"/>
      <c r="S71" s="338"/>
      <c r="T71" s="338"/>
      <c r="U71" s="338"/>
      <c r="V71" s="338"/>
      <c r="W71" s="338"/>
      <c r="X71" s="338"/>
      <c r="Y71" s="338"/>
      <c r="Z71" s="338"/>
      <c r="AA71" s="338"/>
      <c r="AB71" s="338"/>
      <c r="AC71" s="338"/>
      <c r="AD71" s="338"/>
      <c r="AE71" s="338"/>
      <c r="AF71" s="338"/>
      <c r="AG71" s="338"/>
      <c r="AH71" s="338"/>
      <c r="AI71" s="338"/>
      <c r="AJ71" s="338"/>
      <c r="AK71" s="338"/>
      <c r="AL71" s="338"/>
      <c r="AM71" s="338"/>
      <c r="AN71" s="338"/>
      <c r="AO71" s="338"/>
    </row>
    <row r="72" spans="1:41" x14ac:dyDescent="0.25">
      <c r="A72" s="331"/>
      <c r="B72" s="326"/>
      <c r="C72" s="338"/>
      <c r="D72" s="338"/>
      <c r="E72" s="338"/>
      <c r="F72" s="338"/>
      <c r="G72" s="338"/>
      <c r="H72" s="338"/>
      <c r="I72" s="338"/>
      <c r="J72" s="338"/>
      <c r="K72" s="338"/>
      <c r="L72" s="338"/>
      <c r="M72" s="338"/>
      <c r="N72" s="338"/>
      <c r="O72" s="338"/>
      <c r="P72" s="338"/>
      <c r="Q72" s="338"/>
      <c r="R72" s="338"/>
      <c r="S72" s="338"/>
      <c r="T72" s="338"/>
      <c r="U72" s="338"/>
      <c r="V72" s="338"/>
      <c r="W72" s="338"/>
      <c r="X72" s="338"/>
      <c r="Y72" s="338"/>
      <c r="Z72" s="338"/>
      <c r="AA72" s="338"/>
      <c r="AB72" s="338"/>
      <c r="AC72" s="338"/>
      <c r="AD72" s="338"/>
      <c r="AE72" s="338"/>
      <c r="AF72" s="338"/>
      <c r="AG72" s="338"/>
      <c r="AH72" s="338"/>
      <c r="AI72" s="338"/>
      <c r="AJ72" s="338"/>
      <c r="AK72" s="338"/>
      <c r="AL72" s="338"/>
      <c r="AM72" s="338"/>
      <c r="AN72" s="338"/>
      <c r="AO72" s="338"/>
    </row>
    <row r="73" spans="1:41" x14ac:dyDescent="0.25">
      <c r="A73" s="331"/>
      <c r="B73" s="326"/>
      <c r="C73" s="338"/>
      <c r="D73" s="338"/>
      <c r="E73" s="338"/>
      <c r="F73" s="338"/>
      <c r="G73" s="338"/>
      <c r="H73" s="338"/>
      <c r="I73" s="338"/>
      <c r="J73" s="338"/>
      <c r="K73" s="338"/>
      <c r="L73" s="338"/>
      <c r="M73" s="338"/>
      <c r="N73" s="338"/>
      <c r="O73" s="338"/>
      <c r="P73" s="338"/>
      <c r="Q73" s="338"/>
      <c r="R73" s="338"/>
      <c r="S73" s="338"/>
      <c r="T73" s="338"/>
      <c r="U73" s="338"/>
      <c r="V73" s="338"/>
      <c r="W73" s="338"/>
      <c r="X73" s="338"/>
      <c r="Y73" s="338"/>
      <c r="Z73" s="338"/>
      <c r="AA73" s="338"/>
      <c r="AB73" s="338"/>
      <c r="AC73" s="338"/>
      <c r="AD73" s="338"/>
      <c r="AE73" s="338"/>
      <c r="AF73" s="338"/>
      <c r="AG73" s="338"/>
      <c r="AH73" s="338"/>
      <c r="AI73" s="338"/>
      <c r="AJ73" s="338"/>
      <c r="AK73" s="338"/>
      <c r="AL73" s="338"/>
      <c r="AM73" s="338"/>
      <c r="AN73" s="338"/>
      <c r="AO73" s="338"/>
    </row>
    <row r="74" spans="1:41" x14ac:dyDescent="0.25">
      <c r="A74" s="331"/>
      <c r="B74" s="328"/>
      <c r="C74" s="338"/>
      <c r="D74" s="338"/>
      <c r="E74" s="338"/>
      <c r="F74" s="338"/>
      <c r="G74" s="338"/>
      <c r="H74" s="338"/>
      <c r="I74" s="338"/>
      <c r="J74" s="338"/>
      <c r="K74" s="338"/>
      <c r="L74" s="338"/>
      <c r="M74" s="338"/>
      <c r="N74" s="338"/>
      <c r="O74" s="338"/>
      <c r="P74" s="338"/>
      <c r="Q74" s="338"/>
      <c r="R74" s="338"/>
      <c r="S74" s="338"/>
      <c r="T74" s="338"/>
      <c r="U74" s="338"/>
      <c r="V74" s="338"/>
      <c r="W74" s="338"/>
      <c r="X74" s="338"/>
      <c r="Y74" s="338"/>
      <c r="Z74" s="338"/>
      <c r="AA74" s="338"/>
      <c r="AB74" s="338"/>
      <c r="AC74" s="338"/>
      <c r="AD74" s="338"/>
      <c r="AE74" s="338"/>
      <c r="AF74" s="338"/>
      <c r="AG74" s="338"/>
      <c r="AH74" s="338"/>
      <c r="AI74" s="338"/>
      <c r="AJ74" s="338"/>
      <c r="AK74" s="338"/>
      <c r="AL74" s="338"/>
      <c r="AM74" s="338"/>
      <c r="AN74" s="338"/>
      <c r="AO74" s="338"/>
    </row>
    <row r="75" spans="1:41" x14ac:dyDescent="0.25">
      <c r="A75" s="331"/>
      <c r="B75" s="326"/>
      <c r="C75" s="338"/>
      <c r="D75" s="338"/>
      <c r="E75" s="338"/>
      <c r="F75" s="338"/>
      <c r="G75" s="338"/>
      <c r="H75" s="338"/>
      <c r="I75" s="338"/>
      <c r="J75" s="338"/>
      <c r="K75" s="338"/>
      <c r="L75" s="338"/>
      <c r="M75" s="338"/>
      <c r="N75" s="338"/>
      <c r="O75" s="338"/>
      <c r="P75" s="338"/>
      <c r="Q75" s="338"/>
      <c r="R75" s="338"/>
      <c r="S75" s="338"/>
      <c r="T75" s="338"/>
      <c r="U75" s="338"/>
      <c r="V75" s="338"/>
      <c r="W75" s="338"/>
      <c r="X75" s="338"/>
      <c r="Y75" s="338"/>
      <c r="Z75" s="338"/>
      <c r="AA75" s="338"/>
      <c r="AB75" s="338"/>
      <c r="AC75" s="338"/>
      <c r="AD75" s="338"/>
      <c r="AE75" s="338"/>
      <c r="AF75" s="338"/>
      <c r="AG75" s="338"/>
      <c r="AH75" s="338"/>
      <c r="AI75" s="338"/>
      <c r="AJ75" s="338"/>
      <c r="AK75" s="338"/>
      <c r="AL75" s="338"/>
      <c r="AM75" s="338"/>
      <c r="AN75" s="338"/>
      <c r="AO75" s="338"/>
    </row>
    <row r="76" spans="1:41" x14ac:dyDescent="0.25">
      <c r="A76" s="331"/>
      <c r="B76" s="328"/>
      <c r="C76" s="338"/>
      <c r="D76" s="338"/>
      <c r="E76" s="338"/>
      <c r="F76" s="338"/>
      <c r="G76" s="338"/>
      <c r="H76" s="338"/>
      <c r="I76" s="338"/>
      <c r="J76" s="338"/>
      <c r="K76" s="338"/>
      <c r="L76" s="338"/>
      <c r="M76" s="338"/>
      <c r="N76" s="338"/>
      <c r="O76" s="338"/>
      <c r="P76" s="338"/>
      <c r="Q76" s="338"/>
      <c r="R76" s="338"/>
      <c r="S76" s="338"/>
      <c r="T76" s="338"/>
      <c r="U76" s="338"/>
      <c r="V76" s="338"/>
      <c r="W76" s="338"/>
      <c r="X76" s="338"/>
      <c r="Y76" s="338"/>
      <c r="Z76" s="338"/>
      <c r="AA76" s="338"/>
      <c r="AB76" s="338"/>
      <c r="AC76" s="338"/>
      <c r="AD76" s="338"/>
      <c r="AE76" s="338"/>
      <c r="AF76" s="338"/>
      <c r="AG76" s="338"/>
      <c r="AH76" s="338"/>
      <c r="AI76" s="338"/>
      <c r="AJ76" s="338"/>
      <c r="AK76" s="338"/>
      <c r="AL76" s="338"/>
      <c r="AM76" s="338"/>
      <c r="AN76" s="338"/>
      <c r="AO76" s="338"/>
    </row>
    <row r="77" spans="1:41" x14ac:dyDescent="0.25">
      <c r="A77" s="331"/>
      <c r="B77" s="326"/>
      <c r="C77" s="338"/>
      <c r="D77" s="338"/>
      <c r="E77" s="338"/>
      <c r="F77" s="338"/>
      <c r="G77" s="338"/>
      <c r="H77" s="338"/>
      <c r="I77" s="338"/>
      <c r="J77" s="338"/>
      <c r="K77" s="338"/>
      <c r="L77" s="338"/>
      <c r="M77" s="338"/>
      <c r="N77" s="338"/>
      <c r="O77" s="338"/>
      <c r="P77" s="338"/>
      <c r="Q77" s="338"/>
      <c r="R77" s="338"/>
      <c r="S77" s="338"/>
      <c r="T77" s="338"/>
      <c r="U77" s="338"/>
      <c r="V77" s="338"/>
      <c r="W77" s="338"/>
      <c r="X77" s="338"/>
      <c r="Y77" s="338"/>
      <c r="Z77" s="338"/>
      <c r="AA77" s="338"/>
      <c r="AB77" s="338"/>
      <c r="AC77" s="338"/>
      <c r="AD77" s="338"/>
      <c r="AE77" s="338"/>
      <c r="AF77" s="338"/>
      <c r="AG77" s="338"/>
      <c r="AH77" s="338"/>
      <c r="AI77" s="338"/>
      <c r="AJ77" s="338"/>
      <c r="AK77" s="338"/>
      <c r="AL77" s="338"/>
      <c r="AM77" s="338"/>
      <c r="AN77" s="338"/>
      <c r="AO77" s="338"/>
    </row>
    <row r="78" spans="1:41" x14ac:dyDescent="0.25">
      <c r="A78" s="331"/>
      <c r="B78" s="326"/>
      <c r="C78" s="338"/>
      <c r="D78" s="338"/>
      <c r="E78" s="338"/>
      <c r="F78" s="338"/>
      <c r="G78" s="338"/>
      <c r="H78" s="338"/>
      <c r="I78" s="338"/>
      <c r="J78" s="338"/>
      <c r="K78" s="338"/>
      <c r="L78" s="338"/>
      <c r="M78" s="338"/>
      <c r="N78" s="338"/>
      <c r="O78" s="338"/>
      <c r="P78" s="338"/>
      <c r="Q78" s="338"/>
      <c r="R78" s="338"/>
      <c r="S78" s="338"/>
      <c r="T78" s="338"/>
      <c r="U78" s="338"/>
      <c r="V78" s="338"/>
      <c r="W78" s="338"/>
      <c r="X78" s="338"/>
      <c r="Y78" s="338"/>
      <c r="Z78" s="338"/>
      <c r="AA78" s="338"/>
      <c r="AB78" s="338"/>
      <c r="AC78" s="338"/>
      <c r="AD78" s="338"/>
      <c r="AE78" s="338"/>
      <c r="AF78" s="338"/>
      <c r="AG78" s="338"/>
      <c r="AH78" s="338"/>
      <c r="AI78" s="338"/>
      <c r="AJ78" s="338"/>
      <c r="AK78" s="338"/>
      <c r="AL78" s="338"/>
      <c r="AM78" s="338"/>
      <c r="AN78" s="338"/>
      <c r="AO78" s="338"/>
    </row>
    <row r="79" spans="1:41" x14ac:dyDescent="0.25">
      <c r="A79" s="331"/>
      <c r="B79" s="329"/>
      <c r="C79" s="329"/>
      <c r="D79" s="329"/>
      <c r="E79" s="329"/>
      <c r="F79" s="329"/>
      <c r="G79" s="329"/>
      <c r="H79" s="329"/>
      <c r="I79" s="329"/>
      <c r="J79" s="326"/>
      <c r="K79" s="326"/>
      <c r="L79" s="326"/>
      <c r="M79" s="326"/>
      <c r="N79" s="326"/>
      <c r="O79" s="326"/>
      <c r="P79" s="326"/>
      <c r="Q79" s="326"/>
      <c r="R79" s="326"/>
      <c r="S79" s="326"/>
      <c r="T79" s="326"/>
      <c r="U79" s="326"/>
      <c r="V79" s="326"/>
      <c r="W79" s="326"/>
      <c r="X79" s="326"/>
      <c r="Y79" s="326"/>
      <c r="Z79" s="326"/>
      <c r="AA79" s="326"/>
      <c r="AB79" s="326"/>
      <c r="AC79" s="326"/>
      <c r="AD79" s="326"/>
      <c r="AE79" s="326"/>
      <c r="AF79" s="326"/>
      <c r="AG79" s="326"/>
      <c r="AH79" s="326"/>
      <c r="AI79" s="326"/>
      <c r="AJ79" s="326"/>
      <c r="AK79" s="326"/>
      <c r="AL79" s="326"/>
      <c r="AM79" s="326"/>
      <c r="AN79" s="326"/>
      <c r="AO79" s="326"/>
    </row>
    <row r="80" spans="1:41" x14ac:dyDescent="0.25">
      <c r="A80" s="331"/>
      <c r="B80" s="338"/>
      <c r="C80" s="338"/>
      <c r="D80" s="338"/>
      <c r="E80" s="338"/>
      <c r="F80" s="338"/>
      <c r="G80" s="338"/>
      <c r="H80" s="338"/>
      <c r="I80" s="338"/>
      <c r="J80" s="338"/>
      <c r="K80" s="338"/>
      <c r="L80" s="338"/>
      <c r="M80" s="338"/>
      <c r="N80" s="338"/>
      <c r="O80" s="338"/>
      <c r="P80" s="338"/>
      <c r="Q80" s="338"/>
      <c r="R80" s="338"/>
      <c r="S80" s="338"/>
      <c r="T80" s="338"/>
      <c r="U80" s="338"/>
      <c r="V80" s="338"/>
      <c r="W80" s="338"/>
      <c r="X80" s="338"/>
      <c r="Y80" s="338"/>
      <c r="Z80" s="338"/>
      <c r="AA80" s="338"/>
      <c r="AB80" s="338"/>
      <c r="AC80" s="338"/>
      <c r="AD80" s="338"/>
      <c r="AE80" s="338"/>
      <c r="AF80" s="338"/>
      <c r="AG80" s="338"/>
      <c r="AH80" s="338"/>
      <c r="AI80" s="338"/>
      <c r="AJ80" s="338"/>
      <c r="AK80" s="338"/>
      <c r="AL80" s="338"/>
      <c r="AM80" s="338"/>
      <c r="AN80" s="338"/>
      <c r="AO80" s="338"/>
    </row>
    <row r="81" spans="1:41" x14ac:dyDescent="0.25">
      <c r="A81" s="331"/>
      <c r="B81" s="338"/>
      <c r="C81" s="338"/>
      <c r="D81" s="338"/>
      <c r="E81" s="338"/>
      <c r="F81" s="338"/>
      <c r="G81" s="338"/>
      <c r="H81" s="338"/>
      <c r="I81" s="338"/>
      <c r="J81" s="338"/>
      <c r="K81" s="338"/>
      <c r="L81" s="338"/>
      <c r="M81" s="338"/>
      <c r="N81" s="338"/>
      <c r="O81" s="338"/>
      <c r="P81" s="338"/>
      <c r="Q81" s="338"/>
      <c r="R81" s="338"/>
      <c r="S81" s="338"/>
      <c r="T81" s="338"/>
      <c r="U81" s="338"/>
      <c r="V81" s="338"/>
      <c r="W81" s="338"/>
      <c r="X81" s="338"/>
      <c r="Y81" s="338"/>
      <c r="Z81" s="338"/>
      <c r="AA81" s="338"/>
      <c r="AB81" s="338"/>
      <c r="AC81" s="338"/>
      <c r="AD81" s="338"/>
      <c r="AE81" s="338"/>
      <c r="AF81" s="338"/>
      <c r="AG81" s="338"/>
      <c r="AH81" s="338"/>
      <c r="AI81" s="338"/>
      <c r="AJ81" s="338"/>
      <c r="AK81" s="338"/>
      <c r="AL81" s="338"/>
      <c r="AM81" s="338"/>
      <c r="AN81" s="338"/>
      <c r="AO81" s="338"/>
    </row>
    <row r="82" spans="1:41" x14ac:dyDescent="0.25">
      <c r="A82" s="331"/>
      <c r="B82" s="339"/>
      <c r="C82" s="339"/>
      <c r="D82" s="339"/>
      <c r="E82" s="339"/>
      <c r="F82" s="339"/>
      <c r="G82" s="339"/>
      <c r="H82" s="339"/>
      <c r="I82" s="339"/>
      <c r="J82" s="339"/>
      <c r="K82" s="339"/>
      <c r="L82" s="339"/>
      <c r="M82" s="339"/>
      <c r="N82" s="339"/>
      <c r="O82" s="339"/>
      <c r="P82" s="339"/>
      <c r="Q82" s="339"/>
      <c r="R82" s="339"/>
      <c r="S82" s="339"/>
      <c r="T82" s="339"/>
      <c r="U82" s="339"/>
      <c r="V82" s="339"/>
      <c r="W82" s="339"/>
      <c r="X82" s="339"/>
      <c r="Y82" s="339"/>
      <c r="Z82" s="339"/>
      <c r="AA82" s="339"/>
      <c r="AB82" s="339"/>
      <c r="AC82" s="339"/>
      <c r="AD82" s="339"/>
      <c r="AE82" s="339"/>
      <c r="AF82" s="339"/>
      <c r="AG82" s="339"/>
      <c r="AH82" s="339"/>
      <c r="AI82" s="339"/>
      <c r="AJ82" s="339"/>
      <c r="AK82" s="339"/>
      <c r="AL82" s="339"/>
      <c r="AM82" s="339"/>
      <c r="AN82" s="339"/>
      <c r="AO82" s="339"/>
    </row>
    <row r="83" spans="1:41" x14ac:dyDescent="0.25">
      <c r="A83" s="332"/>
      <c r="B83" s="337"/>
      <c r="C83" s="337"/>
      <c r="D83" s="337"/>
      <c r="E83" s="337"/>
      <c r="F83" s="337"/>
      <c r="G83" s="337"/>
      <c r="H83" s="337"/>
      <c r="I83" s="337"/>
      <c r="J83" s="337"/>
      <c r="K83" s="337"/>
      <c r="L83" s="337"/>
      <c r="M83" s="337"/>
      <c r="N83" s="337"/>
      <c r="O83" s="337"/>
      <c r="P83" s="337"/>
      <c r="Q83" s="337"/>
      <c r="R83" s="337"/>
      <c r="S83" s="337"/>
      <c r="T83" s="337"/>
      <c r="U83" s="337"/>
      <c r="V83" s="337"/>
      <c r="W83" s="337"/>
      <c r="X83" s="337"/>
      <c r="Y83" s="337"/>
      <c r="Z83" s="337"/>
      <c r="AA83" s="337"/>
      <c r="AB83" s="337"/>
      <c r="AC83" s="337"/>
      <c r="AD83" s="337"/>
      <c r="AE83" s="337"/>
      <c r="AF83" s="337"/>
      <c r="AG83" s="337"/>
      <c r="AH83" s="337"/>
      <c r="AI83" s="337"/>
      <c r="AJ83" s="337"/>
      <c r="AK83" s="337"/>
      <c r="AL83" s="337"/>
      <c r="AM83" s="337"/>
      <c r="AN83" s="337"/>
      <c r="AO83" s="337"/>
    </row>
    <row r="84" spans="1:41" x14ac:dyDescent="0.25">
      <c r="A84" s="331"/>
      <c r="B84" s="339"/>
      <c r="C84" s="339"/>
      <c r="D84" s="339"/>
      <c r="E84" s="339"/>
      <c r="F84" s="339"/>
      <c r="G84" s="339"/>
      <c r="H84" s="339"/>
      <c r="I84" s="339"/>
      <c r="J84" s="339"/>
      <c r="K84" s="339"/>
      <c r="L84" s="339"/>
      <c r="M84" s="339"/>
      <c r="N84" s="339"/>
      <c r="O84" s="339"/>
      <c r="P84" s="339"/>
      <c r="Q84" s="339"/>
      <c r="R84" s="339"/>
      <c r="S84" s="339"/>
      <c r="T84" s="339"/>
      <c r="U84" s="339"/>
      <c r="V84" s="339"/>
      <c r="W84" s="339"/>
      <c r="X84" s="339"/>
      <c r="Y84" s="339"/>
      <c r="Z84" s="339"/>
      <c r="AA84" s="339"/>
      <c r="AB84" s="339"/>
      <c r="AC84" s="339"/>
      <c r="AD84" s="339"/>
      <c r="AE84" s="339"/>
      <c r="AF84" s="339"/>
      <c r="AG84" s="339"/>
      <c r="AH84" s="339"/>
      <c r="AI84" s="339"/>
      <c r="AJ84" s="339"/>
      <c r="AK84" s="339"/>
      <c r="AL84" s="339"/>
      <c r="AM84" s="339"/>
      <c r="AN84" s="339"/>
      <c r="AO84" s="339"/>
    </row>
    <row r="85" spans="1:41" x14ac:dyDescent="0.25">
      <c r="A85" s="332"/>
      <c r="B85" s="337"/>
      <c r="C85" s="337"/>
      <c r="D85" s="337"/>
      <c r="E85" s="337"/>
      <c r="F85" s="337"/>
      <c r="G85" s="337"/>
      <c r="H85" s="337"/>
      <c r="I85" s="337"/>
      <c r="J85" s="337"/>
      <c r="K85" s="337"/>
      <c r="L85" s="337"/>
      <c r="M85" s="337"/>
      <c r="N85" s="337"/>
      <c r="O85" s="337"/>
      <c r="P85" s="337"/>
      <c r="Q85" s="337"/>
      <c r="R85" s="337"/>
      <c r="S85" s="337"/>
      <c r="T85" s="337"/>
      <c r="U85" s="337"/>
      <c r="V85" s="337"/>
      <c r="W85" s="337"/>
      <c r="X85" s="337"/>
      <c r="Y85" s="337"/>
      <c r="Z85" s="337"/>
      <c r="AA85" s="337"/>
      <c r="AB85" s="337"/>
      <c r="AC85" s="337"/>
      <c r="AD85" s="337"/>
      <c r="AE85" s="337"/>
      <c r="AF85" s="337"/>
      <c r="AG85" s="337"/>
      <c r="AH85" s="337"/>
      <c r="AI85" s="337"/>
      <c r="AJ85" s="337"/>
      <c r="AK85" s="337"/>
      <c r="AL85" s="337"/>
      <c r="AM85" s="337"/>
      <c r="AN85" s="337"/>
      <c r="AO85" s="337"/>
    </row>
    <row r="86" spans="1:41" x14ac:dyDescent="0.25">
      <c r="A86" s="331"/>
      <c r="B86" s="339"/>
      <c r="C86" s="339"/>
      <c r="D86" s="339"/>
      <c r="E86" s="339"/>
      <c r="F86" s="339"/>
      <c r="G86" s="339"/>
      <c r="H86" s="339"/>
      <c r="I86" s="339"/>
      <c r="J86" s="339"/>
      <c r="K86" s="339"/>
      <c r="L86" s="339"/>
      <c r="M86" s="339"/>
      <c r="N86" s="339"/>
      <c r="O86" s="339"/>
      <c r="P86" s="339"/>
      <c r="Q86" s="339"/>
      <c r="R86" s="339"/>
      <c r="S86" s="339"/>
      <c r="T86" s="339"/>
      <c r="U86" s="339"/>
      <c r="V86" s="339"/>
      <c r="W86" s="339"/>
      <c r="X86" s="339"/>
      <c r="Y86" s="339"/>
      <c r="Z86" s="339"/>
      <c r="AA86" s="339"/>
      <c r="AB86" s="339"/>
      <c r="AC86" s="339"/>
      <c r="AD86" s="339"/>
      <c r="AE86" s="339"/>
      <c r="AF86" s="339"/>
      <c r="AG86" s="339"/>
      <c r="AH86" s="339"/>
      <c r="AI86" s="339"/>
      <c r="AJ86" s="339"/>
      <c r="AK86" s="339"/>
      <c r="AL86" s="339"/>
      <c r="AM86" s="339"/>
      <c r="AN86" s="339"/>
      <c r="AO86" s="339"/>
    </row>
    <row r="87" spans="1:41" x14ac:dyDescent="0.25">
      <c r="A87" s="332"/>
      <c r="B87" s="337"/>
      <c r="C87" s="337"/>
      <c r="D87" s="337"/>
      <c r="E87" s="337"/>
      <c r="F87" s="337"/>
      <c r="G87" s="337"/>
      <c r="H87" s="337"/>
      <c r="I87" s="337"/>
      <c r="J87" s="337"/>
      <c r="K87" s="337"/>
      <c r="L87" s="337"/>
      <c r="M87" s="337"/>
      <c r="N87" s="337"/>
      <c r="O87" s="337"/>
      <c r="P87" s="337"/>
      <c r="Q87" s="337"/>
      <c r="R87" s="337"/>
      <c r="S87" s="337"/>
      <c r="T87" s="337"/>
      <c r="U87" s="337"/>
      <c r="V87" s="337"/>
      <c r="W87" s="337"/>
      <c r="X87" s="337"/>
      <c r="Y87" s="337"/>
      <c r="Z87" s="337"/>
      <c r="AA87" s="337"/>
      <c r="AB87" s="337"/>
      <c r="AC87" s="337"/>
      <c r="AD87" s="337"/>
      <c r="AE87" s="337"/>
      <c r="AF87" s="337"/>
      <c r="AG87" s="337"/>
      <c r="AH87" s="337"/>
      <c r="AI87" s="337"/>
      <c r="AJ87" s="337"/>
      <c r="AK87" s="337"/>
      <c r="AL87" s="337"/>
      <c r="AM87" s="337"/>
      <c r="AN87" s="337"/>
      <c r="AO87" s="337"/>
    </row>
    <row r="88" spans="1:41" x14ac:dyDescent="0.25">
      <c r="A88" s="331"/>
      <c r="B88" s="338"/>
      <c r="C88" s="338"/>
      <c r="D88" s="338"/>
      <c r="E88" s="338"/>
      <c r="F88" s="338"/>
      <c r="G88" s="338"/>
      <c r="H88" s="338"/>
      <c r="I88" s="338"/>
      <c r="J88" s="338"/>
      <c r="K88" s="338"/>
      <c r="L88" s="338"/>
      <c r="M88" s="338"/>
      <c r="N88" s="338"/>
      <c r="O88" s="338"/>
      <c r="P88" s="338"/>
      <c r="Q88" s="338"/>
      <c r="R88" s="338"/>
      <c r="S88" s="338"/>
      <c r="T88" s="338"/>
      <c r="U88" s="338"/>
      <c r="V88" s="338"/>
      <c r="W88" s="338"/>
      <c r="X88" s="338"/>
      <c r="Y88" s="338"/>
      <c r="Z88" s="338"/>
      <c r="AA88" s="338"/>
      <c r="AB88" s="338"/>
      <c r="AC88" s="338"/>
      <c r="AD88" s="338"/>
      <c r="AE88" s="338"/>
      <c r="AF88" s="338"/>
      <c r="AG88" s="338"/>
      <c r="AH88" s="338"/>
      <c r="AI88" s="338"/>
      <c r="AJ88" s="338"/>
      <c r="AK88" s="338"/>
      <c r="AL88" s="338"/>
      <c r="AM88" s="338"/>
      <c r="AN88" s="338"/>
      <c r="AO88" s="338"/>
    </row>
    <row r="89" spans="1:41" x14ac:dyDescent="0.25">
      <c r="A89" s="331"/>
      <c r="B89" s="339"/>
      <c r="C89" s="339"/>
      <c r="D89" s="339"/>
      <c r="E89" s="339"/>
      <c r="F89" s="339"/>
      <c r="G89" s="339"/>
      <c r="H89" s="339"/>
      <c r="I89" s="339"/>
      <c r="J89" s="339"/>
      <c r="K89" s="339"/>
      <c r="L89" s="339"/>
      <c r="M89" s="339"/>
      <c r="N89" s="339"/>
      <c r="O89" s="339"/>
      <c r="P89" s="339"/>
      <c r="Q89" s="339"/>
      <c r="R89" s="339"/>
      <c r="S89" s="339"/>
      <c r="T89" s="339"/>
      <c r="U89" s="339"/>
      <c r="V89" s="339"/>
      <c r="W89" s="339"/>
      <c r="X89" s="339"/>
      <c r="Y89" s="339"/>
      <c r="Z89" s="339"/>
      <c r="AA89" s="339"/>
      <c r="AB89" s="339"/>
      <c r="AC89" s="339"/>
      <c r="AD89" s="339"/>
      <c r="AE89" s="339"/>
      <c r="AF89" s="339"/>
      <c r="AG89" s="339"/>
      <c r="AH89" s="339"/>
      <c r="AI89" s="339"/>
      <c r="AJ89" s="339"/>
      <c r="AK89" s="339"/>
      <c r="AL89" s="339"/>
      <c r="AM89" s="339"/>
      <c r="AN89" s="339"/>
      <c r="AO89" s="339"/>
    </row>
    <row r="90" spans="1:41" x14ac:dyDescent="0.25">
      <c r="A90" s="332"/>
      <c r="B90" s="337"/>
      <c r="C90" s="337"/>
      <c r="D90" s="337"/>
      <c r="E90" s="337"/>
      <c r="F90" s="337"/>
      <c r="G90" s="337"/>
      <c r="H90" s="337"/>
      <c r="I90" s="337"/>
      <c r="J90" s="337"/>
      <c r="K90" s="337"/>
      <c r="L90" s="337"/>
      <c r="M90" s="337"/>
      <c r="N90" s="337"/>
      <c r="O90" s="337"/>
      <c r="P90" s="337"/>
      <c r="Q90" s="337"/>
      <c r="R90" s="337"/>
      <c r="S90" s="337"/>
      <c r="T90" s="337"/>
      <c r="U90" s="337"/>
      <c r="V90" s="337"/>
      <c r="W90" s="337"/>
      <c r="X90" s="337"/>
      <c r="Y90" s="337"/>
      <c r="Z90" s="337"/>
      <c r="AA90" s="337"/>
      <c r="AB90" s="337"/>
      <c r="AC90" s="337"/>
      <c r="AD90" s="337"/>
      <c r="AE90" s="337"/>
      <c r="AF90" s="337"/>
      <c r="AG90" s="337"/>
      <c r="AH90" s="337"/>
      <c r="AI90" s="337"/>
      <c r="AJ90" s="337"/>
      <c r="AK90" s="337"/>
      <c r="AL90" s="337"/>
      <c r="AM90" s="337"/>
      <c r="AN90" s="337"/>
      <c r="AO90" s="337"/>
    </row>
    <row r="91" spans="1:41" x14ac:dyDescent="0.25">
      <c r="A91" s="331"/>
      <c r="B91" s="338"/>
      <c r="C91" s="338"/>
      <c r="D91" s="338"/>
      <c r="E91" s="338"/>
      <c r="F91" s="338"/>
      <c r="G91" s="338"/>
      <c r="H91" s="338"/>
      <c r="I91" s="338"/>
      <c r="J91" s="338"/>
      <c r="K91" s="338"/>
      <c r="L91" s="338"/>
      <c r="M91" s="338"/>
      <c r="N91" s="338"/>
      <c r="O91" s="338"/>
      <c r="P91" s="338"/>
      <c r="Q91" s="338"/>
      <c r="R91" s="338"/>
      <c r="S91" s="338"/>
      <c r="T91" s="338"/>
      <c r="U91" s="338"/>
      <c r="V91" s="338"/>
      <c r="W91" s="338"/>
      <c r="X91" s="338"/>
      <c r="Y91" s="338"/>
      <c r="Z91" s="338"/>
      <c r="AA91" s="338"/>
      <c r="AB91" s="338"/>
      <c r="AC91" s="338"/>
      <c r="AD91" s="338"/>
      <c r="AE91" s="338"/>
      <c r="AF91" s="338"/>
      <c r="AG91" s="338"/>
      <c r="AH91" s="338"/>
      <c r="AI91" s="338"/>
      <c r="AJ91" s="338"/>
      <c r="AK91" s="338"/>
      <c r="AL91" s="338"/>
      <c r="AM91" s="338"/>
      <c r="AN91" s="338"/>
      <c r="AO91" s="338"/>
    </row>
    <row r="92" spans="1:41" x14ac:dyDescent="0.25">
      <c r="A92" s="331"/>
      <c r="B92" s="329"/>
      <c r="C92" s="329"/>
      <c r="D92" s="329"/>
      <c r="E92" s="329"/>
      <c r="F92" s="329"/>
      <c r="G92" s="329"/>
      <c r="H92" s="329"/>
      <c r="I92" s="329"/>
      <c r="J92" s="326"/>
      <c r="K92" s="326"/>
      <c r="L92" s="326"/>
      <c r="M92" s="326"/>
      <c r="N92" s="326"/>
      <c r="O92" s="326"/>
      <c r="P92" s="326"/>
      <c r="Q92" s="326"/>
      <c r="R92" s="326"/>
      <c r="S92" s="326"/>
      <c r="T92" s="326"/>
      <c r="U92" s="326"/>
      <c r="V92" s="326"/>
      <c r="W92" s="326"/>
      <c r="X92" s="326"/>
      <c r="Y92" s="326"/>
      <c r="Z92" s="326"/>
      <c r="AA92" s="326"/>
      <c r="AB92" s="326"/>
      <c r="AC92" s="326"/>
      <c r="AD92" s="326"/>
      <c r="AE92" s="326"/>
      <c r="AF92" s="326"/>
      <c r="AG92" s="326"/>
      <c r="AH92" s="326"/>
      <c r="AI92" s="326"/>
      <c r="AJ92" s="326"/>
      <c r="AK92" s="326"/>
      <c r="AL92" s="326"/>
      <c r="AM92" s="326"/>
      <c r="AN92" s="326"/>
      <c r="AO92" s="326"/>
    </row>
    <row r="93" spans="1:41" x14ac:dyDescent="0.25">
      <c r="A93" s="331"/>
      <c r="B93" s="329"/>
      <c r="C93" s="329"/>
      <c r="D93" s="329"/>
      <c r="E93" s="329"/>
      <c r="F93" s="329"/>
      <c r="G93" s="329"/>
      <c r="H93" s="329"/>
      <c r="I93" s="329"/>
      <c r="J93" s="326"/>
      <c r="K93" s="326"/>
      <c r="L93" s="326"/>
      <c r="M93" s="326"/>
      <c r="N93" s="326"/>
      <c r="O93" s="326"/>
      <c r="P93" s="326"/>
      <c r="Q93" s="326"/>
      <c r="R93" s="326"/>
      <c r="S93" s="326"/>
      <c r="T93" s="326"/>
      <c r="U93" s="326"/>
      <c r="V93" s="326"/>
      <c r="W93" s="326"/>
      <c r="X93" s="326"/>
      <c r="Y93" s="326"/>
      <c r="Z93" s="326"/>
      <c r="AA93" s="326"/>
      <c r="AB93" s="326"/>
      <c r="AC93" s="326"/>
      <c r="AD93" s="326"/>
      <c r="AE93" s="326"/>
      <c r="AF93" s="326"/>
      <c r="AG93" s="326"/>
      <c r="AH93" s="326"/>
      <c r="AI93" s="326"/>
      <c r="AJ93" s="326"/>
      <c r="AK93" s="326"/>
      <c r="AL93" s="326"/>
      <c r="AM93" s="326"/>
      <c r="AN93" s="326"/>
      <c r="AO93" s="326"/>
    </row>
    <row r="94" spans="1:41" x14ac:dyDescent="0.25">
      <c r="A94" s="333"/>
      <c r="B94" s="334"/>
      <c r="C94" s="329"/>
      <c r="D94" s="329"/>
      <c r="E94" s="329"/>
      <c r="F94" s="329"/>
      <c r="G94" s="329"/>
      <c r="H94" s="329"/>
      <c r="I94" s="329"/>
      <c r="J94" s="326"/>
      <c r="K94" s="326"/>
      <c r="L94" s="326"/>
      <c r="M94" s="326"/>
      <c r="N94" s="326"/>
      <c r="O94" s="326"/>
      <c r="P94" s="326"/>
      <c r="Q94" s="326"/>
      <c r="R94" s="326"/>
      <c r="S94" s="326"/>
      <c r="T94" s="326"/>
      <c r="U94" s="326"/>
      <c r="V94" s="326"/>
      <c r="W94" s="326"/>
      <c r="X94" s="326"/>
      <c r="Y94" s="326"/>
      <c r="Z94" s="326"/>
      <c r="AA94" s="326"/>
      <c r="AB94" s="326"/>
      <c r="AC94" s="326"/>
      <c r="AD94" s="326"/>
      <c r="AE94" s="326"/>
      <c r="AF94" s="326"/>
      <c r="AG94" s="326"/>
      <c r="AH94" s="326"/>
      <c r="AI94" s="326"/>
      <c r="AJ94" s="326"/>
      <c r="AK94" s="326"/>
      <c r="AL94" s="326"/>
      <c r="AM94" s="326"/>
      <c r="AN94" s="326"/>
      <c r="AO94" s="326"/>
    </row>
    <row r="95" spans="1:41" x14ac:dyDescent="0.25">
      <c r="A95" s="331"/>
      <c r="B95" s="329"/>
      <c r="C95" s="329"/>
      <c r="D95" s="329"/>
      <c r="E95" s="329"/>
      <c r="F95" s="329"/>
      <c r="G95" s="329"/>
      <c r="H95" s="329"/>
      <c r="I95" s="329"/>
      <c r="J95" s="326"/>
      <c r="K95" s="326"/>
      <c r="L95" s="326"/>
      <c r="M95" s="326"/>
      <c r="N95" s="326"/>
      <c r="O95" s="326"/>
      <c r="P95" s="326"/>
      <c r="Q95" s="326"/>
      <c r="R95" s="326"/>
      <c r="S95" s="326"/>
      <c r="T95" s="326"/>
      <c r="U95" s="326"/>
      <c r="V95" s="326"/>
      <c r="W95" s="326"/>
      <c r="X95" s="326"/>
      <c r="Y95" s="326"/>
      <c r="Z95" s="326"/>
      <c r="AA95" s="326"/>
      <c r="AB95" s="326"/>
      <c r="AC95" s="326"/>
      <c r="AD95" s="326"/>
      <c r="AE95" s="326"/>
      <c r="AF95" s="326"/>
      <c r="AG95" s="326"/>
      <c r="AH95" s="326"/>
      <c r="AI95" s="326"/>
      <c r="AJ95" s="326"/>
      <c r="AK95" s="326"/>
      <c r="AL95" s="326"/>
      <c r="AM95" s="326"/>
      <c r="AN95" s="326"/>
      <c r="AO95" s="326"/>
    </row>
    <row r="96" spans="1:41" x14ac:dyDescent="0.25">
      <c r="A96" s="330"/>
      <c r="B96" s="338"/>
      <c r="C96" s="338"/>
      <c r="D96" s="338"/>
      <c r="E96" s="338"/>
      <c r="F96" s="338"/>
      <c r="G96" s="338"/>
      <c r="H96" s="338"/>
      <c r="I96" s="338"/>
      <c r="J96" s="338"/>
      <c r="K96" s="338"/>
      <c r="L96" s="338"/>
      <c r="M96" s="338"/>
      <c r="N96" s="338"/>
      <c r="O96" s="338"/>
      <c r="P96" s="338"/>
      <c r="Q96" s="338"/>
      <c r="R96" s="338"/>
      <c r="S96" s="338"/>
      <c r="T96" s="338"/>
      <c r="U96" s="338"/>
      <c r="V96" s="338"/>
      <c r="W96" s="338"/>
      <c r="X96" s="338"/>
      <c r="Y96" s="338"/>
      <c r="Z96" s="338"/>
      <c r="AA96" s="338"/>
      <c r="AB96" s="338"/>
      <c r="AC96" s="338"/>
      <c r="AD96" s="338"/>
      <c r="AE96" s="338"/>
      <c r="AF96" s="338"/>
      <c r="AG96" s="338"/>
      <c r="AH96" s="338"/>
      <c r="AI96" s="338"/>
      <c r="AJ96" s="338"/>
      <c r="AK96" s="338"/>
      <c r="AL96" s="338"/>
      <c r="AM96" s="338"/>
      <c r="AN96" s="326"/>
      <c r="AO96" s="326"/>
    </row>
    <row r="97" spans="1:41" x14ac:dyDescent="0.25">
      <c r="A97" s="331"/>
      <c r="B97" s="338"/>
      <c r="C97" s="338"/>
      <c r="D97" s="338"/>
      <c r="E97" s="338"/>
      <c r="F97" s="338"/>
      <c r="G97" s="338"/>
      <c r="H97" s="338"/>
      <c r="I97" s="338"/>
      <c r="J97" s="338"/>
      <c r="K97" s="338"/>
      <c r="L97" s="338"/>
      <c r="M97" s="338"/>
      <c r="N97" s="338"/>
      <c r="O97" s="338"/>
      <c r="P97" s="338"/>
      <c r="Q97" s="338"/>
      <c r="R97" s="338"/>
      <c r="S97" s="338"/>
      <c r="T97" s="338"/>
      <c r="U97" s="338"/>
      <c r="V97" s="338"/>
      <c r="W97" s="338"/>
      <c r="X97" s="338"/>
      <c r="Y97" s="338"/>
      <c r="Z97" s="338"/>
      <c r="AA97" s="338"/>
      <c r="AB97" s="338"/>
      <c r="AC97" s="338"/>
      <c r="AD97" s="338"/>
      <c r="AE97" s="338"/>
      <c r="AF97" s="338"/>
      <c r="AG97" s="338"/>
      <c r="AH97" s="338"/>
      <c r="AI97" s="338"/>
      <c r="AJ97" s="338"/>
      <c r="AK97" s="338"/>
      <c r="AL97" s="338"/>
      <c r="AM97" s="338"/>
      <c r="AN97" s="326"/>
      <c r="AO97" s="326"/>
    </row>
    <row r="98" spans="1:41" x14ac:dyDescent="0.25">
      <c r="A98" s="331"/>
      <c r="B98" s="339"/>
      <c r="C98" s="339"/>
      <c r="D98" s="339"/>
      <c r="E98" s="339"/>
      <c r="F98" s="339"/>
      <c r="G98" s="339"/>
      <c r="H98" s="339"/>
      <c r="I98" s="339"/>
      <c r="J98" s="339"/>
      <c r="K98" s="339"/>
      <c r="L98" s="339"/>
      <c r="M98" s="339"/>
      <c r="N98" s="339"/>
      <c r="O98" s="339"/>
      <c r="P98" s="339"/>
      <c r="Q98" s="339"/>
      <c r="R98" s="339"/>
      <c r="S98" s="339"/>
      <c r="T98" s="339"/>
      <c r="U98" s="339"/>
      <c r="V98" s="339"/>
      <c r="W98" s="339"/>
      <c r="X98" s="339"/>
      <c r="Y98" s="339"/>
      <c r="Z98" s="339"/>
      <c r="AA98" s="339"/>
      <c r="AB98" s="339"/>
      <c r="AC98" s="339"/>
      <c r="AD98" s="339"/>
      <c r="AE98" s="339"/>
      <c r="AF98" s="339"/>
      <c r="AG98" s="339"/>
      <c r="AH98" s="339"/>
      <c r="AI98" s="339"/>
      <c r="AJ98" s="339"/>
      <c r="AK98" s="339"/>
      <c r="AL98" s="339"/>
      <c r="AM98" s="339"/>
      <c r="AN98" s="326"/>
      <c r="AO98" s="326"/>
    </row>
    <row r="99" spans="1:41" x14ac:dyDescent="0.25">
      <c r="A99" s="332"/>
      <c r="B99" s="338"/>
      <c r="C99" s="338"/>
      <c r="D99" s="338"/>
      <c r="E99" s="338"/>
      <c r="F99" s="338"/>
      <c r="G99" s="338"/>
      <c r="H99" s="338"/>
      <c r="I99" s="338"/>
      <c r="J99" s="338"/>
      <c r="K99" s="338"/>
      <c r="L99" s="338"/>
      <c r="M99" s="338"/>
      <c r="N99" s="338"/>
      <c r="O99" s="338"/>
      <c r="P99" s="338"/>
      <c r="Q99" s="338"/>
      <c r="R99" s="338"/>
      <c r="S99" s="338"/>
      <c r="T99" s="338"/>
      <c r="U99" s="338"/>
      <c r="V99" s="338"/>
      <c r="W99" s="338"/>
      <c r="X99" s="338"/>
      <c r="Y99" s="338"/>
      <c r="Z99" s="338"/>
      <c r="AA99" s="338"/>
      <c r="AB99" s="338"/>
      <c r="AC99" s="338"/>
      <c r="AD99" s="338"/>
      <c r="AE99" s="338"/>
      <c r="AF99" s="338"/>
      <c r="AG99" s="338"/>
      <c r="AH99" s="338"/>
      <c r="AI99" s="338"/>
      <c r="AJ99" s="338"/>
      <c r="AK99" s="338"/>
      <c r="AL99" s="338"/>
      <c r="AM99" s="338"/>
      <c r="AN99" s="326"/>
      <c r="AO99" s="326"/>
    </row>
    <row r="100" spans="1:41" x14ac:dyDescent="0.25">
      <c r="A100" s="332"/>
      <c r="B100" s="339"/>
      <c r="C100" s="339"/>
      <c r="D100" s="339"/>
      <c r="E100" s="339"/>
      <c r="F100" s="339"/>
      <c r="G100" s="339"/>
      <c r="H100" s="339"/>
      <c r="I100" s="339"/>
      <c r="J100" s="339"/>
      <c r="K100" s="339"/>
      <c r="L100" s="339"/>
      <c r="M100" s="339"/>
      <c r="N100" s="339"/>
      <c r="O100" s="339"/>
      <c r="P100" s="339"/>
      <c r="Q100" s="339"/>
      <c r="R100" s="339"/>
      <c r="S100" s="339"/>
      <c r="T100" s="339"/>
      <c r="U100" s="339"/>
      <c r="V100" s="339"/>
      <c r="W100" s="339"/>
      <c r="X100" s="339"/>
      <c r="Y100" s="339"/>
      <c r="Z100" s="339"/>
      <c r="AA100" s="339"/>
      <c r="AB100" s="339"/>
      <c r="AC100" s="339"/>
      <c r="AD100" s="339"/>
      <c r="AE100" s="339"/>
      <c r="AF100" s="339"/>
      <c r="AG100" s="339"/>
      <c r="AH100" s="339"/>
      <c r="AI100" s="339"/>
      <c r="AJ100" s="339"/>
      <c r="AK100" s="339"/>
      <c r="AL100" s="339"/>
      <c r="AM100" s="339"/>
      <c r="AN100" s="326"/>
      <c r="AO100" s="326"/>
    </row>
    <row r="101" spans="1:41" x14ac:dyDescent="0.25">
      <c r="A101" s="332"/>
      <c r="B101" s="338"/>
      <c r="C101" s="338"/>
      <c r="D101" s="338"/>
      <c r="E101" s="338"/>
      <c r="F101" s="338"/>
      <c r="G101" s="338"/>
      <c r="H101" s="338"/>
      <c r="I101" s="338"/>
      <c r="J101" s="338"/>
      <c r="K101" s="338"/>
      <c r="L101" s="338"/>
      <c r="M101" s="338"/>
      <c r="N101" s="338"/>
      <c r="O101" s="338"/>
      <c r="P101" s="338"/>
      <c r="Q101" s="338"/>
      <c r="R101" s="338"/>
      <c r="S101" s="338"/>
      <c r="T101" s="338"/>
      <c r="U101" s="338"/>
      <c r="V101" s="338"/>
      <c r="W101" s="338"/>
      <c r="X101" s="338"/>
      <c r="Y101" s="338"/>
      <c r="Z101" s="338"/>
      <c r="AA101" s="338"/>
      <c r="AB101" s="338"/>
      <c r="AC101" s="338"/>
      <c r="AD101" s="338"/>
      <c r="AE101" s="338"/>
      <c r="AF101" s="338"/>
      <c r="AG101" s="338"/>
      <c r="AH101" s="338"/>
      <c r="AI101" s="338"/>
      <c r="AJ101" s="338"/>
      <c r="AK101" s="338"/>
      <c r="AL101" s="338"/>
      <c r="AM101" s="338"/>
      <c r="AN101" s="326"/>
      <c r="AO101" s="326"/>
    </row>
    <row r="102" spans="1:41" x14ac:dyDescent="0.25">
      <c r="A102" s="332"/>
      <c r="B102" s="341"/>
      <c r="C102" s="338"/>
      <c r="D102" s="338"/>
      <c r="E102" s="338"/>
      <c r="F102" s="338"/>
      <c r="G102" s="338"/>
      <c r="H102" s="338"/>
      <c r="I102" s="338"/>
      <c r="J102" s="338"/>
      <c r="K102" s="338"/>
      <c r="L102" s="338"/>
      <c r="M102" s="338"/>
      <c r="N102" s="338"/>
      <c r="O102" s="338"/>
      <c r="P102" s="338"/>
      <c r="Q102" s="338"/>
      <c r="R102" s="338"/>
      <c r="S102" s="338"/>
      <c r="T102" s="338"/>
      <c r="U102" s="338"/>
      <c r="V102" s="338"/>
      <c r="W102" s="338"/>
      <c r="X102" s="338"/>
      <c r="Y102" s="338"/>
      <c r="Z102" s="338"/>
      <c r="AA102" s="338"/>
      <c r="AB102" s="338"/>
      <c r="AC102" s="338"/>
      <c r="AD102" s="338"/>
      <c r="AE102" s="338"/>
      <c r="AF102" s="338"/>
      <c r="AG102" s="338"/>
      <c r="AH102" s="338"/>
      <c r="AI102" s="338"/>
      <c r="AJ102" s="338"/>
      <c r="AK102" s="338"/>
      <c r="AL102" s="338"/>
      <c r="AM102" s="338"/>
      <c r="AN102" s="326"/>
      <c r="AO102" s="326"/>
    </row>
    <row r="103" spans="1:41" x14ac:dyDescent="0.25">
      <c r="A103" s="332"/>
      <c r="B103" s="341"/>
      <c r="C103" s="338"/>
      <c r="D103" s="338"/>
      <c r="E103" s="338"/>
      <c r="F103" s="338"/>
      <c r="G103" s="338"/>
      <c r="H103" s="338"/>
      <c r="I103" s="338"/>
      <c r="J103" s="338"/>
      <c r="K103" s="338"/>
      <c r="L103" s="338"/>
      <c r="M103" s="338"/>
      <c r="N103" s="338"/>
      <c r="O103" s="338"/>
      <c r="P103" s="338"/>
      <c r="Q103" s="338"/>
      <c r="R103" s="338"/>
      <c r="S103" s="338"/>
      <c r="T103" s="338"/>
      <c r="U103" s="338"/>
      <c r="V103" s="338"/>
      <c r="W103" s="338"/>
      <c r="X103" s="338"/>
      <c r="Y103" s="338"/>
      <c r="Z103" s="338"/>
      <c r="AA103" s="338"/>
      <c r="AB103" s="338"/>
      <c r="AC103" s="338"/>
      <c r="AD103" s="338"/>
      <c r="AE103" s="338"/>
      <c r="AF103" s="338"/>
      <c r="AG103" s="338"/>
      <c r="AH103" s="338"/>
      <c r="AI103" s="338"/>
      <c r="AJ103" s="338"/>
      <c r="AK103" s="338"/>
      <c r="AL103" s="338"/>
      <c r="AM103" s="338"/>
      <c r="AN103" s="326"/>
      <c r="AO103" s="326"/>
    </row>
    <row r="104" spans="1:41" x14ac:dyDescent="0.25">
      <c r="A104" s="332"/>
      <c r="B104" s="339"/>
      <c r="C104" s="339"/>
      <c r="D104" s="339"/>
      <c r="E104" s="339"/>
      <c r="F104" s="339"/>
      <c r="G104" s="339"/>
      <c r="H104" s="339"/>
      <c r="I104" s="339"/>
      <c r="J104" s="339"/>
      <c r="K104" s="339"/>
      <c r="L104" s="339"/>
      <c r="M104" s="339"/>
      <c r="N104" s="339"/>
      <c r="O104" s="339"/>
      <c r="P104" s="339"/>
      <c r="Q104" s="339"/>
      <c r="R104" s="339"/>
      <c r="S104" s="339"/>
      <c r="T104" s="339"/>
      <c r="U104" s="339"/>
      <c r="V104" s="339"/>
      <c r="W104" s="339"/>
      <c r="X104" s="339"/>
      <c r="Y104" s="339"/>
      <c r="Z104" s="339"/>
      <c r="AA104" s="339"/>
      <c r="AB104" s="339"/>
      <c r="AC104" s="339"/>
      <c r="AD104" s="339"/>
      <c r="AE104" s="339"/>
      <c r="AF104" s="339"/>
      <c r="AG104" s="339"/>
      <c r="AH104" s="339"/>
      <c r="AI104" s="339"/>
      <c r="AJ104" s="339"/>
      <c r="AK104" s="339"/>
      <c r="AL104" s="339"/>
      <c r="AM104" s="339"/>
      <c r="AN104" s="326"/>
      <c r="AO104" s="326"/>
    </row>
    <row r="105" spans="1:41" x14ac:dyDescent="0.25">
      <c r="A105" s="332"/>
      <c r="B105" s="338"/>
      <c r="C105" s="338"/>
      <c r="D105" s="338"/>
      <c r="E105" s="338"/>
      <c r="F105" s="338"/>
      <c r="G105" s="338"/>
      <c r="H105" s="338"/>
      <c r="I105" s="338"/>
      <c r="J105" s="338"/>
      <c r="K105" s="338"/>
      <c r="L105" s="338"/>
      <c r="M105" s="338"/>
      <c r="N105" s="338"/>
      <c r="O105" s="338"/>
      <c r="P105" s="338"/>
      <c r="Q105" s="338"/>
      <c r="R105" s="338"/>
      <c r="S105" s="338"/>
      <c r="T105" s="338"/>
      <c r="U105" s="338"/>
      <c r="V105" s="338"/>
      <c r="W105" s="338"/>
      <c r="X105" s="338"/>
      <c r="Y105" s="338"/>
      <c r="Z105" s="338"/>
      <c r="AA105" s="338"/>
      <c r="AB105" s="338"/>
      <c r="AC105" s="338"/>
      <c r="AD105" s="338"/>
      <c r="AE105" s="338"/>
      <c r="AF105" s="338"/>
      <c r="AG105" s="338"/>
      <c r="AH105" s="338"/>
      <c r="AI105" s="338"/>
      <c r="AJ105" s="338"/>
      <c r="AK105" s="338"/>
      <c r="AL105" s="338"/>
      <c r="AM105" s="338"/>
      <c r="AN105" s="326"/>
      <c r="AO105" s="326"/>
    </row>
    <row r="106" spans="1:41" x14ac:dyDescent="0.25">
      <c r="A106" s="331"/>
      <c r="B106" s="338"/>
      <c r="C106" s="338"/>
      <c r="D106" s="338"/>
      <c r="E106" s="338"/>
      <c r="F106" s="338"/>
      <c r="G106" s="338"/>
      <c r="H106" s="338"/>
      <c r="I106" s="338"/>
      <c r="J106" s="338"/>
      <c r="K106" s="338"/>
      <c r="L106" s="338"/>
      <c r="M106" s="338"/>
      <c r="N106" s="338"/>
      <c r="O106" s="338"/>
      <c r="P106" s="338"/>
      <c r="Q106" s="338"/>
      <c r="R106" s="338"/>
      <c r="S106" s="338"/>
      <c r="T106" s="338"/>
      <c r="U106" s="338"/>
      <c r="V106" s="338"/>
      <c r="W106" s="338"/>
      <c r="X106" s="338"/>
      <c r="Y106" s="338"/>
      <c r="Z106" s="338"/>
      <c r="AA106" s="338"/>
      <c r="AB106" s="338"/>
      <c r="AC106" s="338"/>
      <c r="AD106" s="338"/>
      <c r="AE106" s="338"/>
      <c r="AF106" s="338"/>
      <c r="AG106" s="338"/>
      <c r="AH106" s="338"/>
      <c r="AI106" s="338"/>
      <c r="AJ106" s="338"/>
      <c r="AK106" s="338"/>
      <c r="AL106" s="338"/>
      <c r="AM106" s="338"/>
      <c r="AN106" s="326"/>
      <c r="AO106" s="326"/>
    </row>
    <row r="107" spans="1:41" x14ac:dyDescent="0.25">
      <c r="A107" s="331"/>
      <c r="B107" s="338"/>
      <c r="C107" s="338"/>
      <c r="D107" s="338"/>
      <c r="E107" s="338"/>
      <c r="F107" s="338"/>
      <c r="G107" s="338"/>
      <c r="H107" s="338"/>
      <c r="I107" s="338"/>
      <c r="J107" s="338"/>
      <c r="K107" s="338"/>
      <c r="L107" s="338"/>
      <c r="M107" s="338"/>
      <c r="N107" s="338"/>
      <c r="O107" s="338"/>
      <c r="P107" s="338"/>
      <c r="Q107" s="338"/>
      <c r="R107" s="338"/>
      <c r="S107" s="338"/>
      <c r="T107" s="338"/>
      <c r="U107" s="338"/>
      <c r="V107" s="338"/>
      <c r="W107" s="338"/>
      <c r="X107" s="338"/>
      <c r="Y107" s="338"/>
      <c r="Z107" s="338"/>
      <c r="AA107" s="338"/>
      <c r="AB107" s="338"/>
      <c r="AC107" s="338"/>
      <c r="AD107" s="338"/>
      <c r="AE107" s="338"/>
      <c r="AF107" s="338"/>
      <c r="AG107" s="338"/>
      <c r="AH107" s="338"/>
      <c r="AI107" s="338"/>
      <c r="AJ107" s="338"/>
      <c r="AK107" s="338"/>
      <c r="AL107" s="338"/>
      <c r="AM107" s="338"/>
      <c r="AN107" s="326"/>
      <c r="AO107" s="326"/>
    </row>
    <row r="108" spans="1:41" x14ac:dyDescent="0.25">
      <c r="A108" s="331"/>
      <c r="B108" s="338"/>
      <c r="C108" s="338"/>
      <c r="D108" s="338"/>
      <c r="E108" s="338"/>
      <c r="F108" s="338"/>
      <c r="G108" s="338"/>
      <c r="H108" s="338"/>
      <c r="I108" s="338"/>
      <c r="J108" s="338"/>
      <c r="K108" s="338"/>
      <c r="L108" s="338"/>
      <c r="M108" s="338"/>
      <c r="N108" s="338"/>
      <c r="O108" s="338"/>
      <c r="P108" s="338"/>
      <c r="Q108" s="338"/>
      <c r="R108" s="338"/>
      <c r="S108" s="338"/>
      <c r="T108" s="338"/>
      <c r="U108" s="338"/>
      <c r="V108" s="338"/>
      <c r="W108" s="338"/>
      <c r="X108" s="338"/>
      <c r="Y108" s="338"/>
      <c r="Z108" s="338"/>
      <c r="AA108" s="338"/>
      <c r="AB108" s="338"/>
      <c r="AC108" s="338"/>
      <c r="AD108" s="338"/>
      <c r="AE108" s="338"/>
      <c r="AF108" s="338"/>
      <c r="AG108" s="338"/>
      <c r="AH108" s="338"/>
      <c r="AI108" s="338"/>
      <c r="AJ108" s="338"/>
      <c r="AK108" s="338"/>
      <c r="AL108" s="338"/>
      <c r="AM108" s="338"/>
      <c r="AN108" s="326"/>
      <c r="AO108" s="326"/>
    </row>
    <row r="109" spans="1:41" x14ac:dyDescent="0.25">
      <c r="A109" s="331"/>
      <c r="B109" s="338"/>
      <c r="C109" s="338"/>
      <c r="D109" s="338"/>
      <c r="E109" s="338"/>
      <c r="F109" s="338"/>
      <c r="G109" s="338"/>
      <c r="H109" s="338"/>
      <c r="I109" s="338"/>
      <c r="J109" s="338"/>
      <c r="K109" s="338"/>
      <c r="L109" s="338"/>
      <c r="M109" s="338"/>
      <c r="N109" s="338"/>
      <c r="O109" s="338"/>
      <c r="P109" s="338"/>
      <c r="Q109" s="338"/>
      <c r="R109" s="338"/>
      <c r="S109" s="338"/>
      <c r="T109" s="338"/>
      <c r="U109" s="338"/>
      <c r="V109" s="338"/>
      <c r="W109" s="338"/>
      <c r="X109" s="338"/>
      <c r="Y109" s="338"/>
      <c r="Z109" s="338"/>
      <c r="AA109" s="338"/>
      <c r="AB109" s="338"/>
      <c r="AC109" s="338"/>
      <c r="AD109" s="338"/>
      <c r="AE109" s="338"/>
      <c r="AF109" s="338"/>
      <c r="AG109" s="338"/>
      <c r="AH109" s="338"/>
      <c r="AI109" s="338"/>
      <c r="AJ109" s="338"/>
      <c r="AK109" s="338"/>
      <c r="AL109" s="338"/>
      <c r="AM109" s="338"/>
      <c r="AN109" s="326"/>
      <c r="AO109" s="326"/>
    </row>
    <row r="110" spans="1:41" x14ac:dyDescent="0.25">
      <c r="A110" s="331"/>
      <c r="B110" s="338"/>
      <c r="C110" s="338"/>
      <c r="D110" s="338"/>
      <c r="E110" s="338"/>
      <c r="F110" s="338"/>
      <c r="G110" s="338"/>
      <c r="H110" s="338"/>
      <c r="I110" s="338"/>
      <c r="J110" s="338"/>
      <c r="K110" s="338"/>
      <c r="L110" s="338"/>
      <c r="M110" s="338"/>
      <c r="N110" s="338"/>
      <c r="O110" s="338"/>
      <c r="P110" s="338"/>
      <c r="Q110" s="338"/>
      <c r="R110" s="338"/>
      <c r="S110" s="338"/>
      <c r="T110" s="338"/>
      <c r="U110" s="338"/>
      <c r="V110" s="338"/>
      <c r="W110" s="338"/>
      <c r="X110" s="338"/>
      <c r="Y110" s="338"/>
      <c r="Z110" s="338"/>
      <c r="AA110" s="338"/>
      <c r="AB110" s="338"/>
      <c r="AC110" s="338"/>
      <c r="AD110" s="338"/>
      <c r="AE110" s="338"/>
      <c r="AF110" s="338"/>
      <c r="AG110" s="338"/>
      <c r="AH110" s="338"/>
      <c r="AI110" s="338"/>
      <c r="AJ110" s="338"/>
      <c r="AK110" s="338"/>
      <c r="AL110" s="338"/>
      <c r="AM110" s="338"/>
      <c r="AN110" s="326"/>
      <c r="AO110" s="326"/>
    </row>
    <row r="111" spans="1:41" x14ac:dyDescent="0.25">
      <c r="A111" s="331"/>
      <c r="B111" s="339"/>
      <c r="C111" s="339"/>
      <c r="D111" s="339"/>
      <c r="E111" s="339"/>
      <c r="F111" s="339"/>
      <c r="G111" s="339"/>
      <c r="H111" s="339"/>
      <c r="I111" s="339"/>
      <c r="J111" s="339"/>
      <c r="K111" s="339"/>
      <c r="L111" s="339"/>
      <c r="M111" s="339"/>
      <c r="N111" s="339"/>
      <c r="O111" s="339"/>
      <c r="P111" s="339"/>
      <c r="Q111" s="339"/>
      <c r="R111" s="339"/>
      <c r="S111" s="339"/>
      <c r="T111" s="339"/>
      <c r="U111" s="339"/>
      <c r="V111" s="339"/>
      <c r="W111" s="339"/>
      <c r="X111" s="339"/>
      <c r="Y111" s="339"/>
      <c r="Z111" s="339"/>
      <c r="AA111" s="339"/>
      <c r="AB111" s="339"/>
      <c r="AC111" s="339"/>
      <c r="AD111" s="339"/>
      <c r="AE111" s="339"/>
      <c r="AF111" s="339"/>
      <c r="AG111" s="339"/>
      <c r="AH111" s="339"/>
      <c r="AI111" s="339"/>
      <c r="AJ111" s="339"/>
      <c r="AK111" s="339"/>
      <c r="AL111" s="339"/>
      <c r="AM111" s="339"/>
      <c r="AN111" s="326"/>
      <c r="AO111" s="326"/>
    </row>
    <row r="112" spans="1:41" x14ac:dyDescent="0.25">
      <c r="A112" s="332"/>
      <c r="B112" s="338"/>
      <c r="C112" s="338"/>
      <c r="D112" s="338"/>
      <c r="E112" s="338"/>
      <c r="F112" s="338"/>
      <c r="G112" s="338"/>
      <c r="H112" s="338"/>
      <c r="I112" s="338"/>
      <c r="J112" s="338"/>
      <c r="K112" s="338"/>
      <c r="L112" s="338"/>
      <c r="M112" s="338"/>
      <c r="N112" s="338"/>
      <c r="O112" s="338"/>
      <c r="P112" s="338"/>
      <c r="Q112" s="338"/>
      <c r="R112" s="338"/>
      <c r="S112" s="338"/>
      <c r="T112" s="338"/>
      <c r="U112" s="338"/>
      <c r="V112" s="338"/>
      <c r="W112" s="338"/>
      <c r="X112" s="338"/>
      <c r="Y112" s="338"/>
      <c r="Z112" s="338"/>
      <c r="AA112" s="338"/>
      <c r="AB112" s="338"/>
      <c r="AC112" s="338"/>
      <c r="AD112" s="338"/>
      <c r="AE112" s="338"/>
      <c r="AF112" s="338"/>
      <c r="AG112" s="338"/>
      <c r="AH112" s="338"/>
      <c r="AI112" s="338"/>
      <c r="AJ112" s="338"/>
      <c r="AK112" s="338"/>
      <c r="AL112" s="338"/>
      <c r="AM112" s="338"/>
      <c r="AN112" s="326"/>
      <c r="AO112" s="326"/>
    </row>
    <row r="113" spans="1:41" x14ac:dyDescent="0.25">
      <c r="A113" s="331"/>
      <c r="B113" s="338"/>
      <c r="C113" s="338"/>
      <c r="D113" s="338"/>
      <c r="E113" s="338"/>
      <c r="F113" s="338"/>
      <c r="G113" s="338"/>
      <c r="H113" s="338"/>
      <c r="I113" s="338"/>
      <c r="J113" s="338"/>
      <c r="K113" s="338"/>
      <c r="L113" s="338"/>
      <c r="M113" s="338"/>
      <c r="N113" s="338"/>
      <c r="O113" s="338"/>
      <c r="P113" s="338"/>
      <c r="Q113" s="338"/>
      <c r="R113" s="338"/>
      <c r="S113" s="338"/>
      <c r="T113" s="338"/>
      <c r="U113" s="338"/>
      <c r="V113" s="338"/>
      <c r="W113" s="338"/>
      <c r="X113" s="338"/>
      <c r="Y113" s="338"/>
      <c r="Z113" s="338"/>
      <c r="AA113" s="338"/>
      <c r="AB113" s="338"/>
      <c r="AC113" s="338"/>
      <c r="AD113" s="338"/>
      <c r="AE113" s="338"/>
      <c r="AF113" s="338"/>
      <c r="AG113" s="338"/>
      <c r="AH113" s="338"/>
      <c r="AI113" s="338"/>
      <c r="AJ113" s="338"/>
      <c r="AK113" s="338"/>
      <c r="AL113" s="338"/>
      <c r="AM113" s="338"/>
      <c r="AN113" s="326"/>
      <c r="AO113" s="326"/>
    </row>
    <row r="114" spans="1:41" x14ac:dyDescent="0.25">
      <c r="A114" s="335"/>
      <c r="B114" s="342"/>
      <c r="C114" s="342"/>
      <c r="D114" s="342"/>
      <c r="E114" s="342"/>
      <c r="F114" s="342"/>
      <c r="G114" s="342"/>
      <c r="H114" s="342"/>
      <c r="I114" s="342"/>
      <c r="J114" s="342"/>
      <c r="K114" s="342"/>
      <c r="L114" s="342"/>
      <c r="M114" s="342"/>
      <c r="N114" s="342"/>
      <c r="O114" s="342"/>
      <c r="P114" s="342"/>
      <c r="Q114" s="342"/>
      <c r="R114" s="342"/>
      <c r="S114" s="342"/>
      <c r="T114" s="342"/>
      <c r="U114" s="342"/>
      <c r="V114" s="342"/>
      <c r="W114" s="342"/>
      <c r="X114" s="342"/>
      <c r="Y114" s="342"/>
      <c r="Z114" s="342"/>
      <c r="AA114" s="342"/>
      <c r="AB114" s="342"/>
      <c r="AC114" s="342"/>
      <c r="AD114" s="342"/>
      <c r="AE114" s="342"/>
      <c r="AF114" s="342"/>
      <c r="AG114" s="342"/>
      <c r="AH114" s="342"/>
      <c r="AI114" s="342"/>
      <c r="AJ114" s="342"/>
      <c r="AK114" s="342"/>
      <c r="AL114" s="342"/>
      <c r="AM114" s="342"/>
      <c r="AN114" s="326"/>
      <c r="AO114" s="326"/>
    </row>
    <row r="115" spans="1:41" x14ac:dyDescent="0.25">
      <c r="A115" s="335"/>
      <c r="B115" s="342"/>
      <c r="C115" s="342"/>
      <c r="D115" s="342"/>
      <c r="E115" s="342"/>
      <c r="F115" s="342"/>
      <c r="G115" s="342"/>
      <c r="H115" s="342"/>
      <c r="I115" s="342"/>
      <c r="J115" s="342"/>
      <c r="K115" s="342"/>
      <c r="L115" s="342"/>
      <c r="M115" s="342"/>
      <c r="N115" s="342"/>
      <c r="O115" s="342"/>
      <c r="P115" s="342"/>
      <c r="Q115" s="342"/>
      <c r="R115" s="342"/>
      <c r="S115" s="342"/>
      <c r="T115" s="342"/>
      <c r="U115" s="342"/>
      <c r="V115" s="342"/>
      <c r="W115" s="342"/>
      <c r="X115" s="342"/>
      <c r="Y115" s="342"/>
      <c r="Z115" s="342"/>
      <c r="AA115" s="342"/>
      <c r="AB115" s="342"/>
      <c r="AC115" s="342"/>
      <c r="AD115" s="342"/>
      <c r="AE115" s="342"/>
      <c r="AF115" s="342"/>
      <c r="AG115" s="342"/>
      <c r="AH115" s="342"/>
      <c r="AI115" s="342"/>
      <c r="AJ115" s="342"/>
      <c r="AK115" s="342"/>
      <c r="AL115" s="342"/>
      <c r="AM115" s="342"/>
      <c r="AN115" s="326"/>
      <c r="AO115" s="326"/>
    </row>
  </sheetData>
  <sheetProtection algorithmName="SHA-512" hashValue="TFpc7B0NHCluQsH2YUHcoCU6VBo2WdoHfG082M34EJ6fn/VbGCn/+a10AC0PELXhXIw+lXJszrqjLv08aDBYpQ==" saltValue="6HTaCCC9Aiq4OHAzTnYnkA==" spinCount="100000" sheet="1" objects="1" scenarios="1"/>
  <mergeCells count="119">
    <mergeCell ref="AM14:AO14"/>
    <mergeCell ref="A36:D36"/>
    <mergeCell ref="E36:T36"/>
    <mergeCell ref="U36:X36"/>
    <mergeCell ref="Y36:AO36"/>
    <mergeCell ref="U32:X32"/>
    <mergeCell ref="A32:D32"/>
    <mergeCell ref="Y30:AO30"/>
    <mergeCell ref="Y31:AO31"/>
    <mergeCell ref="Y32:AO32"/>
    <mergeCell ref="E32:T32"/>
    <mergeCell ref="Y25:AO28"/>
    <mergeCell ref="E25:T28"/>
    <mergeCell ref="U25:X28"/>
    <mergeCell ref="C21:AO21"/>
    <mergeCell ref="E33:T33"/>
    <mergeCell ref="C14:AB14"/>
    <mergeCell ref="C23:AO24"/>
    <mergeCell ref="C19:N19"/>
    <mergeCell ref="E38:T38"/>
    <mergeCell ref="U38:X38"/>
    <mergeCell ref="Y38:AO38"/>
    <mergeCell ref="A33:D33"/>
    <mergeCell ref="A37:D37"/>
    <mergeCell ref="E37:T37"/>
    <mergeCell ref="U37:X37"/>
    <mergeCell ref="Y37:AO37"/>
    <mergeCell ref="A38:D38"/>
    <mergeCell ref="U33:X33"/>
    <mergeCell ref="Y33:AO33"/>
    <mergeCell ref="A34:D34"/>
    <mergeCell ref="E34:T34"/>
    <mergeCell ref="U34:X34"/>
    <mergeCell ref="Y34:AO34"/>
    <mergeCell ref="A35:D35"/>
    <mergeCell ref="E35:T35"/>
    <mergeCell ref="U35:X35"/>
    <mergeCell ref="Y35:AO35"/>
    <mergeCell ref="E39:T39"/>
    <mergeCell ref="A43:D43"/>
    <mergeCell ref="E43:T43"/>
    <mergeCell ref="E44:T44"/>
    <mergeCell ref="A41:D41"/>
    <mergeCell ref="A42:D42"/>
    <mergeCell ref="Y45:AO45"/>
    <mergeCell ref="U41:X41"/>
    <mergeCell ref="U42:X42"/>
    <mergeCell ref="U43:X43"/>
    <mergeCell ref="U44:X44"/>
    <mergeCell ref="U45:X45"/>
    <mergeCell ref="A39:D39"/>
    <mergeCell ref="A40:D40"/>
    <mergeCell ref="E40:T40"/>
    <mergeCell ref="U39:X39"/>
    <mergeCell ref="U40:X40"/>
    <mergeCell ref="Y39:AO39"/>
    <mergeCell ref="Y40:AO40"/>
    <mergeCell ref="AH6:AO6"/>
    <mergeCell ref="A8:G8"/>
    <mergeCell ref="A9:G9"/>
    <mergeCell ref="H9:K9"/>
    <mergeCell ref="L9:N9"/>
    <mergeCell ref="U29:X29"/>
    <mergeCell ref="U30:X30"/>
    <mergeCell ref="U31:X31"/>
    <mergeCell ref="E30:T30"/>
    <mergeCell ref="E31:T31"/>
    <mergeCell ref="B6:G6"/>
    <mergeCell ref="M6:AG6"/>
    <mergeCell ref="H8:AI8"/>
    <mergeCell ref="A25:D28"/>
    <mergeCell ref="E29:T29"/>
    <mergeCell ref="A29:D29"/>
    <mergeCell ref="A30:D30"/>
    <mergeCell ref="A31:D31"/>
    <mergeCell ref="Y29:AO29"/>
    <mergeCell ref="C15:AH15"/>
    <mergeCell ref="O9:Z9"/>
    <mergeCell ref="AA9:AI9"/>
    <mergeCell ref="AC14:AL14"/>
    <mergeCell ref="AI15:AM15"/>
    <mergeCell ref="AH2:AO2"/>
    <mergeCell ref="AH3:AO3"/>
    <mergeCell ref="AH4:AO4"/>
    <mergeCell ref="AH5:AO5"/>
    <mergeCell ref="D3:G3"/>
    <mergeCell ref="A4:G4"/>
    <mergeCell ref="A5:G5"/>
    <mergeCell ref="A2:G2"/>
    <mergeCell ref="H2:J2"/>
    <mergeCell ref="M5:AG5"/>
    <mergeCell ref="R2:V2"/>
    <mergeCell ref="L2:Q2"/>
    <mergeCell ref="W2:AA2"/>
    <mergeCell ref="I3:AG4"/>
    <mergeCell ref="A58:AO59"/>
    <mergeCell ref="B57:AO57"/>
    <mergeCell ref="B54:AO54"/>
    <mergeCell ref="B55:AO55"/>
    <mergeCell ref="B56:AO56"/>
    <mergeCell ref="A48:G48"/>
    <mergeCell ref="H48:N48"/>
    <mergeCell ref="E41:T41"/>
    <mergeCell ref="E42:T42"/>
    <mergeCell ref="Y43:AO43"/>
    <mergeCell ref="Y44:AO44"/>
    <mergeCell ref="A44:D44"/>
    <mergeCell ref="A45:D45"/>
    <mergeCell ref="AI48:AO48"/>
    <mergeCell ref="AI49:AO49"/>
    <mergeCell ref="AB48:AH48"/>
    <mergeCell ref="AB49:AH49"/>
    <mergeCell ref="O48:AA48"/>
    <mergeCell ref="O49:AA50"/>
    <mergeCell ref="H49:N50"/>
    <mergeCell ref="I46:U46"/>
    <mergeCell ref="Y41:AO41"/>
    <mergeCell ref="Y42:AO42"/>
    <mergeCell ref="E45:T45"/>
  </mergeCells>
  <phoneticPr fontId="43" type="noConversion"/>
  <conditionalFormatting sqref="A60:AO115">
    <cfRule type="expression" dxfId="300" priority="6" stopIfTrue="1">
      <formula>langue="nl"</formula>
    </cfRule>
  </conditionalFormatting>
  <conditionalFormatting sqref="O51:W53 Y51:AA53 O48:O49">
    <cfRule type="expression" dxfId="299" priority="4" stopIfTrue="1">
      <formula>langue="nl"</formula>
    </cfRule>
  </conditionalFormatting>
  <conditionalFormatting sqref="AB48:AB49 AB154:AB155">
    <cfRule type="expression" dxfId="298" priority="5" stopIfTrue="1">
      <formula>langue="nl"</formula>
    </cfRule>
  </conditionalFormatting>
  <conditionalFormatting sqref="R2 L2 W2">
    <cfRule type="expression" dxfId="297" priority="3" stopIfTrue="1">
      <formula>L2&lt;&gt;TypeChantier</formula>
    </cfRule>
  </conditionalFormatting>
  <conditionalFormatting sqref="A58">
    <cfRule type="expression" dxfId="296" priority="1" stopIfTrue="1">
      <formula>langue="nl"</formula>
    </cfRule>
  </conditionalFormatting>
  <dataValidations disablePrompts="1" count="1">
    <dataValidation type="list" allowBlank="1" showInputMessage="1" showErrorMessage="1" sqref="AR2" xr:uid="{00000000-0002-0000-1700-000000000000}">
      <formula1>"FR,NL"</formula1>
    </dataValidation>
  </dataValidations>
  <printOptions horizontalCentered="1" verticalCentered="1"/>
  <pageMargins left="0.19685039370078741" right="0.19685039370078741" top="0.98425196850393704" bottom="0.98425196850393704" header="0.51181102362204722" footer="0.51181102362204722"/>
  <pageSetup paperSize="9" fitToHeight="0" orientation="portrait" r:id="rId1"/>
  <headerFooter alignWithMargins="0"/>
  <rowBreaks count="1" manualBreakCount="1">
    <brk id="59" max="40" man="1"/>
  </rowBreaks>
  <ignoredErrors>
    <ignoredError sqref="I46" unlockedFormula="1"/>
  </ignoredErrors>
  <drawing r:id="rId2"/>
  <legacyDrawing r:id="rId3"/>
  <oleObjects>
    <mc:AlternateContent xmlns:mc="http://schemas.openxmlformats.org/markup-compatibility/2006">
      <mc:Choice Requires="x14">
        <oleObject progId="Document" shapeId="10250" r:id="rId4">
          <objectPr defaultSize="0" autoPict="0" r:id="rId5">
            <anchor moveWithCells="1">
              <from>
                <xdr:col>0</xdr:col>
                <xdr:colOff>68580</xdr:colOff>
                <xdr:row>59</xdr:row>
                <xdr:rowOff>22860</xdr:rowOff>
              </from>
              <to>
                <xdr:col>40</xdr:col>
                <xdr:colOff>7620</xdr:colOff>
                <xdr:row>114</xdr:row>
                <xdr:rowOff>60960</xdr:rowOff>
              </to>
            </anchor>
          </objectPr>
        </oleObject>
      </mc:Choice>
      <mc:Fallback>
        <oleObject progId="Document" shapeId="10250" r:id="rId4"/>
      </mc:Fallback>
    </mc:AlternateContent>
  </oleObject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CC115"/>
  <sheetViews>
    <sheetView topLeftCell="A34" zoomScaleNormal="100" workbookViewId="0">
      <selection activeCell="AS59" sqref="AS59"/>
    </sheetView>
  </sheetViews>
  <sheetFormatPr baseColWidth="10" defaultColWidth="11.44140625" defaultRowHeight="13.2" x14ac:dyDescent="0.25"/>
  <cols>
    <col min="1" max="41" width="2.44140625" style="917" customWidth="1"/>
    <col min="42" max="42" width="9.44140625" style="917" customWidth="1"/>
    <col min="43" max="43" width="7.5546875" style="175" customWidth="1"/>
    <col min="44" max="44" width="4.5546875" style="175" customWidth="1"/>
    <col min="45" max="45" width="12.5546875" style="237" customWidth="1"/>
    <col min="46" max="46" width="8.109375" style="175" customWidth="1"/>
    <col min="47" max="47" width="7.5546875" style="175" customWidth="1"/>
    <col min="48" max="48" width="3" style="917" customWidth="1"/>
    <col min="49" max="49" width="3.5546875" style="917" customWidth="1"/>
    <col min="50" max="50" width="8.88671875" style="917" customWidth="1"/>
    <col min="51" max="51" width="6.5546875" style="917" customWidth="1"/>
    <col min="52" max="52" width="9.88671875" style="917" customWidth="1"/>
    <col min="53" max="53" width="2.5546875" style="917" customWidth="1"/>
    <col min="54" max="55" width="8.109375" style="917" customWidth="1"/>
    <col min="56" max="56" width="12.44140625" style="917" customWidth="1"/>
    <col min="57" max="16384" width="11.44140625" style="917"/>
  </cols>
  <sheetData>
    <row r="1" spans="1:71" ht="13.35" customHeight="1" x14ac:dyDescent="0.25">
      <c r="A1" s="917" t="str">
        <f>données!A5</f>
        <v>version 2021 (1)</v>
      </c>
      <c r="AP1" s="1119"/>
      <c r="AQ1" s="224"/>
      <c r="AR1" s="224"/>
      <c r="AS1" s="232"/>
      <c r="AT1" s="224"/>
      <c r="AU1" s="224"/>
      <c r="AV1" s="1119"/>
      <c r="AW1" s="1119"/>
      <c r="AX1" s="1119"/>
      <c r="AY1" s="1119"/>
      <c r="AZ1" s="1119"/>
      <c r="BA1" s="1119"/>
      <c r="BB1" s="1119"/>
      <c r="BC1" s="1119"/>
      <c r="BD1" s="1119"/>
      <c r="BE1" s="1119"/>
      <c r="BF1" s="49"/>
      <c r="BG1" s="49"/>
      <c r="BH1" s="49"/>
      <c r="BI1" s="49"/>
      <c r="BJ1" s="49"/>
      <c r="BK1" s="49"/>
      <c r="BL1" s="49"/>
      <c r="BM1" s="49"/>
      <c r="BN1" s="49"/>
      <c r="BO1" s="49"/>
      <c r="BP1" s="49"/>
      <c r="BQ1" s="49"/>
      <c r="BR1" s="49"/>
      <c r="BS1" s="49"/>
    </row>
    <row r="2" spans="1:71" x14ac:dyDescent="0.25">
      <c r="A2" s="1620" t="s">
        <v>100</v>
      </c>
      <c r="B2" s="1620"/>
      <c r="C2" s="1620"/>
      <c r="D2" s="1620"/>
      <c r="E2" s="1620"/>
      <c r="F2" s="1620"/>
      <c r="G2" s="1780"/>
      <c r="H2" s="1519" t="s">
        <v>97</v>
      </c>
      <c r="I2" s="1520"/>
      <c r="J2" s="1520"/>
      <c r="K2" s="269"/>
      <c r="L2" s="1647" t="s">
        <v>488</v>
      </c>
      <c r="M2" s="1647"/>
      <c r="N2" s="1647"/>
      <c r="O2" s="1647"/>
      <c r="P2" s="1647"/>
      <c r="Q2" s="1647"/>
      <c r="R2" s="1647" t="s">
        <v>484</v>
      </c>
      <c r="S2" s="1647"/>
      <c r="T2" s="1647"/>
      <c r="U2" s="1647"/>
      <c r="V2" s="1647"/>
      <c r="W2" s="1647" t="s">
        <v>489</v>
      </c>
      <c r="X2" s="1647"/>
      <c r="Y2" s="1647"/>
      <c r="Z2" s="1647"/>
      <c r="AA2" s="1647"/>
      <c r="AB2" s="1133" t="s">
        <v>42</v>
      </c>
      <c r="AC2" s="1146"/>
      <c r="AD2" s="1146"/>
      <c r="AE2" s="1146"/>
      <c r="AF2" s="1146"/>
      <c r="AG2" s="1134"/>
      <c r="AH2" s="1621" t="s">
        <v>101</v>
      </c>
      <c r="AI2" s="1622"/>
      <c r="AJ2" s="1622"/>
      <c r="AK2" s="1622"/>
      <c r="AL2" s="1622"/>
      <c r="AM2" s="1622"/>
      <c r="AN2" s="1622"/>
      <c r="AO2" s="1622"/>
      <c r="AP2" s="20"/>
      <c r="AQ2" s="216"/>
      <c r="AR2" s="213"/>
      <c r="AS2" s="175"/>
    </row>
    <row r="3" spans="1:71" ht="12.75" customHeight="1" x14ac:dyDescent="0.25">
      <c r="A3" s="1123" t="s">
        <v>137</v>
      </c>
      <c r="B3" s="1123"/>
      <c r="C3" s="1123"/>
      <c r="D3" s="1744">
        <f>données!D7</f>
        <v>0</v>
      </c>
      <c r="E3" s="1744"/>
      <c r="F3" s="1744"/>
      <c r="G3" s="1779"/>
      <c r="H3" s="269" t="s">
        <v>141</v>
      </c>
      <c r="I3" s="1701">
        <f>données!$J$7</f>
        <v>0</v>
      </c>
      <c r="J3" s="1701"/>
      <c r="K3" s="1701"/>
      <c r="L3" s="1701"/>
      <c r="M3" s="1701"/>
      <c r="N3" s="1701"/>
      <c r="O3" s="1701"/>
      <c r="P3" s="1701"/>
      <c r="Q3" s="1701"/>
      <c r="R3" s="1701"/>
      <c r="S3" s="1701"/>
      <c r="T3" s="1701"/>
      <c r="U3" s="1701"/>
      <c r="V3" s="1701"/>
      <c r="W3" s="1701"/>
      <c r="X3" s="1701"/>
      <c r="Y3" s="1701"/>
      <c r="Z3" s="1701"/>
      <c r="AA3" s="1701"/>
      <c r="AB3" s="1701"/>
      <c r="AC3" s="1701"/>
      <c r="AD3" s="1701"/>
      <c r="AE3" s="1701"/>
      <c r="AF3" s="1701"/>
      <c r="AG3" s="1702"/>
      <c r="AH3" s="1743">
        <f>données!$AI$7</f>
        <v>0</v>
      </c>
      <c r="AI3" s="1744"/>
      <c r="AJ3" s="1744"/>
      <c r="AK3" s="1744"/>
      <c r="AL3" s="1744"/>
      <c r="AM3" s="1744"/>
      <c r="AN3" s="1744"/>
      <c r="AO3" s="1744"/>
      <c r="AP3" s="1003"/>
      <c r="AQ3" s="213"/>
      <c r="AR3" s="214"/>
      <c r="AS3" s="175"/>
    </row>
    <row r="4" spans="1:71" x14ac:dyDescent="0.25">
      <c r="A4" s="1724">
        <f>données!A8</f>
        <v>0</v>
      </c>
      <c r="B4" s="1724"/>
      <c r="C4" s="1724"/>
      <c r="D4" s="1724"/>
      <c r="E4" s="1724"/>
      <c r="F4" s="1724"/>
      <c r="G4" s="1725"/>
      <c r="H4" s="269" t="s">
        <v>138</v>
      </c>
      <c r="I4" s="1703"/>
      <c r="J4" s="1703"/>
      <c r="K4" s="1703"/>
      <c r="L4" s="1703"/>
      <c r="M4" s="1703"/>
      <c r="N4" s="1703"/>
      <c r="O4" s="1703"/>
      <c r="P4" s="1703"/>
      <c r="Q4" s="1703"/>
      <c r="R4" s="1703"/>
      <c r="S4" s="1703"/>
      <c r="T4" s="1703"/>
      <c r="U4" s="1703"/>
      <c r="V4" s="1703"/>
      <c r="W4" s="1703"/>
      <c r="X4" s="1703"/>
      <c r="Y4" s="1703"/>
      <c r="Z4" s="1703"/>
      <c r="AA4" s="1703"/>
      <c r="AB4" s="1703"/>
      <c r="AC4" s="1703"/>
      <c r="AD4" s="1703"/>
      <c r="AE4" s="1703"/>
      <c r="AF4" s="1703"/>
      <c r="AG4" s="1704"/>
      <c r="AH4" s="1755">
        <f>données!$AI$8</f>
        <v>0</v>
      </c>
      <c r="AI4" s="1756"/>
      <c r="AJ4" s="1756"/>
      <c r="AK4" s="1756"/>
      <c r="AL4" s="1756"/>
      <c r="AM4" s="1756"/>
      <c r="AN4" s="1756"/>
      <c r="AO4" s="1756"/>
      <c r="AP4" s="1003"/>
      <c r="AQ4" s="213"/>
      <c r="AR4" s="214"/>
      <c r="AS4" s="175"/>
    </row>
    <row r="5" spans="1:71" ht="12.15" customHeight="1" x14ac:dyDescent="0.25">
      <c r="A5" s="1724">
        <f>données!A9</f>
        <v>0</v>
      </c>
      <c r="B5" s="1724"/>
      <c r="C5" s="1724"/>
      <c r="D5" s="1724"/>
      <c r="E5" s="1724"/>
      <c r="F5" s="1724"/>
      <c r="G5" s="1725"/>
      <c r="H5" s="269" t="s">
        <v>140</v>
      </c>
      <c r="I5" s="269"/>
      <c r="J5" s="269"/>
      <c r="K5" s="269"/>
      <c r="L5" s="269"/>
      <c r="M5" s="1695">
        <f>données!$M$9</f>
        <v>0</v>
      </c>
      <c r="N5" s="1695"/>
      <c r="O5" s="1695"/>
      <c r="P5" s="1695"/>
      <c r="Q5" s="1695"/>
      <c r="R5" s="1695"/>
      <c r="S5" s="1695"/>
      <c r="T5" s="1695"/>
      <c r="U5" s="1695"/>
      <c r="V5" s="1695"/>
      <c r="W5" s="1695"/>
      <c r="X5" s="1695"/>
      <c r="Y5" s="1695"/>
      <c r="Z5" s="1695"/>
      <c r="AA5" s="1695"/>
      <c r="AB5" s="1695"/>
      <c r="AC5" s="1695"/>
      <c r="AD5" s="1695"/>
      <c r="AE5" s="1695"/>
      <c r="AF5" s="1695"/>
      <c r="AG5" s="1696"/>
      <c r="AH5" s="1755">
        <f>données!$AI$9</f>
        <v>0</v>
      </c>
      <c r="AI5" s="1756"/>
      <c r="AJ5" s="1756"/>
      <c r="AK5" s="1756"/>
      <c r="AL5" s="1756"/>
      <c r="AM5" s="1756"/>
      <c r="AN5" s="1756"/>
      <c r="AO5" s="1756"/>
      <c r="AP5" s="1003"/>
      <c r="AQ5" s="213"/>
      <c r="AR5" s="214"/>
      <c r="AS5" s="175"/>
    </row>
    <row r="6" spans="1:71" x14ac:dyDescent="0.25">
      <c r="A6" s="1123" t="s">
        <v>138</v>
      </c>
      <c r="B6" s="1726">
        <f>données!B10</f>
        <v>0</v>
      </c>
      <c r="C6" s="1726"/>
      <c r="D6" s="1726"/>
      <c r="E6" s="1726"/>
      <c r="F6" s="1726"/>
      <c r="G6" s="1727"/>
      <c r="H6" s="269" t="s">
        <v>139</v>
      </c>
      <c r="I6" s="269"/>
      <c r="J6" s="269"/>
      <c r="K6" s="269"/>
      <c r="L6" s="1146"/>
      <c r="M6" s="1728">
        <f>données!$M$10</f>
        <v>0</v>
      </c>
      <c r="N6" s="1728"/>
      <c r="O6" s="1728"/>
      <c r="P6" s="1728"/>
      <c r="Q6" s="1728"/>
      <c r="R6" s="1728"/>
      <c r="S6" s="1728"/>
      <c r="T6" s="1728"/>
      <c r="U6" s="1728"/>
      <c r="V6" s="1728"/>
      <c r="W6" s="1728"/>
      <c r="X6" s="1728"/>
      <c r="Y6" s="1728"/>
      <c r="Z6" s="1728"/>
      <c r="AA6" s="1728"/>
      <c r="AB6" s="1728"/>
      <c r="AC6" s="1728"/>
      <c r="AD6" s="1728"/>
      <c r="AE6" s="1728"/>
      <c r="AF6" s="1728"/>
      <c r="AG6" s="1729"/>
      <c r="AH6" s="1755" t="str">
        <f>IF(données!$AI$10=0,"",données!$AI$10)</f>
        <v/>
      </c>
      <c r="AI6" s="1756"/>
      <c r="AJ6" s="1756"/>
      <c r="AK6" s="1756"/>
      <c r="AL6" s="1756"/>
      <c r="AM6" s="1756"/>
      <c r="AN6" s="1756"/>
      <c r="AO6" s="1756"/>
      <c r="AP6" s="1003"/>
      <c r="AQ6" s="213"/>
      <c r="AR6" s="217"/>
      <c r="AS6" s="213"/>
      <c r="AT6" s="213"/>
      <c r="AU6" s="213"/>
      <c r="AV6" s="1003"/>
      <c r="AW6" s="1003"/>
      <c r="AX6" s="1003"/>
      <c r="AY6" s="1003"/>
    </row>
    <row r="7" spans="1:71" ht="11.1" customHeight="1" x14ac:dyDescent="0.25">
      <c r="A7" s="909"/>
      <c r="B7" s="909"/>
      <c r="C7" s="909"/>
      <c r="D7" s="909"/>
      <c r="E7" s="909"/>
      <c r="F7" s="909"/>
      <c r="G7" s="417"/>
      <c r="H7" s="18"/>
      <c r="I7" s="909"/>
      <c r="J7" s="909"/>
      <c r="K7" s="909"/>
      <c r="L7" s="909"/>
      <c r="M7" s="909"/>
      <c r="N7" s="909"/>
      <c r="O7" s="909"/>
      <c r="P7" s="909"/>
      <c r="Q7" s="909"/>
      <c r="R7" s="909"/>
      <c r="S7" s="909"/>
      <c r="T7" s="909"/>
      <c r="U7" s="909"/>
      <c r="V7" s="909"/>
      <c r="W7" s="909"/>
      <c r="X7" s="909"/>
      <c r="Y7" s="909"/>
      <c r="Z7" s="909"/>
      <c r="AA7" s="909"/>
      <c r="AB7" s="909"/>
      <c r="AC7" s="909"/>
      <c r="AD7" s="909"/>
      <c r="AE7" s="909"/>
      <c r="AF7" s="909"/>
      <c r="AG7" s="909"/>
      <c r="AH7" s="176"/>
      <c r="AI7" s="909"/>
      <c r="AJ7" s="909"/>
      <c r="AK7" s="909"/>
      <c r="AL7" s="909"/>
      <c r="AM7" s="909"/>
      <c r="AN7" s="909"/>
      <c r="AO7" s="909"/>
      <c r="AP7" s="1119"/>
      <c r="AQ7" s="224"/>
      <c r="AR7" s="224"/>
      <c r="AS7" s="232"/>
      <c r="AT7" s="224"/>
      <c r="AU7" s="224"/>
      <c r="AV7" s="1119"/>
      <c r="AW7" s="1119"/>
      <c r="AX7" s="1119"/>
      <c r="AY7" s="1119"/>
      <c r="AZ7" s="1119"/>
      <c r="BA7" s="1119"/>
      <c r="BB7" s="1119"/>
      <c r="BC7" s="1119"/>
      <c r="BD7" s="1119"/>
      <c r="BE7" s="1119"/>
      <c r="BF7" s="49"/>
      <c r="BG7" s="49"/>
      <c r="BH7" s="49"/>
      <c r="BI7" s="49"/>
      <c r="BJ7" s="49"/>
      <c r="BK7" s="49"/>
      <c r="BL7" s="49"/>
      <c r="BM7" s="49"/>
      <c r="BN7" s="49"/>
      <c r="BO7" s="49"/>
      <c r="BP7" s="49"/>
      <c r="BQ7" s="49"/>
      <c r="BR7" s="49"/>
      <c r="BS7" s="49"/>
    </row>
    <row r="8" spans="1:71" ht="21" x14ac:dyDescent="0.4">
      <c r="A8" s="1771" t="str">
        <f>'dv1'!A10:E10</f>
        <v>Ed. 2017</v>
      </c>
      <c r="B8" s="1771"/>
      <c r="C8" s="1771"/>
      <c r="D8" s="1771"/>
      <c r="E8" s="1771"/>
      <c r="F8" s="1771"/>
      <c r="G8" s="1636"/>
      <c r="H8" s="2173" t="s">
        <v>184</v>
      </c>
      <c r="I8" s="2174"/>
      <c r="J8" s="2174"/>
      <c r="K8" s="2174"/>
      <c r="L8" s="2174"/>
      <c r="M8" s="2174"/>
      <c r="N8" s="2174"/>
      <c r="O8" s="2174"/>
      <c r="P8" s="2174"/>
      <c r="Q8" s="2174"/>
      <c r="R8" s="2174"/>
      <c r="S8" s="2174"/>
      <c r="T8" s="2174"/>
      <c r="U8" s="2174"/>
      <c r="V8" s="2174"/>
      <c r="W8" s="2174"/>
      <c r="X8" s="2174"/>
      <c r="Y8" s="2174"/>
      <c r="Z8" s="2174"/>
      <c r="AA8" s="2174"/>
      <c r="AB8" s="2174"/>
      <c r="AC8" s="2174"/>
      <c r="AD8" s="2174"/>
      <c r="AE8" s="2174"/>
      <c r="AF8" s="2174"/>
      <c r="AG8" s="2174"/>
      <c r="AH8" s="2174"/>
      <c r="AI8" s="2175"/>
      <c r="AJ8" s="118" t="s">
        <v>551</v>
      </c>
      <c r="AK8" s="2"/>
      <c r="AL8" s="98"/>
      <c r="AM8" s="98"/>
      <c r="AN8" s="98"/>
      <c r="AO8" s="98"/>
      <c r="AP8" s="130"/>
      <c r="AQ8" s="224"/>
      <c r="AR8" s="224"/>
      <c r="AS8" s="232"/>
      <c r="AT8" s="226"/>
      <c r="AU8" s="226"/>
      <c r="AV8" s="301"/>
      <c r="AW8" s="126"/>
      <c r="AX8" s="301"/>
      <c r="AY8" s="1165"/>
      <c r="AZ8" s="130"/>
      <c r="BA8" s="1119"/>
      <c r="BB8" s="127"/>
      <c r="BC8" s="1119"/>
      <c r="BD8" s="1119"/>
      <c r="BE8" s="1119"/>
      <c r="BF8" s="49"/>
      <c r="BG8" s="49"/>
      <c r="BH8" s="49"/>
      <c r="BI8" s="49"/>
      <c r="BJ8" s="49"/>
      <c r="BK8" s="49"/>
      <c r="BL8" s="49"/>
      <c r="BM8" s="49"/>
      <c r="BN8" s="49"/>
      <c r="BO8" s="49"/>
      <c r="BP8" s="49"/>
      <c r="BQ8" s="49"/>
      <c r="BR8" s="49"/>
      <c r="BS8" s="49"/>
    </row>
    <row r="9" spans="1:71" x14ac:dyDescent="0.25">
      <c r="A9" s="1617" t="str">
        <f>'dv1'!A11:F11</f>
        <v>(SLRB/MT 2017)</v>
      </c>
      <c r="B9" s="1617"/>
      <c r="C9" s="1617"/>
      <c r="D9" s="1617"/>
      <c r="E9" s="1617"/>
      <c r="F9" s="1617"/>
      <c r="G9" s="1618"/>
      <c r="H9" s="1930" t="s">
        <v>134</v>
      </c>
      <c r="I9" s="1929"/>
      <c r="J9" s="1929"/>
      <c r="K9" s="1929"/>
      <c r="L9" s="1905"/>
      <c r="M9" s="1905"/>
      <c r="N9" s="1905"/>
      <c r="O9" s="2188" t="s">
        <v>3</v>
      </c>
      <c r="P9" s="2188"/>
      <c r="Q9" s="2188"/>
      <c r="R9" s="2188"/>
      <c r="S9" s="2188"/>
      <c r="T9" s="2188"/>
      <c r="U9" s="2188"/>
      <c r="V9" s="2188"/>
      <c r="W9" s="2188"/>
      <c r="X9" s="2188"/>
      <c r="Y9" s="2188"/>
      <c r="Z9" s="2188"/>
      <c r="AA9" s="2130">
        <f>DateRP</f>
        <v>0</v>
      </c>
      <c r="AB9" s="2130"/>
      <c r="AC9" s="2130"/>
      <c r="AD9" s="2130"/>
      <c r="AE9" s="2130"/>
      <c r="AF9" s="2130"/>
      <c r="AG9" s="2130"/>
      <c r="AH9" s="2130"/>
      <c r="AI9" s="2131"/>
      <c r="AJ9" s="41"/>
      <c r="AK9" s="1003"/>
      <c r="AL9" s="1003"/>
      <c r="AM9" s="1003"/>
      <c r="AN9" s="1003"/>
      <c r="AO9" s="1003"/>
      <c r="AP9" s="301"/>
      <c r="AQ9" s="224"/>
      <c r="AR9" s="224"/>
      <c r="AS9" s="232"/>
      <c r="AT9" s="227"/>
      <c r="AU9" s="227"/>
      <c r="AV9" s="301"/>
      <c r="AW9" s="301"/>
      <c r="AX9" s="132"/>
      <c r="AY9" s="1119"/>
      <c r="AZ9" s="1119"/>
      <c r="BA9" s="1119"/>
      <c r="BB9" s="1119"/>
      <c r="BC9" s="1119"/>
      <c r="BD9" s="1119"/>
      <c r="BE9" s="1119"/>
      <c r="BF9" s="49"/>
      <c r="BG9" s="49"/>
      <c r="BH9" s="49"/>
      <c r="BI9" s="49"/>
      <c r="BJ9" s="49"/>
      <c r="BK9" s="49"/>
      <c r="BL9" s="49"/>
      <c r="BM9" s="49"/>
      <c r="BN9" s="49"/>
      <c r="BO9" s="49"/>
      <c r="BP9" s="49"/>
      <c r="BQ9" s="49"/>
      <c r="BR9" s="49"/>
      <c r="BS9" s="49"/>
    </row>
    <row r="10" spans="1:71" ht="4.6500000000000004" customHeight="1" x14ac:dyDescent="0.25">
      <c r="A10" s="35"/>
      <c r="B10" s="8"/>
      <c r="C10" s="8"/>
      <c r="D10" s="8"/>
      <c r="E10" s="8"/>
      <c r="F10" s="8"/>
      <c r="G10" s="8"/>
      <c r="H10" s="106"/>
      <c r="I10" s="8"/>
      <c r="J10" s="8"/>
      <c r="K10" s="8"/>
      <c r="L10" s="8"/>
      <c r="M10" s="8"/>
      <c r="N10" s="8"/>
      <c r="O10" s="8"/>
      <c r="P10" s="8"/>
      <c r="Q10" s="618"/>
      <c r="R10" s="8"/>
      <c r="S10" s="8"/>
      <c r="T10" s="8"/>
      <c r="U10" s="8"/>
      <c r="V10" s="8"/>
      <c r="W10" s="8"/>
      <c r="X10" s="8"/>
      <c r="Y10" s="8"/>
      <c r="Z10" s="8"/>
      <c r="AA10" s="40"/>
      <c r="AB10" s="8"/>
      <c r="AC10" s="8"/>
      <c r="AD10" s="8"/>
      <c r="AE10" s="8"/>
      <c r="AF10" s="8"/>
      <c r="AG10" s="8"/>
      <c r="AH10" s="8"/>
      <c r="AI10" s="8"/>
      <c r="AJ10" s="42"/>
      <c r="AK10" s="909"/>
      <c r="AL10" s="909"/>
      <c r="AM10" s="909"/>
      <c r="AN10" s="909"/>
      <c r="AO10" s="909"/>
      <c r="AP10" s="1119"/>
      <c r="AQ10" s="227"/>
      <c r="AR10" s="224"/>
      <c r="AS10" s="232"/>
      <c r="AT10" s="227"/>
      <c r="AU10" s="227"/>
      <c r="AV10" s="301"/>
      <c r="AW10" s="301"/>
      <c r="AX10" s="132"/>
      <c r="AY10" s="1119"/>
      <c r="AZ10" s="1119"/>
      <c r="BA10" s="1119"/>
      <c r="BB10" s="1119"/>
      <c r="BC10" s="1119"/>
      <c r="BD10" s="1119"/>
      <c r="BE10" s="1119"/>
      <c r="BF10" s="49"/>
      <c r="BG10" s="49"/>
      <c r="BH10" s="49"/>
      <c r="BI10" s="49"/>
      <c r="BJ10" s="49"/>
      <c r="BK10" s="49"/>
      <c r="BL10" s="49"/>
      <c r="BM10" s="49"/>
      <c r="BN10" s="49"/>
      <c r="BO10" s="49"/>
      <c r="BP10" s="49"/>
      <c r="BQ10" s="49"/>
      <c r="BR10" s="49"/>
      <c r="BS10" s="49"/>
    </row>
    <row r="11" spans="1:71" ht="8.1" customHeight="1" x14ac:dyDescent="0.25">
      <c r="AP11" s="1119"/>
      <c r="AQ11" s="224"/>
      <c r="AR11" s="224"/>
      <c r="AS11" s="232"/>
      <c r="AT11" s="227"/>
      <c r="AU11" s="227"/>
      <c r="AV11" s="301"/>
      <c r="AW11" s="301"/>
      <c r="AX11" s="132"/>
      <c r="AY11" s="1119"/>
      <c r="AZ11" s="1119"/>
      <c r="BA11" s="1119"/>
      <c r="BB11" s="1119"/>
      <c r="BC11" s="1119"/>
      <c r="BD11" s="1119"/>
      <c r="BE11" s="1119"/>
      <c r="BF11" s="49"/>
      <c r="BG11" s="49"/>
      <c r="BH11" s="49"/>
      <c r="BI11" s="49"/>
      <c r="BJ11" s="49"/>
      <c r="BK11" s="49"/>
      <c r="BL11" s="49"/>
      <c r="BM11" s="49"/>
      <c r="BN11" s="49"/>
      <c r="BO11" s="49"/>
      <c r="BP11" s="49"/>
      <c r="BQ11" s="49"/>
      <c r="BR11" s="49"/>
      <c r="BS11" s="49"/>
    </row>
    <row r="12" spans="1:71" ht="12.75" customHeight="1" x14ac:dyDescent="0.25">
      <c r="C12" s="1054" t="s">
        <v>272</v>
      </c>
      <c r="D12" s="1156"/>
      <c r="E12" s="1156"/>
      <c r="F12" s="1156"/>
      <c r="G12" s="1156"/>
      <c r="H12" s="1156"/>
      <c r="I12" s="1156"/>
      <c r="J12" s="1156"/>
      <c r="K12" s="1156"/>
      <c r="L12" s="1156"/>
      <c r="M12" s="1156"/>
      <c r="N12" s="1156"/>
      <c r="O12" s="1156"/>
      <c r="P12" s="1156"/>
      <c r="Q12" s="1156"/>
      <c r="R12" s="1156"/>
      <c r="S12" s="1156"/>
      <c r="T12" s="1156"/>
      <c r="U12" s="1156"/>
      <c r="V12" s="1156"/>
      <c r="W12" s="1156"/>
      <c r="X12" s="1156"/>
      <c r="Y12" s="1156"/>
      <c r="Z12" s="1156"/>
      <c r="AA12" s="1156"/>
      <c r="AB12" s="1156"/>
      <c r="AC12" s="1156"/>
      <c r="AD12" s="1156"/>
      <c r="AE12" s="1156"/>
      <c r="AF12" s="1156"/>
      <c r="AG12" s="1156"/>
      <c r="AH12" s="1156"/>
      <c r="AI12" s="1156"/>
      <c r="AJ12" s="1156"/>
      <c r="AK12" s="1156"/>
      <c r="AL12" s="1156"/>
      <c r="AM12" s="1156"/>
      <c r="AN12" s="1156"/>
      <c r="AO12" s="1156"/>
      <c r="AP12" s="1119"/>
      <c r="AQ12" s="224"/>
      <c r="AR12" s="224"/>
      <c r="AS12" s="232"/>
      <c r="AT12" s="227"/>
      <c r="AU12" s="227"/>
      <c r="AV12" s="301"/>
      <c r="AW12" s="301"/>
      <c r="AX12" s="132"/>
      <c r="AY12" s="1119"/>
      <c r="AZ12" s="1119"/>
      <c r="BA12" s="1119"/>
      <c r="BB12" s="1119"/>
      <c r="BC12" s="1119"/>
      <c r="BD12" s="1119"/>
      <c r="BE12" s="1119"/>
      <c r="BF12" s="49"/>
      <c r="BG12" s="49"/>
      <c r="BH12" s="49"/>
      <c r="BI12" s="49"/>
      <c r="BJ12" s="49"/>
      <c r="BK12" s="49"/>
      <c r="BL12" s="49"/>
      <c r="BM12" s="49"/>
      <c r="BN12" s="49"/>
      <c r="BO12" s="49"/>
      <c r="BP12" s="49"/>
      <c r="BQ12" s="49"/>
      <c r="BR12" s="49"/>
      <c r="BS12" s="49"/>
    </row>
    <row r="13" spans="1:71" ht="12.75" customHeight="1" x14ac:dyDescent="0.4">
      <c r="C13" s="1054" t="s">
        <v>273</v>
      </c>
      <c r="D13" s="1054"/>
      <c r="E13" s="1054"/>
      <c r="F13" s="1054"/>
      <c r="G13" s="1054"/>
      <c r="H13" s="1054"/>
      <c r="I13" s="1054"/>
      <c r="J13" s="1054"/>
      <c r="K13" s="1054"/>
      <c r="L13" s="1054"/>
      <c r="M13" s="1054"/>
      <c r="N13" s="1054"/>
      <c r="O13" s="1054"/>
      <c r="P13" s="1054"/>
      <c r="Q13" s="1054"/>
      <c r="R13" s="1054"/>
      <c r="S13" s="1054"/>
      <c r="T13" s="1054"/>
      <c r="U13" s="1054"/>
      <c r="V13" s="1054"/>
      <c r="W13" s="1054"/>
      <c r="X13" s="1054"/>
      <c r="Y13" s="1054"/>
      <c r="Z13" s="1054"/>
      <c r="AA13" s="1054"/>
      <c r="AB13" s="1054"/>
      <c r="AC13" s="1054"/>
      <c r="AD13" s="1054"/>
      <c r="AE13" s="1054"/>
      <c r="AF13" s="1054"/>
      <c r="AG13" s="1054"/>
      <c r="AH13" s="1054"/>
      <c r="AI13" s="1054"/>
      <c r="AJ13" s="1054"/>
      <c r="AK13" s="1054"/>
      <c r="AL13" s="1054"/>
      <c r="AM13" s="1054"/>
      <c r="AN13" s="1054"/>
      <c r="AO13" s="1054"/>
      <c r="AP13" s="1119"/>
      <c r="AQ13" s="224"/>
      <c r="AR13" s="224"/>
      <c r="AT13" s="227"/>
      <c r="AU13" s="227"/>
      <c r="AV13" s="301"/>
      <c r="AW13" s="301"/>
      <c r="AX13" s="132"/>
      <c r="AY13" s="1119"/>
      <c r="AZ13" s="1119"/>
      <c r="BA13" s="1119"/>
      <c r="BB13" s="1119"/>
      <c r="BC13" s="127"/>
      <c r="BD13" s="1119"/>
      <c r="BE13" s="1119"/>
      <c r="BF13" s="49"/>
      <c r="BG13" s="49"/>
      <c r="BH13" s="49"/>
      <c r="BI13" s="49"/>
      <c r="BJ13" s="49"/>
      <c r="BK13" s="49"/>
      <c r="BL13" s="49"/>
      <c r="BM13" s="49"/>
      <c r="BN13" s="49"/>
      <c r="BO13" s="49"/>
      <c r="BP13" s="49"/>
      <c r="BQ13" s="49"/>
      <c r="BR13" s="49"/>
      <c r="BS13" s="49"/>
    </row>
    <row r="14" spans="1:71" ht="12.75" customHeight="1" x14ac:dyDescent="0.4">
      <c r="C14" s="2187" t="s">
        <v>710</v>
      </c>
      <c r="D14" s="2187"/>
      <c r="E14" s="2187"/>
      <c r="F14" s="2187"/>
      <c r="G14" s="2187"/>
      <c r="H14" s="2187"/>
      <c r="I14" s="2187"/>
      <c r="J14" s="2187"/>
      <c r="K14" s="2187"/>
      <c r="L14" s="2187"/>
      <c r="M14" s="2187"/>
      <c r="N14" s="2187"/>
      <c r="O14" s="2187"/>
      <c r="P14" s="2187"/>
      <c r="Q14" s="2187"/>
      <c r="R14" s="2187"/>
      <c r="S14" s="2187"/>
      <c r="T14" s="2187"/>
      <c r="U14" s="2187"/>
      <c r="V14" s="2187"/>
      <c r="W14" s="2187"/>
      <c r="X14" s="2187"/>
      <c r="Y14" s="2187"/>
      <c r="Z14" s="2187"/>
      <c r="AA14" s="2187"/>
      <c r="AB14" s="2187"/>
      <c r="AC14" s="2189"/>
      <c r="AD14" s="2189"/>
      <c r="AE14" s="2189"/>
      <c r="AF14" s="2189"/>
      <c r="AG14" s="2189"/>
      <c r="AH14" s="2189"/>
      <c r="AI14" s="2189"/>
      <c r="AJ14" s="2189"/>
      <c r="AK14" s="2189"/>
      <c r="AL14" s="2189"/>
      <c r="AM14" s="2199" t="s">
        <v>519</v>
      </c>
      <c r="AN14" s="2199"/>
      <c r="AO14" s="2199"/>
      <c r="AP14" s="1119"/>
      <c r="AQ14" s="224"/>
      <c r="AR14" s="224"/>
      <c r="AT14" s="227"/>
      <c r="AU14" s="227"/>
      <c r="AV14" s="301"/>
      <c r="AW14" s="301"/>
      <c r="AX14" s="132"/>
      <c r="AY14" s="1119"/>
      <c r="AZ14" s="1119"/>
      <c r="BA14" s="1119"/>
      <c r="BB14" s="1119"/>
      <c r="BC14" s="127"/>
      <c r="BD14" s="1119"/>
      <c r="BE14" s="1119"/>
      <c r="BF14" s="49"/>
      <c r="BG14" s="49"/>
      <c r="BH14" s="49"/>
      <c r="BI14" s="49"/>
      <c r="BJ14" s="49"/>
      <c r="BK14" s="49"/>
      <c r="BL14" s="49"/>
      <c r="BM14" s="49"/>
      <c r="BN14" s="49"/>
      <c r="BO14" s="49"/>
      <c r="BP14" s="49"/>
      <c r="BQ14" s="49"/>
      <c r="BR14" s="49"/>
      <c r="BS14" s="49"/>
    </row>
    <row r="15" spans="1:71" ht="13.35" customHeight="1" x14ac:dyDescent="0.25">
      <c r="C15" s="2187" t="s">
        <v>657</v>
      </c>
      <c r="D15" s="2187"/>
      <c r="E15" s="2187"/>
      <c r="F15" s="2187"/>
      <c r="G15" s="2187"/>
      <c r="H15" s="2187"/>
      <c r="I15" s="2187"/>
      <c r="J15" s="2187"/>
      <c r="K15" s="2187"/>
      <c r="L15" s="2187"/>
      <c r="M15" s="2187"/>
      <c r="N15" s="2187"/>
      <c r="O15" s="2187"/>
      <c r="P15" s="2187"/>
      <c r="Q15" s="2187"/>
      <c r="R15" s="2187"/>
      <c r="S15" s="2187"/>
      <c r="T15" s="2187"/>
      <c r="U15" s="2187"/>
      <c r="V15" s="2187"/>
      <c r="W15" s="2187"/>
      <c r="X15" s="2187"/>
      <c r="Y15" s="2187"/>
      <c r="Z15" s="2187"/>
      <c r="AA15" s="2187"/>
      <c r="AB15" s="2187"/>
      <c r="AC15" s="2187"/>
      <c r="AD15" s="2187"/>
      <c r="AE15" s="2187"/>
      <c r="AF15" s="2187"/>
      <c r="AG15" s="2187"/>
      <c r="AH15" s="2187"/>
      <c r="AI15" s="2190">
        <f>MIN(MAX(50,ROUND(0.02%*données!P15,2)),500)</f>
        <v>50</v>
      </c>
      <c r="AJ15" s="2190"/>
      <c r="AK15" s="2190"/>
      <c r="AL15" s="2190"/>
      <c r="AM15" s="2190"/>
      <c r="AN15" s="1162" t="s">
        <v>145</v>
      </c>
      <c r="AO15" s="1162" t="s">
        <v>44</v>
      </c>
      <c r="AP15" s="1119"/>
      <c r="AQ15" s="323"/>
      <c r="AR15" s="224"/>
      <c r="AS15" s="232"/>
      <c r="AT15" s="224"/>
      <c r="AU15" s="224"/>
      <c r="AV15" s="1119"/>
      <c r="AW15" s="1119"/>
      <c r="AX15" s="1119"/>
      <c r="AY15" s="1119"/>
      <c r="AZ15" s="1119"/>
      <c r="BA15" s="1119"/>
      <c r="BB15" s="1119"/>
      <c r="BC15" s="1119"/>
      <c r="BD15" s="1119"/>
      <c r="BE15" s="1119"/>
      <c r="BF15" s="49"/>
      <c r="BG15" s="49"/>
      <c r="BH15" s="49"/>
      <c r="BI15" s="49"/>
      <c r="BJ15" s="49"/>
      <c r="BK15" s="49"/>
      <c r="BL15" s="49"/>
      <c r="BM15" s="49"/>
      <c r="BN15" s="49"/>
      <c r="BO15" s="49"/>
      <c r="BP15" s="49"/>
      <c r="BQ15" s="49"/>
      <c r="BR15" s="49"/>
      <c r="BS15" s="49"/>
    </row>
    <row r="16" spans="1:71" ht="12.75" customHeight="1" x14ac:dyDescent="0.25">
      <c r="C16" s="269" t="s">
        <v>588</v>
      </c>
      <c r="E16" s="1"/>
      <c r="AP16" s="1119"/>
      <c r="AQ16" s="224"/>
      <c r="AR16" s="227"/>
      <c r="AS16" s="232"/>
      <c r="AT16" s="227"/>
      <c r="AU16" s="227"/>
      <c r="AV16" s="301"/>
      <c r="AW16" s="1119"/>
      <c r="AX16" s="301"/>
      <c r="AY16" s="301"/>
      <c r="AZ16" s="301"/>
      <c r="BA16" s="301"/>
      <c r="BB16" s="301"/>
      <c r="BC16" s="301"/>
      <c r="BD16" s="1119"/>
      <c r="BE16" s="1119"/>
      <c r="BF16" s="49"/>
      <c r="BG16" s="49"/>
      <c r="BH16" s="49"/>
      <c r="BI16" s="49"/>
      <c r="BJ16" s="49"/>
      <c r="BK16" s="49"/>
      <c r="BL16" s="49"/>
      <c r="BM16" s="49"/>
      <c r="BN16" s="49"/>
      <c r="BO16" s="49"/>
      <c r="BP16" s="49"/>
      <c r="BQ16" s="49"/>
      <c r="BR16" s="49"/>
      <c r="BS16" s="49"/>
    </row>
    <row r="17" spans="1:71" s="49" customFormat="1" ht="8.1" customHeight="1" x14ac:dyDescent="0.25">
      <c r="C17" s="778"/>
      <c r="D17" s="778"/>
      <c r="E17" s="778"/>
      <c r="F17" s="778"/>
      <c r="G17" s="778"/>
      <c r="H17" s="778"/>
      <c r="I17" s="778"/>
      <c r="J17" s="778"/>
      <c r="K17" s="778"/>
      <c r="L17" s="778"/>
      <c r="M17" s="778"/>
      <c r="N17" s="778"/>
      <c r="O17" s="778"/>
      <c r="P17" s="778"/>
      <c r="Q17" s="778"/>
      <c r="R17" s="778"/>
      <c r="S17" s="778"/>
      <c r="T17" s="778"/>
      <c r="U17" s="778"/>
      <c r="V17" s="778"/>
      <c r="W17" s="778"/>
      <c r="X17" s="778"/>
      <c r="Y17" s="778"/>
      <c r="Z17" s="778"/>
      <c r="AA17" s="778"/>
      <c r="AB17" s="778"/>
      <c r="AC17" s="778"/>
      <c r="AD17" s="778"/>
      <c r="AE17" s="778"/>
      <c r="AF17" s="778"/>
      <c r="AG17" s="778"/>
      <c r="AH17" s="778"/>
      <c r="AI17" s="778"/>
      <c r="AJ17" s="778"/>
      <c r="AK17" s="778"/>
      <c r="AL17" s="778"/>
      <c r="AM17" s="778"/>
      <c r="AN17" s="778"/>
      <c r="AO17" s="778"/>
      <c r="AP17" s="1119"/>
      <c r="AQ17" s="224"/>
      <c r="AR17" s="227"/>
      <c r="AS17" s="232"/>
      <c r="AT17" s="227"/>
      <c r="AU17" s="227"/>
      <c r="AV17" s="301"/>
      <c r="AW17" s="301"/>
      <c r="AX17" s="1155"/>
      <c r="AY17" s="301"/>
      <c r="AZ17" s="301"/>
      <c r="BA17" s="301"/>
      <c r="BB17" s="301"/>
      <c r="BC17" s="301"/>
      <c r="BD17" s="1119"/>
      <c r="BE17" s="1119"/>
    </row>
    <row r="18" spans="1:71" ht="12.75" customHeight="1" x14ac:dyDescent="0.25">
      <c r="C18" s="1054" t="s">
        <v>658</v>
      </c>
      <c r="D18" s="1054"/>
      <c r="E18" s="1054"/>
      <c r="F18" s="1054"/>
      <c r="G18" s="1054"/>
      <c r="H18" s="1054"/>
      <c r="I18" s="1054"/>
      <c r="J18" s="1054"/>
      <c r="K18" s="1054"/>
      <c r="L18" s="1054"/>
      <c r="M18" s="1054"/>
      <c r="N18" s="1054"/>
      <c r="O18" s="1054"/>
      <c r="P18" s="1054"/>
      <c r="Q18" s="1054"/>
      <c r="R18" s="1054"/>
      <c r="S18" s="1054"/>
      <c r="T18" s="1054"/>
      <c r="U18" s="1054"/>
      <c r="V18" s="1054"/>
      <c r="W18" s="1054"/>
      <c r="X18" s="1054"/>
      <c r="Y18" s="1054"/>
      <c r="Z18" s="1054"/>
      <c r="AA18" s="1054"/>
      <c r="AB18" s="1054"/>
      <c r="AC18" s="1054"/>
      <c r="AD18" s="1054"/>
      <c r="AE18" s="1054"/>
      <c r="AF18" s="1054"/>
      <c r="AG18" s="1054"/>
      <c r="AH18" s="1054"/>
      <c r="AI18" s="1054"/>
      <c r="AJ18" s="1054"/>
      <c r="AK18" s="1054"/>
      <c r="AL18" s="1414"/>
      <c r="AM18" s="1414"/>
      <c r="AN18" s="1414"/>
      <c r="AO18" s="1414"/>
      <c r="AP18" s="1413" t="s">
        <v>316</v>
      </c>
      <c r="AQ18" s="224"/>
      <c r="AR18" s="224"/>
      <c r="AS18" s="232"/>
      <c r="AT18" s="224"/>
      <c r="AU18" s="224"/>
      <c r="AV18" s="1119"/>
      <c r="AW18" s="1119"/>
      <c r="AX18" s="1119"/>
      <c r="AY18" s="1119"/>
      <c r="AZ18" s="1119"/>
      <c r="BA18" s="1119"/>
      <c r="BB18" s="1119"/>
      <c r="BC18" s="1119"/>
      <c r="BD18" s="1119"/>
      <c r="BE18" s="1119"/>
      <c r="BF18" s="49"/>
      <c r="BG18" s="49"/>
      <c r="BH18" s="49"/>
      <c r="BI18" s="49"/>
      <c r="BJ18" s="49"/>
      <c r="BK18" s="49"/>
      <c r="BL18" s="49"/>
      <c r="BM18" s="49"/>
      <c r="BN18" s="49"/>
      <c r="BO18" s="49"/>
      <c r="BP18" s="49"/>
      <c r="BQ18" s="49"/>
      <c r="BR18" s="49"/>
      <c r="BS18" s="49"/>
    </row>
    <row r="19" spans="1:71" ht="12.75" customHeight="1" x14ac:dyDescent="0.25">
      <c r="C19" s="2207"/>
      <c r="D19" s="2207"/>
      <c r="E19" s="2207"/>
      <c r="F19" s="2207"/>
      <c r="G19" s="2207"/>
      <c r="H19" s="2207"/>
      <c r="I19" s="2207"/>
      <c r="J19" s="2207"/>
      <c r="K19" s="2207"/>
      <c r="L19" s="2207"/>
      <c r="M19" s="2207"/>
      <c r="N19" s="2207"/>
      <c r="O19" s="1054" t="s">
        <v>274</v>
      </c>
      <c r="P19" s="1054"/>
      <c r="Q19" s="1054"/>
      <c r="W19" s="324"/>
      <c r="X19" s="324"/>
      <c r="Y19" s="324"/>
      <c r="Z19" s="324"/>
      <c r="AA19" s="324"/>
      <c r="AB19" s="324"/>
      <c r="AC19" s="324"/>
      <c r="AD19" s="324"/>
      <c r="AE19" s="324"/>
      <c r="AF19" s="324"/>
      <c r="AG19" s="324"/>
      <c r="AH19" s="324"/>
      <c r="AI19" s="324"/>
      <c r="AJ19" s="324"/>
      <c r="AK19" s="324"/>
      <c r="AL19" s="324"/>
      <c r="AM19" s="324"/>
      <c r="AN19" s="324"/>
      <c r="AO19" s="324"/>
      <c r="AP19" s="1119"/>
      <c r="AQ19" s="224"/>
      <c r="AR19" s="224"/>
      <c r="AS19" s="232"/>
      <c r="AT19" s="224"/>
      <c r="AU19" s="224"/>
      <c r="AV19" s="1119"/>
      <c r="AW19" s="1119"/>
      <c r="AX19" s="1119"/>
      <c r="AY19" s="1119"/>
      <c r="AZ19" s="1119"/>
      <c r="BA19" s="1119"/>
      <c r="BB19" s="1119"/>
      <c r="BC19" s="1119"/>
      <c r="BD19" s="1119"/>
      <c r="BE19" s="1119"/>
      <c r="BF19" s="49"/>
      <c r="BG19" s="49"/>
      <c r="BH19" s="49"/>
      <c r="BI19" s="49"/>
      <c r="BJ19" s="49"/>
      <c r="BK19" s="49"/>
      <c r="BL19" s="49"/>
      <c r="BM19" s="49"/>
      <c r="BN19" s="49"/>
      <c r="BO19" s="49"/>
      <c r="BP19" s="49"/>
      <c r="BQ19" s="49"/>
      <c r="BR19" s="49"/>
      <c r="BS19" s="49"/>
    </row>
    <row r="20" spans="1:71" ht="8.1" customHeight="1" x14ac:dyDescent="0.25">
      <c r="C20" s="1153"/>
      <c r="D20" s="1153"/>
      <c r="E20" s="1153"/>
      <c r="F20" s="1153"/>
      <c r="G20" s="325"/>
      <c r="H20" s="325"/>
      <c r="I20" s="325"/>
      <c r="J20" s="325"/>
      <c r="K20" s="325"/>
      <c r="L20" s="325"/>
      <c r="M20" s="325"/>
      <c r="N20" s="325"/>
      <c r="O20" s="325"/>
      <c r="P20" s="325"/>
      <c r="Q20" s="325"/>
      <c r="R20" s="325"/>
      <c r="S20" s="778"/>
      <c r="T20" s="1054"/>
      <c r="U20" s="1054"/>
      <c r="V20" s="1054"/>
      <c r="W20" s="324"/>
      <c r="X20" s="324"/>
      <c r="Y20" s="324"/>
      <c r="Z20" s="324"/>
      <c r="AA20" s="324"/>
      <c r="AB20" s="324"/>
      <c r="AC20" s="324"/>
      <c r="AD20" s="324"/>
      <c r="AE20" s="324"/>
      <c r="AF20" s="324"/>
      <c r="AG20" s="324"/>
      <c r="AH20" s="324"/>
      <c r="AI20" s="324"/>
      <c r="AJ20" s="324"/>
      <c r="AK20" s="324"/>
      <c r="AL20" s="324"/>
      <c r="AM20" s="324"/>
      <c r="AN20" s="324"/>
      <c r="AO20" s="324"/>
      <c r="AP20" s="1119"/>
      <c r="AQ20" s="224"/>
      <c r="AR20" s="224"/>
      <c r="AS20" s="232"/>
      <c r="AT20" s="224"/>
      <c r="AU20" s="224"/>
      <c r="AV20" s="1119"/>
      <c r="AW20" s="1119"/>
      <c r="AX20" s="1119"/>
      <c r="AY20" s="1119"/>
      <c r="AZ20" s="1119"/>
      <c r="BA20" s="1119"/>
      <c r="BB20" s="1119"/>
      <c r="BC20" s="1119"/>
      <c r="BD20" s="1119"/>
      <c r="BE20" s="1119"/>
      <c r="BF20" s="49"/>
      <c r="BG20" s="49"/>
      <c r="BH20" s="49"/>
      <c r="BI20" s="49"/>
      <c r="BJ20" s="49"/>
      <c r="BK20" s="49"/>
      <c r="BL20" s="49"/>
      <c r="BM20" s="49"/>
      <c r="BN20" s="49"/>
      <c r="BO20" s="49"/>
      <c r="BP20" s="49"/>
      <c r="BQ20" s="49"/>
      <c r="BR20" s="49"/>
      <c r="BS20" s="49"/>
    </row>
    <row r="21" spans="1:71" ht="12.75" customHeight="1" x14ac:dyDescent="0.25">
      <c r="C21" s="2205" t="s">
        <v>598</v>
      </c>
      <c r="D21" s="2205"/>
      <c r="E21" s="2205"/>
      <c r="F21" s="2205"/>
      <c r="G21" s="2205"/>
      <c r="H21" s="2205"/>
      <c r="I21" s="2205"/>
      <c r="J21" s="2205"/>
      <c r="K21" s="2205"/>
      <c r="L21" s="2205"/>
      <c r="M21" s="2205"/>
      <c r="N21" s="2205"/>
      <c r="O21" s="2205"/>
      <c r="P21" s="2205"/>
      <c r="Q21" s="2205"/>
      <c r="R21" s="2205"/>
      <c r="S21" s="2205"/>
      <c r="T21" s="2205"/>
      <c r="U21" s="2205"/>
      <c r="V21" s="2205"/>
      <c r="W21" s="2205"/>
      <c r="X21" s="2205"/>
      <c r="Y21" s="2205"/>
      <c r="Z21" s="2205"/>
      <c r="AA21" s="2205"/>
      <c r="AB21" s="2205"/>
      <c r="AC21" s="2205"/>
      <c r="AD21" s="2205"/>
      <c r="AE21" s="2205"/>
      <c r="AF21" s="2205"/>
      <c r="AG21" s="2205"/>
      <c r="AH21" s="2205"/>
      <c r="AI21" s="2205"/>
      <c r="AJ21" s="2205"/>
      <c r="AK21" s="2205"/>
      <c r="AL21" s="2205"/>
      <c r="AM21" s="2205"/>
      <c r="AN21" s="2205"/>
      <c r="AO21" s="2205"/>
      <c r="AP21" s="1119"/>
      <c r="AQ21" s="224"/>
      <c r="AR21" s="224"/>
      <c r="AS21" s="232"/>
      <c r="AT21" s="224"/>
      <c r="AU21" s="224"/>
      <c r="AV21" s="1119"/>
      <c r="AW21" s="1119"/>
      <c r="AX21" s="1119"/>
      <c r="AY21" s="1119"/>
      <c r="AZ21" s="1119"/>
      <c r="BA21" s="1119"/>
      <c r="BB21" s="1119"/>
      <c r="BC21" s="1119"/>
      <c r="BD21" s="1119"/>
      <c r="BE21" s="1119"/>
      <c r="BF21" s="49"/>
      <c r="BG21" s="49"/>
      <c r="BH21" s="49"/>
      <c r="BI21" s="49"/>
      <c r="BJ21" s="49"/>
      <c r="BK21" s="49"/>
      <c r="BL21" s="49"/>
      <c r="BM21" s="49"/>
      <c r="BN21" s="49"/>
      <c r="BO21" s="49"/>
      <c r="BP21" s="49"/>
      <c r="BQ21" s="49"/>
      <c r="BR21" s="49"/>
      <c r="BS21" s="49"/>
    </row>
    <row r="22" spans="1:71" s="66" customFormat="1" ht="12.75" customHeight="1" x14ac:dyDescent="0.25">
      <c r="C22" s="301" t="s">
        <v>275</v>
      </c>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c r="AE22" s="299"/>
      <c r="AF22" s="299"/>
      <c r="AG22" s="299"/>
      <c r="AH22" s="299"/>
      <c r="AI22" s="299"/>
      <c r="AJ22" s="299"/>
      <c r="AK22" s="299"/>
      <c r="AL22" s="299"/>
      <c r="AM22" s="299"/>
      <c r="AN22" s="299"/>
      <c r="AO22" s="299"/>
      <c r="AP22" s="134"/>
      <c r="AQ22" s="233"/>
      <c r="AR22" s="233"/>
      <c r="AS22" s="232"/>
      <c r="AT22" s="233"/>
      <c r="AU22" s="233"/>
      <c r="AV22" s="134"/>
      <c r="AW22" s="134"/>
      <c r="AX22" s="134"/>
      <c r="AY22" s="134"/>
      <c r="AZ22" s="134"/>
      <c r="BA22" s="134"/>
      <c r="BB22" s="134"/>
      <c r="BC22" s="134"/>
      <c r="BD22" s="134"/>
      <c r="BE22" s="134"/>
      <c r="BF22" s="128"/>
      <c r="BG22" s="128"/>
      <c r="BH22" s="128"/>
      <c r="BI22" s="128"/>
      <c r="BJ22" s="128"/>
      <c r="BK22" s="128"/>
      <c r="BL22" s="128"/>
      <c r="BM22" s="128"/>
      <c r="BN22" s="128"/>
      <c r="BO22" s="128"/>
      <c r="BP22" s="128"/>
      <c r="BQ22" s="128"/>
      <c r="BR22" s="128"/>
      <c r="BS22" s="128"/>
    </row>
    <row r="23" spans="1:71" s="66" customFormat="1" ht="12.75" customHeight="1" x14ac:dyDescent="0.25">
      <c r="C23" s="2206" t="s">
        <v>525</v>
      </c>
      <c r="D23" s="2206"/>
      <c r="E23" s="2206"/>
      <c r="F23" s="2206"/>
      <c r="G23" s="2206"/>
      <c r="H23" s="2206"/>
      <c r="I23" s="2206"/>
      <c r="J23" s="2206"/>
      <c r="K23" s="2206"/>
      <c r="L23" s="2206"/>
      <c r="M23" s="2206"/>
      <c r="N23" s="2206"/>
      <c r="O23" s="2206"/>
      <c r="P23" s="2206"/>
      <c r="Q23" s="2206"/>
      <c r="R23" s="2206"/>
      <c r="S23" s="2206"/>
      <c r="T23" s="2206"/>
      <c r="U23" s="2206"/>
      <c r="V23" s="2206"/>
      <c r="W23" s="2206"/>
      <c r="X23" s="2206"/>
      <c r="Y23" s="2206"/>
      <c r="Z23" s="2206"/>
      <c r="AA23" s="2206"/>
      <c r="AB23" s="2206"/>
      <c r="AC23" s="2206"/>
      <c r="AD23" s="2206"/>
      <c r="AE23" s="2206"/>
      <c r="AF23" s="2206"/>
      <c r="AG23" s="2206"/>
      <c r="AH23" s="2206"/>
      <c r="AI23" s="2206"/>
      <c r="AJ23" s="2206"/>
      <c r="AK23" s="2206"/>
      <c r="AL23" s="2206"/>
      <c r="AM23" s="2206"/>
      <c r="AN23" s="2206"/>
      <c r="AO23" s="2206"/>
      <c r="AP23" s="134"/>
      <c r="AR23" s="254"/>
      <c r="AS23" s="255"/>
      <c r="AT23" s="233"/>
      <c r="AU23" s="233"/>
      <c r="AV23" s="134"/>
      <c r="AW23" s="134"/>
      <c r="AX23" s="134"/>
      <c r="AY23" s="134"/>
      <c r="AZ23" s="134"/>
      <c r="BA23" s="134"/>
      <c r="BB23" s="134"/>
      <c r="BC23" s="134"/>
      <c r="BD23" s="134"/>
      <c r="BE23" s="134"/>
      <c r="BF23" s="128"/>
      <c r="BG23" s="128"/>
      <c r="BH23" s="128"/>
      <c r="BI23" s="128"/>
      <c r="BJ23" s="128"/>
      <c r="BK23" s="128"/>
      <c r="BL23" s="128"/>
      <c r="BM23" s="128"/>
      <c r="BN23" s="128"/>
      <c r="BO23" s="128"/>
      <c r="BP23" s="128"/>
      <c r="BQ23" s="128"/>
      <c r="BR23" s="128"/>
      <c r="BS23" s="128"/>
    </row>
    <row r="24" spans="1:71" s="66" customFormat="1" ht="12.75" customHeight="1" x14ac:dyDescent="0.25">
      <c r="C24" s="2206"/>
      <c r="D24" s="2206"/>
      <c r="E24" s="2206"/>
      <c r="F24" s="2206"/>
      <c r="G24" s="2206"/>
      <c r="H24" s="2206"/>
      <c r="I24" s="2206"/>
      <c r="J24" s="2206"/>
      <c r="K24" s="2206"/>
      <c r="L24" s="2206"/>
      <c r="M24" s="2206"/>
      <c r="N24" s="2206"/>
      <c r="O24" s="2206"/>
      <c r="P24" s="2206"/>
      <c r="Q24" s="2206"/>
      <c r="R24" s="2206"/>
      <c r="S24" s="2206"/>
      <c r="T24" s="2206"/>
      <c r="U24" s="2206"/>
      <c r="V24" s="2206"/>
      <c r="W24" s="2206"/>
      <c r="X24" s="2206"/>
      <c r="Y24" s="2206"/>
      <c r="Z24" s="2206"/>
      <c r="AA24" s="2206"/>
      <c r="AB24" s="2206"/>
      <c r="AC24" s="2206"/>
      <c r="AD24" s="2206"/>
      <c r="AE24" s="2206"/>
      <c r="AF24" s="2206"/>
      <c r="AG24" s="2206"/>
      <c r="AH24" s="2206"/>
      <c r="AI24" s="2206"/>
      <c r="AJ24" s="2206"/>
      <c r="AK24" s="2206"/>
      <c r="AL24" s="2206"/>
      <c r="AM24" s="2206"/>
      <c r="AN24" s="2206"/>
      <c r="AO24" s="2206"/>
      <c r="AP24" s="128"/>
      <c r="AR24" s="187"/>
      <c r="AS24" s="234"/>
      <c r="AT24" s="187"/>
      <c r="AU24" s="187"/>
      <c r="AV24" s="128"/>
      <c r="AW24" s="128"/>
      <c r="AX24" s="128"/>
      <c r="AY24" s="128"/>
      <c r="AZ24" s="128"/>
      <c r="BA24" s="128"/>
      <c r="BB24" s="128"/>
      <c r="BC24" s="128"/>
      <c r="BD24" s="128"/>
      <c r="BE24" s="128"/>
      <c r="BF24" s="128"/>
      <c r="BG24" s="128"/>
      <c r="BH24" s="128"/>
      <c r="BI24" s="128"/>
      <c r="BJ24" s="128"/>
      <c r="BK24" s="128"/>
      <c r="BL24" s="128"/>
      <c r="BM24" s="128"/>
      <c r="BN24" s="128"/>
      <c r="BO24" s="128"/>
      <c r="BP24" s="128"/>
      <c r="BQ24" s="128"/>
      <c r="BR24" s="128"/>
      <c r="BS24" s="128"/>
    </row>
    <row r="25" spans="1:71" x14ac:dyDescent="0.25">
      <c r="A25" s="2176" t="s">
        <v>125</v>
      </c>
      <c r="B25" s="2176"/>
      <c r="C25" s="2176"/>
      <c r="D25" s="2177"/>
      <c r="E25" s="1586" t="s">
        <v>276</v>
      </c>
      <c r="F25" s="2204"/>
      <c r="G25" s="2204"/>
      <c r="H25" s="2204"/>
      <c r="I25" s="2204"/>
      <c r="J25" s="2204"/>
      <c r="K25" s="2204"/>
      <c r="L25" s="2204"/>
      <c r="M25" s="2204"/>
      <c r="N25" s="2204"/>
      <c r="O25" s="2204"/>
      <c r="P25" s="2204"/>
      <c r="Q25" s="2204"/>
      <c r="R25" s="2204"/>
      <c r="S25" s="2204"/>
      <c r="T25" s="1588"/>
      <c r="U25" s="1586" t="s">
        <v>241</v>
      </c>
      <c r="V25" s="2204"/>
      <c r="W25" s="2204"/>
      <c r="X25" s="1588"/>
      <c r="Y25" s="2201" t="s">
        <v>277</v>
      </c>
      <c r="Z25" s="2202"/>
      <c r="AA25" s="2202"/>
      <c r="AB25" s="2202"/>
      <c r="AC25" s="2202"/>
      <c r="AD25" s="2202"/>
      <c r="AE25" s="2202"/>
      <c r="AF25" s="2202"/>
      <c r="AG25" s="2202"/>
      <c r="AH25" s="2202"/>
      <c r="AI25" s="2202"/>
      <c r="AJ25" s="2202"/>
      <c r="AK25" s="2202"/>
      <c r="AL25" s="2202"/>
      <c r="AM25" s="2202"/>
      <c r="AN25" s="2202"/>
      <c r="AO25" s="2202"/>
      <c r="AP25" s="49"/>
      <c r="AQ25" s="217"/>
      <c r="AR25" s="235"/>
      <c r="AS25" s="232"/>
      <c r="AT25" s="235"/>
      <c r="AU25" s="217"/>
      <c r="AV25" s="51"/>
      <c r="AW25" s="49"/>
      <c r="AX25" s="51"/>
      <c r="AY25" s="51"/>
      <c r="AZ25" s="51"/>
      <c r="BA25" s="51"/>
      <c r="BB25" s="51"/>
      <c r="BC25" s="51"/>
      <c r="BD25" s="49"/>
      <c r="BE25" s="49"/>
      <c r="BF25" s="49"/>
      <c r="BG25" s="49"/>
      <c r="BH25" s="49"/>
      <c r="BI25" s="49"/>
      <c r="BJ25" s="49"/>
      <c r="BK25" s="49"/>
      <c r="BL25" s="49"/>
      <c r="BM25" s="49"/>
      <c r="BN25" s="49"/>
      <c r="BO25" s="49"/>
      <c r="BP25" s="49"/>
      <c r="BQ25" s="49"/>
      <c r="BR25" s="49"/>
      <c r="BS25" s="49"/>
    </row>
    <row r="26" spans="1:71" x14ac:dyDescent="0.25">
      <c r="A26" s="2178"/>
      <c r="B26" s="2178"/>
      <c r="C26" s="2178"/>
      <c r="D26" s="2179"/>
      <c r="E26" s="1589"/>
      <c r="F26" s="1590"/>
      <c r="G26" s="1590"/>
      <c r="H26" s="1590"/>
      <c r="I26" s="1590"/>
      <c r="J26" s="1590"/>
      <c r="K26" s="1590"/>
      <c r="L26" s="1590"/>
      <c r="M26" s="1590"/>
      <c r="N26" s="1590"/>
      <c r="O26" s="1590"/>
      <c r="P26" s="1590"/>
      <c r="Q26" s="1590"/>
      <c r="R26" s="1590"/>
      <c r="S26" s="1590"/>
      <c r="T26" s="1591"/>
      <c r="U26" s="1589"/>
      <c r="V26" s="1590"/>
      <c r="W26" s="1590"/>
      <c r="X26" s="1591"/>
      <c r="Y26" s="2203"/>
      <c r="Z26" s="1774"/>
      <c r="AA26" s="1774"/>
      <c r="AB26" s="1774"/>
      <c r="AC26" s="1774"/>
      <c r="AD26" s="1774"/>
      <c r="AE26" s="1774"/>
      <c r="AF26" s="1774"/>
      <c r="AG26" s="1774"/>
      <c r="AH26" s="1774"/>
      <c r="AI26" s="1774"/>
      <c r="AJ26" s="1774"/>
      <c r="AK26" s="1774"/>
      <c r="AL26" s="1774"/>
      <c r="AM26" s="1774"/>
      <c r="AN26" s="1774"/>
      <c r="AO26" s="1774"/>
      <c r="AP26" s="49"/>
      <c r="AQ26" s="217"/>
      <c r="AR26" s="235"/>
      <c r="AS26" s="232"/>
      <c r="AT26" s="235"/>
      <c r="AU26" s="217"/>
      <c r="AV26" s="51"/>
      <c r="AW26" s="49"/>
      <c r="AX26" s="49"/>
      <c r="AY26" s="49"/>
      <c r="AZ26" s="49"/>
      <c r="BA26" s="49"/>
      <c r="BB26" s="49"/>
      <c r="BC26" s="49"/>
      <c r="BD26" s="49"/>
      <c r="BE26" s="49"/>
      <c r="BF26" s="49"/>
      <c r="BG26" s="49"/>
      <c r="BH26" s="49"/>
      <c r="BI26" s="49"/>
      <c r="BJ26" s="49"/>
      <c r="BK26" s="49"/>
      <c r="BL26" s="49"/>
      <c r="BM26" s="49"/>
      <c r="BN26" s="49"/>
      <c r="BO26" s="49"/>
      <c r="BP26" s="49"/>
      <c r="BQ26" s="49"/>
      <c r="BR26" s="49"/>
      <c r="BS26" s="49"/>
    </row>
    <row r="27" spans="1:71" x14ac:dyDescent="0.25">
      <c r="A27" s="2178"/>
      <c r="B27" s="2178"/>
      <c r="C27" s="2178"/>
      <c r="D27" s="2179"/>
      <c r="E27" s="1589"/>
      <c r="F27" s="1590"/>
      <c r="G27" s="1590"/>
      <c r="H27" s="1590"/>
      <c r="I27" s="1590"/>
      <c r="J27" s="1590"/>
      <c r="K27" s="1590"/>
      <c r="L27" s="1590"/>
      <c r="M27" s="1590"/>
      <c r="N27" s="1590"/>
      <c r="O27" s="1590"/>
      <c r="P27" s="1590"/>
      <c r="Q27" s="1590"/>
      <c r="R27" s="1590"/>
      <c r="S27" s="1590"/>
      <c r="T27" s="1591"/>
      <c r="U27" s="1589"/>
      <c r="V27" s="1590"/>
      <c r="W27" s="1590"/>
      <c r="X27" s="1591"/>
      <c r="Y27" s="2203"/>
      <c r="Z27" s="1774"/>
      <c r="AA27" s="1774"/>
      <c r="AB27" s="1774"/>
      <c r="AC27" s="1774"/>
      <c r="AD27" s="1774"/>
      <c r="AE27" s="1774"/>
      <c r="AF27" s="1774"/>
      <c r="AG27" s="1774"/>
      <c r="AH27" s="1774"/>
      <c r="AI27" s="1774"/>
      <c r="AJ27" s="1774"/>
      <c r="AK27" s="1774"/>
      <c r="AL27" s="1774"/>
      <c r="AM27" s="1774"/>
      <c r="AN27" s="1774"/>
      <c r="AO27" s="1774"/>
      <c r="AP27" s="49"/>
      <c r="AQ27" s="217"/>
      <c r="AR27" s="235"/>
      <c r="AS27" s="232"/>
      <c r="AT27" s="235"/>
      <c r="AU27" s="217"/>
      <c r="AV27" s="49"/>
      <c r="AW27" s="49"/>
      <c r="AX27" s="49"/>
      <c r="AY27" s="49"/>
      <c r="AZ27" s="49"/>
      <c r="BA27" s="49"/>
      <c r="BB27" s="49"/>
      <c r="BC27" s="49"/>
      <c r="BD27" s="49"/>
      <c r="BE27" s="49"/>
      <c r="BF27" s="49"/>
      <c r="BG27" s="49"/>
      <c r="BH27" s="49"/>
      <c r="BI27" s="49"/>
      <c r="BJ27" s="49"/>
      <c r="BK27" s="49"/>
      <c r="BL27" s="49"/>
      <c r="BM27" s="49"/>
      <c r="BN27" s="49"/>
      <c r="BO27" s="49"/>
      <c r="BP27" s="49"/>
      <c r="BQ27" s="49"/>
      <c r="BR27" s="49"/>
      <c r="BS27" s="49"/>
    </row>
    <row r="28" spans="1:71" x14ac:dyDescent="0.25">
      <c r="A28" s="2180"/>
      <c r="B28" s="2180"/>
      <c r="C28" s="2180"/>
      <c r="D28" s="2181"/>
      <c r="E28" s="1592"/>
      <c r="F28" s="1593"/>
      <c r="G28" s="1593"/>
      <c r="H28" s="1593"/>
      <c r="I28" s="1593"/>
      <c r="J28" s="1593"/>
      <c r="K28" s="1593"/>
      <c r="L28" s="1593"/>
      <c r="M28" s="1593"/>
      <c r="N28" s="1593"/>
      <c r="O28" s="1593"/>
      <c r="P28" s="1593"/>
      <c r="Q28" s="1593"/>
      <c r="R28" s="1593"/>
      <c r="S28" s="1593"/>
      <c r="T28" s="1594"/>
      <c r="U28" s="1592"/>
      <c r="V28" s="1593"/>
      <c r="W28" s="1593"/>
      <c r="X28" s="1594"/>
      <c r="Y28" s="1748"/>
      <c r="Z28" s="1749"/>
      <c r="AA28" s="1749"/>
      <c r="AB28" s="1749"/>
      <c r="AC28" s="1749"/>
      <c r="AD28" s="1749"/>
      <c r="AE28" s="1749"/>
      <c r="AF28" s="1749"/>
      <c r="AG28" s="1749"/>
      <c r="AH28" s="1749"/>
      <c r="AI28" s="1749"/>
      <c r="AJ28" s="1749"/>
      <c r="AK28" s="1749"/>
      <c r="AL28" s="1749"/>
      <c r="AM28" s="1749"/>
      <c r="AN28" s="1749"/>
      <c r="AO28" s="1749"/>
      <c r="AP28" s="49"/>
      <c r="AQ28" s="217"/>
      <c r="AR28" s="217"/>
      <c r="AS28" s="232"/>
      <c r="AT28" s="217"/>
      <c r="AU28" s="217"/>
      <c r="AV28" s="49"/>
      <c r="AW28" s="49"/>
      <c r="AX28" s="49"/>
      <c r="AY28" s="49"/>
      <c r="AZ28" s="49"/>
      <c r="BA28" s="49"/>
      <c r="BB28" s="49"/>
      <c r="BC28" s="49"/>
      <c r="BD28" s="49"/>
      <c r="BE28" s="49"/>
      <c r="BF28" s="49"/>
      <c r="BG28" s="49"/>
      <c r="BH28" s="49"/>
      <c r="BI28" s="49"/>
      <c r="BJ28" s="49"/>
      <c r="BK28" s="49"/>
      <c r="BL28" s="49"/>
      <c r="BM28" s="49"/>
      <c r="BN28" s="49"/>
      <c r="BO28" s="49"/>
      <c r="BP28" s="49"/>
      <c r="BQ28" s="49"/>
      <c r="BR28" s="49"/>
      <c r="BS28" s="49"/>
    </row>
    <row r="29" spans="1:71" s="942" customFormat="1" x14ac:dyDescent="0.25">
      <c r="A29" s="2185"/>
      <c r="B29" s="2185"/>
      <c r="C29" s="2185"/>
      <c r="D29" s="2186"/>
      <c r="E29" s="2182"/>
      <c r="F29" s="2183"/>
      <c r="G29" s="2183"/>
      <c r="H29" s="2183"/>
      <c r="I29" s="2183"/>
      <c r="J29" s="2183"/>
      <c r="K29" s="2183"/>
      <c r="L29" s="2183"/>
      <c r="M29" s="2183"/>
      <c r="N29" s="2183"/>
      <c r="O29" s="2183"/>
      <c r="P29" s="2183"/>
      <c r="Q29" s="2183"/>
      <c r="R29" s="2183"/>
      <c r="S29" s="2183"/>
      <c r="T29" s="2184"/>
      <c r="U29" s="2164" t="s">
        <v>45</v>
      </c>
      <c r="V29" s="2165"/>
      <c r="W29" s="2165"/>
      <c r="X29" s="2166"/>
      <c r="Y29" s="2164" t="s">
        <v>45</v>
      </c>
      <c r="Z29" s="2165"/>
      <c r="AA29" s="2165"/>
      <c r="AB29" s="2165"/>
      <c r="AC29" s="2165"/>
      <c r="AD29" s="2165"/>
      <c r="AE29" s="2165"/>
      <c r="AF29" s="2165"/>
      <c r="AG29" s="2165"/>
      <c r="AH29" s="2165"/>
      <c r="AI29" s="2165"/>
      <c r="AJ29" s="2165"/>
      <c r="AK29" s="2165"/>
      <c r="AL29" s="2165"/>
      <c r="AM29" s="2165"/>
      <c r="AN29" s="2165"/>
      <c r="AO29" s="2165"/>
      <c r="AP29" s="1058"/>
      <c r="AQ29" s="1059"/>
      <c r="AR29" s="1059"/>
      <c r="AS29" s="1060"/>
      <c r="AT29" s="1059"/>
      <c r="AU29" s="1059"/>
      <c r="AV29" s="1058"/>
      <c r="AW29" s="1058"/>
      <c r="AX29" s="1058"/>
      <c r="AY29" s="1058"/>
      <c r="AZ29" s="1058"/>
      <c r="BA29" s="1058"/>
      <c r="BB29" s="1058"/>
      <c r="BC29" s="1058"/>
      <c r="BD29" s="1058"/>
      <c r="BE29" s="1058"/>
      <c r="BF29" s="1058"/>
      <c r="BG29" s="1058"/>
      <c r="BH29" s="1058"/>
      <c r="BI29" s="1058"/>
      <c r="BJ29" s="1058"/>
      <c r="BK29" s="1058"/>
      <c r="BL29" s="1058"/>
      <c r="BM29" s="1058"/>
      <c r="BN29" s="1058"/>
      <c r="BO29" s="1058"/>
      <c r="BP29" s="1058"/>
      <c r="BQ29" s="1058"/>
      <c r="BR29" s="1058"/>
      <c r="BS29" s="1058"/>
    </row>
    <row r="30" spans="1:71" ht="13.35" customHeight="1" x14ac:dyDescent="0.25">
      <c r="A30" s="2208"/>
      <c r="B30" s="2208"/>
      <c r="C30" s="2208"/>
      <c r="D30" s="2209"/>
      <c r="E30" s="2170"/>
      <c r="F30" s="2171"/>
      <c r="G30" s="2171"/>
      <c r="H30" s="2171"/>
      <c r="I30" s="2171"/>
      <c r="J30" s="2171"/>
      <c r="K30" s="2171"/>
      <c r="L30" s="2171"/>
      <c r="M30" s="2171"/>
      <c r="N30" s="2171"/>
      <c r="O30" s="2171"/>
      <c r="P30" s="2171"/>
      <c r="Q30" s="2171"/>
      <c r="R30" s="2171"/>
      <c r="S30" s="2171"/>
      <c r="T30" s="2172"/>
      <c r="U30" s="2200"/>
      <c r="V30" s="2208"/>
      <c r="W30" s="2208"/>
      <c r="X30" s="2209"/>
      <c r="Y30" s="2200"/>
      <c r="Z30" s="2208"/>
      <c r="AA30" s="2208"/>
      <c r="AB30" s="2208"/>
      <c r="AC30" s="2208"/>
      <c r="AD30" s="2208"/>
      <c r="AE30" s="2208"/>
      <c r="AF30" s="2208"/>
      <c r="AG30" s="2208"/>
      <c r="AH30" s="2208"/>
      <c r="AI30" s="2208"/>
      <c r="AJ30" s="2208"/>
      <c r="AK30" s="2208"/>
      <c r="AL30" s="2208"/>
      <c r="AM30" s="2208"/>
      <c r="AN30" s="2208"/>
      <c r="AO30" s="2208"/>
      <c r="AP30" s="49"/>
      <c r="AQ30" s="217"/>
      <c r="AR30" s="217"/>
      <c r="AS30" s="232"/>
      <c r="AT30" s="217"/>
      <c r="AU30" s="217"/>
      <c r="AV30" s="49"/>
      <c r="AW30" s="49"/>
      <c r="AX30" s="49"/>
      <c r="AY30" s="49"/>
      <c r="AZ30" s="49"/>
      <c r="BA30" s="49"/>
      <c r="BB30" s="49"/>
      <c r="BC30" s="49"/>
      <c r="BD30" s="49"/>
      <c r="BE30" s="49"/>
      <c r="BF30" s="49"/>
      <c r="BG30" s="49"/>
      <c r="BH30" s="49"/>
      <c r="BI30" s="49"/>
      <c r="BJ30" s="49"/>
      <c r="BK30" s="49"/>
      <c r="BL30" s="49"/>
      <c r="BM30" s="49"/>
      <c r="BN30" s="49"/>
      <c r="BO30" s="49"/>
      <c r="BP30" s="49"/>
      <c r="BQ30" s="49"/>
      <c r="BR30" s="49"/>
      <c r="BS30" s="49"/>
    </row>
    <row r="31" spans="1:71" ht="13.35" customHeight="1" x14ac:dyDescent="0.25">
      <c r="A31" s="2197"/>
      <c r="B31" s="2197"/>
      <c r="C31" s="2197"/>
      <c r="D31" s="2198"/>
      <c r="E31" s="2157"/>
      <c r="F31" s="1763"/>
      <c r="G31" s="1763"/>
      <c r="H31" s="1763"/>
      <c r="I31" s="1763"/>
      <c r="J31" s="1763"/>
      <c r="K31" s="1763"/>
      <c r="L31" s="1763"/>
      <c r="M31" s="1763"/>
      <c r="N31" s="1763"/>
      <c r="O31" s="1763"/>
      <c r="P31" s="1763"/>
      <c r="Q31" s="1763"/>
      <c r="R31" s="1763"/>
      <c r="S31" s="1763"/>
      <c r="T31" s="1764"/>
      <c r="U31" s="2158"/>
      <c r="V31" s="2197"/>
      <c r="W31" s="2197"/>
      <c r="X31" s="2198"/>
      <c r="Y31" s="2158"/>
      <c r="Z31" s="2197"/>
      <c r="AA31" s="2197"/>
      <c r="AB31" s="2197"/>
      <c r="AC31" s="2197"/>
      <c r="AD31" s="2197"/>
      <c r="AE31" s="2197"/>
      <c r="AF31" s="2197"/>
      <c r="AG31" s="2197"/>
      <c r="AH31" s="2197"/>
      <c r="AI31" s="2197"/>
      <c r="AJ31" s="2197"/>
      <c r="AK31" s="2197"/>
      <c r="AL31" s="2197"/>
      <c r="AM31" s="2197"/>
      <c r="AN31" s="2197"/>
      <c r="AO31" s="2197"/>
      <c r="AP31" s="49"/>
      <c r="AQ31" s="217"/>
      <c r="AR31" s="217"/>
      <c r="AS31" s="232"/>
      <c r="AT31" s="217"/>
      <c r="AU31" s="217"/>
      <c r="AV31" s="49"/>
      <c r="AW31" s="49"/>
      <c r="AX31" s="49"/>
      <c r="AY31" s="49"/>
      <c r="AZ31" s="49"/>
      <c r="BA31" s="49"/>
      <c r="BB31" s="49"/>
      <c r="BC31" s="49"/>
      <c r="BD31" s="49"/>
      <c r="BE31" s="49"/>
      <c r="BF31" s="49"/>
      <c r="BG31" s="49"/>
      <c r="BH31" s="49"/>
      <c r="BI31" s="49"/>
      <c r="BJ31" s="49"/>
      <c r="BK31" s="49"/>
      <c r="BL31" s="49"/>
      <c r="BM31" s="49"/>
      <c r="BN31" s="49"/>
      <c r="BO31" s="49"/>
      <c r="BP31" s="49"/>
      <c r="BQ31" s="49"/>
      <c r="BR31" s="49"/>
      <c r="BS31" s="49"/>
    </row>
    <row r="32" spans="1:71" ht="13.35" customHeight="1" x14ac:dyDescent="0.25">
      <c r="A32" s="2197"/>
      <c r="B32" s="2197"/>
      <c r="C32" s="2197"/>
      <c r="D32" s="2198"/>
      <c r="E32" s="2194"/>
      <c r="F32" s="2195"/>
      <c r="G32" s="2195"/>
      <c r="H32" s="2195"/>
      <c r="I32" s="2195"/>
      <c r="J32" s="2195"/>
      <c r="K32" s="2195"/>
      <c r="L32" s="2195"/>
      <c r="M32" s="2195"/>
      <c r="N32" s="2195"/>
      <c r="O32" s="2195"/>
      <c r="P32" s="2195"/>
      <c r="Q32" s="2195"/>
      <c r="R32" s="2195"/>
      <c r="S32" s="2195"/>
      <c r="T32" s="2196"/>
      <c r="U32" s="2158"/>
      <c r="V32" s="2197"/>
      <c r="W32" s="2197"/>
      <c r="X32" s="2198"/>
      <c r="Y32" s="2158"/>
      <c r="Z32" s="2197"/>
      <c r="AA32" s="2197"/>
      <c r="AB32" s="2197"/>
      <c r="AC32" s="2197"/>
      <c r="AD32" s="2197"/>
      <c r="AE32" s="2197"/>
      <c r="AF32" s="2197"/>
      <c r="AG32" s="2197"/>
      <c r="AH32" s="2197"/>
      <c r="AI32" s="2197"/>
      <c r="AJ32" s="2197"/>
      <c r="AK32" s="2197"/>
      <c r="AL32" s="2197"/>
      <c r="AM32" s="2197"/>
      <c r="AN32" s="2197"/>
      <c r="AO32" s="2197"/>
      <c r="AP32" s="49"/>
      <c r="AQ32" s="217"/>
      <c r="AR32" s="217"/>
      <c r="AS32" s="232"/>
      <c r="AT32" s="217"/>
      <c r="AU32" s="217"/>
      <c r="AV32" s="49"/>
      <c r="AW32" s="49"/>
      <c r="AX32" s="49"/>
      <c r="AY32" s="49"/>
      <c r="AZ32" s="49"/>
      <c r="BA32" s="49"/>
      <c r="BB32" s="49"/>
      <c r="BC32" s="49"/>
      <c r="BD32" s="49"/>
      <c r="BE32" s="49"/>
      <c r="BF32" s="49"/>
      <c r="BG32" s="49"/>
      <c r="BH32" s="49"/>
      <c r="BI32" s="49"/>
      <c r="BJ32" s="49"/>
      <c r="BK32" s="49"/>
      <c r="BL32" s="49"/>
      <c r="BM32" s="49"/>
      <c r="BN32" s="49"/>
      <c r="BO32" s="49"/>
      <c r="BP32" s="49"/>
      <c r="BQ32" s="49"/>
      <c r="BR32" s="49"/>
      <c r="BS32" s="49"/>
    </row>
    <row r="33" spans="1:81" ht="13.35" customHeight="1" x14ac:dyDescent="0.25">
      <c r="A33" s="2197"/>
      <c r="B33" s="2197"/>
      <c r="C33" s="2197"/>
      <c r="D33" s="2198"/>
      <c r="E33" s="2194"/>
      <c r="F33" s="2195"/>
      <c r="G33" s="2195"/>
      <c r="H33" s="2195"/>
      <c r="I33" s="2195"/>
      <c r="J33" s="2195"/>
      <c r="K33" s="2195"/>
      <c r="L33" s="2195"/>
      <c r="M33" s="2195"/>
      <c r="N33" s="2195"/>
      <c r="O33" s="2195"/>
      <c r="P33" s="2195"/>
      <c r="Q33" s="2195"/>
      <c r="R33" s="2195"/>
      <c r="S33" s="2195"/>
      <c r="T33" s="2196"/>
      <c r="U33" s="2158"/>
      <c r="V33" s="2197"/>
      <c r="W33" s="2197"/>
      <c r="X33" s="2198"/>
      <c r="Y33" s="2158"/>
      <c r="Z33" s="2197"/>
      <c r="AA33" s="2197"/>
      <c r="AB33" s="2197"/>
      <c r="AC33" s="2197"/>
      <c r="AD33" s="2197"/>
      <c r="AE33" s="2197"/>
      <c r="AF33" s="2197"/>
      <c r="AG33" s="2197"/>
      <c r="AH33" s="2197"/>
      <c r="AI33" s="2197"/>
      <c r="AJ33" s="2197"/>
      <c r="AK33" s="2197"/>
      <c r="AL33" s="2197"/>
      <c r="AM33" s="2197"/>
      <c r="AN33" s="2197"/>
      <c r="AO33" s="2197"/>
      <c r="AP33" s="49"/>
      <c r="AQ33" s="217"/>
      <c r="AR33" s="217"/>
      <c r="AS33" s="232"/>
      <c r="AT33" s="217"/>
      <c r="AU33" s="217"/>
      <c r="AV33" s="49"/>
      <c r="AW33" s="49"/>
      <c r="AX33" s="49"/>
      <c r="AY33" s="49"/>
      <c r="AZ33" s="49"/>
      <c r="BA33" s="49"/>
      <c r="BB33" s="49"/>
      <c r="BC33" s="49"/>
      <c r="BD33" s="49"/>
      <c r="BE33" s="49"/>
      <c r="BF33" s="49"/>
      <c r="BG33" s="49"/>
      <c r="BH33" s="49"/>
      <c r="BI33" s="49"/>
      <c r="BJ33" s="49"/>
      <c r="BK33" s="49"/>
      <c r="BL33" s="49"/>
      <c r="BM33" s="49"/>
      <c r="BN33" s="49"/>
      <c r="BO33" s="49"/>
      <c r="BP33" s="49"/>
      <c r="BQ33" s="49"/>
      <c r="BR33" s="49"/>
      <c r="BS33" s="49"/>
    </row>
    <row r="34" spans="1:81" ht="13.35" customHeight="1" x14ac:dyDescent="0.25">
      <c r="A34" s="2197"/>
      <c r="B34" s="2197"/>
      <c r="C34" s="2197"/>
      <c r="D34" s="2198"/>
      <c r="E34" s="2194"/>
      <c r="F34" s="2195"/>
      <c r="G34" s="2195"/>
      <c r="H34" s="2195"/>
      <c r="I34" s="2195"/>
      <c r="J34" s="2195"/>
      <c r="K34" s="2195"/>
      <c r="L34" s="2195"/>
      <c r="M34" s="2195"/>
      <c r="N34" s="2195"/>
      <c r="O34" s="2195"/>
      <c r="P34" s="2195"/>
      <c r="Q34" s="2195"/>
      <c r="R34" s="2195"/>
      <c r="S34" s="2195"/>
      <c r="T34" s="2196"/>
      <c r="U34" s="2158"/>
      <c r="V34" s="2197"/>
      <c r="W34" s="2197"/>
      <c r="X34" s="2198"/>
      <c r="Y34" s="2158"/>
      <c r="Z34" s="2197"/>
      <c r="AA34" s="2197"/>
      <c r="AB34" s="2197"/>
      <c r="AC34" s="2197"/>
      <c r="AD34" s="2197"/>
      <c r="AE34" s="2197"/>
      <c r="AF34" s="2197"/>
      <c r="AG34" s="2197"/>
      <c r="AH34" s="2197"/>
      <c r="AI34" s="2197"/>
      <c r="AJ34" s="2197"/>
      <c r="AK34" s="2197"/>
      <c r="AL34" s="2197"/>
      <c r="AM34" s="2197"/>
      <c r="AN34" s="2197"/>
      <c r="AO34" s="2197"/>
      <c r="AP34" s="49"/>
      <c r="AQ34" s="217"/>
      <c r="AR34" s="217"/>
      <c r="AS34" s="232"/>
      <c r="AT34" s="217"/>
      <c r="AU34" s="217"/>
      <c r="AV34" s="49"/>
      <c r="AW34" s="49"/>
      <c r="AX34" s="49"/>
      <c r="AY34" s="49"/>
      <c r="AZ34" s="49"/>
      <c r="BA34" s="49"/>
      <c r="BB34" s="49"/>
      <c r="BC34" s="49"/>
      <c r="BD34" s="49"/>
      <c r="BE34" s="49"/>
      <c r="BF34" s="49"/>
      <c r="BG34" s="49"/>
      <c r="BH34" s="49"/>
      <c r="BI34" s="49"/>
      <c r="BJ34" s="49"/>
      <c r="BK34" s="49"/>
      <c r="BL34" s="49"/>
      <c r="BM34" s="49"/>
      <c r="BN34" s="49"/>
      <c r="BO34" s="49"/>
      <c r="BP34" s="49"/>
      <c r="BQ34" s="49"/>
      <c r="BR34" s="49"/>
      <c r="BS34" s="49"/>
    </row>
    <row r="35" spans="1:81" ht="13.35" customHeight="1" x14ac:dyDescent="0.25">
      <c r="A35" s="2197"/>
      <c r="B35" s="2197"/>
      <c r="C35" s="2197"/>
      <c r="D35" s="2198"/>
      <c r="E35" s="2194"/>
      <c r="F35" s="2195"/>
      <c r="G35" s="2195"/>
      <c r="H35" s="2195"/>
      <c r="I35" s="2195"/>
      <c r="J35" s="2195"/>
      <c r="K35" s="2195"/>
      <c r="L35" s="2195"/>
      <c r="M35" s="2195"/>
      <c r="N35" s="2195"/>
      <c r="O35" s="2195"/>
      <c r="P35" s="2195"/>
      <c r="Q35" s="2195"/>
      <c r="R35" s="2195"/>
      <c r="S35" s="2195"/>
      <c r="T35" s="2196"/>
      <c r="U35" s="2158"/>
      <c r="V35" s="2197"/>
      <c r="W35" s="2197"/>
      <c r="X35" s="2198"/>
      <c r="Y35" s="2158"/>
      <c r="Z35" s="2197"/>
      <c r="AA35" s="2197"/>
      <c r="AB35" s="2197"/>
      <c r="AC35" s="2197"/>
      <c r="AD35" s="2197"/>
      <c r="AE35" s="2197"/>
      <c r="AF35" s="2197"/>
      <c r="AG35" s="2197"/>
      <c r="AH35" s="2197"/>
      <c r="AI35" s="2197"/>
      <c r="AJ35" s="2197"/>
      <c r="AK35" s="2197"/>
      <c r="AL35" s="2197"/>
      <c r="AM35" s="2197"/>
      <c r="AN35" s="2197"/>
      <c r="AO35" s="2197"/>
      <c r="AP35" s="49"/>
      <c r="AQ35" s="217"/>
      <c r="AR35" s="217"/>
      <c r="AS35" s="232"/>
      <c r="AT35" s="217"/>
      <c r="AU35" s="217"/>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row>
    <row r="36" spans="1:81" ht="13.35" customHeight="1" x14ac:dyDescent="0.25">
      <c r="A36" s="2197"/>
      <c r="B36" s="2197"/>
      <c r="C36" s="2197"/>
      <c r="D36" s="2198"/>
      <c r="E36" s="2194"/>
      <c r="F36" s="2195"/>
      <c r="G36" s="2195"/>
      <c r="H36" s="2195"/>
      <c r="I36" s="2195"/>
      <c r="J36" s="2195"/>
      <c r="K36" s="2195"/>
      <c r="L36" s="2195"/>
      <c r="M36" s="2195"/>
      <c r="N36" s="2195"/>
      <c r="O36" s="2195"/>
      <c r="P36" s="2195"/>
      <c r="Q36" s="2195"/>
      <c r="R36" s="2195"/>
      <c r="S36" s="2195"/>
      <c r="T36" s="2196"/>
      <c r="U36" s="2158"/>
      <c r="V36" s="2197"/>
      <c r="W36" s="2197"/>
      <c r="X36" s="2198"/>
      <c r="Y36" s="2158"/>
      <c r="Z36" s="2197"/>
      <c r="AA36" s="2197"/>
      <c r="AB36" s="2197"/>
      <c r="AC36" s="2197"/>
      <c r="AD36" s="2197"/>
      <c r="AE36" s="2197"/>
      <c r="AF36" s="2197"/>
      <c r="AG36" s="2197"/>
      <c r="AH36" s="2197"/>
      <c r="AI36" s="2197"/>
      <c r="AJ36" s="2197"/>
      <c r="AK36" s="2197"/>
      <c r="AL36" s="2197"/>
      <c r="AM36" s="2197"/>
      <c r="AN36" s="2197"/>
      <c r="AO36" s="2197"/>
      <c r="AP36" s="49"/>
      <c r="AQ36" s="217"/>
      <c r="AR36" s="217"/>
      <c r="AS36" s="232"/>
      <c r="AT36" s="217"/>
      <c r="AU36" s="217"/>
      <c r="AV36" s="49"/>
      <c r="AW36" s="49"/>
      <c r="AX36" s="49"/>
      <c r="AY36" s="49"/>
      <c r="AZ36" s="49"/>
      <c r="BA36" s="49"/>
      <c r="BB36" s="49"/>
      <c r="BC36" s="49"/>
      <c r="BD36" s="49"/>
      <c r="BE36" s="49"/>
      <c r="BF36" s="49"/>
      <c r="BG36" s="49"/>
      <c r="BH36" s="49"/>
      <c r="BI36" s="49"/>
      <c r="BJ36" s="49"/>
      <c r="BK36" s="49"/>
      <c r="BL36" s="49"/>
      <c r="BM36" s="49"/>
      <c r="BN36" s="49"/>
      <c r="BO36" s="49"/>
      <c r="BP36" s="49"/>
      <c r="BQ36" s="49"/>
      <c r="BR36" s="49"/>
      <c r="BS36" s="49"/>
    </row>
    <row r="37" spans="1:81" ht="13.35" customHeight="1" x14ac:dyDescent="0.25">
      <c r="A37" s="2197"/>
      <c r="B37" s="2197"/>
      <c r="C37" s="2197"/>
      <c r="D37" s="2198"/>
      <c r="E37" s="2194"/>
      <c r="F37" s="2195"/>
      <c r="G37" s="2195"/>
      <c r="H37" s="2195"/>
      <c r="I37" s="2195"/>
      <c r="J37" s="2195"/>
      <c r="K37" s="2195"/>
      <c r="L37" s="2195"/>
      <c r="M37" s="2195"/>
      <c r="N37" s="2195"/>
      <c r="O37" s="2195"/>
      <c r="P37" s="2195"/>
      <c r="Q37" s="2195"/>
      <c r="R37" s="2195"/>
      <c r="S37" s="2195"/>
      <c r="T37" s="2196"/>
      <c r="U37" s="2158"/>
      <c r="V37" s="2197"/>
      <c r="W37" s="2197"/>
      <c r="X37" s="2198"/>
      <c r="Y37" s="2158"/>
      <c r="Z37" s="2197"/>
      <c r="AA37" s="2197"/>
      <c r="AB37" s="2197"/>
      <c r="AC37" s="2197"/>
      <c r="AD37" s="2197"/>
      <c r="AE37" s="2197"/>
      <c r="AF37" s="2197"/>
      <c r="AG37" s="2197"/>
      <c r="AH37" s="2197"/>
      <c r="AI37" s="2197"/>
      <c r="AJ37" s="2197"/>
      <c r="AK37" s="2197"/>
      <c r="AL37" s="2197"/>
      <c r="AM37" s="2197"/>
      <c r="AN37" s="2197"/>
      <c r="AO37" s="2197"/>
      <c r="AP37" s="49"/>
      <c r="AQ37" s="217"/>
      <c r="AR37" s="217"/>
      <c r="AS37" s="232"/>
      <c r="AT37" s="217"/>
      <c r="AU37" s="217"/>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row>
    <row r="38" spans="1:81" ht="13.35" customHeight="1" x14ac:dyDescent="0.25">
      <c r="A38" s="2197"/>
      <c r="B38" s="2197"/>
      <c r="C38" s="2197"/>
      <c r="D38" s="2198"/>
      <c r="E38" s="2194"/>
      <c r="F38" s="2195"/>
      <c r="G38" s="2195"/>
      <c r="H38" s="2195"/>
      <c r="I38" s="2195"/>
      <c r="J38" s="2195"/>
      <c r="K38" s="2195"/>
      <c r="L38" s="2195"/>
      <c r="M38" s="2195"/>
      <c r="N38" s="2195"/>
      <c r="O38" s="2195"/>
      <c r="P38" s="2195"/>
      <c r="Q38" s="2195"/>
      <c r="R38" s="2195"/>
      <c r="S38" s="2195"/>
      <c r="T38" s="2196"/>
      <c r="U38" s="2158"/>
      <c r="V38" s="2197"/>
      <c r="W38" s="2197"/>
      <c r="X38" s="2198"/>
      <c r="Y38" s="2158"/>
      <c r="Z38" s="2197"/>
      <c r="AA38" s="2197"/>
      <c r="AB38" s="2197"/>
      <c r="AC38" s="2197"/>
      <c r="AD38" s="2197"/>
      <c r="AE38" s="2197"/>
      <c r="AF38" s="2197"/>
      <c r="AG38" s="2197"/>
      <c r="AH38" s="2197"/>
      <c r="AI38" s="2197"/>
      <c r="AJ38" s="2197"/>
      <c r="AK38" s="2197"/>
      <c r="AL38" s="2197"/>
      <c r="AM38" s="2197"/>
      <c r="AN38" s="2197"/>
      <c r="AO38" s="2197"/>
      <c r="AP38" s="49"/>
      <c r="AQ38" s="217"/>
      <c r="AR38" s="217"/>
      <c r="AS38" s="232"/>
      <c r="AT38" s="217"/>
      <c r="AU38" s="217"/>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row>
    <row r="39" spans="1:81" ht="13.35" customHeight="1" x14ac:dyDescent="0.25">
      <c r="A39" s="2197"/>
      <c r="B39" s="2197"/>
      <c r="C39" s="2197"/>
      <c r="D39" s="2198"/>
      <c r="E39" s="2157"/>
      <c r="F39" s="1763"/>
      <c r="G39" s="1763"/>
      <c r="H39" s="1763"/>
      <c r="I39" s="1763"/>
      <c r="J39" s="1763"/>
      <c r="K39" s="1763"/>
      <c r="L39" s="1763"/>
      <c r="M39" s="1763"/>
      <c r="N39" s="1763"/>
      <c r="O39" s="1763"/>
      <c r="P39" s="1763"/>
      <c r="Q39" s="1763"/>
      <c r="R39" s="1763"/>
      <c r="S39" s="1763"/>
      <c r="T39" s="1764"/>
      <c r="U39" s="2158"/>
      <c r="V39" s="2197"/>
      <c r="W39" s="2197"/>
      <c r="X39" s="2198"/>
      <c r="Y39" s="2158"/>
      <c r="Z39" s="2197"/>
      <c r="AA39" s="2197"/>
      <c r="AB39" s="2197"/>
      <c r="AC39" s="2197"/>
      <c r="AD39" s="2197"/>
      <c r="AE39" s="2197"/>
      <c r="AF39" s="2197"/>
      <c r="AG39" s="2197"/>
      <c r="AH39" s="2197"/>
      <c r="AI39" s="2197"/>
      <c r="AJ39" s="2197"/>
      <c r="AK39" s="2197"/>
      <c r="AL39" s="2197"/>
      <c r="AM39" s="2197"/>
      <c r="AN39" s="2197"/>
      <c r="AO39" s="2197"/>
      <c r="AP39" s="49"/>
      <c r="AQ39" s="217"/>
      <c r="AR39" s="217"/>
      <c r="AS39" s="232"/>
      <c r="AT39" s="217"/>
      <c r="AU39" s="217"/>
      <c r="AV39" s="49"/>
      <c r="AW39" s="49"/>
      <c r="AX39" s="49"/>
      <c r="AY39" s="49"/>
      <c r="AZ39" s="49"/>
      <c r="BA39" s="49"/>
      <c r="BB39" s="49"/>
      <c r="BC39" s="49"/>
      <c r="BD39" s="49"/>
      <c r="BE39" s="49"/>
      <c r="BF39" s="49"/>
      <c r="BG39" s="49"/>
      <c r="BH39" s="49"/>
      <c r="BI39" s="49"/>
      <c r="BJ39" s="49"/>
      <c r="BK39" s="49"/>
      <c r="BL39" s="49"/>
      <c r="BM39" s="49"/>
      <c r="BN39" s="49"/>
      <c r="BO39" s="49"/>
      <c r="BP39" s="49"/>
      <c r="BQ39" s="49"/>
      <c r="BR39" s="49"/>
      <c r="BS39" s="49"/>
    </row>
    <row r="40" spans="1:81" ht="13.35" customHeight="1" x14ac:dyDescent="0.25">
      <c r="A40" s="2197"/>
      <c r="B40" s="2197"/>
      <c r="C40" s="2197"/>
      <c r="D40" s="2198"/>
      <c r="E40" s="2157"/>
      <c r="F40" s="1763"/>
      <c r="G40" s="1763"/>
      <c r="H40" s="1763"/>
      <c r="I40" s="1763"/>
      <c r="J40" s="1763"/>
      <c r="K40" s="1763"/>
      <c r="L40" s="1763"/>
      <c r="M40" s="1763"/>
      <c r="N40" s="1763"/>
      <c r="O40" s="1763"/>
      <c r="P40" s="1763"/>
      <c r="Q40" s="1763"/>
      <c r="R40" s="1763"/>
      <c r="S40" s="1763"/>
      <c r="T40" s="1764"/>
      <c r="U40" s="2158"/>
      <c r="V40" s="2197"/>
      <c r="W40" s="2197"/>
      <c r="X40" s="2198"/>
      <c r="Y40" s="2158"/>
      <c r="Z40" s="2197"/>
      <c r="AA40" s="2197"/>
      <c r="AB40" s="2197"/>
      <c r="AC40" s="2197"/>
      <c r="AD40" s="2197"/>
      <c r="AE40" s="2197"/>
      <c r="AF40" s="2197"/>
      <c r="AG40" s="2197"/>
      <c r="AH40" s="2197"/>
      <c r="AI40" s="2197"/>
      <c r="AJ40" s="2197"/>
      <c r="AK40" s="2197"/>
      <c r="AL40" s="2197"/>
      <c r="AM40" s="2197"/>
      <c r="AN40" s="2197"/>
      <c r="AO40" s="2197"/>
      <c r="AP40" s="49"/>
      <c r="AQ40" s="217"/>
      <c r="AR40" s="217"/>
      <c r="AS40" s="232"/>
      <c r="AT40" s="217"/>
      <c r="AU40" s="217"/>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row>
    <row r="41" spans="1:81" ht="13.35" customHeight="1" x14ac:dyDescent="0.25">
      <c r="A41" s="2197"/>
      <c r="B41" s="2197"/>
      <c r="C41" s="2197"/>
      <c r="D41" s="2198"/>
      <c r="E41" s="2157"/>
      <c r="F41" s="1763"/>
      <c r="G41" s="1763"/>
      <c r="H41" s="1763"/>
      <c r="I41" s="1763"/>
      <c r="J41" s="1763"/>
      <c r="K41" s="1763"/>
      <c r="L41" s="1763"/>
      <c r="M41" s="1763"/>
      <c r="N41" s="1763"/>
      <c r="O41" s="1763"/>
      <c r="P41" s="1763"/>
      <c r="Q41" s="1763"/>
      <c r="R41" s="1763"/>
      <c r="S41" s="1763"/>
      <c r="T41" s="1764"/>
      <c r="U41" s="2158"/>
      <c r="V41" s="2197"/>
      <c r="W41" s="2197"/>
      <c r="X41" s="2198"/>
      <c r="Y41" s="2158"/>
      <c r="Z41" s="2197"/>
      <c r="AA41" s="2197"/>
      <c r="AB41" s="2197"/>
      <c r="AC41" s="2197"/>
      <c r="AD41" s="2197"/>
      <c r="AE41" s="2197"/>
      <c r="AF41" s="2197"/>
      <c r="AG41" s="2197"/>
      <c r="AH41" s="2197"/>
      <c r="AI41" s="2197"/>
      <c r="AJ41" s="2197"/>
      <c r="AK41" s="2197"/>
      <c r="AL41" s="2197"/>
      <c r="AM41" s="2197"/>
      <c r="AN41" s="2197"/>
      <c r="AO41" s="2197"/>
      <c r="AP41" s="49"/>
      <c r="AQ41" s="217"/>
      <c r="AR41" s="217"/>
      <c r="AS41" s="232"/>
      <c r="AT41" s="217"/>
      <c r="AU41" s="217"/>
      <c r="AV41" s="49"/>
      <c r="AW41" s="49"/>
      <c r="AX41" s="49"/>
      <c r="AY41" s="49"/>
      <c r="AZ41" s="49"/>
      <c r="BA41" s="49"/>
      <c r="BB41" s="49"/>
      <c r="BC41" s="49"/>
      <c r="BD41" s="49"/>
      <c r="BE41" s="49"/>
      <c r="BF41" s="49"/>
      <c r="BG41" s="49"/>
      <c r="BH41" s="49"/>
      <c r="BI41" s="49"/>
      <c r="BJ41" s="49"/>
      <c r="BK41" s="49"/>
      <c r="BL41" s="49"/>
      <c r="BM41" s="49"/>
      <c r="BN41" s="49"/>
      <c r="BO41" s="49"/>
      <c r="BP41" s="49"/>
      <c r="BQ41" s="49"/>
      <c r="BR41" s="49"/>
      <c r="BS41" s="49"/>
    </row>
    <row r="42" spans="1:81" ht="13.35" customHeight="1" x14ac:dyDescent="0.25">
      <c r="A42" s="2197"/>
      <c r="B42" s="2197"/>
      <c r="C42" s="2197"/>
      <c r="D42" s="2198"/>
      <c r="E42" s="2157"/>
      <c r="F42" s="1763"/>
      <c r="G42" s="1763"/>
      <c r="H42" s="1763"/>
      <c r="I42" s="1763"/>
      <c r="J42" s="1763"/>
      <c r="K42" s="1763"/>
      <c r="L42" s="1763"/>
      <c r="M42" s="1763"/>
      <c r="N42" s="1763"/>
      <c r="O42" s="1763"/>
      <c r="P42" s="1763"/>
      <c r="Q42" s="1763"/>
      <c r="R42" s="1763"/>
      <c r="S42" s="1763"/>
      <c r="T42" s="1764"/>
      <c r="U42" s="2158"/>
      <c r="V42" s="2197"/>
      <c r="W42" s="2197"/>
      <c r="X42" s="2198"/>
      <c r="Y42" s="2158"/>
      <c r="Z42" s="2197"/>
      <c r="AA42" s="2197"/>
      <c r="AB42" s="2197"/>
      <c r="AC42" s="2197"/>
      <c r="AD42" s="2197"/>
      <c r="AE42" s="2197"/>
      <c r="AF42" s="2197"/>
      <c r="AG42" s="2197"/>
      <c r="AH42" s="2197"/>
      <c r="AI42" s="2197"/>
      <c r="AJ42" s="2197"/>
      <c r="AK42" s="2197"/>
      <c r="AL42" s="2197"/>
      <c r="AM42" s="2197"/>
      <c r="AN42" s="2197"/>
      <c r="AO42" s="2197"/>
      <c r="AP42" s="49"/>
      <c r="AQ42" s="217"/>
      <c r="AR42" s="217"/>
      <c r="AS42" s="232"/>
      <c r="AT42" s="217"/>
      <c r="AU42" s="217"/>
      <c r="AV42" s="49"/>
      <c r="AW42" s="49"/>
      <c r="AX42" s="49"/>
      <c r="AY42" s="49"/>
      <c r="AZ42" s="49"/>
      <c r="BA42" s="49"/>
      <c r="BB42" s="49"/>
      <c r="BC42" s="49"/>
      <c r="BD42" s="49"/>
      <c r="BE42" s="49"/>
      <c r="BF42" s="49"/>
      <c r="BG42" s="49"/>
      <c r="BH42" s="49"/>
      <c r="BI42" s="49"/>
      <c r="BJ42" s="49"/>
      <c r="BK42" s="49"/>
      <c r="BL42" s="49"/>
      <c r="BM42" s="49"/>
      <c r="BN42" s="49"/>
      <c r="BO42" s="49"/>
      <c r="BP42" s="49"/>
      <c r="BQ42" s="49"/>
      <c r="BR42" s="49"/>
      <c r="BS42" s="49"/>
    </row>
    <row r="43" spans="1:81" ht="13.35" customHeight="1" x14ac:dyDescent="0.25">
      <c r="A43" s="2197"/>
      <c r="B43" s="2197"/>
      <c r="C43" s="2197"/>
      <c r="D43" s="2198"/>
      <c r="E43" s="2157"/>
      <c r="F43" s="1763"/>
      <c r="G43" s="1763"/>
      <c r="H43" s="1763"/>
      <c r="I43" s="1763"/>
      <c r="J43" s="1763"/>
      <c r="K43" s="1763"/>
      <c r="L43" s="1763"/>
      <c r="M43" s="1763"/>
      <c r="N43" s="1763"/>
      <c r="O43" s="1763"/>
      <c r="P43" s="1763"/>
      <c r="Q43" s="1763"/>
      <c r="R43" s="1763"/>
      <c r="S43" s="1763"/>
      <c r="T43" s="1764"/>
      <c r="U43" s="2158"/>
      <c r="V43" s="2197"/>
      <c r="W43" s="2197"/>
      <c r="X43" s="2198"/>
      <c r="Y43" s="2158"/>
      <c r="Z43" s="2197"/>
      <c r="AA43" s="2197"/>
      <c r="AB43" s="2197"/>
      <c r="AC43" s="2197"/>
      <c r="AD43" s="2197"/>
      <c r="AE43" s="2197"/>
      <c r="AF43" s="2197"/>
      <c r="AG43" s="2197"/>
      <c r="AH43" s="2197"/>
      <c r="AI43" s="2197"/>
      <c r="AJ43" s="2197"/>
      <c r="AK43" s="2197"/>
      <c r="AL43" s="2197"/>
      <c r="AM43" s="2197"/>
      <c r="AN43" s="2197"/>
      <c r="AO43" s="2197"/>
      <c r="AP43" s="49"/>
      <c r="AQ43" s="217"/>
      <c r="AR43" s="217"/>
      <c r="AS43" s="232"/>
      <c r="AT43" s="217"/>
      <c r="AU43" s="217"/>
      <c r="AV43" s="49"/>
      <c r="AW43" s="49"/>
      <c r="AX43" s="49"/>
      <c r="AY43" s="49"/>
      <c r="AZ43" s="49"/>
      <c r="BA43" s="49"/>
      <c r="BB43" s="49"/>
      <c r="BC43" s="49"/>
      <c r="BD43" s="49"/>
      <c r="BE43" s="49"/>
      <c r="BF43" s="49"/>
      <c r="BG43" s="49"/>
      <c r="BH43" s="49"/>
      <c r="BI43" s="49"/>
      <c r="BJ43" s="49"/>
      <c r="BK43" s="49"/>
      <c r="BL43" s="49"/>
      <c r="BM43" s="49"/>
      <c r="BN43" s="49"/>
      <c r="BO43" s="49"/>
      <c r="BP43" s="49"/>
      <c r="BQ43" s="49"/>
      <c r="BR43" s="49"/>
      <c r="BS43" s="49"/>
    </row>
    <row r="44" spans="1:81" ht="13.35" customHeight="1" x14ac:dyDescent="0.25">
      <c r="A44" s="2197"/>
      <c r="B44" s="2197"/>
      <c r="C44" s="2197"/>
      <c r="D44" s="2198"/>
      <c r="E44" s="2157"/>
      <c r="F44" s="1763"/>
      <c r="G44" s="1763"/>
      <c r="H44" s="1763"/>
      <c r="I44" s="1763"/>
      <c r="J44" s="1763"/>
      <c r="K44" s="1763"/>
      <c r="L44" s="1763"/>
      <c r="M44" s="1763"/>
      <c r="N44" s="1763"/>
      <c r="O44" s="1763"/>
      <c r="P44" s="1763"/>
      <c r="Q44" s="1763"/>
      <c r="R44" s="1763"/>
      <c r="S44" s="1763"/>
      <c r="T44" s="1764"/>
      <c r="U44" s="2158"/>
      <c r="V44" s="2197"/>
      <c r="W44" s="2197"/>
      <c r="X44" s="2198"/>
      <c r="Y44" s="2158"/>
      <c r="Z44" s="2197"/>
      <c r="AA44" s="2197"/>
      <c r="AB44" s="2197"/>
      <c r="AC44" s="2197"/>
      <c r="AD44" s="2197"/>
      <c r="AE44" s="2197"/>
      <c r="AF44" s="2197"/>
      <c r="AG44" s="2197"/>
      <c r="AH44" s="2197"/>
      <c r="AI44" s="2197"/>
      <c r="AJ44" s="2197"/>
      <c r="AK44" s="2197"/>
      <c r="AL44" s="2197"/>
      <c r="AM44" s="2197"/>
      <c r="AN44" s="2197"/>
      <c r="AO44" s="2197"/>
      <c r="AP44" s="49"/>
      <c r="AQ44" s="217"/>
      <c r="AR44" s="217"/>
      <c r="AS44" s="232"/>
      <c r="AT44" s="217"/>
      <c r="AU44" s="217"/>
      <c r="AV44" s="49"/>
      <c r="AW44" s="49"/>
      <c r="AX44" s="49"/>
      <c r="AY44" s="49"/>
      <c r="AZ44" s="49"/>
      <c r="BA44" s="49"/>
      <c r="BB44" s="49"/>
      <c r="BC44" s="49"/>
      <c r="BD44" s="49"/>
      <c r="BE44" s="49"/>
      <c r="BF44" s="49"/>
      <c r="BG44" s="49"/>
      <c r="BH44" s="49"/>
      <c r="BI44" s="49"/>
      <c r="BJ44" s="49"/>
      <c r="BK44" s="49"/>
      <c r="BL44" s="49"/>
      <c r="BM44" s="49"/>
      <c r="BN44" s="49"/>
      <c r="BO44" s="49"/>
      <c r="BP44" s="49"/>
      <c r="BQ44" s="49"/>
      <c r="BR44" s="49"/>
      <c r="BS44" s="49"/>
    </row>
    <row r="45" spans="1:81" ht="13.35" customHeight="1" x14ac:dyDescent="0.25">
      <c r="A45" s="2197"/>
      <c r="B45" s="2197"/>
      <c r="C45" s="2197"/>
      <c r="D45" s="2198"/>
      <c r="E45" s="2157"/>
      <c r="F45" s="1763"/>
      <c r="G45" s="1763"/>
      <c r="H45" s="1763"/>
      <c r="I45" s="1763"/>
      <c r="J45" s="1763"/>
      <c r="K45" s="1763"/>
      <c r="L45" s="1763"/>
      <c r="M45" s="1763"/>
      <c r="N45" s="1763"/>
      <c r="O45" s="1763"/>
      <c r="P45" s="1763"/>
      <c r="Q45" s="1763"/>
      <c r="R45" s="1763"/>
      <c r="S45" s="1763"/>
      <c r="T45" s="1764"/>
      <c r="U45" s="2158"/>
      <c r="V45" s="2197"/>
      <c r="W45" s="2197"/>
      <c r="X45" s="2198"/>
      <c r="Y45" s="2158"/>
      <c r="Z45" s="2197"/>
      <c r="AA45" s="2197"/>
      <c r="AB45" s="2197"/>
      <c r="AC45" s="2197"/>
      <c r="AD45" s="2197"/>
      <c r="AE45" s="2197"/>
      <c r="AF45" s="2197"/>
      <c r="AG45" s="2197"/>
      <c r="AH45" s="2197"/>
      <c r="AI45" s="2197"/>
      <c r="AJ45" s="2197"/>
      <c r="AK45" s="2197"/>
      <c r="AL45" s="2197"/>
      <c r="AM45" s="2197"/>
      <c r="AN45" s="2197"/>
      <c r="AO45" s="2197"/>
      <c r="AP45" s="49"/>
      <c r="AQ45" s="236"/>
      <c r="AR45" s="217"/>
      <c r="AS45" s="232"/>
      <c r="AT45" s="217"/>
      <c r="AU45" s="217"/>
      <c r="AV45" s="49"/>
      <c r="AW45" s="49"/>
      <c r="AX45" s="49"/>
      <c r="AY45" s="49"/>
      <c r="AZ45" s="49"/>
      <c r="BA45" s="49"/>
      <c r="BB45" s="49"/>
      <c r="BC45" s="53"/>
      <c r="BD45" s="49"/>
      <c r="BE45" s="49"/>
      <c r="BF45" s="49"/>
      <c r="BG45" s="49"/>
      <c r="BH45" s="49"/>
      <c r="BI45" s="49"/>
      <c r="BJ45" s="49"/>
      <c r="BK45" s="49"/>
      <c r="BL45" s="49"/>
      <c r="BM45" s="49"/>
      <c r="BN45" s="49"/>
      <c r="BO45" s="49"/>
      <c r="BP45" s="49"/>
      <c r="BQ45" s="49"/>
      <c r="BR45" s="49"/>
      <c r="BS45" s="49"/>
    </row>
    <row r="46" spans="1:81" ht="12.75" customHeight="1" x14ac:dyDescent="0.25">
      <c r="A46" s="940" t="s">
        <v>91</v>
      </c>
      <c r="B46" s="738"/>
      <c r="C46" s="941" t="s">
        <v>203</v>
      </c>
      <c r="D46" s="941"/>
      <c r="E46" s="941"/>
      <c r="F46" s="941"/>
      <c r="G46" s="738" t="s">
        <v>635</v>
      </c>
      <c r="H46" s="942"/>
      <c r="I46" s="1585">
        <f>SignRP</f>
        <v>0</v>
      </c>
      <c r="J46" s="1585"/>
      <c r="K46" s="1585"/>
      <c r="L46" s="1585"/>
      <c r="M46" s="1585"/>
      <c r="N46" s="1585"/>
      <c r="O46" s="1585"/>
      <c r="P46" s="1585"/>
      <c r="Q46" s="1585"/>
      <c r="R46" s="1585"/>
      <c r="S46" s="1585"/>
      <c r="T46" s="1585"/>
      <c r="U46" s="1585"/>
      <c r="V46" s="942"/>
      <c r="W46" s="947" t="s">
        <v>494</v>
      </c>
      <c r="X46" s="942"/>
      <c r="Y46" s="942"/>
      <c r="Z46" s="942"/>
      <c r="AA46" s="942"/>
      <c r="AB46" s="942"/>
      <c r="AC46" s="942"/>
      <c r="AD46" s="942"/>
      <c r="AE46" s="942"/>
      <c r="AF46" s="942"/>
      <c r="AG46" s="944"/>
      <c r="AH46" s="944"/>
      <c r="AI46" s="948"/>
      <c r="AJ46" s="940"/>
      <c r="AK46" s="738"/>
      <c r="AL46" s="738"/>
      <c r="AM46" s="738"/>
      <c r="AN46" s="738"/>
      <c r="AO46" s="738"/>
      <c r="AP46" s="1162"/>
      <c r="AQ46" s="796"/>
      <c r="AR46" s="796"/>
      <c r="AS46" s="796"/>
      <c r="AT46" s="796"/>
      <c r="AU46" s="796"/>
      <c r="AV46" s="796"/>
      <c r="AW46" s="796"/>
      <c r="AX46" s="796"/>
      <c r="AY46" s="796"/>
      <c r="AZ46" s="796"/>
      <c r="BA46" s="796"/>
      <c r="BB46" s="1162"/>
      <c r="BC46" s="1162"/>
    </row>
    <row r="47" spans="1:81" ht="6" customHeight="1" x14ac:dyDescent="0.25">
      <c r="A47" s="1003"/>
      <c r="V47" s="19"/>
      <c r="Y47" s="1003"/>
      <c r="Z47" s="1003"/>
      <c r="AH47" s="1003"/>
      <c r="AI47" s="1003"/>
      <c r="AJ47" s="1003"/>
      <c r="AK47" s="1003"/>
      <c r="AL47" s="1003"/>
      <c r="AM47" s="1003"/>
      <c r="AN47" s="1003"/>
      <c r="AO47" s="1003"/>
      <c r="AP47" s="1154"/>
      <c r="AQ47" s="213"/>
      <c r="AR47" s="213"/>
      <c r="AS47" s="213"/>
      <c r="AT47" s="213"/>
      <c r="AU47" s="213"/>
      <c r="AV47" s="1003"/>
      <c r="AW47" s="1003"/>
      <c r="AX47" s="1003"/>
      <c r="AY47" s="1003"/>
      <c r="AZ47" s="1003"/>
    </row>
    <row r="48" spans="1:81" s="1003" customFormat="1" ht="12.75" customHeight="1" x14ac:dyDescent="0.25">
      <c r="A48" s="1766" t="s">
        <v>255</v>
      </c>
      <c r="B48" s="1766"/>
      <c r="C48" s="1766"/>
      <c r="D48" s="1766"/>
      <c r="E48" s="1766"/>
      <c r="F48" s="1766"/>
      <c r="G48" s="1615"/>
      <c r="H48" s="1613" t="s">
        <v>63</v>
      </c>
      <c r="I48" s="1766"/>
      <c r="J48" s="1766"/>
      <c r="K48" s="1766"/>
      <c r="L48" s="1766"/>
      <c r="M48" s="1766"/>
      <c r="N48" s="1615"/>
      <c r="O48" s="1613" t="s">
        <v>648</v>
      </c>
      <c r="P48" s="1766"/>
      <c r="Q48" s="1766"/>
      <c r="R48" s="1766"/>
      <c r="S48" s="1766"/>
      <c r="T48" s="1766"/>
      <c r="U48" s="1766"/>
      <c r="V48" s="1766"/>
      <c r="W48" s="1766"/>
      <c r="X48" s="1766"/>
      <c r="Y48" s="1766"/>
      <c r="Z48" s="1766"/>
      <c r="AA48" s="1615"/>
      <c r="AB48" s="1613" t="s">
        <v>436</v>
      </c>
      <c r="AC48" s="1766"/>
      <c r="AD48" s="1766"/>
      <c r="AE48" s="1766"/>
      <c r="AF48" s="1766"/>
      <c r="AG48" s="1766"/>
      <c r="AH48" s="1615"/>
      <c r="AI48" s="1767" t="s">
        <v>258</v>
      </c>
      <c r="AJ48" s="1768"/>
      <c r="AK48" s="1768"/>
      <c r="AL48" s="1768"/>
      <c r="AM48" s="1768"/>
      <c r="AN48" s="1768"/>
      <c r="AO48" s="1768"/>
      <c r="AQ48" s="175"/>
      <c r="AR48" s="175"/>
      <c r="AS48" s="186"/>
      <c r="AT48" s="175"/>
      <c r="AU48" s="175"/>
      <c r="AV48" s="917"/>
      <c r="AW48" s="917"/>
      <c r="AX48" s="917"/>
      <c r="AY48" s="917"/>
      <c r="AZ48" s="917"/>
      <c r="BA48" s="917"/>
      <c r="BB48" s="917"/>
      <c r="BC48" s="917"/>
      <c r="BD48" s="917"/>
      <c r="BE48" s="917"/>
      <c r="BF48" s="917"/>
      <c r="BG48" s="917"/>
      <c r="BH48" s="917"/>
      <c r="BI48" s="917"/>
      <c r="BJ48" s="917"/>
      <c r="BK48" s="917"/>
      <c r="BL48" s="917"/>
      <c r="BM48" s="917"/>
      <c r="BN48" s="917"/>
      <c r="BO48" s="917"/>
      <c r="BP48" s="917"/>
      <c r="BQ48" s="917"/>
      <c r="BR48" s="917"/>
      <c r="BS48" s="917"/>
      <c r="BT48" s="917"/>
      <c r="BU48" s="917"/>
      <c r="BV48" s="917"/>
      <c r="BW48" s="917"/>
      <c r="BX48" s="917"/>
      <c r="BY48" s="917"/>
      <c r="BZ48" s="917"/>
      <c r="CA48" s="917"/>
      <c r="CB48" s="917"/>
      <c r="CC48" s="917"/>
    </row>
    <row r="49" spans="1:81" s="1003" customFormat="1" ht="12.75" customHeight="1" x14ac:dyDescent="0.25">
      <c r="A49" s="917"/>
      <c r="B49" s="917"/>
      <c r="C49" s="917"/>
      <c r="D49" s="917"/>
      <c r="E49" s="917"/>
      <c r="F49" s="917"/>
      <c r="G49" s="995"/>
      <c r="H49" s="1595" t="s">
        <v>34</v>
      </c>
      <c r="I49" s="1596"/>
      <c r="J49" s="1596"/>
      <c r="K49" s="1596"/>
      <c r="L49" s="1596"/>
      <c r="M49" s="1596"/>
      <c r="N49" s="1597"/>
      <c r="O49" s="1595" t="s">
        <v>35</v>
      </c>
      <c r="P49" s="1596"/>
      <c r="Q49" s="1596"/>
      <c r="R49" s="1596"/>
      <c r="S49" s="1596"/>
      <c r="T49" s="1596"/>
      <c r="U49" s="1596"/>
      <c r="V49" s="1596"/>
      <c r="W49" s="1596"/>
      <c r="X49" s="1596"/>
      <c r="Y49" s="1596"/>
      <c r="Z49" s="1596"/>
      <c r="AA49" s="1597"/>
      <c r="AB49" s="1616" t="s">
        <v>279</v>
      </c>
      <c r="AC49" s="1617"/>
      <c r="AD49" s="1617"/>
      <c r="AE49" s="1617"/>
      <c r="AF49" s="1617"/>
      <c r="AG49" s="1617"/>
      <c r="AH49" s="1618"/>
      <c r="AI49" s="2161" t="s">
        <v>278</v>
      </c>
      <c r="AJ49" s="2162"/>
      <c r="AK49" s="2162"/>
      <c r="AL49" s="2162"/>
      <c r="AM49" s="2162"/>
      <c r="AN49" s="2162"/>
      <c r="AO49" s="2162"/>
      <c r="AQ49" s="175"/>
      <c r="AR49" s="175"/>
      <c r="AS49" s="186"/>
      <c r="AT49" s="175"/>
      <c r="AU49" s="175"/>
      <c r="AV49" s="917"/>
      <c r="AW49" s="917"/>
      <c r="AX49" s="917"/>
      <c r="AY49" s="917"/>
      <c r="AZ49" s="917"/>
      <c r="BA49" s="917"/>
      <c r="BB49" s="917"/>
      <c r="BC49" s="917"/>
      <c r="BD49" s="917"/>
      <c r="BE49" s="917"/>
      <c r="BF49" s="917"/>
      <c r="BG49" s="917"/>
      <c r="BH49" s="917"/>
      <c r="BI49" s="917"/>
      <c r="BJ49" s="917"/>
      <c r="BK49" s="917"/>
      <c r="BL49" s="917"/>
      <c r="BM49" s="917"/>
      <c r="BN49" s="917"/>
      <c r="BO49" s="917"/>
      <c r="BP49" s="917"/>
      <c r="BQ49" s="917"/>
      <c r="BR49" s="917"/>
      <c r="BS49" s="917"/>
      <c r="BT49" s="917"/>
      <c r="BU49" s="917"/>
      <c r="BV49" s="917"/>
      <c r="BW49" s="917"/>
      <c r="BX49" s="917"/>
      <c r="BY49" s="917"/>
      <c r="BZ49" s="917"/>
      <c r="CA49" s="917"/>
      <c r="CB49" s="917"/>
      <c r="CC49" s="917"/>
    </row>
    <row r="50" spans="1:81" s="1003" customFormat="1" x14ac:dyDescent="0.25">
      <c r="A50" s="917"/>
      <c r="B50" s="917"/>
      <c r="C50" s="917"/>
      <c r="D50" s="917"/>
      <c r="E50" s="917"/>
      <c r="F50" s="917"/>
      <c r="G50" s="995"/>
      <c r="H50" s="1595"/>
      <c r="I50" s="1596"/>
      <c r="J50" s="1596"/>
      <c r="K50" s="1596"/>
      <c r="L50" s="1596"/>
      <c r="M50" s="1596"/>
      <c r="N50" s="1597"/>
      <c r="O50" s="1595"/>
      <c r="P50" s="1596"/>
      <c r="Q50" s="1596"/>
      <c r="R50" s="1596"/>
      <c r="S50" s="1596"/>
      <c r="T50" s="1596"/>
      <c r="U50" s="1596"/>
      <c r="V50" s="1596"/>
      <c r="W50" s="1596"/>
      <c r="X50" s="1596"/>
      <c r="Y50" s="1596"/>
      <c r="Z50" s="1596"/>
      <c r="AA50" s="1597"/>
      <c r="AB50" s="993"/>
      <c r="AI50" s="993"/>
      <c r="AQ50" s="175"/>
      <c r="AR50" s="175"/>
      <c r="AS50" s="186"/>
      <c r="AT50" s="175"/>
      <c r="AU50" s="175"/>
      <c r="AV50" s="917"/>
      <c r="AW50" s="917"/>
      <c r="AX50" s="917"/>
      <c r="AY50" s="917"/>
      <c r="AZ50" s="917"/>
      <c r="BA50" s="917"/>
      <c r="BB50" s="917"/>
      <c r="BC50" s="917"/>
      <c r="BD50" s="917"/>
      <c r="BE50" s="917"/>
      <c r="BF50" s="917"/>
      <c r="BG50" s="917"/>
      <c r="BH50" s="917"/>
      <c r="BI50" s="917"/>
      <c r="BJ50" s="917"/>
      <c r="BK50" s="917"/>
      <c r="BL50" s="917"/>
      <c r="BM50" s="917"/>
      <c r="BN50" s="917"/>
      <c r="BO50" s="917"/>
      <c r="BP50" s="917"/>
      <c r="BQ50" s="917"/>
      <c r="BR50" s="917"/>
      <c r="BS50" s="917"/>
      <c r="BT50" s="917"/>
      <c r="BU50" s="917"/>
      <c r="BV50" s="917"/>
      <c r="BW50" s="917"/>
      <c r="BX50" s="917"/>
      <c r="BY50" s="917"/>
      <c r="BZ50" s="917"/>
      <c r="CA50" s="917"/>
      <c r="CB50" s="917"/>
      <c r="CC50" s="917"/>
    </row>
    <row r="51" spans="1:81" s="1003" customFormat="1" x14ac:dyDescent="0.25">
      <c r="A51" s="917"/>
      <c r="B51" s="917"/>
      <c r="C51" s="917"/>
      <c r="D51" s="917"/>
      <c r="E51" s="917"/>
      <c r="F51" s="917"/>
      <c r="G51" s="995"/>
      <c r="H51" s="917"/>
      <c r="I51" s="917"/>
      <c r="J51" s="917"/>
      <c r="K51" s="917"/>
      <c r="L51" s="917"/>
      <c r="N51" s="995"/>
      <c r="O51" s="993"/>
      <c r="AA51" s="995"/>
      <c r="AB51" s="993"/>
      <c r="AI51" s="993"/>
      <c r="AQ51" s="175"/>
      <c r="AR51" s="175"/>
      <c r="AS51" s="186"/>
      <c r="AT51" s="175"/>
      <c r="AU51" s="175"/>
      <c r="AV51" s="917"/>
      <c r="AW51" s="917"/>
      <c r="AX51" s="917"/>
      <c r="AY51" s="917"/>
      <c r="AZ51" s="917"/>
      <c r="BA51" s="917"/>
      <c r="BB51" s="917"/>
      <c r="BC51" s="917"/>
      <c r="BD51" s="917"/>
      <c r="BE51" s="917"/>
      <c r="BF51" s="917"/>
      <c r="BG51" s="917"/>
      <c r="BH51" s="917"/>
      <c r="BI51" s="917"/>
      <c r="BJ51" s="917"/>
      <c r="BK51" s="917"/>
      <c r="BL51" s="917"/>
      <c r="BM51" s="917"/>
      <c r="BN51" s="917"/>
      <c r="BO51" s="917"/>
      <c r="BP51" s="917"/>
      <c r="BQ51" s="917"/>
      <c r="BR51" s="917"/>
      <c r="BS51" s="917"/>
      <c r="BT51" s="917"/>
      <c r="BU51" s="917"/>
      <c r="BV51" s="917"/>
      <c r="BW51" s="917"/>
      <c r="BX51" s="917"/>
      <c r="BY51" s="917"/>
      <c r="BZ51" s="917"/>
      <c r="CA51" s="917"/>
      <c r="CB51" s="917"/>
      <c r="CC51" s="917"/>
    </row>
    <row r="52" spans="1:81" s="1003" customFormat="1" x14ac:dyDescent="0.25">
      <c r="A52" s="917"/>
      <c r="B52" s="917"/>
      <c r="C52" s="917"/>
      <c r="D52" s="917"/>
      <c r="E52" s="917"/>
      <c r="F52" s="917"/>
      <c r="G52" s="995"/>
      <c r="H52" s="917"/>
      <c r="I52" s="917"/>
      <c r="J52" s="917"/>
      <c r="K52" s="917"/>
      <c r="L52" s="917"/>
      <c r="N52" s="995"/>
      <c r="O52" s="993"/>
      <c r="AA52" s="995"/>
      <c r="AB52" s="993"/>
      <c r="AI52" s="993"/>
      <c r="AQ52" s="175"/>
      <c r="AR52" s="175"/>
      <c r="AS52" s="186"/>
      <c r="AT52" s="175"/>
      <c r="AU52" s="175"/>
      <c r="AV52" s="917"/>
      <c r="AW52" s="917"/>
      <c r="AX52" s="917"/>
      <c r="AY52" s="917"/>
      <c r="AZ52" s="917"/>
      <c r="BA52" s="917"/>
      <c r="BB52" s="917"/>
      <c r="BC52" s="917"/>
      <c r="BD52" s="917"/>
      <c r="BE52" s="917"/>
      <c r="BF52" s="917"/>
      <c r="BG52" s="917"/>
      <c r="BH52" s="917"/>
      <c r="BI52" s="917"/>
      <c r="BJ52" s="917"/>
      <c r="BK52" s="917"/>
      <c r="BL52" s="917"/>
      <c r="BM52" s="917"/>
      <c r="BN52" s="917"/>
      <c r="BO52" s="917"/>
      <c r="BP52" s="917"/>
      <c r="BQ52" s="917"/>
      <c r="BR52" s="917"/>
      <c r="BS52" s="917"/>
      <c r="BT52" s="917"/>
      <c r="BU52" s="917"/>
      <c r="BV52" s="917"/>
      <c r="BW52" s="917"/>
      <c r="BX52" s="917"/>
      <c r="BY52" s="917"/>
      <c r="BZ52" s="917"/>
      <c r="CA52" s="917"/>
      <c r="CB52" s="917"/>
      <c r="CC52" s="917"/>
    </row>
    <row r="53" spans="1:81" x14ac:dyDescent="0.25">
      <c r="A53" s="909"/>
      <c r="B53" s="909"/>
      <c r="C53" s="909"/>
      <c r="D53" s="909"/>
      <c r="E53" s="909"/>
      <c r="F53" s="909"/>
      <c r="G53" s="909"/>
      <c r="H53" s="18"/>
      <c r="I53" s="909"/>
      <c r="J53" s="909"/>
      <c r="K53" s="909"/>
      <c r="L53" s="909"/>
      <c r="M53" s="909"/>
      <c r="N53" s="909"/>
      <c r="O53" s="18"/>
      <c r="P53" s="909"/>
      <c r="Q53" s="909"/>
      <c r="R53" s="909"/>
      <c r="S53" s="909"/>
      <c r="T53" s="909"/>
      <c r="U53" s="909"/>
      <c r="V53" s="909"/>
      <c r="W53" s="909"/>
      <c r="X53" s="909"/>
      <c r="Y53" s="909"/>
      <c r="Z53" s="909"/>
      <c r="AA53" s="417"/>
      <c r="AB53" s="18"/>
      <c r="AC53" s="909"/>
      <c r="AD53" s="909"/>
      <c r="AE53" s="909"/>
      <c r="AF53" s="909"/>
      <c r="AG53" s="909"/>
      <c r="AH53" s="909"/>
      <c r="AI53" s="18"/>
      <c r="AJ53" s="909"/>
      <c r="AK53" s="909"/>
      <c r="AL53" s="909"/>
      <c r="AM53" s="909"/>
      <c r="AN53" s="909"/>
      <c r="AO53" s="909"/>
      <c r="AP53" s="1154"/>
      <c r="AQ53" s="172"/>
      <c r="AR53" s="172"/>
      <c r="AS53" s="172"/>
      <c r="AT53" s="172"/>
      <c r="AU53" s="172"/>
      <c r="AV53" s="1154"/>
      <c r="AW53" s="1154"/>
      <c r="AX53" s="1154"/>
      <c r="AY53" s="1154"/>
      <c r="AZ53" s="1154"/>
      <c r="BA53" s="1154"/>
      <c r="BB53" s="1154"/>
      <c r="BC53" s="1154"/>
      <c r="BD53" s="1154"/>
      <c r="BE53" s="1154"/>
      <c r="BF53" s="1003"/>
      <c r="BG53" s="1003"/>
      <c r="BH53" s="1003"/>
    </row>
    <row r="54" spans="1:81" s="1003" customFormat="1" ht="11.1" customHeight="1" x14ac:dyDescent="0.25">
      <c r="A54" s="689" t="s">
        <v>42</v>
      </c>
      <c r="B54" s="2064" t="s">
        <v>43</v>
      </c>
      <c r="C54" s="2064"/>
      <c r="D54" s="2064"/>
      <c r="E54" s="2064"/>
      <c r="F54" s="2064"/>
      <c r="G54" s="2064"/>
      <c r="H54" s="2064"/>
      <c r="I54" s="2064"/>
      <c r="J54" s="2064"/>
      <c r="K54" s="2064"/>
      <c r="L54" s="2064"/>
      <c r="M54" s="2064"/>
      <c r="N54" s="2064"/>
      <c r="O54" s="2064"/>
      <c r="P54" s="2064"/>
      <c r="Q54" s="2064"/>
      <c r="R54" s="2064"/>
      <c r="S54" s="2064"/>
      <c r="T54" s="2064"/>
      <c r="U54" s="2064"/>
      <c r="V54" s="2064"/>
      <c r="W54" s="2064"/>
      <c r="X54" s="2064"/>
      <c r="Y54" s="2064"/>
      <c r="Z54" s="2064"/>
      <c r="AA54" s="2064"/>
      <c r="AB54" s="2064"/>
      <c r="AC54" s="2064"/>
      <c r="AD54" s="2064"/>
      <c r="AE54" s="2064"/>
      <c r="AF54" s="2064"/>
      <c r="AG54" s="2064"/>
      <c r="AH54" s="2064"/>
      <c r="AI54" s="2064"/>
      <c r="AJ54" s="2064"/>
      <c r="AK54" s="2064"/>
      <c r="AL54" s="2064"/>
      <c r="AM54" s="2064"/>
      <c r="AN54" s="2064"/>
      <c r="AO54" s="2064"/>
      <c r="AQ54" s="248"/>
      <c r="AR54" s="213"/>
      <c r="AS54" s="213"/>
      <c r="AT54" s="213"/>
      <c r="AU54" s="213"/>
    </row>
    <row r="55" spans="1:81" s="1003" customFormat="1" ht="11.1" customHeight="1" x14ac:dyDescent="0.25">
      <c r="A55" s="689" t="s">
        <v>44</v>
      </c>
      <c r="B55" s="2054" t="s">
        <v>132</v>
      </c>
      <c r="C55" s="2054"/>
      <c r="D55" s="2054"/>
      <c r="E55" s="2054"/>
      <c r="F55" s="2054"/>
      <c r="G55" s="2054"/>
      <c r="H55" s="2054"/>
      <c r="I55" s="2054"/>
      <c r="J55" s="2054"/>
      <c r="K55" s="2054"/>
      <c r="L55" s="2054"/>
      <c r="M55" s="2054"/>
      <c r="N55" s="2054"/>
      <c r="O55" s="2054"/>
      <c r="P55" s="2054"/>
      <c r="Q55" s="2054"/>
      <c r="R55" s="2054"/>
      <c r="S55" s="2054"/>
      <c r="T55" s="2054"/>
      <c r="U55" s="2054"/>
      <c r="V55" s="2054"/>
      <c r="W55" s="2054"/>
      <c r="X55" s="2054"/>
      <c r="Y55" s="2054"/>
      <c r="Z55" s="2054"/>
      <c r="AA55" s="2054"/>
      <c r="AB55" s="2054"/>
      <c r="AC55" s="2054"/>
      <c r="AD55" s="2054"/>
      <c r="AE55" s="2054"/>
      <c r="AF55" s="2054"/>
      <c r="AG55" s="2054"/>
      <c r="AH55" s="2054"/>
      <c r="AI55" s="2054"/>
      <c r="AJ55" s="2054"/>
      <c r="AK55" s="2054"/>
      <c r="AL55" s="2054"/>
      <c r="AM55" s="2054"/>
      <c r="AN55" s="2054"/>
      <c r="AO55" s="2054"/>
      <c r="AQ55" s="202"/>
      <c r="AR55" s="213"/>
      <c r="AS55" s="237"/>
      <c r="AT55" s="175"/>
      <c r="AU55" s="175"/>
      <c r="AV55" s="917"/>
      <c r="AW55" s="917"/>
      <c r="AX55" s="917"/>
      <c r="AY55" s="917"/>
      <c r="AZ55" s="917"/>
      <c r="BA55" s="917"/>
      <c r="BB55" s="917"/>
      <c r="BC55" s="917"/>
    </row>
    <row r="56" spans="1:81" s="1003" customFormat="1" ht="11.1" customHeight="1" x14ac:dyDescent="0.25">
      <c r="A56" s="689" t="s">
        <v>45</v>
      </c>
      <c r="B56" s="2054" t="s">
        <v>222</v>
      </c>
      <c r="C56" s="2054"/>
      <c r="D56" s="2054"/>
      <c r="E56" s="2054"/>
      <c r="F56" s="2054"/>
      <c r="G56" s="2054"/>
      <c r="H56" s="2054"/>
      <c r="I56" s="2054"/>
      <c r="J56" s="2054"/>
      <c r="K56" s="2054"/>
      <c r="L56" s="2054"/>
      <c r="M56" s="2054"/>
      <c r="N56" s="2054"/>
      <c r="O56" s="2054"/>
      <c r="P56" s="2054"/>
      <c r="Q56" s="2054"/>
      <c r="R56" s="2054"/>
      <c r="S56" s="2054"/>
      <c r="T56" s="2054"/>
      <c r="U56" s="2054"/>
      <c r="V56" s="2054"/>
      <c r="W56" s="2054"/>
      <c r="X56" s="2054"/>
      <c r="Y56" s="2054"/>
      <c r="Z56" s="2054"/>
      <c r="AA56" s="2054"/>
      <c r="AB56" s="2054"/>
      <c r="AC56" s="2054"/>
      <c r="AD56" s="2054"/>
      <c r="AE56" s="2054"/>
      <c r="AF56" s="2054"/>
      <c r="AG56" s="2054"/>
      <c r="AH56" s="2054"/>
      <c r="AI56" s="2054"/>
      <c r="AJ56" s="2054"/>
      <c r="AK56" s="2054"/>
      <c r="AL56" s="2054"/>
      <c r="AM56" s="2054"/>
      <c r="AN56" s="2054"/>
      <c r="AO56" s="2054"/>
      <c r="AQ56" s="202"/>
      <c r="AR56" s="213"/>
      <c r="AS56" s="237"/>
      <c r="AT56" s="175"/>
      <c r="AU56" s="175"/>
      <c r="AV56" s="917"/>
      <c r="AW56" s="917"/>
      <c r="AX56" s="917"/>
      <c r="AY56" s="917"/>
      <c r="AZ56" s="917"/>
      <c r="BA56" s="917"/>
      <c r="BB56" s="917"/>
      <c r="BC56" s="917"/>
    </row>
    <row r="57" spans="1:81" s="1003" customFormat="1" ht="11.1" customHeight="1" x14ac:dyDescent="0.25">
      <c r="A57" s="689" t="s">
        <v>46</v>
      </c>
      <c r="B57" s="2054" t="s">
        <v>182</v>
      </c>
      <c r="C57" s="2054"/>
      <c r="D57" s="2054"/>
      <c r="E57" s="2054"/>
      <c r="F57" s="2054"/>
      <c r="G57" s="2054"/>
      <c r="H57" s="2054"/>
      <c r="I57" s="2054"/>
      <c r="J57" s="2054"/>
      <c r="K57" s="2054"/>
      <c r="L57" s="2054"/>
      <c r="M57" s="2054"/>
      <c r="N57" s="2054"/>
      <c r="O57" s="2054"/>
      <c r="P57" s="2054"/>
      <c r="Q57" s="2054"/>
      <c r="R57" s="2054"/>
      <c r="S57" s="2054"/>
      <c r="T57" s="2054"/>
      <c r="U57" s="2054"/>
      <c r="V57" s="2054"/>
      <c r="W57" s="2054"/>
      <c r="X57" s="2054"/>
      <c r="Y57" s="2054"/>
      <c r="Z57" s="2054"/>
      <c r="AA57" s="2054"/>
      <c r="AB57" s="2054"/>
      <c r="AC57" s="2054"/>
      <c r="AD57" s="2054"/>
      <c r="AE57" s="2054"/>
      <c r="AF57" s="2054"/>
      <c r="AG57" s="2054"/>
      <c r="AH57" s="2054"/>
      <c r="AI57" s="2054"/>
      <c r="AJ57" s="2054"/>
      <c r="AK57" s="2054"/>
      <c r="AL57" s="2054"/>
      <c r="AM57" s="2054"/>
      <c r="AN57" s="2054"/>
      <c r="AO57" s="2054"/>
      <c r="AP57" s="917"/>
      <c r="AQ57" s="202"/>
      <c r="AR57" s="213"/>
      <c r="AS57" s="237"/>
      <c r="AT57" s="175"/>
      <c r="AU57" s="175"/>
      <c r="AV57" s="917"/>
      <c r="AW57" s="917"/>
      <c r="AX57" s="917"/>
      <c r="AY57" s="917"/>
      <c r="AZ57" s="917"/>
      <c r="BA57" s="917"/>
      <c r="BB57" s="917"/>
      <c r="BC57" s="917"/>
    </row>
    <row r="58" spans="1:81" s="1003" customFormat="1" x14ac:dyDescent="0.25">
      <c r="A58" s="2155" t="s">
        <v>779</v>
      </c>
      <c r="B58" s="2156"/>
      <c r="C58" s="2156"/>
      <c r="D58" s="2156"/>
      <c r="E58" s="2156"/>
      <c r="F58" s="2156"/>
      <c r="G58" s="2156"/>
      <c r="H58" s="2156"/>
      <c r="I58" s="2156"/>
      <c r="J58" s="2156"/>
      <c r="K58" s="2156"/>
      <c r="L58" s="2156"/>
      <c r="M58" s="2156"/>
      <c r="N58" s="2156"/>
      <c r="O58" s="2156"/>
      <c r="P58" s="2156"/>
      <c r="Q58" s="2156"/>
      <c r="R58" s="2156"/>
      <c r="S58" s="2156"/>
      <c r="T58" s="2156"/>
      <c r="U58" s="2156"/>
      <c r="V58" s="2156"/>
      <c r="W58" s="2156"/>
      <c r="X58" s="2156"/>
      <c r="Y58" s="2156"/>
      <c r="Z58" s="2156"/>
      <c r="AA58" s="2156"/>
      <c r="AB58" s="2156"/>
      <c r="AC58" s="2156"/>
      <c r="AD58" s="2156"/>
      <c r="AE58" s="2156"/>
      <c r="AF58" s="2156"/>
      <c r="AG58" s="2156"/>
      <c r="AH58" s="2156"/>
      <c r="AI58" s="2156"/>
      <c r="AJ58" s="2156"/>
      <c r="AK58" s="2156"/>
      <c r="AL58" s="2156"/>
      <c r="AM58" s="2156"/>
      <c r="AN58" s="2156"/>
      <c r="AO58" s="2156"/>
      <c r="AP58" s="917"/>
      <c r="AQ58" s="202"/>
      <c r="AR58" s="213"/>
      <c r="AS58" s="237"/>
      <c r="AT58" s="175"/>
      <c r="AU58" s="175"/>
      <c r="AV58" s="917"/>
      <c r="AW58" s="917"/>
      <c r="AX58" s="917"/>
      <c r="AY58" s="917"/>
      <c r="AZ58" s="917"/>
      <c r="BA58" s="917"/>
      <c r="BB58" s="917"/>
      <c r="BC58" s="917"/>
    </row>
    <row r="59" spans="1:81" x14ac:dyDescent="0.25">
      <c r="A59" s="2156"/>
      <c r="B59" s="2156"/>
      <c r="C59" s="2156"/>
      <c r="D59" s="2156"/>
      <c r="E59" s="2156"/>
      <c r="F59" s="2156"/>
      <c r="G59" s="2156"/>
      <c r="H59" s="2156"/>
      <c r="I59" s="2156"/>
      <c r="J59" s="2156"/>
      <c r="K59" s="2156"/>
      <c r="L59" s="2156"/>
      <c r="M59" s="2156"/>
      <c r="N59" s="2156"/>
      <c r="O59" s="2156"/>
      <c r="P59" s="2156"/>
      <c r="Q59" s="2156"/>
      <c r="R59" s="2156"/>
      <c r="S59" s="2156"/>
      <c r="T59" s="2156"/>
      <c r="U59" s="2156"/>
      <c r="V59" s="2156"/>
      <c r="W59" s="2156"/>
      <c r="X59" s="2156"/>
      <c r="Y59" s="2156"/>
      <c r="Z59" s="2156"/>
      <c r="AA59" s="2156"/>
      <c r="AB59" s="2156"/>
      <c r="AC59" s="2156"/>
      <c r="AD59" s="2156"/>
      <c r="AE59" s="2156"/>
      <c r="AF59" s="2156"/>
      <c r="AG59" s="2156"/>
      <c r="AH59" s="2156"/>
      <c r="AI59" s="2156"/>
      <c r="AJ59" s="2156"/>
      <c r="AK59" s="2156"/>
      <c r="AL59" s="2156"/>
      <c r="AM59" s="2156"/>
      <c r="AN59" s="2156"/>
      <c r="AO59" s="2156"/>
    </row>
    <row r="60" spans="1:81" x14ac:dyDescent="0.25">
      <c r="A60" s="327"/>
      <c r="B60" s="337"/>
      <c r="C60" s="337"/>
      <c r="D60" s="337"/>
      <c r="E60" s="337"/>
      <c r="F60" s="337"/>
      <c r="G60" s="337"/>
      <c r="H60" s="337"/>
      <c r="I60" s="337"/>
      <c r="J60" s="337"/>
      <c r="K60" s="337"/>
      <c r="L60" s="337"/>
      <c r="M60" s="337"/>
      <c r="N60" s="337"/>
      <c r="O60" s="337"/>
      <c r="P60" s="337"/>
      <c r="Q60" s="337"/>
      <c r="R60" s="337"/>
      <c r="S60" s="337"/>
      <c r="T60" s="337"/>
      <c r="U60" s="337"/>
      <c r="V60" s="337"/>
      <c r="W60" s="337"/>
      <c r="X60" s="337"/>
      <c r="Y60" s="337"/>
      <c r="Z60" s="337"/>
      <c r="AA60" s="337"/>
      <c r="AB60" s="337"/>
      <c r="AC60" s="337"/>
      <c r="AD60" s="337"/>
      <c r="AE60" s="337"/>
      <c r="AF60" s="337"/>
      <c r="AG60" s="337"/>
      <c r="AH60" s="337"/>
      <c r="AI60" s="337"/>
      <c r="AJ60" s="337"/>
      <c r="AK60" s="337"/>
      <c r="AL60" s="337"/>
      <c r="AM60" s="337"/>
      <c r="AN60" s="337"/>
      <c r="AO60" s="337"/>
    </row>
    <row r="61" spans="1:81" x14ac:dyDescent="0.25">
      <c r="A61" s="329"/>
      <c r="B61" s="338"/>
      <c r="C61" s="338"/>
      <c r="D61" s="338"/>
      <c r="E61" s="338"/>
      <c r="F61" s="338"/>
      <c r="G61" s="338"/>
      <c r="H61" s="338"/>
      <c r="I61" s="338"/>
      <c r="J61" s="338"/>
      <c r="K61" s="338"/>
      <c r="L61" s="338"/>
      <c r="M61" s="338"/>
      <c r="N61" s="338"/>
      <c r="O61" s="338"/>
      <c r="P61" s="338"/>
      <c r="Q61" s="338"/>
      <c r="R61" s="338"/>
      <c r="S61" s="338"/>
      <c r="T61" s="338"/>
      <c r="U61" s="338"/>
      <c r="V61" s="338"/>
      <c r="W61" s="338"/>
      <c r="X61" s="338"/>
      <c r="Y61" s="338"/>
      <c r="Z61" s="338"/>
      <c r="AA61" s="338"/>
      <c r="AB61" s="338"/>
      <c r="AC61" s="338"/>
      <c r="AD61" s="338"/>
      <c r="AE61" s="338"/>
      <c r="AF61" s="338"/>
      <c r="AG61" s="338"/>
      <c r="AH61" s="338"/>
      <c r="AI61" s="338"/>
      <c r="AJ61" s="338"/>
      <c r="AK61" s="338"/>
      <c r="AL61" s="338"/>
      <c r="AM61" s="338"/>
      <c r="AN61" s="338"/>
      <c r="AO61" s="338"/>
    </row>
    <row r="62" spans="1:81" x14ac:dyDescent="0.25">
      <c r="A62" s="329"/>
      <c r="B62" s="339"/>
      <c r="C62" s="339"/>
      <c r="D62" s="339"/>
      <c r="E62" s="339"/>
      <c r="F62" s="339"/>
      <c r="G62" s="339"/>
      <c r="H62" s="339"/>
      <c r="I62" s="339"/>
      <c r="J62" s="339"/>
      <c r="K62" s="339"/>
      <c r="L62" s="339"/>
      <c r="M62" s="339"/>
      <c r="N62" s="339"/>
      <c r="O62" s="339"/>
      <c r="P62" s="339"/>
      <c r="Q62" s="339"/>
      <c r="R62" s="339"/>
      <c r="S62" s="339"/>
      <c r="T62" s="339"/>
      <c r="U62" s="339"/>
      <c r="V62" s="339"/>
      <c r="W62" s="339"/>
      <c r="X62" s="339"/>
      <c r="Y62" s="339"/>
      <c r="Z62" s="339"/>
      <c r="AA62" s="339"/>
      <c r="AB62" s="339"/>
      <c r="AC62" s="339"/>
      <c r="AD62" s="339"/>
      <c r="AE62" s="339"/>
      <c r="AF62" s="339"/>
      <c r="AG62" s="339"/>
      <c r="AH62" s="339"/>
      <c r="AI62" s="339"/>
      <c r="AJ62" s="339"/>
      <c r="AK62" s="339"/>
      <c r="AL62" s="339"/>
      <c r="AM62" s="339"/>
      <c r="AN62" s="339"/>
      <c r="AO62" s="339"/>
    </row>
    <row r="63" spans="1:81" x14ac:dyDescent="0.25">
      <c r="A63" s="330"/>
      <c r="B63" s="337"/>
      <c r="C63" s="337"/>
      <c r="D63" s="337"/>
      <c r="E63" s="337"/>
      <c r="F63" s="337"/>
      <c r="G63" s="337"/>
      <c r="H63" s="337"/>
      <c r="I63" s="337"/>
      <c r="J63" s="337"/>
      <c r="K63" s="337"/>
      <c r="L63" s="337"/>
      <c r="M63" s="337"/>
      <c r="N63" s="337"/>
      <c r="O63" s="337"/>
      <c r="P63" s="337"/>
      <c r="Q63" s="337"/>
      <c r="R63" s="337"/>
      <c r="S63" s="337"/>
      <c r="T63" s="337"/>
      <c r="U63" s="337"/>
      <c r="V63" s="337"/>
      <c r="W63" s="337"/>
      <c r="X63" s="337"/>
      <c r="Y63" s="337"/>
      <c r="Z63" s="337"/>
      <c r="AA63" s="337"/>
      <c r="AB63" s="337"/>
      <c r="AC63" s="337"/>
      <c r="AD63" s="337"/>
      <c r="AE63" s="337"/>
      <c r="AF63" s="337"/>
      <c r="AG63" s="337"/>
      <c r="AH63" s="337"/>
      <c r="AI63" s="337"/>
      <c r="AJ63" s="337"/>
      <c r="AK63" s="337"/>
      <c r="AL63" s="337"/>
      <c r="AM63" s="337"/>
      <c r="AN63" s="337"/>
      <c r="AO63" s="337"/>
    </row>
    <row r="64" spans="1:81" x14ac:dyDescent="0.25">
      <c r="A64" s="331"/>
      <c r="B64" s="338"/>
      <c r="C64" s="338"/>
      <c r="D64" s="338"/>
      <c r="E64" s="338"/>
      <c r="F64" s="338"/>
      <c r="G64" s="338"/>
      <c r="H64" s="338"/>
      <c r="I64" s="338"/>
      <c r="J64" s="338"/>
      <c r="K64" s="338"/>
      <c r="L64" s="338"/>
      <c r="M64" s="338"/>
      <c r="N64" s="338"/>
      <c r="O64" s="338"/>
      <c r="P64" s="338"/>
      <c r="Q64" s="338"/>
      <c r="R64" s="338"/>
      <c r="S64" s="338"/>
      <c r="T64" s="338"/>
      <c r="U64" s="338"/>
      <c r="V64" s="338"/>
      <c r="W64" s="338"/>
      <c r="X64" s="338"/>
      <c r="Y64" s="338"/>
      <c r="Z64" s="338"/>
      <c r="AA64" s="338"/>
      <c r="AB64" s="338"/>
      <c r="AC64" s="338"/>
      <c r="AD64" s="338"/>
      <c r="AE64" s="338"/>
      <c r="AF64" s="338"/>
      <c r="AG64" s="338"/>
      <c r="AH64" s="338"/>
      <c r="AI64" s="338"/>
      <c r="AJ64" s="338"/>
      <c r="AK64" s="338"/>
      <c r="AL64" s="338"/>
      <c r="AM64" s="338"/>
      <c r="AN64" s="338"/>
      <c r="AO64" s="338"/>
    </row>
    <row r="65" spans="1:41" x14ac:dyDescent="0.25">
      <c r="A65" s="331"/>
      <c r="B65" s="338"/>
      <c r="C65" s="338"/>
      <c r="D65" s="338"/>
      <c r="E65" s="338"/>
      <c r="F65" s="338"/>
      <c r="G65" s="338"/>
      <c r="H65" s="338"/>
      <c r="I65" s="338"/>
      <c r="J65" s="338"/>
      <c r="K65" s="338"/>
      <c r="L65" s="338"/>
      <c r="M65" s="338"/>
      <c r="N65" s="338"/>
      <c r="O65" s="338"/>
      <c r="P65" s="338"/>
      <c r="Q65" s="338"/>
      <c r="R65" s="338"/>
      <c r="S65" s="338"/>
      <c r="T65" s="338"/>
      <c r="U65" s="338"/>
      <c r="V65" s="338"/>
      <c r="W65" s="338"/>
      <c r="X65" s="338"/>
      <c r="Y65" s="338"/>
      <c r="Z65" s="338"/>
      <c r="AA65" s="338"/>
      <c r="AB65" s="338"/>
      <c r="AC65" s="338"/>
      <c r="AD65" s="338"/>
      <c r="AE65" s="338"/>
      <c r="AF65" s="338"/>
      <c r="AG65" s="338"/>
      <c r="AH65" s="338"/>
      <c r="AI65" s="338"/>
      <c r="AJ65" s="338"/>
      <c r="AK65" s="338"/>
      <c r="AL65" s="338"/>
      <c r="AM65" s="338"/>
      <c r="AN65" s="338"/>
      <c r="AO65" s="338"/>
    </row>
    <row r="66" spans="1:41" x14ac:dyDescent="0.25">
      <c r="A66" s="331"/>
      <c r="B66" s="338"/>
      <c r="C66" s="338"/>
      <c r="D66" s="338"/>
      <c r="E66" s="338"/>
      <c r="F66" s="338"/>
      <c r="G66" s="338"/>
      <c r="H66" s="338"/>
      <c r="I66" s="338"/>
      <c r="J66" s="338"/>
      <c r="K66" s="338"/>
      <c r="L66" s="338"/>
      <c r="M66" s="338"/>
      <c r="N66" s="338"/>
      <c r="O66" s="338"/>
      <c r="P66" s="338"/>
      <c r="Q66" s="338"/>
      <c r="R66" s="338"/>
      <c r="S66" s="338"/>
      <c r="T66" s="338"/>
      <c r="U66" s="338"/>
      <c r="V66" s="338"/>
      <c r="W66" s="338"/>
      <c r="X66" s="338"/>
      <c r="Y66" s="338"/>
      <c r="Z66" s="338"/>
      <c r="AA66" s="338"/>
      <c r="AB66" s="338"/>
      <c r="AC66" s="338"/>
      <c r="AD66" s="338"/>
      <c r="AE66" s="338"/>
      <c r="AF66" s="338"/>
      <c r="AG66" s="338"/>
      <c r="AH66" s="338"/>
      <c r="AI66" s="338"/>
      <c r="AJ66" s="338"/>
      <c r="AK66" s="338"/>
      <c r="AL66" s="338"/>
      <c r="AM66" s="338"/>
      <c r="AN66" s="338"/>
      <c r="AO66" s="338"/>
    </row>
    <row r="67" spans="1:41" x14ac:dyDescent="0.25">
      <c r="A67" s="331"/>
      <c r="B67" s="340"/>
      <c r="C67" s="340"/>
      <c r="D67" s="340"/>
      <c r="E67" s="340"/>
      <c r="F67" s="340"/>
      <c r="G67" s="340"/>
      <c r="H67" s="340"/>
      <c r="I67" s="340"/>
      <c r="J67" s="340"/>
      <c r="K67" s="340"/>
      <c r="L67" s="340"/>
      <c r="M67" s="340"/>
      <c r="N67" s="340"/>
      <c r="O67" s="340"/>
      <c r="P67" s="340"/>
      <c r="Q67" s="340"/>
      <c r="R67" s="340"/>
      <c r="S67" s="340"/>
      <c r="T67" s="340"/>
      <c r="U67" s="340"/>
      <c r="V67" s="340"/>
      <c r="W67" s="340"/>
      <c r="X67" s="340"/>
      <c r="Y67" s="340"/>
      <c r="Z67" s="340"/>
      <c r="AA67" s="340"/>
      <c r="AB67" s="340"/>
      <c r="AC67" s="340"/>
      <c r="AD67" s="340"/>
      <c r="AE67" s="340"/>
      <c r="AF67" s="340"/>
      <c r="AG67" s="340"/>
      <c r="AH67" s="340"/>
      <c r="AI67" s="340"/>
      <c r="AJ67" s="340"/>
      <c r="AK67" s="340"/>
      <c r="AL67" s="340"/>
      <c r="AM67" s="340"/>
      <c r="AN67" s="340"/>
      <c r="AO67" s="340"/>
    </row>
    <row r="68" spans="1:41" x14ac:dyDescent="0.25">
      <c r="A68" s="331"/>
      <c r="B68" s="338"/>
      <c r="C68" s="338"/>
      <c r="D68" s="338"/>
      <c r="E68" s="338"/>
      <c r="F68" s="338"/>
      <c r="G68" s="338"/>
      <c r="H68" s="338"/>
      <c r="I68" s="338"/>
      <c r="J68" s="338"/>
      <c r="K68" s="338"/>
      <c r="L68" s="338"/>
      <c r="M68" s="338"/>
      <c r="N68" s="338"/>
      <c r="O68" s="338"/>
      <c r="P68" s="338"/>
      <c r="Q68" s="338"/>
      <c r="R68" s="338"/>
      <c r="S68" s="338"/>
      <c r="T68" s="338"/>
      <c r="U68" s="338"/>
      <c r="V68" s="338"/>
      <c r="W68" s="338"/>
      <c r="X68" s="338"/>
      <c r="Y68" s="338"/>
      <c r="Z68" s="338"/>
      <c r="AA68" s="338"/>
      <c r="AB68" s="338"/>
      <c r="AC68" s="338"/>
      <c r="AD68" s="338"/>
      <c r="AE68" s="338"/>
      <c r="AF68" s="338"/>
      <c r="AG68" s="338"/>
      <c r="AH68" s="338"/>
      <c r="AI68" s="338"/>
      <c r="AJ68" s="338"/>
      <c r="AK68" s="338"/>
      <c r="AL68" s="338"/>
      <c r="AM68" s="338"/>
      <c r="AN68" s="338"/>
      <c r="AO68" s="338"/>
    </row>
    <row r="69" spans="1:41" x14ac:dyDescent="0.25">
      <c r="A69" s="331"/>
      <c r="B69" s="328"/>
      <c r="C69" s="338"/>
      <c r="D69" s="338"/>
      <c r="E69" s="338"/>
      <c r="F69" s="338"/>
      <c r="G69" s="338"/>
      <c r="H69" s="338"/>
      <c r="I69" s="338"/>
      <c r="J69" s="338"/>
      <c r="K69" s="338"/>
      <c r="L69" s="338"/>
      <c r="M69" s="338"/>
      <c r="N69" s="338"/>
      <c r="O69" s="338"/>
      <c r="P69" s="338"/>
      <c r="Q69" s="338"/>
      <c r="R69" s="338"/>
      <c r="S69" s="338"/>
      <c r="T69" s="338"/>
      <c r="U69" s="338"/>
      <c r="V69" s="338"/>
      <c r="W69" s="338"/>
      <c r="X69" s="338"/>
      <c r="Y69" s="338"/>
      <c r="Z69" s="338"/>
      <c r="AA69" s="338"/>
      <c r="AB69" s="338"/>
      <c r="AC69" s="338"/>
      <c r="AD69" s="338"/>
      <c r="AE69" s="338"/>
      <c r="AF69" s="338"/>
      <c r="AG69" s="338"/>
      <c r="AH69" s="338"/>
      <c r="AI69" s="338"/>
      <c r="AJ69" s="338"/>
      <c r="AK69" s="338"/>
      <c r="AL69" s="338"/>
      <c r="AM69" s="338"/>
      <c r="AN69" s="338"/>
      <c r="AO69" s="338"/>
    </row>
    <row r="70" spans="1:41" x14ac:dyDescent="0.25">
      <c r="A70" s="331"/>
      <c r="B70" s="1003"/>
      <c r="C70" s="338"/>
      <c r="D70" s="338"/>
      <c r="E70" s="338"/>
      <c r="F70" s="338"/>
      <c r="G70" s="338"/>
      <c r="H70" s="338"/>
      <c r="I70" s="338"/>
      <c r="J70" s="338"/>
      <c r="K70" s="338"/>
      <c r="L70" s="338"/>
      <c r="M70" s="338"/>
      <c r="N70" s="338"/>
      <c r="O70" s="338"/>
      <c r="P70" s="338"/>
      <c r="Q70" s="338"/>
      <c r="R70" s="338"/>
      <c r="S70" s="338"/>
      <c r="T70" s="338"/>
      <c r="U70" s="338"/>
      <c r="V70" s="338"/>
      <c r="W70" s="338"/>
      <c r="X70" s="338"/>
      <c r="Y70" s="338"/>
      <c r="Z70" s="338"/>
      <c r="AA70" s="338"/>
      <c r="AB70" s="338"/>
      <c r="AC70" s="338"/>
      <c r="AD70" s="338"/>
      <c r="AE70" s="338"/>
      <c r="AF70" s="338"/>
      <c r="AG70" s="338"/>
      <c r="AH70" s="338"/>
      <c r="AI70" s="338"/>
      <c r="AJ70" s="338"/>
      <c r="AK70" s="338"/>
      <c r="AL70" s="338"/>
      <c r="AM70" s="338"/>
      <c r="AN70" s="338"/>
      <c r="AO70" s="338"/>
    </row>
    <row r="71" spans="1:41" x14ac:dyDescent="0.25">
      <c r="A71" s="331"/>
      <c r="B71" s="1003"/>
      <c r="C71" s="338"/>
      <c r="D71" s="338"/>
      <c r="E71" s="338"/>
      <c r="F71" s="338"/>
      <c r="G71" s="338"/>
      <c r="H71" s="338"/>
      <c r="I71" s="338"/>
      <c r="J71" s="338"/>
      <c r="K71" s="338"/>
      <c r="L71" s="338"/>
      <c r="M71" s="338"/>
      <c r="N71" s="338"/>
      <c r="O71" s="338"/>
      <c r="P71" s="338"/>
      <c r="Q71" s="338"/>
      <c r="R71" s="338"/>
      <c r="S71" s="338"/>
      <c r="T71" s="338"/>
      <c r="U71" s="338"/>
      <c r="V71" s="338"/>
      <c r="W71" s="338"/>
      <c r="X71" s="338"/>
      <c r="Y71" s="338"/>
      <c r="Z71" s="338"/>
      <c r="AA71" s="338"/>
      <c r="AB71" s="338"/>
      <c r="AC71" s="338"/>
      <c r="AD71" s="338"/>
      <c r="AE71" s="338"/>
      <c r="AF71" s="338"/>
      <c r="AG71" s="338"/>
      <c r="AH71" s="338"/>
      <c r="AI71" s="338"/>
      <c r="AJ71" s="338"/>
      <c r="AK71" s="338"/>
      <c r="AL71" s="338"/>
      <c r="AM71" s="338"/>
      <c r="AN71" s="338"/>
      <c r="AO71" s="338"/>
    </row>
    <row r="72" spans="1:41" x14ac:dyDescent="0.25">
      <c r="A72" s="331"/>
      <c r="B72" s="1003"/>
      <c r="C72" s="338"/>
      <c r="D72" s="338"/>
      <c r="E72" s="338"/>
      <c r="F72" s="338"/>
      <c r="G72" s="338"/>
      <c r="H72" s="338"/>
      <c r="I72" s="338"/>
      <c r="J72" s="338"/>
      <c r="K72" s="338"/>
      <c r="L72" s="338"/>
      <c r="M72" s="338"/>
      <c r="N72" s="338"/>
      <c r="O72" s="338"/>
      <c r="P72" s="338"/>
      <c r="Q72" s="338"/>
      <c r="R72" s="338"/>
      <c r="S72" s="338"/>
      <c r="T72" s="338"/>
      <c r="U72" s="338"/>
      <c r="V72" s="338"/>
      <c r="W72" s="338"/>
      <c r="X72" s="338"/>
      <c r="Y72" s="338"/>
      <c r="Z72" s="338"/>
      <c r="AA72" s="338"/>
      <c r="AB72" s="338"/>
      <c r="AC72" s="338"/>
      <c r="AD72" s="338"/>
      <c r="AE72" s="338"/>
      <c r="AF72" s="338"/>
      <c r="AG72" s="338"/>
      <c r="AH72" s="338"/>
      <c r="AI72" s="338"/>
      <c r="AJ72" s="338"/>
      <c r="AK72" s="338"/>
      <c r="AL72" s="338"/>
      <c r="AM72" s="338"/>
      <c r="AN72" s="338"/>
      <c r="AO72" s="338"/>
    </row>
    <row r="73" spans="1:41" x14ac:dyDescent="0.25">
      <c r="A73" s="331"/>
      <c r="B73" s="1003"/>
      <c r="C73" s="338"/>
      <c r="D73" s="338"/>
      <c r="E73" s="338"/>
      <c r="F73" s="338"/>
      <c r="G73" s="338"/>
      <c r="H73" s="338"/>
      <c r="I73" s="338"/>
      <c r="J73" s="338"/>
      <c r="K73" s="338"/>
      <c r="L73" s="338"/>
      <c r="M73" s="338"/>
      <c r="N73" s="338"/>
      <c r="O73" s="338"/>
      <c r="P73" s="338"/>
      <c r="Q73" s="338"/>
      <c r="R73" s="338"/>
      <c r="S73" s="338"/>
      <c r="T73" s="338"/>
      <c r="U73" s="338"/>
      <c r="V73" s="338"/>
      <c r="W73" s="338"/>
      <c r="X73" s="338"/>
      <c r="Y73" s="338"/>
      <c r="Z73" s="338"/>
      <c r="AA73" s="338"/>
      <c r="AB73" s="338"/>
      <c r="AC73" s="338"/>
      <c r="AD73" s="338"/>
      <c r="AE73" s="338"/>
      <c r="AF73" s="338"/>
      <c r="AG73" s="338"/>
      <c r="AH73" s="338"/>
      <c r="AI73" s="338"/>
      <c r="AJ73" s="338"/>
      <c r="AK73" s="338"/>
      <c r="AL73" s="338"/>
      <c r="AM73" s="338"/>
      <c r="AN73" s="338"/>
      <c r="AO73" s="338"/>
    </row>
    <row r="74" spans="1:41" x14ac:dyDescent="0.25">
      <c r="A74" s="331"/>
      <c r="B74" s="328"/>
      <c r="C74" s="338"/>
      <c r="D74" s="338"/>
      <c r="E74" s="338"/>
      <c r="F74" s="338"/>
      <c r="G74" s="338"/>
      <c r="H74" s="338"/>
      <c r="I74" s="338"/>
      <c r="J74" s="338"/>
      <c r="K74" s="338"/>
      <c r="L74" s="338"/>
      <c r="M74" s="338"/>
      <c r="N74" s="338"/>
      <c r="O74" s="338"/>
      <c r="P74" s="338"/>
      <c r="Q74" s="338"/>
      <c r="R74" s="338"/>
      <c r="S74" s="338"/>
      <c r="T74" s="338"/>
      <c r="U74" s="338"/>
      <c r="V74" s="338"/>
      <c r="W74" s="338"/>
      <c r="X74" s="338"/>
      <c r="Y74" s="338"/>
      <c r="Z74" s="338"/>
      <c r="AA74" s="338"/>
      <c r="AB74" s="338"/>
      <c r="AC74" s="338"/>
      <c r="AD74" s="338"/>
      <c r="AE74" s="338"/>
      <c r="AF74" s="338"/>
      <c r="AG74" s="338"/>
      <c r="AH74" s="338"/>
      <c r="AI74" s="338"/>
      <c r="AJ74" s="338"/>
      <c r="AK74" s="338"/>
      <c r="AL74" s="338"/>
      <c r="AM74" s="338"/>
      <c r="AN74" s="338"/>
      <c r="AO74" s="338"/>
    </row>
    <row r="75" spans="1:41" x14ac:dyDescent="0.25">
      <c r="A75" s="331"/>
      <c r="B75" s="1003"/>
      <c r="C75" s="338"/>
      <c r="D75" s="338"/>
      <c r="E75" s="338"/>
      <c r="F75" s="338"/>
      <c r="G75" s="338"/>
      <c r="H75" s="338"/>
      <c r="I75" s="338"/>
      <c r="J75" s="338"/>
      <c r="K75" s="338"/>
      <c r="L75" s="338"/>
      <c r="M75" s="338"/>
      <c r="N75" s="338"/>
      <c r="O75" s="338"/>
      <c r="P75" s="338"/>
      <c r="Q75" s="338"/>
      <c r="R75" s="338"/>
      <c r="S75" s="338"/>
      <c r="T75" s="338"/>
      <c r="U75" s="338"/>
      <c r="V75" s="338"/>
      <c r="W75" s="338"/>
      <c r="X75" s="338"/>
      <c r="Y75" s="338"/>
      <c r="Z75" s="338"/>
      <c r="AA75" s="338"/>
      <c r="AB75" s="338"/>
      <c r="AC75" s="338"/>
      <c r="AD75" s="338"/>
      <c r="AE75" s="338"/>
      <c r="AF75" s="338"/>
      <c r="AG75" s="338"/>
      <c r="AH75" s="338"/>
      <c r="AI75" s="338"/>
      <c r="AJ75" s="338"/>
      <c r="AK75" s="338"/>
      <c r="AL75" s="338"/>
      <c r="AM75" s="338"/>
      <c r="AN75" s="338"/>
      <c r="AO75" s="338"/>
    </row>
    <row r="76" spans="1:41" x14ac:dyDescent="0.25">
      <c r="A76" s="331"/>
      <c r="B76" s="328"/>
      <c r="C76" s="338"/>
      <c r="D76" s="338"/>
      <c r="E76" s="338"/>
      <c r="F76" s="338"/>
      <c r="G76" s="338"/>
      <c r="H76" s="338"/>
      <c r="I76" s="338"/>
      <c r="J76" s="338"/>
      <c r="K76" s="338"/>
      <c r="L76" s="338"/>
      <c r="M76" s="338"/>
      <c r="N76" s="338"/>
      <c r="O76" s="338"/>
      <c r="P76" s="338"/>
      <c r="Q76" s="338"/>
      <c r="R76" s="338"/>
      <c r="S76" s="338"/>
      <c r="T76" s="338"/>
      <c r="U76" s="338"/>
      <c r="V76" s="338"/>
      <c r="W76" s="338"/>
      <c r="X76" s="338"/>
      <c r="Y76" s="338"/>
      <c r="Z76" s="338"/>
      <c r="AA76" s="338"/>
      <c r="AB76" s="338"/>
      <c r="AC76" s="338"/>
      <c r="AD76" s="338"/>
      <c r="AE76" s="338"/>
      <c r="AF76" s="338"/>
      <c r="AG76" s="338"/>
      <c r="AH76" s="338"/>
      <c r="AI76" s="338"/>
      <c r="AJ76" s="338"/>
      <c r="AK76" s="338"/>
      <c r="AL76" s="338"/>
      <c r="AM76" s="338"/>
      <c r="AN76" s="338"/>
      <c r="AO76" s="338"/>
    </row>
    <row r="77" spans="1:41" x14ac:dyDescent="0.25">
      <c r="A77" s="331"/>
      <c r="B77" s="1003"/>
      <c r="C77" s="338"/>
      <c r="D77" s="338"/>
      <c r="E77" s="338"/>
      <c r="F77" s="338"/>
      <c r="G77" s="338"/>
      <c r="H77" s="338"/>
      <c r="I77" s="338"/>
      <c r="J77" s="338"/>
      <c r="K77" s="338"/>
      <c r="L77" s="338"/>
      <c r="M77" s="338"/>
      <c r="N77" s="338"/>
      <c r="O77" s="338"/>
      <c r="P77" s="338"/>
      <c r="Q77" s="338"/>
      <c r="R77" s="338"/>
      <c r="S77" s="338"/>
      <c r="T77" s="338"/>
      <c r="U77" s="338"/>
      <c r="V77" s="338"/>
      <c r="W77" s="338"/>
      <c r="X77" s="338"/>
      <c r="Y77" s="338"/>
      <c r="Z77" s="338"/>
      <c r="AA77" s="338"/>
      <c r="AB77" s="338"/>
      <c r="AC77" s="338"/>
      <c r="AD77" s="338"/>
      <c r="AE77" s="338"/>
      <c r="AF77" s="338"/>
      <c r="AG77" s="338"/>
      <c r="AH77" s="338"/>
      <c r="AI77" s="338"/>
      <c r="AJ77" s="338"/>
      <c r="AK77" s="338"/>
      <c r="AL77" s="338"/>
      <c r="AM77" s="338"/>
      <c r="AN77" s="338"/>
      <c r="AO77" s="338"/>
    </row>
    <row r="78" spans="1:41" x14ac:dyDescent="0.25">
      <c r="A78" s="331"/>
      <c r="B78" s="1003"/>
      <c r="C78" s="338"/>
      <c r="D78" s="338"/>
      <c r="E78" s="338"/>
      <c r="F78" s="338"/>
      <c r="G78" s="338"/>
      <c r="H78" s="338"/>
      <c r="I78" s="338"/>
      <c r="J78" s="338"/>
      <c r="K78" s="338"/>
      <c r="L78" s="338"/>
      <c r="M78" s="338"/>
      <c r="N78" s="338"/>
      <c r="O78" s="338"/>
      <c r="P78" s="338"/>
      <c r="Q78" s="338"/>
      <c r="R78" s="338"/>
      <c r="S78" s="338"/>
      <c r="T78" s="338"/>
      <c r="U78" s="338"/>
      <c r="V78" s="338"/>
      <c r="W78" s="338"/>
      <c r="X78" s="338"/>
      <c r="Y78" s="338"/>
      <c r="Z78" s="338"/>
      <c r="AA78" s="338"/>
      <c r="AB78" s="338"/>
      <c r="AC78" s="338"/>
      <c r="AD78" s="338"/>
      <c r="AE78" s="338"/>
      <c r="AF78" s="338"/>
      <c r="AG78" s="338"/>
      <c r="AH78" s="338"/>
      <c r="AI78" s="338"/>
      <c r="AJ78" s="338"/>
      <c r="AK78" s="338"/>
      <c r="AL78" s="338"/>
      <c r="AM78" s="338"/>
      <c r="AN78" s="338"/>
      <c r="AO78" s="338"/>
    </row>
    <row r="79" spans="1:41" x14ac:dyDescent="0.25">
      <c r="A79" s="331"/>
      <c r="B79" s="329"/>
      <c r="C79" s="329"/>
      <c r="D79" s="329"/>
      <c r="E79" s="329"/>
      <c r="F79" s="329"/>
      <c r="G79" s="329"/>
      <c r="H79" s="329"/>
      <c r="I79" s="329"/>
      <c r="J79" s="1003"/>
      <c r="K79" s="1003"/>
      <c r="L79" s="1003"/>
      <c r="M79" s="1003"/>
      <c r="N79" s="1003"/>
      <c r="O79" s="1003"/>
      <c r="P79" s="1003"/>
      <c r="Q79" s="1003"/>
      <c r="R79" s="1003"/>
      <c r="S79" s="1003"/>
      <c r="T79" s="1003"/>
      <c r="U79" s="1003"/>
      <c r="V79" s="1003"/>
      <c r="W79" s="1003"/>
      <c r="X79" s="1003"/>
      <c r="Y79" s="1003"/>
      <c r="Z79" s="1003"/>
      <c r="AA79" s="1003"/>
      <c r="AB79" s="1003"/>
      <c r="AC79" s="1003"/>
      <c r="AD79" s="1003"/>
      <c r="AE79" s="1003"/>
      <c r="AF79" s="1003"/>
      <c r="AG79" s="1003"/>
      <c r="AH79" s="1003"/>
      <c r="AI79" s="1003"/>
      <c r="AJ79" s="1003"/>
      <c r="AK79" s="1003"/>
      <c r="AL79" s="1003"/>
      <c r="AM79" s="1003"/>
      <c r="AN79" s="1003"/>
      <c r="AO79" s="1003"/>
    </row>
    <row r="80" spans="1:41" x14ac:dyDescent="0.25">
      <c r="A80" s="331"/>
      <c r="B80" s="338"/>
      <c r="C80" s="338"/>
      <c r="D80" s="338"/>
      <c r="E80" s="338"/>
      <c r="F80" s="338"/>
      <c r="G80" s="338"/>
      <c r="H80" s="338"/>
      <c r="I80" s="338"/>
      <c r="J80" s="338"/>
      <c r="K80" s="338"/>
      <c r="L80" s="338"/>
      <c r="M80" s="338"/>
      <c r="N80" s="338"/>
      <c r="O80" s="338"/>
      <c r="P80" s="338"/>
      <c r="Q80" s="338"/>
      <c r="R80" s="338"/>
      <c r="S80" s="338"/>
      <c r="T80" s="338"/>
      <c r="U80" s="338"/>
      <c r="V80" s="338"/>
      <c r="W80" s="338"/>
      <c r="X80" s="338"/>
      <c r="Y80" s="338"/>
      <c r="Z80" s="338"/>
      <c r="AA80" s="338"/>
      <c r="AB80" s="338"/>
      <c r="AC80" s="338"/>
      <c r="AD80" s="338"/>
      <c r="AE80" s="338"/>
      <c r="AF80" s="338"/>
      <c r="AG80" s="338"/>
      <c r="AH80" s="338"/>
      <c r="AI80" s="338"/>
      <c r="AJ80" s="338"/>
      <c r="AK80" s="338"/>
      <c r="AL80" s="338"/>
      <c r="AM80" s="338"/>
      <c r="AN80" s="338"/>
      <c r="AO80" s="338"/>
    </row>
    <row r="81" spans="1:41" x14ac:dyDescent="0.25">
      <c r="A81" s="331"/>
      <c r="B81" s="338"/>
      <c r="C81" s="338"/>
      <c r="D81" s="338"/>
      <c r="E81" s="338"/>
      <c r="F81" s="338"/>
      <c r="G81" s="338"/>
      <c r="H81" s="338"/>
      <c r="I81" s="338"/>
      <c r="J81" s="338"/>
      <c r="K81" s="338"/>
      <c r="L81" s="338"/>
      <c r="M81" s="338"/>
      <c r="N81" s="338"/>
      <c r="O81" s="338"/>
      <c r="P81" s="338"/>
      <c r="Q81" s="338"/>
      <c r="R81" s="338"/>
      <c r="S81" s="338"/>
      <c r="T81" s="338"/>
      <c r="U81" s="338"/>
      <c r="V81" s="338"/>
      <c r="W81" s="338"/>
      <c r="X81" s="338"/>
      <c r="Y81" s="338"/>
      <c r="Z81" s="338"/>
      <c r="AA81" s="338"/>
      <c r="AB81" s="338"/>
      <c r="AC81" s="338"/>
      <c r="AD81" s="338"/>
      <c r="AE81" s="338"/>
      <c r="AF81" s="338"/>
      <c r="AG81" s="338"/>
      <c r="AH81" s="338"/>
      <c r="AI81" s="338"/>
      <c r="AJ81" s="338"/>
      <c r="AK81" s="338"/>
      <c r="AL81" s="338"/>
      <c r="AM81" s="338"/>
      <c r="AN81" s="338"/>
      <c r="AO81" s="338"/>
    </row>
    <row r="82" spans="1:41" x14ac:dyDescent="0.25">
      <c r="A82" s="331"/>
      <c r="B82" s="339"/>
      <c r="C82" s="339"/>
      <c r="D82" s="339"/>
      <c r="E82" s="339"/>
      <c r="F82" s="339"/>
      <c r="G82" s="339"/>
      <c r="H82" s="339"/>
      <c r="I82" s="339"/>
      <c r="J82" s="339"/>
      <c r="K82" s="339"/>
      <c r="L82" s="339"/>
      <c r="M82" s="339"/>
      <c r="N82" s="339"/>
      <c r="O82" s="339"/>
      <c r="P82" s="339"/>
      <c r="Q82" s="339"/>
      <c r="R82" s="339"/>
      <c r="S82" s="339"/>
      <c r="T82" s="339"/>
      <c r="U82" s="339"/>
      <c r="V82" s="339"/>
      <c r="W82" s="339"/>
      <c r="X82" s="339"/>
      <c r="Y82" s="339"/>
      <c r="Z82" s="339"/>
      <c r="AA82" s="339"/>
      <c r="AB82" s="339"/>
      <c r="AC82" s="339"/>
      <c r="AD82" s="339"/>
      <c r="AE82" s="339"/>
      <c r="AF82" s="339"/>
      <c r="AG82" s="339"/>
      <c r="AH82" s="339"/>
      <c r="AI82" s="339"/>
      <c r="AJ82" s="339"/>
      <c r="AK82" s="339"/>
      <c r="AL82" s="339"/>
      <c r="AM82" s="339"/>
      <c r="AN82" s="339"/>
      <c r="AO82" s="339"/>
    </row>
    <row r="83" spans="1:41" x14ac:dyDescent="0.25">
      <c r="A83" s="332"/>
      <c r="B83" s="337"/>
      <c r="C83" s="337"/>
      <c r="D83" s="337"/>
      <c r="E83" s="337"/>
      <c r="F83" s="337"/>
      <c r="G83" s="337"/>
      <c r="H83" s="337"/>
      <c r="I83" s="337"/>
      <c r="J83" s="337"/>
      <c r="K83" s="337"/>
      <c r="L83" s="337"/>
      <c r="M83" s="337"/>
      <c r="N83" s="337"/>
      <c r="O83" s="337"/>
      <c r="P83" s="337"/>
      <c r="Q83" s="337"/>
      <c r="R83" s="337"/>
      <c r="S83" s="337"/>
      <c r="T83" s="337"/>
      <c r="U83" s="337"/>
      <c r="V83" s="337"/>
      <c r="W83" s="337"/>
      <c r="X83" s="337"/>
      <c r="Y83" s="337"/>
      <c r="Z83" s="337"/>
      <c r="AA83" s="337"/>
      <c r="AB83" s="337"/>
      <c r="AC83" s="337"/>
      <c r="AD83" s="337"/>
      <c r="AE83" s="337"/>
      <c r="AF83" s="337"/>
      <c r="AG83" s="337"/>
      <c r="AH83" s="337"/>
      <c r="AI83" s="337"/>
      <c r="AJ83" s="337"/>
      <c r="AK83" s="337"/>
      <c r="AL83" s="337"/>
      <c r="AM83" s="337"/>
      <c r="AN83" s="337"/>
      <c r="AO83" s="337"/>
    </row>
    <row r="84" spans="1:41" x14ac:dyDescent="0.25">
      <c r="A84" s="331"/>
      <c r="B84" s="339"/>
      <c r="C84" s="339"/>
      <c r="D84" s="339"/>
      <c r="E84" s="339"/>
      <c r="F84" s="339"/>
      <c r="G84" s="339"/>
      <c r="H84" s="339"/>
      <c r="I84" s="339"/>
      <c r="J84" s="339"/>
      <c r="K84" s="339"/>
      <c r="L84" s="339"/>
      <c r="M84" s="339"/>
      <c r="N84" s="339"/>
      <c r="O84" s="339"/>
      <c r="P84" s="339"/>
      <c r="Q84" s="339"/>
      <c r="R84" s="339"/>
      <c r="S84" s="339"/>
      <c r="T84" s="339"/>
      <c r="U84" s="339"/>
      <c r="V84" s="339"/>
      <c r="W84" s="339"/>
      <c r="X84" s="339"/>
      <c r="Y84" s="339"/>
      <c r="Z84" s="339"/>
      <c r="AA84" s="339"/>
      <c r="AB84" s="339"/>
      <c r="AC84" s="339"/>
      <c r="AD84" s="339"/>
      <c r="AE84" s="339"/>
      <c r="AF84" s="339"/>
      <c r="AG84" s="339"/>
      <c r="AH84" s="339"/>
      <c r="AI84" s="339"/>
      <c r="AJ84" s="339"/>
      <c r="AK84" s="339"/>
      <c r="AL84" s="339"/>
      <c r="AM84" s="339"/>
      <c r="AN84" s="339"/>
      <c r="AO84" s="339"/>
    </row>
    <row r="85" spans="1:41" x14ac:dyDescent="0.25">
      <c r="A85" s="332"/>
      <c r="B85" s="337"/>
      <c r="C85" s="337"/>
      <c r="D85" s="337"/>
      <c r="E85" s="337"/>
      <c r="F85" s="337"/>
      <c r="G85" s="337"/>
      <c r="H85" s="337"/>
      <c r="I85" s="337"/>
      <c r="J85" s="337"/>
      <c r="K85" s="337"/>
      <c r="L85" s="337"/>
      <c r="M85" s="337"/>
      <c r="N85" s="337"/>
      <c r="O85" s="337"/>
      <c r="P85" s="337"/>
      <c r="Q85" s="337"/>
      <c r="R85" s="337"/>
      <c r="S85" s="337"/>
      <c r="T85" s="337"/>
      <c r="U85" s="337"/>
      <c r="V85" s="337"/>
      <c r="W85" s="337"/>
      <c r="X85" s="337"/>
      <c r="Y85" s="337"/>
      <c r="Z85" s="337"/>
      <c r="AA85" s="337"/>
      <c r="AB85" s="337"/>
      <c r="AC85" s="337"/>
      <c r="AD85" s="337"/>
      <c r="AE85" s="337"/>
      <c r="AF85" s="337"/>
      <c r="AG85" s="337"/>
      <c r="AH85" s="337"/>
      <c r="AI85" s="337"/>
      <c r="AJ85" s="337"/>
      <c r="AK85" s="337"/>
      <c r="AL85" s="337"/>
      <c r="AM85" s="337"/>
      <c r="AN85" s="337"/>
      <c r="AO85" s="337"/>
    </row>
    <row r="86" spans="1:41" x14ac:dyDescent="0.25">
      <c r="A86" s="331"/>
      <c r="B86" s="339"/>
      <c r="C86" s="339"/>
      <c r="D86" s="339"/>
      <c r="E86" s="339"/>
      <c r="F86" s="339"/>
      <c r="G86" s="339"/>
      <c r="H86" s="339"/>
      <c r="I86" s="339"/>
      <c r="J86" s="339"/>
      <c r="K86" s="339"/>
      <c r="L86" s="339"/>
      <c r="M86" s="339"/>
      <c r="N86" s="339"/>
      <c r="O86" s="339"/>
      <c r="P86" s="339"/>
      <c r="Q86" s="339"/>
      <c r="R86" s="339"/>
      <c r="S86" s="339"/>
      <c r="T86" s="339"/>
      <c r="U86" s="339"/>
      <c r="V86" s="339"/>
      <c r="W86" s="339"/>
      <c r="X86" s="339"/>
      <c r="Y86" s="339"/>
      <c r="Z86" s="339"/>
      <c r="AA86" s="339"/>
      <c r="AB86" s="339"/>
      <c r="AC86" s="339"/>
      <c r="AD86" s="339"/>
      <c r="AE86" s="339"/>
      <c r="AF86" s="339"/>
      <c r="AG86" s="339"/>
      <c r="AH86" s="339"/>
      <c r="AI86" s="339"/>
      <c r="AJ86" s="339"/>
      <c r="AK86" s="339"/>
      <c r="AL86" s="339"/>
      <c r="AM86" s="339"/>
      <c r="AN86" s="339"/>
      <c r="AO86" s="339"/>
    </row>
    <row r="87" spans="1:41" x14ac:dyDescent="0.25">
      <c r="A87" s="332"/>
      <c r="B87" s="337"/>
      <c r="C87" s="337"/>
      <c r="D87" s="337"/>
      <c r="E87" s="337"/>
      <c r="F87" s="337"/>
      <c r="G87" s="337"/>
      <c r="H87" s="337"/>
      <c r="I87" s="337"/>
      <c r="J87" s="337"/>
      <c r="K87" s="337"/>
      <c r="L87" s="337"/>
      <c r="M87" s="337"/>
      <c r="N87" s="337"/>
      <c r="O87" s="337"/>
      <c r="P87" s="337"/>
      <c r="Q87" s="337"/>
      <c r="R87" s="337"/>
      <c r="S87" s="337"/>
      <c r="T87" s="337"/>
      <c r="U87" s="337"/>
      <c r="V87" s="337"/>
      <c r="W87" s="337"/>
      <c r="X87" s="337"/>
      <c r="Y87" s="337"/>
      <c r="Z87" s="337"/>
      <c r="AA87" s="337"/>
      <c r="AB87" s="337"/>
      <c r="AC87" s="337"/>
      <c r="AD87" s="337"/>
      <c r="AE87" s="337"/>
      <c r="AF87" s="337"/>
      <c r="AG87" s="337"/>
      <c r="AH87" s="337"/>
      <c r="AI87" s="337"/>
      <c r="AJ87" s="337"/>
      <c r="AK87" s="337"/>
      <c r="AL87" s="337"/>
      <c r="AM87" s="337"/>
      <c r="AN87" s="337"/>
      <c r="AO87" s="337"/>
    </row>
    <row r="88" spans="1:41" x14ac:dyDescent="0.25">
      <c r="A88" s="331"/>
      <c r="B88" s="338"/>
      <c r="C88" s="338"/>
      <c r="D88" s="338"/>
      <c r="E88" s="338"/>
      <c r="F88" s="338"/>
      <c r="G88" s="338"/>
      <c r="H88" s="338"/>
      <c r="I88" s="338"/>
      <c r="J88" s="338"/>
      <c r="K88" s="338"/>
      <c r="L88" s="338"/>
      <c r="M88" s="338"/>
      <c r="N88" s="338"/>
      <c r="O88" s="338"/>
      <c r="P88" s="338"/>
      <c r="Q88" s="338"/>
      <c r="R88" s="338"/>
      <c r="S88" s="338"/>
      <c r="T88" s="338"/>
      <c r="U88" s="338"/>
      <c r="V88" s="338"/>
      <c r="W88" s="338"/>
      <c r="X88" s="338"/>
      <c r="Y88" s="338"/>
      <c r="Z88" s="338"/>
      <c r="AA88" s="338"/>
      <c r="AB88" s="338"/>
      <c r="AC88" s="338"/>
      <c r="AD88" s="338"/>
      <c r="AE88" s="338"/>
      <c r="AF88" s="338"/>
      <c r="AG88" s="338"/>
      <c r="AH88" s="338"/>
      <c r="AI88" s="338"/>
      <c r="AJ88" s="338"/>
      <c r="AK88" s="338"/>
      <c r="AL88" s="338"/>
      <c r="AM88" s="338"/>
      <c r="AN88" s="338"/>
      <c r="AO88" s="338"/>
    </row>
    <row r="89" spans="1:41" x14ac:dyDescent="0.25">
      <c r="A89" s="331"/>
      <c r="B89" s="339"/>
      <c r="C89" s="339"/>
      <c r="D89" s="339"/>
      <c r="E89" s="339"/>
      <c r="F89" s="339"/>
      <c r="G89" s="339"/>
      <c r="H89" s="339"/>
      <c r="I89" s="339"/>
      <c r="J89" s="339"/>
      <c r="K89" s="339"/>
      <c r="L89" s="339"/>
      <c r="M89" s="339"/>
      <c r="N89" s="339"/>
      <c r="O89" s="339"/>
      <c r="P89" s="339"/>
      <c r="Q89" s="339"/>
      <c r="R89" s="339"/>
      <c r="S89" s="339"/>
      <c r="T89" s="339"/>
      <c r="U89" s="339"/>
      <c r="V89" s="339"/>
      <c r="W89" s="339"/>
      <c r="X89" s="339"/>
      <c r="Y89" s="339"/>
      <c r="Z89" s="339"/>
      <c r="AA89" s="339"/>
      <c r="AB89" s="339"/>
      <c r="AC89" s="339"/>
      <c r="AD89" s="339"/>
      <c r="AE89" s="339"/>
      <c r="AF89" s="339"/>
      <c r="AG89" s="339"/>
      <c r="AH89" s="339"/>
      <c r="AI89" s="339"/>
      <c r="AJ89" s="339"/>
      <c r="AK89" s="339"/>
      <c r="AL89" s="339"/>
      <c r="AM89" s="339"/>
      <c r="AN89" s="339"/>
      <c r="AO89" s="339"/>
    </row>
    <row r="90" spans="1:41" x14ac:dyDescent="0.25">
      <c r="A90" s="332"/>
      <c r="B90" s="337"/>
      <c r="C90" s="337"/>
      <c r="D90" s="337"/>
      <c r="E90" s="337"/>
      <c r="F90" s="337"/>
      <c r="G90" s="337"/>
      <c r="H90" s="337"/>
      <c r="I90" s="337"/>
      <c r="J90" s="337"/>
      <c r="K90" s="337"/>
      <c r="L90" s="337"/>
      <c r="M90" s="337"/>
      <c r="N90" s="337"/>
      <c r="O90" s="337"/>
      <c r="P90" s="337"/>
      <c r="Q90" s="337"/>
      <c r="R90" s="337"/>
      <c r="S90" s="337"/>
      <c r="T90" s="337"/>
      <c r="U90" s="337"/>
      <c r="V90" s="337"/>
      <c r="W90" s="337"/>
      <c r="X90" s="337"/>
      <c r="Y90" s="337"/>
      <c r="Z90" s="337"/>
      <c r="AA90" s="337"/>
      <c r="AB90" s="337"/>
      <c r="AC90" s="337"/>
      <c r="AD90" s="337"/>
      <c r="AE90" s="337"/>
      <c r="AF90" s="337"/>
      <c r="AG90" s="337"/>
      <c r="AH90" s="337"/>
      <c r="AI90" s="337"/>
      <c r="AJ90" s="337"/>
      <c r="AK90" s="337"/>
      <c r="AL90" s="337"/>
      <c r="AM90" s="337"/>
      <c r="AN90" s="337"/>
      <c r="AO90" s="337"/>
    </row>
    <row r="91" spans="1:41" x14ac:dyDescent="0.25">
      <c r="A91" s="331"/>
      <c r="B91" s="338"/>
      <c r="C91" s="338"/>
      <c r="D91" s="338"/>
      <c r="E91" s="338"/>
      <c r="F91" s="338"/>
      <c r="G91" s="338"/>
      <c r="H91" s="338"/>
      <c r="I91" s="338"/>
      <c r="J91" s="338"/>
      <c r="K91" s="338"/>
      <c r="L91" s="338"/>
      <c r="M91" s="338"/>
      <c r="N91" s="338"/>
      <c r="O91" s="338"/>
      <c r="P91" s="338"/>
      <c r="Q91" s="338"/>
      <c r="R91" s="338"/>
      <c r="S91" s="338"/>
      <c r="T91" s="338"/>
      <c r="U91" s="338"/>
      <c r="V91" s="338"/>
      <c r="W91" s="338"/>
      <c r="X91" s="338"/>
      <c r="Y91" s="338"/>
      <c r="Z91" s="338"/>
      <c r="AA91" s="338"/>
      <c r="AB91" s="338"/>
      <c r="AC91" s="338"/>
      <c r="AD91" s="338"/>
      <c r="AE91" s="338"/>
      <c r="AF91" s="338"/>
      <c r="AG91" s="338"/>
      <c r="AH91" s="338"/>
      <c r="AI91" s="338"/>
      <c r="AJ91" s="338"/>
      <c r="AK91" s="338"/>
      <c r="AL91" s="338"/>
      <c r="AM91" s="338"/>
      <c r="AN91" s="338"/>
      <c r="AO91" s="338"/>
    </row>
    <row r="92" spans="1:41" x14ac:dyDescent="0.25">
      <c r="A92" s="331"/>
      <c r="B92" s="329"/>
      <c r="C92" s="329"/>
      <c r="D92" s="329"/>
      <c r="E92" s="329"/>
      <c r="F92" s="329"/>
      <c r="G92" s="329"/>
      <c r="H92" s="329"/>
      <c r="I92" s="329"/>
      <c r="J92" s="1003"/>
      <c r="K92" s="1003"/>
      <c r="L92" s="1003"/>
      <c r="M92" s="1003"/>
      <c r="N92" s="1003"/>
      <c r="O92" s="1003"/>
      <c r="P92" s="1003"/>
      <c r="Q92" s="1003"/>
      <c r="R92" s="1003"/>
      <c r="S92" s="1003"/>
      <c r="T92" s="1003"/>
      <c r="U92" s="1003"/>
      <c r="V92" s="1003"/>
      <c r="W92" s="1003"/>
      <c r="X92" s="1003"/>
      <c r="Y92" s="1003"/>
      <c r="Z92" s="1003"/>
      <c r="AA92" s="1003"/>
      <c r="AB92" s="1003"/>
      <c r="AC92" s="1003"/>
      <c r="AD92" s="1003"/>
      <c r="AE92" s="1003"/>
      <c r="AF92" s="1003"/>
      <c r="AG92" s="1003"/>
      <c r="AH92" s="1003"/>
      <c r="AI92" s="1003"/>
      <c r="AJ92" s="1003"/>
      <c r="AK92" s="1003"/>
      <c r="AL92" s="1003"/>
      <c r="AM92" s="1003"/>
      <c r="AN92" s="1003"/>
      <c r="AO92" s="1003"/>
    </row>
    <row r="93" spans="1:41" x14ac:dyDescent="0.25">
      <c r="A93" s="331"/>
      <c r="B93" s="329"/>
      <c r="C93" s="329"/>
      <c r="D93" s="329"/>
      <c r="E93" s="329"/>
      <c r="F93" s="329"/>
      <c r="G93" s="329"/>
      <c r="H93" s="329"/>
      <c r="I93" s="329"/>
      <c r="J93" s="1003"/>
      <c r="K93" s="1003"/>
      <c r="L93" s="1003"/>
      <c r="M93" s="1003"/>
      <c r="N93" s="1003"/>
      <c r="O93" s="1003"/>
      <c r="P93" s="1003"/>
      <c r="Q93" s="1003"/>
      <c r="R93" s="1003"/>
      <c r="S93" s="1003"/>
      <c r="T93" s="1003"/>
      <c r="U93" s="1003"/>
      <c r="V93" s="1003"/>
      <c r="W93" s="1003"/>
      <c r="X93" s="1003"/>
      <c r="Y93" s="1003"/>
      <c r="Z93" s="1003"/>
      <c r="AA93" s="1003"/>
      <c r="AB93" s="1003"/>
      <c r="AC93" s="1003"/>
      <c r="AD93" s="1003"/>
      <c r="AE93" s="1003"/>
      <c r="AF93" s="1003"/>
      <c r="AG93" s="1003"/>
      <c r="AH93" s="1003"/>
      <c r="AI93" s="1003"/>
      <c r="AJ93" s="1003"/>
      <c r="AK93" s="1003"/>
      <c r="AL93" s="1003"/>
      <c r="AM93" s="1003"/>
      <c r="AN93" s="1003"/>
      <c r="AO93" s="1003"/>
    </row>
    <row r="94" spans="1:41" x14ac:dyDescent="0.25">
      <c r="A94" s="333"/>
      <c r="B94" s="334"/>
      <c r="C94" s="329"/>
      <c r="D94" s="329"/>
      <c r="E94" s="329"/>
      <c r="F94" s="329"/>
      <c r="G94" s="329"/>
      <c r="H94" s="329"/>
      <c r="I94" s="329"/>
      <c r="J94" s="1003"/>
      <c r="K94" s="1003"/>
      <c r="L94" s="1003"/>
      <c r="M94" s="1003"/>
      <c r="N94" s="1003"/>
      <c r="O94" s="1003"/>
      <c r="P94" s="1003"/>
      <c r="Q94" s="1003"/>
      <c r="R94" s="1003"/>
      <c r="S94" s="1003"/>
      <c r="T94" s="1003"/>
      <c r="U94" s="1003"/>
      <c r="V94" s="1003"/>
      <c r="W94" s="1003"/>
      <c r="X94" s="1003"/>
      <c r="Y94" s="1003"/>
      <c r="Z94" s="1003"/>
      <c r="AA94" s="1003"/>
      <c r="AB94" s="1003"/>
      <c r="AC94" s="1003"/>
      <c r="AD94" s="1003"/>
      <c r="AE94" s="1003"/>
      <c r="AF94" s="1003"/>
      <c r="AG94" s="1003"/>
      <c r="AH94" s="1003"/>
      <c r="AI94" s="1003"/>
      <c r="AJ94" s="1003"/>
      <c r="AK94" s="1003"/>
      <c r="AL94" s="1003"/>
      <c r="AM94" s="1003"/>
      <c r="AN94" s="1003"/>
      <c r="AO94" s="1003"/>
    </row>
    <row r="95" spans="1:41" x14ac:dyDescent="0.25">
      <c r="A95" s="331"/>
      <c r="B95" s="329"/>
      <c r="C95" s="329"/>
      <c r="D95" s="329"/>
      <c r="E95" s="329"/>
      <c r="F95" s="329"/>
      <c r="G95" s="329"/>
      <c r="H95" s="329"/>
      <c r="I95" s="329"/>
      <c r="J95" s="1003"/>
      <c r="K95" s="1003"/>
      <c r="L95" s="1003"/>
      <c r="M95" s="1003"/>
      <c r="N95" s="1003"/>
      <c r="O95" s="1003"/>
      <c r="P95" s="1003"/>
      <c r="Q95" s="1003"/>
      <c r="R95" s="1003"/>
      <c r="S95" s="1003"/>
      <c r="T95" s="1003"/>
      <c r="U95" s="1003"/>
      <c r="V95" s="1003"/>
      <c r="W95" s="1003"/>
      <c r="X95" s="1003"/>
      <c r="Y95" s="1003"/>
      <c r="Z95" s="1003"/>
      <c r="AA95" s="1003"/>
      <c r="AB95" s="1003"/>
      <c r="AC95" s="1003"/>
      <c r="AD95" s="1003"/>
      <c r="AE95" s="1003"/>
      <c r="AF95" s="1003"/>
      <c r="AG95" s="1003"/>
      <c r="AH95" s="1003"/>
      <c r="AI95" s="1003"/>
      <c r="AJ95" s="1003"/>
      <c r="AK95" s="1003"/>
      <c r="AL95" s="1003"/>
      <c r="AM95" s="1003"/>
      <c r="AN95" s="1003"/>
      <c r="AO95" s="1003"/>
    </row>
    <row r="96" spans="1:41" x14ac:dyDescent="0.25">
      <c r="A96" s="330"/>
      <c r="B96" s="338"/>
      <c r="C96" s="338"/>
      <c r="D96" s="338"/>
      <c r="E96" s="338"/>
      <c r="F96" s="338"/>
      <c r="G96" s="338"/>
      <c r="H96" s="338"/>
      <c r="I96" s="338"/>
      <c r="J96" s="338"/>
      <c r="K96" s="338"/>
      <c r="L96" s="338"/>
      <c r="M96" s="338"/>
      <c r="N96" s="338"/>
      <c r="O96" s="338"/>
      <c r="P96" s="338"/>
      <c r="Q96" s="338"/>
      <c r="R96" s="338"/>
      <c r="S96" s="338"/>
      <c r="T96" s="338"/>
      <c r="U96" s="338"/>
      <c r="V96" s="338"/>
      <c r="W96" s="338"/>
      <c r="X96" s="338"/>
      <c r="Y96" s="338"/>
      <c r="Z96" s="338"/>
      <c r="AA96" s="338"/>
      <c r="AB96" s="338"/>
      <c r="AC96" s="338"/>
      <c r="AD96" s="338"/>
      <c r="AE96" s="338"/>
      <c r="AF96" s="338"/>
      <c r="AG96" s="338"/>
      <c r="AH96" s="338"/>
      <c r="AI96" s="338"/>
      <c r="AJ96" s="338"/>
      <c r="AK96" s="338"/>
      <c r="AL96" s="338"/>
      <c r="AM96" s="338"/>
      <c r="AN96" s="1003"/>
      <c r="AO96" s="1003"/>
    </row>
    <row r="97" spans="1:41" x14ac:dyDescent="0.25">
      <c r="A97" s="331"/>
      <c r="B97" s="338"/>
      <c r="C97" s="338"/>
      <c r="D97" s="338"/>
      <c r="E97" s="338"/>
      <c r="F97" s="338"/>
      <c r="G97" s="338"/>
      <c r="H97" s="338"/>
      <c r="I97" s="338"/>
      <c r="J97" s="338"/>
      <c r="K97" s="338"/>
      <c r="L97" s="338"/>
      <c r="M97" s="338"/>
      <c r="N97" s="338"/>
      <c r="O97" s="338"/>
      <c r="P97" s="338"/>
      <c r="Q97" s="338"/>
      <c r="R97" s="338"/>
      <c r="S97" s="338"/>
      <c r="T97" s="338"/>
      <c r="U97" s="338"/>
      <c r="V97" s="338"/>
      <c r="W97" s="338"/>
      <c r="X97" s="338"/>
      <c r="Y97" s="338"/>
      <c r="Z97" s="338"/>
      <c r="AA97" s="338"/>
      <c r="AB97" s="338"/>
      <c r="AC97" s="338"/>
      <c r="AD97" s="338"/>
      <c r="AE97" s="338"/>
      <c r="AF97" s="338"/>
      <c r="AG97" s="338"/>
      <c r="AH97" s="338"/>
      <c r="AI97" s="338"/>
      <c r="AJ97" s="338"/>
      <c r="AK97" s="338"/>
      <c r="AL97" s="338"/>
      <c r="AM97" s="338"/>
      <c r="AN97" s="1003"/>
      <c r="AO97" s="1003"/>
    </row>
    <row r="98" spans="1:41" x14ac:dyDescent="0.25">
      <c r="A98" s="331"/>
      <c r="B98" s="339"/>
      <c r="C98" s="339"/>
      <c r="D98" s="339"/>
      <c r="E98" s="339"/>
      <c r="F98" s="339"/>
      <c r="G98" s="339"/>
      <c r="H98" s="339"/>
      <c r="I98" s="339"/>
      <c r="J98" s="339"/>
      <c r="K98" s="339"/>
      <c r="L98" s="339"/>
      <c r="M98" s="339"/>
      <c r="N98" s="339"/>
      <c r="O98" s="339"/>
      <c r="P98" s="339"/>
      <c r="Q98" s="339"/>
      <c r="R98" s="339"/>
      <c r="S98" s="339"/>
      <c r="T98" s="339"/>
      <c r="U98" s="339"/>
      <c r="V98" s="339"/>
      <c r="W98" s="339"/>
      <c r="X98" s="339"/>
      <c r="Y98" s="339"/>
      <c r="Z98" s="339"/>
      <c r="AA98" s="339"/>
      <c r="AB98" s="339"/>
      <c r="AC98" s="339"/>
      <c r="AD98" s="339"/>
      <c r="AE98" s="339"/>
      <c r="AF98" s="339"/>
      <c r="AG98" s="339"/>
      <c r="AH98" s="339"/>
      <c r="AI98" s="339"/>
      <c r="AJ98" s="339"/>
      <c r="AK98" s="339"/>
      <c r="AL98" s="339"/>
      <c r="AM98" s="339"/>
      <c r="AN98" s="1003"/>
      <c r="AO98" s="1003"/>
    </row>
    <row r="99" spans="1:41" x14ac:dyDescent="0.25">
      <c r="A99" s="332"/>
      <c r="B99" s="338"/>
      <c r="C99" s="338"/>
      <c r="D99" s="338"/>
      <c r="E99" s="338"/>
      <c r="F99" s="338"/>
      <c r="G99" s="338"/>
      <c r="H99" s="338"/>
      <c r="I99" s="338"/>
      <c r="J99" s="338"/>
      <c r="K99" s="338"/>
      <c r="L99" s="338"/>
      <c r="M99" s="338"/>
      <c r="N99" s="338"/>
      <c r="O99" s="338"/>
      <c r="P99" s="338"/>
      <c r="Q99" s="338"/>
      <c r="R99" s="338"/>
      <c r="S99" s="338"/>
      <c r="T99" s="338"/>
      <c r="U99" s="338"/>
      <c r="V99" s="338"/>
      <c r="W99" s="338"/>
      <c r="X99" s="338"/>
      <c r="Y99" s="338"/>
      <c r="Z99" s="338"/>
      <c r="AA99" s="338"/>
      <c r="AB99" s="338"/>
      <c r="AC99" s="338"/>
      <c r="AD99" s="338"/>
      <c r="AE99" s="338"/>
      <c r="AF99" s="338"/>
      <c r="AG99" s="338"/>
      <c r="AH99" s="338"/>
      <c r="AI99" s="338"/>
      <c r="AJ99" s="338"/>
      <c r="AK99" s="338"/>
      <c r="AL99" s="338"/>
      <c r="AM99" s="338"/>
      <c r="AN99" s="1003"/>
      <c r="AO99" s="1003"/>
    </row>
    <row r="100" spans="1:41" x14ac:dyDescent="0.25">
      <c r="A100" s="332"/>
      <c r="B100" s="339"/>
      <c r="C100" s="339"/>
      <c r="D100" s="339"/>
      <c r="E100" s="339"/>
      <c r="F100" s="339"/>
      <c r="G100" s="339"/>
      <c r="H100" s="339"/>
      <c r="I100" s="339"/>
      <c r="J100" s="339"/>
      <c r="K100" s="339"/>
      <c r="L100" s="339"/>
      <c r="M100" s="339"/>
      <c r="N100" s="339"/>
      <c r="O100" s="339"/>
      <c r="P100" s="339"/>
      <c r="Q100" s="339"/>
      <c r="R100" s="339"/>
      <c r="S100" s="339"/>
      <c r="T100" s="339"/>
      <c r="U100" s="339"/>
      <c r="V100" s="339"/>
      <c r="W100" s="339"/>
      <c r="X100" s="339"/>
      <c r="Y100" s="339"/>
      <c r="Z100" s="339"/>
      <c r="AA100" s="339"/>
      <c r="AB100" s="339"/>
      <c r="AC100" s="339"/>
      <c r="AD100" s="339"/>
      <c r="AE100" s="339"/>
      <c r="AF100" s="339"/>
      <c r="AG100" s="339"/>
      <c r="AH100" s="339"/>
      <c r="AI100" s="339"/>
      <c r="AJ100" s="339"/>
      <c r="AK100" s="339"/>
      <c r="AL100" s="339"/>
      <c r="AM100" s="339"/>
      <c r="AN100" s="1003"/>
      <c r="AO100" s="1003"/>
    </row>
    <row r="101" spans="1:41" x14ac:dyDescent="0.25">
      <c r="A101" s="332"/>
      <c r="B101" s="338"/>
      <c r="C101" s="338"/>
      <c r="D101" s="338"/>
      <c r="E101" s="338"/>
      <c r="F101" s="338"/>
      <c r="G101" s="338"/>
      <c r="H101" s="338"/>
      <c r="I101" s="338"/>
      <c r="J101" s="338"/>
      <c r="K101" s="338"/>
      <c r="L101" s="338"/>
      <c r="M101" s="338"/>
      <c r="N101" s="338"/>
      <c r="O101" s="338"/>
      <c r="P101" s="338"/>
      <c r="Q101" s="338"/>
      <c r="R101" s="338"/>
      <c r="S101" s="338"/>
      <c r="T101" s="338"/>
      <c r="U101" s="338"/>
      <c r="V101" s="338"/>
      <c r="W101" s="338"/>
      <c r="X101" s="338"/>
      <c r="Y101" s="338"/>
      <c r="Z101" s="338"/>
      <c r="AA101" s="338"/>
      <c r="AB101" s="338"/>
      <c r="AC101" s="338"/>
      <c r="AD101" s="338"/>
      <c r="AE101" s="338"/>
      <c r="AF101" s="338"/>
      <c r="AG101" s="338"/>
      <c r="AH101" s="338"/>
      <c r="AI101" s="338"/>
      <c r="AJ101" s="338"/>
      <c r="AK101" s="338"/>
      <c r="AL101" s="338"/>
      <c r="AM101" s="338"/>
      <c r="AN101" s="1003"/>
      <c r="AO101" s="1003"/>
    </row>
    <row r="102" spans="1:41" x14ac:dyDescent="0.25">
      <c r="A102" s="332"/>
      <c r="B102" s="341"/>
      <c r="C102" s="338"/>
      <c r="D102" s="338"/>
      <c r="E102" s="338"/>
      <c r="F102" s="338"/>
      <c r="G102" s="338"/>
      <c r="H102" s="338"/>
      <c r="I102" s="338"/>
      <c r="J102" s="338"/>
      <c r="K102" s="338"/>
      <c r="L102" s="338"/>
      <c r="M102" s="338"/>
      <c r="N102" s="338"/>
      <c r="O102" s="338"/>
      <c r="P102" s="338"/>
      <c r="Q102" s="338"/>
      <c r="R102" s="338"/>
      <c r="S102" s="338"/>
      <c r="T102" s="338"/>
      <c r="U102" s="338"/>
      <c r="V102" s="338"/>
      <c r="W102" s="338"/>
      <c r="X102" s="338"/>
      <c r="Y102" s="338"/>
      <c r="Z102" s="338"/>
      <c r="AA102" s="338"/>
      <c r="AB102" s="338"/>
      <c r="AC102" s="338"/>
      <c r="AD102" s="338"/>
      <c r="AE102" s="338"/>
      <c r="AF102" s="338"/>
      <c r="AG102" s="338"/>
      <c r="AH102" s="338"/>
      <c r="AI102" s="338"/>
      <c r="AJ102" s="338"/>
      <c r="AK102" s="338"/>
      <c r="AL102" s="338"/>
      <c r="AM102" s="338"/>
      <c r="AN102" s="1003"/>
      <c r="AO102" s="1003"/>
    </row>
    <row r="103" spans="1:41" x14ac:dyDescent="0.25">
      <c r="A103" s="332"/>
      <c r="B103" s="341"/>
      <c r="C103" s="338"/>
      <c r="D103" s="338"/>
      <c r="E103" s="338"/>
      <c r="F103" s="338"/>
      <c r="G103" s="338"/>
      <c r="H103" s="338"/>
      <c r="I103" s="338"/>
      <c r="J103" s="338"/>
      <c r="K103" s="338"/>
      <c r="L103" s="338"/>
      <c r="M103" s="338"/>
      <c r="N103" s="338"/>
      <c r="O103" s="338"/>
      <c r="P103" s="338"/>
      <c r="Q103" s="338"/>
      <c r="R103" s="338"/>
      <c r="S103" s="338"/>
      <c r="T103" s="338"/>
      <c r="U103" s="338"/>
      <c r="V103" s="338"/>
      <c r="W103" s="338"/>
      <c r="X103" s="338"/>
      <c r="Y103" s="338"/>
      <c r="Z103" s="338"/>
      <c r="AA103" s="338"/>
      <c r="AB103" s="338"/>
      <c r="AC103" s="338"/>
      <c r="AD103" s="338"/>
      <c r="AE103" s="338"/>
      <c r="AF103" s="338"/>
      <c r="AG103" s="338"/>
      <c r="AH103" s="338"/>
      <c r="AI103" s="338"/>
      <c r="AJ103" s="338"/>
      <c r="AK103" s="338"/>
      <c r="AL103" s="338"/>
      <c r="AM103" s="338"/>
      <c r="AN103" s="1003"/>
      <c r="AO103" s="1003"/>
    </row>
    <row r="104" spans="1:41" x14ac:dyDescent="0.25">
      <c r="A104" s="332"/>
      <c r="B104" s="339"/>
      <c r="C104" s="339"/>
      <c r="D104" s="339"/>
      <c r="E104" s="339"/>
      <c r="F104" s="339"/>
      <c r="G104" s="339"/>
      <c r="H104" s="339"/>
      <c r="I104" s="339"/>
      <c r="J104" s="339"/>
      <c r="K104" s="339"/>
      <c r="L104" s="339"/>
      <c r="M104" s="339"/>
      <c r="N104" s="339"/>
      <c r="O104" s="339"/>
      <c r="P104" s="339"/>
      <c r="Q104" s="339"/>
      <c r="R104" s="339"/>
      <c r="S104" s="339"/>
      <c r="T104" s="339"/>
      <c r="U104" s="339"/>
      <c r="V104" s="339"/>
      <c r="W104" s="339"/>
      <c r="X104" s="339"/>
      <c r="Y104" s="339"/>
      <c r="Z104" s="339"/>
      <c r="AA104" s="339"/>
      <c r="AB104" s="339"/>
      <c r="AC104" s="339"/>
      <c r="AD104" s="339"/>
      <c r="AE104" s="339"/>
      <c r="AF104" s="339"/>
      <c r="AG104" s="339"/>
      <c r="AH104" s="339"/>
      <c r="AI104" s="339"/>
      <c r="AJ104" s="339"/>
      <c r="AK104" s="339"/>
      <c r="AL104" s="339"/>
      <c r="AM104" s="339"/>
      <c r="AN104" s="1003"/>
      <c r="AO104" s="1003"/>
    </row>
    <row r="105" spans="1:41" x14ac:dyDescent="0.25">
      <c r="A105" s="332"/>
      <c r="B105" s="338"/>
      <c r="C105" s="338"/>
      <c r="D105" s="338"/>
      <c r="E105" s="338"/>
      <c r="F105" s="338"/>
      <c r="G105" s="338"/>
      <c r="H105" s="338"/>
      <c r="I105" s="338"/>
      <c r="J105" s="338"/>
      <c r="K105" s="338"/>
      <c r="L105" s="338"/>
      <c r="M105" s="338"/>
      <c r="N105" s="338"/>
      <c r="O105" s="338"/>
      <c r="P105" s="338"/>
      <c r="Q105" s="338"/>
      <c r="R105" s="338"/>
      <c r="S105" s="338"/>
      <c r="T105" s="338"/>
      <c r="U105" s="338"/>
      <c r="V105" s="338"/>
      <c r="W105" s="338"/>
      <c r="X105" s="338"/>
      <c r="Y105" s="338"/>
      <c r="Z105" s="338"/>
      <c r="AA105" s="338"/>
      <c r="AB105" s="338"/>
      <c r="AC105" s="338"/>
      <c r="AD105" s="338"/>
      <c r="AE105" s="338"/>
      <c r="AF105" s="338"/>
      <c r="AG105" s="338"/>
      <c r="AH105" s="338"/>
      <c r="AI105" s="338"/>
      <c r="AJ105" s="338"/>
      <c r="AK105" s="338"/>
      <c r="AL105" s="338"/>
      <c r="AM105" s="338"/>
      <c r="AN105" s="1003"/>
      <c r="AO105" s="1003"/>
    </row>
    <row r="106" spans="1:41" x14ac:dyDescent="0.25">
      <c r="A106" s="331"/>
      <c r="B106" s="338"/>
      <c r="C106" s="338"/>
      <c r="D106" s="338"/>
      <c r="E106" s="338"/>
      <c r="F106" s="338"/>
      <c r="G106" s="338"/>
      <c r="H106" s="338"/>
      <c r="I106" s="338"/>
      <c r="J106" s="338"/>
      <c r="K106" s="338"/>
      <c r="L106" s="338"/>
      <c r="M106" s="338"/>
      <c r="N106" s="338"/>
      <c r="O106" s="338"/>
      <c r="P106" s="338"/>
      <c r="Q106" s="338"/>
      <c r="R106" s="338"/>
      <c r="S106" s="338"/>
      <c r="T106" s="338"/>
      <c r="U106" s="338"/>
      <c r="V106" s="338"/>
      <c r="W106" s="338"/>
      <c r="X106" s="338"/>
      <c r="Y106" s="338"/>
      <c r="Z106" s="338"/>
      <c r="AA106" s="338"/>
      <c r="AB106" s="338"/>
      <c r="AC106" s="338"/>
      <c r="AD106" s="338"/>
      <c r="AE106" s="338"/>
      <c r="AF106" s="338"/>
      <c r="AG106" s="338"/>
      <c r="AH106" s="338"/>
      <c r="AI106" s="338"/>
      <c r="AJ106" s="338"/>
      <c r="AK106" s="338"/>
      <c r="AL106" s="338"/>
      <c r="AM106" s="338"/>
      <c r="AN106" s="1003"/>
      <c r="AO106" s="1003"/>
    </row>
    <row r="107" spans="1:41" x14ac:dyDescent="0.25">
      <c r="A107" s="331"/>
      <c r="B107" s="338"/>
      <c r="C107" s="338"/>
      <c r="D107" s="338"/>
      <c r="E107" s="338"/>
      <c r="F107" s="338"/>
      <c r="G107" s="338"/>
      <c r="H107" s="338"/>
      <c r="I107" s="338"/>
      <c r="J107" s="338"/>
      <c r="K107" s="338"/>
      <c r="L107" s="338"/>
      <c r="M107" s="338"/>
      <c r="N107" s="338"/>
      <c r="O107" s="338"/>
      <c r="P107" s="338"/>
      <c r="Q107" s="338"/>
      <c r="R107" s="338"/>
      <c r="S107" s="338"/>
      <c r="T107" s="338"/>
      <c r="U107" s="338"/>
      <c r="V107" s="338"/>
      <c r="W107" s="338"/>
      <c r="X107" s="338"/>
      <c r="Y107" s="338"/>
      <c r="Z107" s="338"/>
      <c r="AA107" s="338"/>
      <c r="AB107" s="338"/>
      <c r="AC107" s="338"/>
      <c r="AD107" s="338"/>
      <c r="AE107" s="338"/>
      <c r="AF107" s="338"/>
      <c r="AG107" s="338"/>
      <c r="AH107" s="338"/>
      <c r="AI107" s="338"/>
      <c r="AJ107" s="338"/>
      <c r="AK107" s="338"/>
      <c r="AL107" s="338"/>
      <c r="AM107" s="338"/>
      <c r="AN107" s="1003"/>
      <c r="AO107" s="1003"/>
    </row>
    <row r="108" spans="1:41" x14ac:dyDescent="0.25">
      <c r="A108" s="331"/>
      <c r="B108" s="338"/>
      <c r="C108" s="338"/>
      <c r="D108" s="338"/>
      <c r="E108" s="338"/>
      <c r="F108" s="338"/>
      <c r="G108" s="338"/>
      <c r="H108" s="338"/>
      <c r="I108" s="338"/>
      <c r="J108" s="338"/>
      <c r="K108" s="338"/>
      <c r="L108" s="338"/>
      <c r="M108" s="338"/>
      <c r="N108" s="338"/>
      <c r="O108" s="338"/>
      <c r="P108" s="338"/>
      <c r="Q108" s="338"/>
      <c r="R108" s="338"/>
      <c r="S108" s="338"/>
      <c r="T108" s="338"/>
      <c r="U108" s="338"/>
      <c r="V108" s="338"/>
      <c r="W108" s="338"/>
      <c r="X108" s="338"/>
      <c r="Y108" s="338"/>
      <c r="Z108" s="338"/>
      <c r="AA108" s="338"/>
      <c r="AB108" s="338"/>
      <c r="AC108" s="338"/>
      <c r="AD108" s="338"/>
      <c r="AE108" s="338"/>
      <c r="AF108" s="338"/>
      <c r="AG108" s="338"/>
      <c r="AH108" s="338"/>
      <c r="AI108" s="338"/>
      <c r="AJ108" s="338"/>
      <c r="AK108" s="338"/>
      <c r="AL108" s="338"/>
      <c r="AM108" s="338"/>
      <c r="AN108" s="1003"/>
      <c r="AO108" s="1003"/>
    </row>
    <row r="109" spans="1:41" x14ac:dyDescent="0.25">
      <c r="A109" s="331"/>
      <c r="B109" s="338"/>
      <c r="C109" s="338"/>
      <c r="D109" s="338"/>
      <c r="E109" s="338"/>
      <c r="F109" s="338"/>
      <c r="G109" s="338"/>
      <c r="H109" s="338"/>
      <c r="I109" s="338"/>
      <c r="J109" s="338"/>
      <c r="K109" s="338"/>
      <c r="L109" s="338"/>
      <c r="M109" s="338"/>
      <c r="N109" s="338"/>
      <c r="O109" s="338"/>
      <c r="P109" s="338"/>
      <c r="Q109" s="338"/>
      <c r="R109" s="338"/>
      <c r="S109" s="338"/>
      <c r="T109" s="338"/>
      <c r="U109" s="338"/>
      <c r="V109" s="338"/>
      <c r="W109" s="338"/>
      <c r="X109" s="338"/>
      <c r="Y109" s="338"/>
      <c r="Z109" s="338"/>
      <c r="AA109" s="338"/>
      <c r="AB109" s="338"/>
      <c r="AC109" s="338"/>
      <c r="AD109" s="338"/>
      <c r="AE109" s="338"/>
      <c r="AF109" s="338"/>
      <c r="AG109" s="338"/>
      <c r="AH109" s="338"/>
      <c r="AI109" s="338"/>
      <c r="AJ109" s="338"/>
      <c r="AK109" s="338"/>
      <c r="AL109" s="338"/>
      <c r="AM109" s="338"/>
      <c r="AN109" s="1003"/>
      <c r="AO109" s="1003"/>
    </row>
    <row r="110" spans="1:41" x14ac:dyDescent="0.25">
      <c r="A110" s="331"/>
      <c r="B110" s="338"/>
      <c r="C110" s="338"/>
      <c r="D110" s="338"/>
      <c r="E110" s="338"/>
      <c r="F110" s="338"/>
      <c r="G110" s="338"/>
      <c r="H110" s="338"/>
      <c r="I110" s="338"/>
      <c r="J110" s="338"/>
      <c r="K110" s="338"/>
      <c r="L110" s="338"/>
      <c r="M110" s="338"/>
      <c r="N110" s="338"/>
      <c r="O110" s="338"/>
      <c r="P110" s="338"/>
      <c r="Q110" s="338"/>
      <c r="R110" s="338"/>
      <c r="S110" s="338"/>
      <c r="T110" s="338"/>
      <c r="U110" s="338"/>
      <c r="V110" s="338"/>
      <c r="W110" s="338"/>
      <c r="X110" s="338"/>
      <c r="Y110" s="338"/>
      <c r="Z110" s="338"/>
      <c r="AA110" s="338"/>
      <c r="AB110" s="338"/>
      <c r="AC110" s="338"/>
      <c r="AD110" s="338"/>
      <c r="AE110" s="338"/>
      <c r="AF110" s="338"/>
      <c r="AG110" s="338"/>
      <c r="AH110" s="338"/>
      <c r="AI110" s="338"/>
      <c r="AJ110" s="338"/>
      <c r="AK110" s="338"/>
      <c r="AL110" s="338"/>
      <c r="AM110" s="338"/>
      <c r="AN110" s="1003"/>
      <c r="AO110" s="1003"/>
    </row>
    <row r="111" spans="1:41" x14ac:dyDescent="0.25">
      <c r="A111" s="331"/>
      <c r="B111" s="339"/>
      <c r="C111" s="339"/>
      <c r="D111" s="339"/>
      <c r="E111" s="339"/>
      <c r="F111" s="339"/>
      <c r="G111" s="339"/>
      <c r="H111" s="339"/>
      <c r="I111" s="339"/>
      <c r="J111" s="339"/>
      <c r="K111" s="339"/>
      <c r="L111" s="339"/>
      <c r="M111" s="339"/>
      <c r="N111" s="339"/>
      <c r="O111" s="339"/>
      <c r="P111" s="339"/>
      <c r="Q111" s="339"/>
      <c r="R111" s="339"/>
      <c r="S111" s="339"/>
      <c r="T111" s="339"/>
      <c r="U111" s="339"/>
      <c r="V111" s="339"/>
      <c r="W111" s="339"/>
      <c r="X111" s="339"/>
      <c r="Y111" s="339"/>
      <c r="Z111" s="339"/>
      <c r="AA111" s="339"/>
      <c r="AB111" s="339"/>
      <c r="AC111" s="339"/>
      <c r="AD111" s="339"/>
      <c r="AE111" s="339"/>
      <c r="AF111" s="339"/>
      <c r="AG111" s="339"/>
      <c r="AH111" s="339"/>
      <c r="AI111" s="339"/>
      <c r="AJ111" s="339"/>
      <c r="AK111" s="339"/>
      <c r="AL111" s="339"/>
      <c r="AM111" s="339"/>
      <c r="AN111" s="1003"/>
      <c r="AO111" s="1003"/>
    </row>
    <row r="112" spans="1:41" x14ac:dyDescent="0.25">
      <c r="A112" s="332"/>
      <c r="B112" s="338"/>
      <c r="C112" s="338"/>
      <c r="D112" s="338"/>
      <c r="E112" s="338"/>
      <c r="F112" s="338"/>
      <c r="G112" s="338"/>
      <c r="H112" s="338"/>
      <c r="I112" s="338"/>
      <c r="J112" s="338"/>
      <c r="K112" s="338"/>
      <c r="L112" s="338"/>
      <c r="M112" s="338"/>
      <c r="N112" s="338"/>
      <c r="O112" s="338"/>
      <c r="P112" s="338"/>
      <c r="Q112" s="338"/>
      <c r="R112" s="338"/>
      <c r="S112" s="338"/>
      <c r="T112" s="338"/>
      <c r="U112" s="338"/>
      <c r="V112" s="338"/>
      <c r="W112" s="338"/>
      <c r="X112" s="338"/>
      <c r="Y112" s="338"/>
      <c r="Z112" s="338"/>
      <c r="AA112" s="338"/>
      <c r="AB112" s="338"/>
      <c r="AC112" s="338"/>
      <c r="AD112" s="338"/>
      <c r="AE112" s="338"/>
      <c r="AF112" s="338"/>
      <c r="AG112" s="338"/>
      <c r="AH112" s="338"/>
      <c r="AI112" s="338"/>
      <c r="AJ112" s="338"/>
      <c r="AK112" s="338"/>
      <c r="AL112" s="338"/>
      <c r="AM112" s="338"/>
      <c r="AN112" s="1003"/>
      <c r="AO112" s="1003"/>
    </row>
    <row r="113" spans="1:41" x14ac:dyDescent="0.25">
      <c r="A113" s="331"/>
      <c r="B113" s="338"/>
      <c r="C113" s="338"/>
      <c r="D113" s="338"/>
      <c r="E113" s="338"/>
      <c r="F113" s="338"/>
      <c r="G113" s="338"/>
      <c r="H113" s="338"/>
      <c r="I113" s="338"/>
      <c r="J113" s="338"/>
      <c r="K113" s="338"/>
      <c r="L113" s="338"/>
      <c r="M113" s="338"/>
      <c r="N113" s="338"/>
      <c r="O113" s="338"/>
      <c r="P113" s="338"/>
      <c r="Q113" s="338"/>
      <c r="R113" s="338"/>
      <c r="S113" s="338"/>
      <c r="T113" s="338"/>
      <c r="U113" s="338"/>
      <c r="V113" s="338"/>
      <c r="W113" s="338"/>
      <c r="X113" s="338"/>
      <c r="Y113" s="338"/>
      <c r="Z113" s="338"/>
      <c r="AA113" s="338"/>
      <c r="AB113" s="338"/>
      <c r="AC113" s="338"/>
      <c r="AD113" s="338"/>
      <c r="AE113" s="338"/>
      <c r="AF113" s="338"/>
      <c r="AG113" s="338"/>
      <c r="AH113" s="338"/>
      <c r="AI113" s="338"/>
      <c r="AJ113" s="338"/>
      <c r="AK113" s="338"/>
      <c r="AL113" s="338"/>
      <c r="AM113" s="338"/>
      <c r="AN113" s="1003"/>
      <c r="AO113" s="1003"/>
    </row>
    <row r="114" spans="1:41" x14ac:dyDescent="0.25">
      <c r="A114" s="335"/>
      <c r="B114" s="342"/>
      <c r="C114" s="342"/>
      <c r="D114" s="342"/>
      <c r="E114" s="342"/>
      <c r="F114" s="342"/>
      <c r="G114" s="342"/>
      <c r="H114" s="342"/>
      <c r="I114" s="342"/>
      <c r="J114" s="342"/>
      <c r="K114" s="342"/>
      <c r="L114" s="342"/>
      <c r="M114" s="342"/>
      <c r="N114" s="342"/>
      <c r="O114" s="342"/>
      <c r="P114" s="342"/>
      <c r="Q114" s="342"/>
      <c r="R114" s="342"/>
      <c r="S114" s="342"/>
      <c r="T114" s="342"/>
      <c r="U114" s="342"/>
      <c r="V114" s="342"/>
      <c r="W114" s="342"/>
      <c r="X114" s="342"/>
      <c r="Y114" s="342"/>
      <c r="Z114" s="342"/>
      <c r="AA114" s="342"/>
      <c r="AB114" s="342"/>
      <c r="AC114" s="342"/>
      <c r="AD114" s="342"/>
      <c r="AE114" s="342"/>
      <c r="AF114" s="342"/>
      <c r="AG114" s="342"/>
      <c r="AH114" s="342"/>
      <c r="AI114" s="342"/>
      <c r="AJ114" s="342"/>
      <c r="AK114" s="342"/>
      <c r="AL114" s="342"/>
      <c r="AM114" s="342"/>
      <c r="AN114" s="1003"/>
      <c r="AO114" s="1003"/>
    </row>
    <row r="115" spans="1:41" x14ac:dyDescent="0.25">
      <c r="A115" s="335"/>
      <c r="B115" s="342"/>
      <c r="C115" s="342"/>
      <c r="D115" s="342"/>
      <c r="E115" s="342"/>
      <c r="F115" s="342"/>
      <c r="G115" s="342"/>
      <c r="H115" s="342"/>
      <c r="I115" s="342"/>
      <c r="J115" s="342"/>
      <c r="K115" s="342"/>
      <c r="L115" s="342"/>
      <c r="M115" s="342"/>
      <c r="N115" s="342"/>
      <c r="O115" s="342"/>
      <c r="P115" s="342"/>
      <c r="Q115" s="342"/>
      <c r="R115" s="342"/>
      <c r="S115" s="342"/>
      <c r="T115" s="342"/>
      <c r="U115" s="342"/>
      <c r="V115" s="342"/>
      <c r="W115" s="342"/>
      <c r="X115" s="342"/>
      <c r="Y115" s="342"/>
      <c r="Z115" s="342"/>
      <c r="AA115" s="342"/>
      <c r="AB115" s="342"/>
      <c r="AC115" s="342"/>
      <c r="AD115" s="342"/>
      <c r="AE115" s="342"/>
      <c r="AF115" s="342"/>
      <c r="AG115" s="342"/>
      <c r="AH115" s="342"/>
      <c r="AI115" s="342"/>
      <c r="AJ115" s="342"/>
      <c r="AK115" s="342"/>
      <c r="AL115" s="342"/>
      <c r="AM115" s="342"/>
      <c r="AN115" s="1003"/>
      <c r="AO115" s="1003"/>
    </row>
  </sheetData>
  <sheetProtection algorithmName="SHA-512" hashValue="B4qwVZU/yobuHhdYRMDBJedU+dtcAnhD28vD07ZIug/JWRnDU7uAcmKpiLg50pK+EmP9WE//RM+RcV7IMiuNRg==" saltValue="MvfiFVZIBGZe+OOYbylxDw==" spinCount="100000" sheet="1" objects="1" scenarios="1"/>
  <mergeCells count="119">
    <mergeCell ref="B56:AO56"/>
    <mergeCell ref="B57:AO57"/>
    <mergeCell ref="H49:N50"/>
    <mergeCell ref="O49:AA50"/>
    <mergeCell ref="AB49:AH49"/>
    <mergeCell ref="AI49:AO49"/>
    <mergeCell ref="B54:AO54"/>
    <mergeCell ref="B55:AO55"/>
    <mergeCell ref="A45:D45"/>
    <mergeCell ref="E45:T45"/>
    <mergeCell ref="U45:X45"/>
    <mergeCell ref="Y45:AO45"/>
    <mergeCell ref="I46:U46"/>
    <mergeCell ref="A48:G48"/>
    <mergeCell ref="H48:N48"/>
    <mergeCell ref="O48:AA48"/>
    <mergeCell ref="AB48:AH48"/>
    <mergeCell ref="AI48:AO48"/>
    <mergeCell ref="A43:D43"/>
    <mergeCell ref="E43:T43"/>
    <mergeCell ref="U43:X43"/>
    <mergeCell ref="Y43:AO43"/>
    <mergeCell ref="A44:D44"/>
    <mergeCell ref="E44:T44"/>
    <mergeCell ref="U44:X44"/>
    <mergeCell ref="Y44:AO44"/>
    <mergeCell ref="A41:D41"/>
    <mergeCell ref="E41:T41"/>
    <mergeCell ref="U41:X41"/>
    <mergeCell ref="Y41:AO41"/>
    <mergeCell ref="A42:D42"/>
    <mergeCell ref="E42:T42"/>
    <mergeCell ref="U42:X42"/>
    <mergeCell ref="Y42:AO42"/>
    <mergeCell ref="A39:D39"/>
    <mergeCell ref="E39:T39"/>
    <mergeCell ref="U39:X39"/>
    <mergeCell ref="Y39:AO39"/>
    <mergeCell ref="A40:D40"/>
    <mergeCell ref="E40:T40"/>
    <mergeCell ref="U40:X40"/>
    <mergeCell ref="Y40:AO40"/>
    <mergeCell ref="A37:D37"/>
    <mergeCell ref="E37:T37"/>
    <mergeCell ref="U37:X37"/>
    <mergeCell ref="Y37:AO37"/>
    <mergeCell ref="A38:D38"/>
    <mergeCell ref="E38:T38"/>
    <mergeCell ref="U38:X38"/>
    <mergeCell ref="Y38:AO38"/>
    <mergeCell ref="A35:D35"/>
    <mergeCell ref="E35:T35"/>
    <mergeCell ref="U35:X35"/>
    <mergeCell ref="Y35:AO35"/>
    <mergeCell ref="A36:D36"/>
    <mergeCell ref="E36:T36"/>
    <mergeCell ref="U36:X36"/>
    <mergeCell ref="Y36:AO36"/>
    <mergeCell ref="A33:D33"/>
    <mergeCell ref="E33:T33"/>
    <mergeCell ref="U33:X33"/>
    <mergeCell ref="Y33:AO33"/>
    <mergeCell ref="A34:D34"/>
    <mergeCell ref="E34:T34"/>
    <mergeCell ref="U34:X34"/>
    <mergeCell ref="Y34:AO34"/>
    <mergeCell ref="A31:D31"/>
    <mergeCell ref="E31:T31"/>
    <mergeCell ref="U31:X31"/>
    <mergeCell ref="Y31:AO31"/>
    <mergeCell ref="A32:D32"/>
    <mergeCell ref="E32:T32"/>
    <mergeCell ref="U32:X32"/>
    <mergeCell ref="Y32:AO32"/>
    <mergeCell ref="A29:D29"/>
    <mergeCell ref="E29:T29"/>
    <mergeCell ref="U29:X29"/>
    <mergeCell ref="Y29:AO29"/>
    <mergeCell ref="A30:D30"/>
    <mergeCell ref="E30:T30"/>
    <mergeCell ref="U30:X30"/>
    <mergeCell ref="Y30:AO30"/>
    <mergeCell ref="AH6:AO6"/>
    <mergeCell ref="C21:AO21"/>
    <mergeCell ref="C23:AO24"/>
    <mergeCell ref="A25:D28"/>
    <mergeCell ref="E25:T28"/>
    <mergeCell ref="U25:X28"/>
    <mergeCell ref="Y25:AO28"/>
    <mergeCell ref="C14:AB14"/>
    <mergeCell ref="AC14:AL14"/>
    <mergeCell ref="AM14:AO14"/>
    <mergeCell ref="C15:AH15"/>
    <mergeCell ref="AI15:AM15"/>
    <mergeCell ref="C19:N19"/>
    <mergeCell ref="A58:AO59"/>
    <mergeCell ref="D3:G3"/>
    <mergeCell ref="AH3:AO3"/>
    <mergeCell ref="A4:G4"/>
    <mergeCell ref="AH4:AO4"/>
    <mergeCell ref="A2:G2"/>
    <mergeCell ref="H2:J2"/>
    <mergeCell ref="L2:Q2"/>
    <mergeCell ref="R2:V2"/>
    <mergeCell ref="W2:AA2"/>
    <mergeCell ref="AH2:AO2"/>
    <mergeCell ref="I3:AG4"/>
    <mergeCell ref="A8:G8"/>
    <mergeCell ref="H8:AI8"/>
    <mergeCell ref="A9:G9"/>
    <mergeCell ref="H9:K9"/>
    <mergeCell ref="L9:N9"/>
    <mergeCell ref="O9:Z9"/>
    <mergeCell ref="AA9:AI9"/>
    <mergeCell ref="A5:G5"/>
    <mergeCell ref="M5:AG5"/>
    <mergeCell ref="AH5:AO5"/>
    <mergeCell ref="B6:G6"/>
    <mergeCell ref="M6:AG6"/>
  </mergeCells>
  <conditionalFormatting sqref="A60:AO115">
    <cfRule type="expression" dxfId="295" priority="7" stopIfTrue="1">
      <formula>langue="nl"</formula>
    </cfRule>
  </conditionalFormatting>
  <conditionalFormatting sqref="O51:W53 Y51:AA53 O48:O49">
    <cfRule type="expression" dxfId="294" priority="5" stopIfTrue="1">
      <formula>langue="nl"</formula>
    </cfRule>
  </conditionalFormatting>
  <conditionalFormatting sqref="AB48:AB49 AB154:AB155">
    <cfRule type="expression" dxfId="293" priority="6" stopIfTrue="1">
      <formula>langue="nl"</formula>
    </cfRule>
  </conditionalFormatting>
  <conditionalFormatting sqref="R2 L2 W2">
    <cfRule type="expression" dxfId="292" priority="4" stopIfTrue="1">
      <formula>L2&lt;&gt;TypeChantier</formula>
    </cfRule>
  </conditionalFormatting>
  <conditionalFormatting sqref="A58">
    <cfRule type="expression" dxfId="291" priority="1" stopIfTrue="1">
      <formula>langue="nl"</formula>
    </cfRule>
  </conditionalFormatting>
  <dataValidations count="1">
    <dataValidation type="list" allowBlank="1" showInputMessage="1" showErrorMessage="1" sqref="AR2" xr:uid="{00000000-0002-0000-1800-000000000000}">
      <formula1>"FR,NL"</formula1>
    </dataValidation>
  </dataValidations>
  <printOptions horizontalCentered="1" verticalCentered="1"/>
  <pageMargins left="0.19685039370078741" right="0.19685039370078741" top="0.98425196850393704" bottom="0.98425196850393704" header="0.51181102362204722" footer="0.51181102362204722"/>
  <pageSetup paperSize="9" fitToHeight="0" orientation="portrait" r:id="rId1"/>
  <headerFooter alignWithMargins="0"/>
  <rowBreaks count="1" manualBreakCount="1">
    <brk id="60" max="40" man="1"/>
  </rowBreaks>
  <ignoredErrors>
    <ignoredError sqref="I46" unlockedFormula="1"/>
  </ignoredErrors>
  <drawing r:id="rId2"/>
  <legacyDrawing r:id="rId3"/>
  <oleObjects>
    <mc:AlternateContent xmlns:mc="http://schemas.openxmlformats.org/markup-compatibility/2006">
      <mc:Choice Requires="x14">
        <oleObject progId="Document" shapeId="53254" r:id="rId4">
          <objectPr defaultSize="0" autoPict="0" r:id="rId5">
            <anchor moveWithCells="1">
              <from>
                <xdr:col>0</xdr:col>
                <xdr:colOff>160020</xdr:colOff>
                <xdr:row>60</xdr:row>
                <xdr:rowOff>30480</xdr:rowOff>
              </from>
              <to>
                <xdr:col>40</xdr:col>
                <xdr:colOff>83820</xdr:colOff>
                <xdr:row>119</xdr:row>
                <xdr:rowOff>15240</xdr:rowOff>
              </to>
            </anchor>
          </objectPr>
        </oleObject>
      </mc:Choice>
      <mc:Fallback>
        <oleObject progId="Document" shapeId="53254" r:id="rId4"/>
      </mc:Fallback>
    </mc:AlternateContent>
  </oleObject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CC115"/>
  <sheetViews>
    <sheetView topLeftCell="A33" zoomScaleNormal="100" workbookViewId="0">
      <selection activeCell="AS56" sqref="AS56"/>
    </sheetView>
  </sheetViews>
  <sheetFormatPr baseColWidth="10" defaultColWidth="11.44140625" defaultRowHeight="13.2" x14ac:dyDescent="0.25"/>
  <cols>
    <col min="1" max="41" width="2.44140625" style="917" customWidth="1"/>
    <col min="42" max="42" width="9.44140625" style="917" customWidth="1"/>
    <col min="43" max="43" width="7.5546875" style="175" customWidth="1"/>
    <col min="44" max="44" width="4.5546875" style="175" customWidth="1"/>
    <col min="45" max="45" width="12.5546875" style="237" customWidth="1"/>
    <col min="46" max="46" width="8.109375" style="175" customWidth="1"/>
    <col min="47" max="47" width="7.5546875" style="175" customWidth="1"/>
    <col min="48" max="48" width="3" style="917" customWidth="1"/>
    <col min="49" max="49" width="3.5546875" style="917" customWidth="1"/>
    <col min="50" max="50" width="8.88671875" style="917" customWidth="1"/>
    <col min="51" max="51" width="6.5546875" style="917" customWidth="1"/>
    <col min="52" max="52" width="9.88671875" style="917" customWidth="1"/>
    <col min="53" max="53" width="2.5546875" style="917" customWidth="1"/>
    <col min="54" max="55" width="8.109375" style="917" customWidth="1"/>
    <col min="56" max="56" width="12.44140625" style="917" customWidth="1"/>
    <col min="57" max="16384" width="11.44140625" style="917"/>
  </cols>
  <sheetData>
    <row r="1" spans="1:71" ht="13.35" customHeight="1" x14ac:dyDescent="0.25">
      <c r="A1" s="917" t="str">
        <f>données!A5</f>
        <v>version 2021 (1)</v>
      </c>
      <c r="AP1" s="1119"/>
      <c r="AQ1" s="224"/>
      <c r="AR1" s="224"/>
      <c r="AS1" s="232"/>
      <c r="AT1" s="224"/>
      <c r="AU1" s="224"/>
      <c r="AV1" s="1119"/>
      <c r="AW1" s="1119"/>
      <c r="AX1" s="1119"/>
      <c r="AY1" s="1119"/>
      <c r="AZ1" s="1119"/>
      <c r="BA1" s="1119"/>
      <c r="BB1" s="1119"/>
      <c r="BC1" s="1119"/>
      <c r="BD1" s="1119"/>
      <c r="BE1" s="1119"/>
      <c r="BF1" s="49"/>
      <c r="BG1" s="49"/>
      <c r="BH1" s="49"/>
      <c r="BI1" s="49"/>
      <c r="BJ1" s="49"/>
      <c r="BK1" s="49"/>
      <c r="BL1" s="49"/>
      <c r="BM1" s="49"/>
      <c r="BN1" s="49"/>
      <c r="BO1" s="49"/>
      <c r="BP1" s="49"/>
      <c r="BQ1" s="49"/>
      <c r="BR1" s="49"/>
      <c r="BS1" s="49"/>
    </row>
    <row r="2" spans="1:71" x14ac:dyDescent="0.25">
      <c r="A2" s="1620" t="s">
        <v>100</v>
      </c>
      <c r="B2" s="1620"/>
      <c r="C2" s="1620"/>
      <c r="D2" s="1620"/>
      <c r="E2" s="1620"/>
      <c r="F2" s="1620"/>
      <c r="G2" s="1780"/>
      <c r="H2" s="1519" t="s">
        <v>97</v>
      </c>
      <c r="I2" s="1520"/>
      <c r="J2" s="1520"/>
      <c r="K2" s="269"/>
      <c r="L2" s="1647" t="s">
        <v>488</v>
      </c>
      <c r="M2" s="1647"/>
      <c r="N2" s="1647"/>
      <c r="O2" s="1647"/>
      <c r="P2" s="1647"/>
      <c r="Q2" s="1647"/>
      <c r="R2" s="1647" t="s">
        <v>484</v>
      </c>
      <c r="S2" s="1647"/>
      <c r="T2" s="1647"/>
      <c r="U2" s="1647"/>
      <c r="V2" s="1647"/>
      <c r="W2" s="1647" t="s">
        <v>489</v>
      </c>
      <c r="X2" s="1647"/>
      <c r="Y2" s="1647"/>
      <c r="Z2" s="1647"/>
      <c r="AA2" s="1647"/>
      <c r="AB2" s="1133" t="s">
        <v>42</v>
      </c>
      <c r="AC2" s="1146"/>
      <c r="AD2" s="1146"/>
      <c r="AE2" s="1146"/>
      <c r="AF2" s="1146"/>
      <c r="AG2" s="1134"/>
      <c r="AH2" s="1621" t="s">
        <v>101</v>
      </c>
      <c r="AI2" s="1622"/>
      <c r="AJ2" s="1622"/>
      <c r="AK2" s="1622"/>
      <c r="AL2" s="1622"/>
      <c r="AM2" s="1622"/>
      <c r="AN2" s="1622"/>
      <c r="AO2" s="1622"/>
      <c r="AP2" s="20"/>
      <c r="AQ2" s="216"/>
      <c r="AR2" s="213"/>
      <c r="AS2" s="175"/>
    </row>
    <row r="3" spans="1:71" ht="12.75" customHeight="1" x14ac:dyDescent="0.25">
      <c r="A3" s="1123" t="s">
        <v>137</v>
      </c>
      <c r="B3" s="1123"/>
      <c r="C3" s="1123"/>
      <c r="D3" s="1744">
        <f>données!D7</f>
        <v>0</v>
      </c>
      <c r="E3" s="1744"/>
      <c r="F3" s="1744"/>
      <c r="G3" s="1779"/>
      <c r="H3" s="269" t="s">
        <v>141</v>
      </c>
      <c r="I3" s="1701">
        <f>données!$J$7</f>
        <v>0</v>
      </c>
      <c r="J3" s="1701"/>
      <c r="K3" s="1701"/>
      <c r="L3" s="1701"/>
      <c r="M3" s="1701"/>
      <c r="N3" s="1701"/>
      <c r="O3" s="1701"/>
      <c r="P3" s="1701"/>
      <c r="Q3" s="1701"/>
      <c r="R3" s="1701"/>
      <c r="S3" s="1701"/>
      <c r="T3" s="1701"/>
      <c r="U3" s="1701"/>
      <c r="V3" s="1701"/>
      <c r="W3" s="1701"/>
      <c r="X3" s="1701"/>
      <c r="Y3" s="1701"/>
      <c r="Z3" s="1701"/>
      <c r="AA3" s="1701"/>
      <c r="AB3" s="1701"/>
      <c r="AC3" s="1701"/>
      <c r="AD3" s="1701"/>
      <c r="AE3" s="1701"/>
      <c r="AF3" s="1701"/>
      <c r="AG3" s="1702"/>
      <c r="AH3" s="1743">
        <f>données!$AI$7</f>
        <v>0</v>
      </c>
      <c r="AI3" s="1744"/>
      <c r="AJ3" s="1744"/>
      <c r="AK3" s="1744"/>
      <c r="AL3" s="1744"/>
      <c r="AM3" s="1744"/>
      <c r="AN3" s="1744"/>
      <c r="AO3" s="1744"/>
      <c r="AP3" s="1003"/>
      <c r="AQ3" s="213"/>
      <c r="AR3" s="214"/>
      <c r="AS3" s="175"/>
    </row>
    <row r="4" spans="1:71" x14ac:dyDescent="0.25">
      <c r="A4" s="1724">
        <f>données!A8</f>
        <v>0</v>
      </c>
      <c r="B4" s="1724"/>
      <c r="C4" s="1724"/>
      <c r="D4" s="1724"/>
      <c r="E4" s="1724"/>
      <c r="F4" s="1724"/>
      <c r="G4" s="1725"/>
      <c r="H4" s="269" t="s">
        <v>138</v>
      </c>
      <c r="I4" s="1703"/>
      <c r="J4" s="1703"/>
      <c r="K4" s="1703"/>
      <c r="L4" s="1703"/>
      <c r="M4" s="1703"/>
      <c r="N4" s="1703"/>
      <c r="O4" s="1703"/>
      <c r="P4" s="1703"/>
      <c r="Q4" s="1703"/>
      <c r="R4" s="1703"/>
      <c r="S4" s="1703"/>
      <c r="T4" s="1703"/>
      <c r="U4" s="1703"/>
      <c r="V4" s="1703"/>
      <c r="W4" s="1703"/>
      <c r="X4" s="1703"/>
      <c r="Y4" s="1703"/>
      <c r="Z4" s="1703"/>
      <c r="AA4" s="1703"/>
      <c r="AB4" s="1703"/>
      <c r="AC4" s="1703"/>
      <c r="AD4" s="1703"/>
      <c r="AE4" s="1703"/>
      <c r="AF4" s="1703"/>
      <c r="AG4" s="1704"/>
      <c r="AH4" s="1755">
        <f>données!$AI$8</f>
        <v>0</v>
      </c>
      <c r="AI4" s="1756"/>
      <c r="AJ4" s="1756"/>
      <c r="AK4" s="1756"/>
      <c r="AL4" s="1756"/>
      <c r="AM4" s="1756"/>
      <c r="AN4" s="1756"/>
      <c r="AO4" s="1756"/>
      <c r="AP4" s="1003"/>
      <c r="AQ4" s="213"/>
      <c r="AR4" s="214"/>
      <c r="AS4" s="175"/>
    </row>
    <row r="5" spans="1:71" ht="12.15" customHeight="1" x14ac:dyDescent="0.25">
      <c r="A5" s="1724">
        <f>données!A9</f>
        <v>0</v>
      </c>
      <c r="B5" s="1724"/>
      <c r="C5" s="1724"/>
      <c r="D5" s="1724"/>
      <c r="E5" s="1724"/>
      <c r="F5" s="1724"/>
      <c r="G5" s="1725"/>
      <c r="H5" s="269" t="s">
        <v>140</v>
      </c>
      <c r="I5" s="269"/>
      <c r="J5" s="269"/>
      <c r="K5" s="269"/>
      <c r="L5" s="269"/>
      <c r="M5" s="1695">
        <f>données!$M$9</f>
        <v>0</v>
      </c>
      <c r="N5" s="1695"/>
      <c r="O5" s="1695"/>
      <c r="P5" s="1695"/>
      <c r="Q5" s="1695"/>
      <c r="R5" s="1695"/>
      <c r="S5" s="1695"/>
      <c r="T5" s="1695"/>
      <c r="U5" s="1695"/>
      <c r="V5" s="1695"/>
      <c r="W5" s="1695"/>
      <c r="X5" s="1695"/>
      <c r="Y5" s="1695"/>
      <c r="Z5" s="1695"/>
      <c r="AA5" s="1695"/>
      <c r="AB5" s="1695"/>
      <c r="AC5" s="1695"/>
      <c r="AD5" s="1695"/>
      <c r="AE5" s="1695"/>
      <c r="AF5" s="1695"/>
      <c r="AG5" s="1696"/>
      <c r="AH5" s="1755">
        <f>données!$AI$9</f>
        <v>0</v>
      </c>
      <c r="AI5" s="1756"/>
      <c r="AJ5" s="1756"/>
      <c r="AK5" s="1756"/>
      <c r="AL5" s="1756"/>
      <c r="AM5" s="1756"/>
      <c r="AN5" s="1756"/>
      <c r="AO5" s="1756"/>
      <c r="AP5" s="1003"/>
      <c r="AQ5" s="213"/>
      <c r="AR5" s="214"/>
      <c r="AS5" s="175"/>
    </row>
    <row r="6" spans="1:71" x14ac:dyDescent="0.25">
      <c r="A6" s="1123" t="s">
        <v>138</v>
      </c>
      <c r="B6" s="1726">
        <f>données!B10</f>
        <v>0</v>
      </c>
      <c r="C6" s="1726"/>
      <c r="D6" s="1726"/>
      <c r="E6" s="1726"/>
      <c r="F6" s="1726"/>
      <c r="G6" s="1727"/>
      <c r="H6" s="269" t="s">
        <v>139</v>
      </c>
      <c r="I6" s="269"/>
      <c r="J6" s="269"/>
      <c r="K6" s="269"/>
      <c r="L6" s="1146"/>
      <c r="M6" s="1728">
        <f>données!$M$10</f>
        <v>0</v>
      </c>
      <c r="N6" s="1728"/>
      <c r="O6" s="1728"/>
      <c r="P6" s="1728"/>
      <c r="Q6" s="1728"/>
      <c r="R6" s="1728"/>
      <c r="S6" s="1728"/>
      <c r="T6" s="1728"/>
      <c r="U6" s="1728"/>
      <c r="V6" s="1728"/>
      <c r="W6" s="1728"/>
      <c r="X6" s="1728"/>
      <c r="Y6" s="1728"/>
      <c r="Z6" s="1728"/>
      <c r="AA6" s="1728"/>
      <c r="AB6" s="1728"/>
      <c r="AC6" s="1728"/>
      <c r="AD6" s="1728"/>
      <c r="AE6" s="1728"/>
      <c r="AF6" s="1728"/>
      <c r="AG6" s="1729"/>
      <c r="AH6" s="1755" t="str">
        <f>IF(données!$AI$10=0,"",données!$AI$10)</f>
        <v/>
      </c>
      <c r="AI6" s="1756"/>
      <c r="AJ6" s="1756"/>
      <c r="AK6" s="1756"/>
      <c r="AL6" s="1756"/>
      <c r="AM6" s="1756"/>
      <c r="AN6" s="1756"/>
      <c r="AO6" s="1756"/>
      <c r="AP6" s="1003"/>
      <c r="AQ6" s="213"/>
      <c r="AR6" s="217"/>
      <c r="AS6" s="213"/>
      <c r="AT6" s="213"/>
      <c r="AU6" s="213"/>
      <c r="AV6" s="1003"/>
      <c r="AW6" s="1003"/>
      <c r="AX6" s="1003"/>
      <c r="AY6" s="1003"/>
    </row>
    <row r="7" spans="1:71" ht="11.1" customHeight="1" x14ac:dyDescent="0.25">
      <c r="A7" s="909"/>
      <c r="B7" s="909"/>
      <c r="C7" s="909"/>
      <c r="D7" s="909"/>
      <c r="E7" s="909"/>
      <c r="F7" s="909"/>
      <c r="G7" s="417"/>
      <c r="H7" s="18"/>
      <c r="I7" s="909"/>
      <c r="J7" s="909"/>
      <c r="K7" s="909"/>
      <c r="L7" s="909"/>
      <c r="M7" s="909"/>
      <c r="N7" s="909"/>
      <c r="O7" s="909"/>
      <c r="P7" s="909"/>
      <c r="Q7" s="909"/>
      <c r="R7" s="909"/>
      <c r="S7" s="909"/>
      <c r="T7" s="909"/>
      <c r="U7" s="909"/>
      <c r="V7" s="909"/>
      <c r="W7" s="909"/>
      <c r="X7" s="909"/>
      <c r="Y7" s="909"/>
      <c r="Z7" s="909"/>
      <c r="AA7" s="909"/>
      <c r="AB7" s="909"/>
      <c r="AC7" s="909"/>
      <c r="AD7" s="909"/>
      <c r="AE7" s="909"/>
      <c r="AF7" s="909"/>
      <c r="AG7" s="909"/>
      <c r="AH7" s="176"/>
      <c r="AI7" s="909"/>
      <c r="AJ7" s="909"/>
      <c r="AK7" s="909"/>
      <c r="AL7" s="909"/>
      <c r="AM7" s="909"/>
      <c r="AN7" s="909"/>
      <c r="AO7" s="909"/>
      <c r="AP7" s="1119"/>
      <c r="AQ7" s="224"/>
      <c r="AR7" s="224"/>
      <c r="AS7" s="232"/>
      <c r="AT7" s="224"/>
      <c r="AU7" s="224"/>
      <c r="AV7" s="1119"/>
      <c r="AW7" s="1119"/>
      <c r="AX7" s="1119"/>
      <c r="AY7" s="1119"/>
      <c r="AZ7" s="1119"/>
      <c r="BA7" s="1119"/>
      <c r="BB7" s="1119"/>
      <c r="BC7" s="1119"/>
      <c r="BD7" s="1119"/>
      <c r="BE7" s="1119"/>
      <c r="BF7" s="49"/>
      <c r="BG7" s="49"/>
      <c r="BH7" s="49"/>
      <c r="BI7" s="49"/>
      <c r="BJ7" s="49"/>
      <c r="BK7" s="49"/>
      <c r="BL7" s="49"/>
      <c r="BM7" s="49"/>
      <c r="BN7" s="49"/>
      <c r="BO7" s="49"/>
      <c r="BP7" s="49"/>
      <c r="BQ7" s="49"/>
      <c r="BR7" s="49"/>
      <c r="BS7" s="49"/>
    </row>
    <row r="8" spans="1:71" ht="21" x14ac:dyDescent="0.4">
      <c r="A8" s="1771" t="str">
        <f>'dv1'!A10:E10</f>
        <v>Ed. 2017</v>
      </c>
      <c r="B8" s="1771"/>
      <c r="C8" s="1771"/>
      <c r="D8" s="1771"/>
      <c r="E8" s="1771"/>
      <c r="F8" s="1771"/>
      <c r="G8" s="1636"/>
      <c r="H8" s="2173" t="s">
        <v>184</v>
      </c>
      <c r="I8" s="2174"/>
      <c r="J8" s="2174"/>
      <c r="K8" s="2174"/>
      <c r="L8" s="2174"/>
      <c r="M8" s="2174"/>
      <c r="N8" s="2174"/>
      <c r="O8" s="2174"/>
      <c r="P8" s="2174"/>
      <c r="Q8" s="2174"/>
      <c r="R8" s="2174"/>
      <c r="S8" s="2174"/>
      <c r="T8" s="2174"/>
      <c r="U8" s="2174"/>
      <c r="V8" s="2174"/>
      <c r="W8" s="2174"/>
      <c r="X8" s="2174"/>
      <c r="Y8" s="2174"/>
      <c r="Z8" s="2174"/>
      <c r="AA8" s="2174"/>
      <c r="AB8" s="2174"/>
      <c r="AC8" s="2174"/>
      <c r="AD8" s="2174"/>
      <c r="AE8" s="2174"/>
      <c r="AF8" s="2174"/>
      <c r="AG8" s="2174"/>
      <c r="AH8" s="2174"/>
      <c r="AI8" s="2175"/>
      <c r="AJ8" s="118" t="s">
        <v>552</v>
      </c>
      <c r="AK8" s="2"/>
      <c r="AL8" s="98"/>
      <c r="AM8" s="98"/>
      <c r="AN8" s="98"/>
      <c r="AO8" s="98"/>
      <c r="AP8" s="130"/>
      <c r="AQ8" s="224"/>
      <c r="AR8" s="224"/>
      <c r="AS8" s="232"/>
      <c r="AT8" s="226"/>
      <c r="AU8" s="226"/>
      <c r="AV8" s="301"/>
      <c r="AW8" s="126"/>
      <c r="AX8" s="301"/>
      <c r="AY8" s="1165"/>
      <c r="AZ8" s="130"/>
      <c r="BA8" s="1119"/>
      <c r="BB8" s="127"/>
      <c r="BC8" s="1119"/>
      <c r="BD8" s="1119"/>
      <c r="BE8" s="1119"/>
      <c r="BF8" s="49"/>
      <c r="BG8" s="49"/>
      <c r="BH8" s="49"/>
      <c r="BI8" s="49"/>
      <c r="BJ8" s="49"/>
      <c r="BK8" s="49"/>
      <c r="BL8" s="49"/>
      <c r="BM8" s="49"/>
      <c r="BN8" s="49"/>
      <c r="BO8" s="49"/>
      <c r="BP8" s="49"/>
      <c r="BQ8" s="49"/>
      <c r="BR8" s="49"/>
      <c r="BS8" s="49"/>
    </row>
    <row r="9" spans="1:71" x14ac:dyDescent="0.25">
      <c r="A9" s="1617" t="str">
        <f>'dv1'!A11:F11</f>
        <v>(SLRB/MT 2017)</v>
      </c>
      <c r="B9" s="1617"/>
      <c r="C9" s="1617"/>
      <c r="D9" s="1617"/>
      <c r="E9" s="1617"/>
      <c r="F9" s="1617"/>
      <c r="G9" s="1618"/>
      <c r="H9" s="1930" t="s">
        <v>134</v>
      </c>
      <c r="I9" s="1929"/>
      <c r="J9" s="1929"/>
      <c r="K9" s="1929"/>
      <c r="L9" s="1905"/>
      <c r="M9" s="1905"/>
      <c r="N9" s="1905"/>
      <c r="O9" s="2188" t="s">
        <v>3</v>
      </c>
      <c r="P9" s="2188"/>
      <c r="Q9" s="2188"/>
      <c r="R9" s="2188"/>
      <c r="S9" s="2188"/>
      <c r="T9" s="2188"/>
      <c r="U9" s="2188"/>
      <c r="V9" s="2188"/>
      <c r="W9" s="2188"/>
      <c r="X9" s="2188"/>
      <c r="Y9" s="2188"/>
      <c r="Z9" s="2188"/>
      <c r="AA9" s="2130">
        <f>DateRP</f>
        <v>0</v>
      </c>
      <c r="AB9" s="2130"/>
      <c r="AC9" s="2130"/>
      <c r="AD9" s="2130"/>
      <c r="AE9" s="2130"/>
      <c r="AF9" s="2130"/>
      <c r="AG9" s="2130"/>
      <c r="AH9" s="2130"/>
      <c r="AI9" s="2131"/>
      <c r="AJ9" s="41"/>
      <c r="AK9" s="1003"/>
      <c r="AL9" s="1003"/>
      <c r="AM9" s="1003"/>
      <c r="AN9" s="1003"/>
      <c r="AO9" s="1003"/>
      <c r="AP9" s="301"/>
      <c r="AQ9" s="224"/>
      <c r="AR9" s="224"/>
      <c r="AS9" s="232"/>
      <c r="AT9" s="227"/>
      <c r="AU9" s="227"/>
      <c r="AV9" s="301"/>
      <c r="AW9" s="301"/>
      <c r="AX9" s="132"/>
      <c r="AY9" s="1119"/>
      <c r="AZ9" s="1119"/>
      <c r="BA9" s="1119"/>
      <c r="BB9" s="1119"/>
      <c r="BC9" s="1119"/>
      <c r="BD9" s="1119"/>
      <c r="BE9" s="1119"/>
      <c r="BF9" s="49"/>
      <c r="BG9" s="49"/>
      <c r="BH9" s="49"/>
      <c r="BI9" s="49"/>
      <c r="BJ9" s="49"/>
      <c r="BK9" s="49"/>
      <c r="BL9" s="49"/>
      <c r="BM9" s="49"/>
      <c r="BN9" s="49"/>
      <c r="BO9" s="49"/>
      <c r="BP9" s="49"/>
      <c r="BQ9" s="49"/>
      <c r="BR9" s="49"/>
      <c r="BS9" s="49"/>
    </row>
    <row r="10" spans="1:71" ht="4.6500000000000004" customHeight="1" x14ac:dyDescent="0.25">
      <c r="A10" s="35"/>
      <c r="B10" s="8"/>
      <c r="C10" s="8"/>
      <c r="D10" s="8"/>
      <c r="E10" s="8"/>
      <c r="F10" s="8"/>
      <c r="G10" s="8"/>
      <c r="H10" s="106"/>
      <c r="I10" s="8"/>
      <c r="J10" s="8"/>
      <c r="K10" s="8"/>
      <c r="L10" s="8"/>
      <c r="M10" s="8"/>
      <c r="N10" s="8"/>
      <c r="O10" s="8"/>
      <c r="P10" s="8"/>
      <c r="Q10" s="618"/>
      <c r="R10" s="8"/>
      <c r="S10" s="8"/>
      <c r="T10" s="8"/>
      <c r="U10" s="8"/>
      <c r="V10" s="8"/>
      <c r="W10" s="8"/>
      <c r="X10" s="8"/>
      <c r="Y10" s="8"/>
      <c r="Z10" s="8"/>
      <c r="AA10" s="40"/>
      <c r="AB10" s="8"/>
      <c r="AC10" s="8"/>
      <c r="AD10" s="8"/>
      <c r="AE10" s="8"/>
      <c r="AF10" s="8"/>
      <c r="AG10" s="8"/>
      <c r="AH10" s="8"/>
      <c r="AI10" s="8"/>
      <c r="AJ10" s="42"/>
      <c r="AK10" s="909"/>
      <c r="AL10" s="909"/>
      <c r="AM10" s="909"/>
      <c r="AN10" s="909"/>
      <c r="AO10" s="909"/>
      <c r="AP10" s="1119"/>
      <c r="AQ10" s="227"/>
      <c r="AR10" s="224"/>
      <c r="AS10" s="232"/>
      <c r="AT10" s="227"/>
      <c r="AU10" s="227"/>
      <c r="AV10" s="301"/>
      <c r="AW10" s="301"/>
      <c r="AX10" s="132"/>
      <c r="AY10" s="1119"/>
      <c r="AZ10" s="1119"/>
      <c r="BA10" s="1119"/>
      <c r="BB10" s="1119"/>
      <c r="BC10" s="1119"/>
      <c r="BD10" s="1119"/>
      <c r="BE10" s="1119"/>
      <c r="BF10" s="49"/>
      <c r="BG10" s="49"/>
      <c r="BH10" s="49"/>
      <c r="BI10" s="49"/>
      <c r="BJ10" s="49"/>
      <c r="BK10" s="49"/>
      <c r="BL10" s="49"/>
      <c r="BM10" s="49"/>
      <c r="BN10" s="49"/>
      <c r="BO10" s="49"/>
      <c r="BP10" s="49"/>
      <c r="BQ10" s="49"/>
      <c r="BR10" s="49"/>
      <c r="BS10" s="49"/>
    </row>
    <row r="11" spans="1:71" ht="8.1" customHeight="1" x14ac:dyDescent="0.25">
      <c r="AP11" s="1119"/>
      <c r="AQ11" s="224"/>
      <c r="AR11" s="224"/>
      <c r="AS11" s="232"/>
      <c r="AT11" s="227"/>
      <c r="AU11" s="227"/>
      <c r="AV11" s="301"/>
      <c r="AW11" s="301"/>
      <c r="AX11" s="132"/>
      <c r="AY11" s="1119"/>
      <c r="AZ11" s="1119"/>
      <c r="BA11" s="1119"/>
      <c r="BB11" s="1119"/>
      <c r="BC11" s="1119"/>
      <c r="BD11" s="1119"/>
      <c r="BE11" s="1119"/>
      <c r="BF11" s="49"/>
      <c r="BG11" s="49"/>
      <c r="BH11" s="49"/>
      <c r="BI11" s="49"/>
      <c r="BJ11" s="49"/>
      <c r="BK11" s="49"/>
      <c r="BL11" s="49"/>
      <c r="BM11" s="49"/>
      <c r="BN11" s="49"/>
      <c r="BO11" s="49"/>
      <c r="BP11" s="49"/>
      <c r="BQ11" s="49"/>
      <c r="BR11" s="49"/>
      <c r="BS11" s="49"/>
    </row>
    <row r="12" spans="1:71" ht="12.75" customHeight="1" x14ac:dyDescent="0.25">
      <c r="C12" s="1054" t="s">
        <v>272</v>
      </c>
      <c r="D12" s="1156"/>
      <c r="E12" s="1156"/>
      <c r="F12" s="1156"/>
      <c r="G12" s="1156"/>
      <c r="H12" s="1156"/>
      <c r="I12" s="1156"/>
      <c r="J12" s="1156"/>
      <c r="K12" s="1156"/>
      <c r="L12" s="1156"/>
      <c r="M12" s="1156"/>
      <c r="N12" s="1156"/>
      <c r="O12" s="1156"/>
      <c r="P12" s="1156"/>
      <c r="Q12" s="1156"/>
      <c r="R12" s="1156"/>
      <c r="S12" s="1156"/>
      <c r="T12" s="1156"/>
      <c r="U12" s="1156"/>
      <c r="V12" s="1156"/>
      <c r="W12" s="1156"/>
      <c r="X12" s="1156"/>
      <c r="Y12" s="1156"/>
      <c r="Z12" s="1156"/>
      <c r="AA12" s="1156"/>
      <c r="AB12" s="1156"/>
      <c r="AC12" s="1156"/>
      <c r="AD12" s="1156"/>
      <c r="AE12" s="1156"/>
      <c r="AF12" s="1156"/>
      <c r="AG12" s="1156"/>
      <c r="AH12" s="1156"/>
      <c r="AI12" s="1156"/>
      <c r="AJ12" s="1156"/>
      <c r="AK12" s="1156"/>
      <c r="AL12" s="1156"/>
      <c r="AM12" s="1156"/>
      <c r="AN12" s="1156"/>
      <c r="AO12" s="1156"/>
      <c r="AP12" s="1119"/>
      <c r="AQ12" s="224"/>
      <c r="AR12" s="224"/>
      <c r="AS12" s="232"/>
      <c r="AT12" s="227"/>
      <c r="AU12" s="227"/>
      <c r="AV12" s="301"/>
      <c r="AW12" s="301"/>
      <c r="AX12" s="132"/>
      <c r="AY12" s="1119"/>
      <c r="AZ12" s="1119"/>
      <c r="BA12" s="1119"/>
      <c r="BB12" s="1119"/>
      <c r="BC12" s="1119"/>
      <c r="BD12" s="1119"/>
      <c r="BE12" s="1119"/>
      <c r="BF12" s="49"/>
      <c r="BG12" s="49"/>
      <c r="BH12" s="49"/>
      <c r="BI12" s="49"/>
      <c r="BJ12" s="49"/>
      <c r="BK12" s="49"/>
      <c r="BL12" s="49"/>
      <c r="BM12" s="49"/>
      <c r="BN12" s="49"/>
      <c r="BO12" s="49"/>
      <c r="BP12" s="49"/>
      <c r="BQ12" s="49"/>
      <c r="BR12" s="49"/>
      <c r="BS12" s="49"/>
    </row>
    <row r="13" spans="1:71" ht="12.75" customHeight="1" x14ac:dyDescent="0.4">
      <c r="C13" s="1054" t="s">
        <v>273</v>
      </c>
      <c r="D13" s="1054"/>
      <c r="E13" s="1054"/>
      <c r="F13" s="1054"/>
      <c r="G13" s="1054"/>
      <c r="H13" s="1054"/>
      <c r="I13" s="1054"/>
      <c r="J13" s="1054"/>
      <c r="K13" s="1054"/>
      <c r="L13" s="1054"/>
      <c r="M13" s="1054"/>
      <c r="N13" s="1054"/>
      <c r="O13" s="1054"/>
      <c r="P13" s="1054"/>
      <c r="Q13" s="1054"/>
      <c r="R13" s="1054"/>
      <c r="S13" s="1054"/>
      <c r="T13" s="1054"/>
      <c r="U13" s="1054"/>
      <c r="V13" s="1054"/>
      <c r="W13" s="1054"/>
      <c r="X13" s="1054"/>
      <c r="Y13" s="1054"/>
      <c r="Z13" s="1054"/>
      <c r="AA13" s="1054"/>
      <c r="AB13" s="1054"/>
      <c r="AC13" s="1054"/>
      <c r="AD13" s="1054"/>
      <c r="AE13" s="1054"/>
      <c r="AF13" s="1054"/>
      <c r="AG13" s="1054"/>
      <c r="AH13" s="1054"/>
      <c r="AI13" s="1054"/>
      <c r="AJ13" s="1054"/>
      <c r="AK13" s="1054"/>
      <c r="AL13" s="1054"/>
      <c r="AM13" s="1054"/>
      <c r="AN13" s="1054"/>
      <c r="AO13" s="1054"/>
      <c r="AP13" s="1119"/>
      <c r="AQ13" s="224"/>
      <c r="AR13" s="224"/>
      <c r="AT13" s="227"/>
      <c r="AU13" s="227"/>
      <c r="AV13" s="301"/>
      <c r="AW13" s="301"/>
      <c r="AX13" s="132"/>
      <c r="AY13" s="1119"/>
      <c r="AZ13" s="1119"/>
      <c r="BA13" s="1119"/>
      <c r="BB13" s="1119"/>
      <c r="BC13" s="127"/>
      <c r="BD13" s="1119"/>
      <c r="BE13" s="1119"/>
      <c r="BF13" s="49"/>
      <c r="BG13" s="49"/>
      <c r="BH13" s="49"/>
      <c r="BI13" s="49"/>
      <c r="BJ13" s="49"/>
      <c r="BK13" s="49"/>
      <c r="BL13" s="49"/>
      <c r="BM13" s="49"/>
      <c r="BN13" s="49"/>
      <c r="BO13" s="49"/>
      <c r="BP13" s="49"/>
      <c r="BQ13" s="49"/>
      <c r="BR13" s="49"/>
      <c r="BS13" s="49"/>
    </row>
    <row r="14" spans="1:71" ht="12.75" customHeight="1" x14ac:dyDescent="0.4">
      <c r="C14" s="2187" t="s">
        <v>710</v>
      </c>
      <c r="D14" s="2187"/>
      <c r="E14" s="2187"/>
      <c r="F14" s="2187"/>
      <c r="G14" s="2187"/>
      <c r="H14" s="2187"/>
      <c r="I14" s="2187"/>
      <c r="J14" s="2187"/>
      <c r="K14" s="2187"/>
      <c r="L14" s="2187"/>
      <c r="M14" s="2187"/>
      <c r="N14" s="2187"/>
      <c r="O14" s="2187"/>
      <c r="P14" s="2187"/>
      <c r="Q14" s="2187"/>
      <c r="R14" s="2187"/>
      <c r="S14" s="2187"/>
      <c r="T14" s="2187"/>
      <c r="U14" s="2187"/>
      <c r="V14" s="2187"/>
      <c r="W14" s="2187"/>
      <c r="X14" s="2187"/>
      <c r="Y14" s="2187"/>
      <c r="Z14" s="2187"/>
      <c r="AA14" s="2187"/>
      <c r="AB14" s="2187"/>
      <c r="AC14" s="2189"/>
      <c r="AD14" s="2189"/>
      <c r="AE14" s="2189"/>
      <c r="AF14" s="2189"/>
      <c r="AG14" s="2189"/>
      <c r="AH14" s="2189"/>
      <c r="AI14" s="2189"/>
      <c r="AJ14" s="2189"/>
      <c r="AK14" s="2189"/>
      <c r="AL14" s="2189"/>
      <c r="AM14" s="2199" t="s">
        <v>519</v>
      </c>
      <c r="AN14" s="2199"/>
      <c r="AO14" s="2199"/>
      <c r="AP14" s="1119"/>
      <c r="AQ14" s="224"/>
      <c r="AR14" s="224"/>
      <c r="AT14" s="227"/>
      <c r="AU14" s="227"/>
      <c r="AV14" s="301"/>
      <c r="AW14" s="301"/>
      <c r="AX14" s="132"/>
      <c r="AY14" s="1119"/>
      <c r="AZ14" s="1119"/>
      <c r="BA14" s="1119"/>
      <c r="BB14" s="1119"/>
      <c r="BC14" s="127"/>
      <c r="BD14" s="1119"/>
      <c r="BE14" s="1119"/>
      <c r="BF14" s="49"/>
      <c r="BG14" s="49"/>
      <c r="BH14" s="49"/>
      <c r="BI14" s="49"/>
      <c r="BJ14" s="49"/>
      <c r="BK14" s="49"/>
      <c r="BL14" s="49"/>
      <c r="BM14" s="49"/>
      <c r="BN14" s="49"/>
      <c r="BO14" s="49"/>
      <c r="BP14" s="49"/>
      <c r="BQ14" s="49"/>
      <c r="BR14" s="49"/>
      <c r="BS14" s="49"/>
    </row>
    <row r="15" spans="1:71" ht="13.35" customHeight="1" x14ac:dyDescent="0.25">
      <c r="C15" s="2187" t="s">
        <v>657</v>
      </c>
      <c r="D15" s="2187"/>
      <c r="E15" s="2187"/>
      <c r="F15" s="2187"/>
      <c r="G15" s="2187"/>
      <c r="H15" s="2187"/>
      <c r="I15" s="2187"/>
      <c r="J15" s="2187"/>
      <c r="K15" s="2187"/>
      <c r="L15" s="2187"/>
      <c r="M15" s="2187"/>
      <c r="N15" s="2187"/>
      <c r="O15" s="2187"/>
      <c r="P15" s="2187"/>
      <c r="Q15" s="2187"/>
      <c r="R15" s="2187"/>
      <c r="S15" s="2187"/>
      <c r="T15" s="2187"/>
      <c r="U15" s="2187"/>
      <c r="V15" s="2187"/>
      <c r="W15" s="2187"/>
      <c r="X15" s="2187"/>
      <c r="Y15" s="2187"/>
      <c r="Z15" s="2187"/>
      <c r="AA15" s="2187"/>
      <c r="AB15" s="2187"/>
      <c r="AC15" s="2187"/>
      <c r="AD15" s="2187"/>
      <c r="AE15" s="2187"/>
      <c r="AF15" s="2187"/>
      <c r="AG15" s="2187"/>
      <c r="AH15" s="2187"/>
      <c r="AI15" s="2190">
        <f>MIN(MAX(50,ROUND(0.02%*données!P15,2)),500)</f>
        <v>50</v>
      </c>
      <c r="AJ15" s="2190"/>
      <c r="AK15" s="2190"/>
      <c r="AL15" s="2190"/>
      <c r="AM15" s="2190"/>
      <c r="AN15" s="1162" t="s">
        <v>145</v>
      </c>
      <c r="AO15" s="1162" t="s">
        <v>44</v>
      </c>
      <c r="AP15" s="1119"/>
      <c r="AQ15" s="323"/>
      <c r="AR15" s="224"/>
      <c r="AS15" s="232"/>
      <c r="AT15" s="224"/>
      <c r="AU15" s="224"/>
      <c r="AV15" s="1119"/>
      <c r="AW15" s="1119"/>
      <c r="AX15" s="1119"/>
      <c r="AY15" s="1119"/>
      <c r="AZ15" s="1119"/>
      <c r="BA15" s="1119"/>
      <c r="BB15" s="1119"/>
      <c r="BC15" s="1119"/>
      <c r="BD15" s="1119"/>
      <c r="BE15" s="1119"/>
      <c r="BF15" s="49"/>
      <c r="BG15" s="49"/>
      <c r="BH15" s="49"/>
      <c r="BI15" s="49"/>
      <c r="BJ15" s="49"/>
      <c r="BK15" s="49"/>
      <c r="BL15" s="49"/>
      <c r="BM15" s="49"/>
      <c r="BN15" s="49"/>
      <c r="BO15" s="49"/>
      <c r="BP15" s="49"/>
      <c r="BQ15" s="49"/>
      <c r="BR15" s="49"/>
      <c r="BS15" s="49"/>
    </row>
    <row r="16" spans="1:71" ht="12.75" customHeight="1" x14ac:dyDescent="0.25">
      <c r="C16" s="269" t="s">
        <v>588</v>
      </c>
      <c r="E16" s="1"/>
      <c r="AP16" s="1119"/>
      <c r="AQ16" s="224"/>
      <c r="AR16" s="227"/>
      <c r="AS16" s="232"/>
      <c r="AT16" s="227"/>
      <c r="AU16" s="227"/>
      <c r="AV16" s="301"/>
      <c r="AW16" s="1119"/>
      <c r="AX16" s="301"/>
      <c r="AY16" s="301"/>
      <c r="AZ16" s="301"/>
      <c r="BA16" s="301"/>
      <c r="BB16" s="301"/>
      <c r="BC16" s="301"/>
      <c r="BD16" s="1119"/>
      <c r="BE16" s="1119"/>
      <c r="BF16" s="49"/>
      <c r="BG16" s="49"/>
      <c r="BH16" s="49"/>
      <c r="BI16" s="49"/>
      <c r="BJ16" s="49"/>
      <c r="BK16" s="49"/>
      <c r="BL16" s="49"/>
      <c r="BM16" s="49"/>
      <c r="BN16" s="49"/>
      <c r="BO16" s="49"/>
      <c r="BP16" s="49"/>
      <c r="BQ16" s="49"/>
      <c r="BR16" s="49"/>
      <c r="BS16" s="49"/>
    </row>
    <row r="17" spans="1:71" s="49" customFormat="1" ht="8.1" customHeight="1" x14ac:dyDescent="0.25">
      <c r="C17" s="778"/>
      <c r="D17" s="778"/>
      <c r="E17" s="778"/>
      <c r="F17" s="778"/>
      <c r="G17" s="778"/>
      <c r="H17" s="778"/>
      <c r="I17" s="778"/>
      <c r="J17" s="778"/>
      <c r="K17" s="778"/>
      <c r="L17" s="778"/>
      <c r="M17" s="778"/>
      <c r="N17" s="778"/>
      <c r="O17" s="778"/>
      <c r="P17" s="778"/>
      <c r="Q17" s="778"/>
      <c r="R17" s="778"/>
      <c r="S17" s="778"/>
      <c r="T17" s="778"/>
      <c r="U17" s="778"/>
      <c r="V17" s="778"/>
      <c r="W17" s="778"/>
      <c r="X17" s="778"/>
      <c r="Y17" s="778"/>
      <c r="Z17" s="778"/>
      <c r="AA17" s="778"/>
      <c r="AB17" s="778"/>
      <c r="AC17" s="778"/>
      <c r="AD17" s="778"/>
      <c r="AE17" s="778"/>
      <c r="AF17" s="778"/>
      <c r="AG17" s="778"/>
      <c r="AH17" s="778"/>
      <c r="AI17" s="778"/>
      <c r="AJ17" s="778"/>
      <c r="AK17" s="778"/>
      <c r="AL17" s="778"/>
      <c r="AM17" s="778"/>
      <c r="AN17" s="778"/>
      <c r="AO17" s="778"/>
      <c r="AP17" s="1119"/>
      <c r="AQ17" s="224"/>
      <c r="AR17" s="227"/>
      <c r="AS17" s="232"/>
      <c r="AT17" s="227"/>
      <c r="AU17" s="227"/>
      <c r="AV17" s="301"/>
      <c r="AW17" s="301"/>
      <c r="AX17" s="1155"/>
      <c r="AY17" s="301"/>
      <c r="AZ17" s="301"/>
      <c r="BA17" s="301"/>
      <c r="BB17" s="301"/>
      <c r="BC17" s="301"/>
      <c r="BD17" s="1119"/>
      <c r="BE17" s="1119"/>
    </row>
    <row r="18" spans="1:71" ht="12.75" customHeight="1" x14ac:dyDescent="0.25">
      <c r="C18" s="1054" t="s">
        <v>658</v>
      </c>
      <c r="D18" s="1054"/>
      <c r="E18" s="1054"/>
      <c r="F18" s="1054"/>
      <c r="G18" s="1054"/>
      <c r="H18" s="1054"/>
      <c r="I18" s="1054"/>
      <c r="J18" s="1054"/>
      <c r="K18" s="1054"/>
      <c r="L18" s="1054"/>
      <c r="M18" s="1054"/>
      <c r="N18" s="1054"/>
      <c r="O18" s="1054"/>
      <c r="P18" s="1054"/>
      <c r="Q18" s="1054"/>
      <c r="R18" s="1054"/>
      <c r="S18" s="1054"/>
      <c r="T18" s="1054"/>
      <c r="U18" s="1054"/>
      <c r="V18" s="1054"/>
      <c r="W18" s="1054"/>
      <c r="X18" s="1054"/>
      <c r="Y18" s="1054"/>
      <c r="Z18" s="1054"/>
      <c r="AA18" s="1054"/>
      <c r="AB18" s="1054"/>
      <c r="AC18" s="1054"/>
      <c r="AD18" s="1054"/>
      <c r="AE18" s="1054"/>
      <c r="AF18" s="1054"/>
      <c r="AG18" s="1054"/>
      <c r="AH18" s="1054"/>
      <c r="AI18" s="1054"/>
      <c r="AJ18" s="1054"/>
      <c r="AK18" s="1054"/>
      <c r="AL18" s="1414"/>
      <c r="AM18" s="1414"/>
      <c r="AN18" s="1414"/>
      <c r="AO18" s="1414"/>
      <c r="AP18" s="1413" t="s">
        <v>316</v>
      </c>
      <c r="AQ18" s="224"/>
      <c r="AR18" s="224"/>
      <c r="AS18" s="232"/>
      <c r="AT18" s="224"/>
      <c r="AU18" s="224"/>
      <c r="AV18" s="1119"/>
      <c r="AW18" s="1119"/>
      <c r="AX18" s="1119"/>
      <c r="AY18" s="1119"/>
      <c r="AZ18" s="1119"/>
      <c r="BA18" s="1119"/>
      <c r="BB18" s="1119"/>
      <c r="BC18" s="1119"/>
      <c r="BD18" s="1119"/>
      <c r="BE18" s="1119"/>
      <c r="BF18" s="49"/>
      <c r="BG18" s="49"/>
      <c r="BH18" s="49"/>
      <c r="BI18" s="49"/>
      <c r="BJ18" s="49"/>
      <c r="BK18" s="49"/>
      <c r="BL18" s="49"/>
      <c r="BM18" s="49"/>
      <c r="BN18" s="49"/>
      <c r="BO18" s="49"/>
      <c r="BP18" s="49"/>
      <c r="BQ18" s="49"/>
      <c r="BR18" s="49"/>
      <c r="BS18" s="49"/>
    </row>
    <row r="19" spans="1:71" ht="12.75" customHeight="1" x14ac:dyDescent="0.25">
      <c r="C19" s="2207"/>
      <c r="D19" s="2207"/>
      <c r="E19" s="2207"/>
      <c r="F19" s="2207"/>
      <c r="G19" s="2207"/>
      <c r="H19" s="2207"/>
      <c r="I19" s="2207"/>
      <c r="J19" s="2207"/>
      <c r="K19" s="2207"/>
      <c r="L19" s="2207"/>
      <c r="M19" s="2207"/>
      <c r="N19" s="2207"/>
      <c r="O19" s="1054" t="s">
        <v>274</v>
      </c>
      <c r="P19" s="1054"/>
      <c r="Q19" s="1054"/>
      <c r="W19" s="324"/>
      <c r="X19" s="324"/>
      <c r="Y19" s="324"/>
      <c r="Z19" s="324"/>
      <c r="AA19" s="324"/>
      <c r="AB19" s="324"/>
      <c r="AC19" s="324"/>
      <c r="AD19" s="324"/>
      <c r="AE19" s="324"/>
      <c r="AF19" s="324"/>
      <c r="AG19" s="324"/>
      <c r="AH19" s="324"/>
      <c r="AI19" s="324"/>
      <c r="AJ19" s="324"/>
      <c r="AK19" s="324"/>
      <c r="AL19" s="324"/>
      <c r="AM19" s="324"/>
      <c r="AN19" s="324"/>
      <c r="AO19" s="324"/>
      <c r="AP19" s="1119"/>
      <c r="AQ19" s="224"/>
      <c r="AR19" s="224"/>
      <c r="AS19" s="232"/>
      <c r="AT19" s="224"/>
      <c r="AU19" s="224"/>
      <c r="AV19" s="1119"/>
      <c r="AW19" s="1119"/>
      <c r="AX19" s="1119"/>
      <c r="AY19" s="1119"/>
      <c r="AZ19" s="1119"/>
      <c r="BA19" s="1119"/>
      <c r="BB19" s="1119"/>
      <c r="BC19" s="1119"/>
      <c r="BD19" s="1119"/>
      <c r="BE19" s="1119"/>
      <c r="BF19" s="49"/>
      <c r="BG19" s="49"/>
      <c r="BH19" s="49"/>
      <c r="BI19" s="49"/>
      <c r="BJ19" s="49"/>
      <c r="BK19" s="49"/>
      <c r="BL19" s="49"/>
      <c r="BM19" s="49"/>
      <c r="BN19" s="49"/>
      <c r="BO19" s="49"/>
      <c r="BP19" s="49"/>
      <c r="BQ19" s="49"/>
      <c r="BR19" s="49"/>
      <c r="BS19" s="49"/>
    </row>
    <row r="20" spans="1:71" ht="8.1" customHeight="1" x14ac:dyDescent="0.25">
      <c r="C20" s="1153"/>
      <c r="D20" s="1153"/>
      <c r="E20" s="1153"/>
      <c r="F20" s="1153"/>
      <c r="G20" s="325"/>
      <c r="H20" s="325"/>
      <c r="I20" s="325"/>
      <c r="J20" s="325"/>
      <c r="K20" s="325"/>
      <c r="L20" s="325"/>
      <c r="M20" s="325"/>
      <c r="N20" s="325"/>
      <c r="O20" s="325"/>
      <c r="P20" s="325"/>
      <c r="Q20" s="325"/>
      <c r="R20" s="325"/>
      <c r="S20" s="778"/>
      <c r="T20" s="1054"/>
      <c r="U20" s="1054"/>
      <c r="V20" s="1054"/>
      <c r="W20" s="324"/>
      <c r="X20" s="324"/>
      <c r="Y20" s="324"/>
      <c r="Z20" s="324"/>
      <c r="AA20" s="324"/>
      <c r="AB20" s="324"/>
      <c r="AC20" s="324"/>
      <c r="AD20" s="324"/>
      <c r="AE20" s="324"/>
      <c r="AF20" s="324"/>
      <c r="AG20" s="324"/>
      <c r="AH20" s="324"/>
      <c r="AI20" s="324"/>
      <c r="AJ20" s="324"/>
      <c r="AK20" s="324"/>
      <c r="AL20" s="324"/>
      <c r="AM20" s="324"/>
      <c r="AN20" s="324"/>
      <c r="AO20" s="324"/>
      <c r="AP20" s="1119"/>
      <c r="AQ20" s="224"/>
      <c r="AR20" s="224"/>
      <c r="AS20" s="232"/>
      <c r="AT20" s="224"/>
      <c r="AU20" s="224"/>
      <c r="AV20" s="1119"/>
      <c r="AW20" s="1119"/>
      <c r="AX20" s="1119"/>
      <c r="AY20" s="1119"/>
      <c r="AZ20" s="1119"/>
      <c r="BA20" s="1119"/>
      <c r="BB20" s="1119"/>
      <c r="BC20" s="1119"/>
      <c r="BD20" s="1119"/>
      <c r="BE20" s="1119"/>
      <c r="BF20" s="49"/>
      <c r="BG20" s="49"/>
      <c r="BH20" s="49"/>
      <c r="BI20" s="49"/>
      <c r="BJ20" s="49"/>
      <c r="BK20" s="49"/>
      <c r="BL20" s="49"/>
      <c r="BM20" s="49"/>
      <c r="BN20" s="49"/>
      <c r="BO20" s="49"/>
      <c r="BP20" s="49"/>
      <c r="BQ20" s="49"/>
      <c r="BR20" s="49"/>
      <c r="BS20" s="49"/>
    </row>
    <row r="21" spans="1:71" ht="12.75" customHeight="1" x14ac:dyDescent="0.25">
      <c r="C21" s="2205" t="s">
        <v>598</v>
      </c>
      <c r="D21" s="2205"/>
      <c r="E21" s="2205"/>
      <c r="F21" s="2205"/>
      <c r="G21" s="2205"/>
      <c r="H21" s="2205"/>
      <c r="I21" s="2205"/>
      <c r="J21" s="2205"/>
      <c r="K21" s="2205"/>
      <c r="L21" s="2205"/>
      <c r="M21" s="2205"/>
      <c r="N21" s="2205"/>
      <c r="O21" s="2205"/>
      <c r="P21" s="2205"/>
      <c r="Q21" s="2205"/>
      <c r="R21" s="2205"/>
      <c r="S21" s="2205"/>
      <c r="T21" s="2205"/>
      <c r="U21" s="2205"/>
      <c r="V21" s="2205"/>
      <c r="W21" s="2205"/>
      <c r="X21" s="2205"/>
      <c r="Y21" s="2205"/>
      <c r="Z21" s="2205"/>
      <c r="AA21" s="2205"/>
      <c r="AB21" s="2205"/>
      <c r="AC21" s="2205"/>
      <c r="AD21" s="2205"/>
      <c r="AE21" s="2205"/>
      <c r="AF21" s="2205"/>
      <c r="AG21" s="2205"/>
      <c r="AH21" s="2205"/>
      <c r="AI21" s="2205"/>
      <c r="AJ21" s="2205"/>
      <c r="AK21" s="2205"/>
      <c r="AL21" s="2205"/>
      <c r="AM21" s="2205"/>
      <c r="AN21" s="2205"/>
      <c r="AO21" s="2205"/>
      <c r="AP21" s="1119"/>
      <c r="AQ21" s="224"/>
      <c r="AR21" s="224"/>
      <c r="AS21" s="232"/>
      <c r="AT21" s="224"/>
      <c r="AU21" s="224"/>
      <c r="AV21" s="1119"/>
      <c r="AW21" s="1119"/>
      <c r="AX21" s="1119"/>
      <c r="AY21" s="1119"/>
      <c r="AZ21" s="1119"/>
      <c r="BA21" s="1119"/>
      <c r="BB21" s="1119"/>
      <c r="BC21" s="1119"/>
      <c r="BD21" s="1119"/>
      <c r="BE21" s="1119"/>
      <c r="BF21" s="49"/>
      <c r="BG21" s="49"/>
      <c r="BH21" s="49"/>
      <c r="BI21" s="49"/>
      <c r="BJ21" s="49"/>
      <c r="BK21" s="49"/>
      <c r="BL21" s="49"/>
      <c r="BM21" s="49"/>
      <c r="BN21" s="49"/>
      <c r="BO21" s="49"/>
      <c r="BP21" s="49"/>
      <c r="BQ21" s="49"/>
      <c r="BR21" s="49"/>
      <c r="BS21" s="49"/>
    </row>
    <row r="22" spans="1:71" s="66" customFormat="1" ht="12.75" customHeight="1" x14ac:dyDescent="0.25">
      <c r="C22" s="301" t="s">
        <v>275</v>
      </c>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c r="AE22" s="299"/>
      <c r="AF22" s="299"/>
      <c r="AG22" s="299"/>
      <c r="AH22" s="299"/>
      <c r="AI22" s="299"/>
      <c r="AJ22" s="299"/>
      <c r="AK22" s="299"/>
      <c r="AL22" s="299"/>
      <c r="AM22" s="299"/>
      <c r="AN22" s="299"/>
      <c r="AO22" s="299"/>
      <c r="AP22" s="134"/>
      <c r="AQ22" s="233"/>
      <c r="AR22" s="233"/>
      <c r="AS22" s="232"/>
      <c r="AT22" s="233"/>
      <c r="AU22" s="233"/>
      <c r="AV22" s="134"/>
      <c r="AW22" s="134"/>
      <c r="AX22" s="134"/>
      <c r="AY22" s="134"/>
      <c r="AZ22" s="134"/>
      <c r="BA22" s="134"/>
      <c r="BB22" s="134"/>
      <c r="BC22" s="134"/>
      <c r="BD22" s="134"/>
      <c r="BE22" s="134"/>
      <c r="BF22" s="128"/>
      <c r="BG22" s="128"/>
      <c r="BH22" s="128"/>
      <c r="BI22" s="128"/>
      <c r="BJ22" s="128"/>
      <c r="BK22" s="128"/>
      <c r="BL22" s="128"/>
      <c r="BM22" s="128"/>
      <c r="BN22" s="128"/>
      <c r="BO22" s="128"/>
      <c r="BP22" s="128"/>
      <c r="BQ22" s="128"/>
      <c r="BR22" s="128"/>
      <c r="BS22" s="128"/>
    </row>
    <row r="23" spans="1:71" s="66" customFormat="1" ht="12.75" customHeight="1" x14ac:dyDescent="0.25">
      <c r="C23" s="2206" t="s">
        <v>525</v>
      </c>
      <c r="D23" s="2206"/>
      <c r="E23" s="2206"/>
      <c r="F23" s="2206"/>
      <c r="G23" s="2206"/>
      <c r="H23" s="2206"/>
      <c r="I23" s="2206"/>
      <c r="J23" s="2206"/>
      <c r="K23" s="2206"/>
      <c r="L23" s="2206"/>
      <c r="M23" s="2206"/>
      <c r="N23" s="2206"/>
      <c r="O23" s="2206"/>
      <c r="P23" s="2206"/>
      <c r="Q23" s="2206"/>
      <c r="R23" s="2206"/>
      <c r="S23" s="2206"/>
      <c r="T23" s="2206"/>
      <c r="U23" s="2206"/>
      <c r="V23" s="2206"/>
      <c r="W23" s="2206"/>
      <c r="X23" s="2206"/>
      <c r="Y23" s="2206"/>
      <c r="Z23" s="2206"/>
      <c r="AA23" s="2206"/>
      <c r="AB23" s="2206"/>
      <c r="AC23" s="2206"/>
      <c r="AD23" s="2206"/>
      <c r="AE23" s="2206"/>
      <c r="AF23" s="2206"/>
      <c r="AG23" s="2206"/>
      <c r="AH23" s="2206"/>
      <c r="AI23" s="2206"/>
      <c r="AJ23" s="2206"/>
      <c r="AK23" s="2206"/>
      <c r="AL23" s="2206"/>
      <c r="AM23" s="2206"/>
      <c r="AN23" s="2206"/>
      <c r="AO23" s="2206"/>
      <c r="AP23" s="134"/>
      <c r="AR23" s="254"/>
      <c r="AS23" s="255"/>
      <c r="AT23" s="233"/>
      <c r="AU23" s="233"/>
      <c r="AV23" s="134"/>
      <c r="AW23" s="134"/>
      <c r="AX23" s="134"/>
      <c r="AY23" s="134"/>
      <c r="AZ23" s="134"/>
      <c r="BA23" s="134"/>
      <c r="BB23" s="134"/>
      <c r="BC23" s="134"/>
      <c r="BD23" s="134"/>
      <c r="BE23" s="134"/>
      <c r="BF23" s="128"/>
      <c r="BG23" s="128"/>
      <c r="BH23" s="128"/>
      <c r="BI23" s="128"/>
      <c r="BJ23" s="128"/>
      <c r="BK23" s="128"/>
      <c r="BL23" s="128"/>
      <c r="BM23" s="128"/>
      <c r="BN23" s="128"/>
      <c r="BO23" s="128"/>
      <c r="BP23" s="128"/>
      <c r="BQ23" s="128"/>
      <c r="BR23" s="128"/>
      <c r="BS23" s="128"/>
    </row>
    <row r="24" spans="1:71" s="66" customFormat="1" ht="12.75" customHeight="1" x14ac:dyDescent="0.25">
      <c r="C24" s="2206"/>
      <c r="D24" s="2206"/>
      <c r="E24" s="2206"/>
      <c r="F24" s="2206"/>
      <c r="G24" s="2206"/>
      <c r="H24" s="2206"/>
      <c r="I24" s="2206"/>
      <c r="J24" s="2206"/>
      <c r="K24" s="2206"/>
      <c r="L24" s="2206"/>
      <c r="M24" s="2206"/>
      <c r="N24" s="2206"/>
      <c r="O24" s="2206"/>
      <c r="P24" s="2206"/>
      <c r="Q24" s="2206"/>
      <c r="R24" s="2206"/>
      <c r="S24" s="2206"/>
      <c r="T24" s="2206"/>
      <c r="U24" s="2206"/>
      <c r="V24" s="2206"/>
      <c r="W24" s="2206"/>
      <c r="X24" s="2206"/>
      <c r="Y24" s="2206"/>
      <c r="Z24" s="2206"/>
      <c r="AA24" s="2206"/>
      <c r="AB24" s="2206"/>
      <c r="AC24" s="2206"/>
      <c r="AD24" s="2206"/>
      <c r="AE24" s="2206"/>
      <c r="AF24" s="2206"/>
      <c r="AG24" s="2206"/>
      <c r="AH24" s="2206"/>
      <c r="AI24" s="2206"/>
      <c r="AJ24" s="2206"/>
      <c r="AK24" s="2206"/>
      <c r="AL24" s="2206"/>
      <c r="AM24" s="2206"/>
      <c r="AN24" s="2206"/>
      <c r="AO24" s="2206"/>
      <c r="AP24" s="128"/>
      <c r="AR24" s="187"/>
      <c r="AS24" s="234"/>
      <c r="AT24" s="187"/>
      <c r="AU24" s="187"/>
      <c r="AV24" s="128"/>
      <c r="AW24" s="128"/>
      <c r="AX24" s="128"/>
      <c r="AY24" s="128"/>
      <c r="AZ24" s="128"/>
      <c r="BA24" s="128"/>
      <c r="BB24" s="128"/>
      <c r="BC24" s="128"/>
      <c r="BD24" s="128"/>
      <c r="BE24" s="128"/>
      <c r="BF24" s="128"/>
      <c r="BG24" s="128"/>
      <c r="BH24" s="128"/>
      <c r="BI24" s="128"/>
      <c r="BJ24" s="128"/>
      <c r="BK24" s="128"/>
      <c r="BL24" s="128"/>
      <c r="BM24" s="128"/>
      <c r="BN24" s="128"/>
      <c r="BO24" s="128"/>
      <c r="BP24" s="128"/>
      <c r="BQ24" s="128"/>
      <c r="BR24" s="128"/>
      <c r="BS24" s="128"/>
    </row>
    <row r="25" spans="1:71" x14ac:dyDescent="0.25">
      <c r="A25" s="2176" t="s">
        <v>125</v>
      </c>
      <c r="B25" s="2176"/>
      <c r="C25" s="2176"/>
      <c r="D25" s="2177"/>
      <c r="E25" s="1586" t="s">
        <v>276</v>
      </c>
      <c r="F25" s="2204"/>
      <c r="G25" s="2204"/>
      <c r="H25" s="2204"/>
      <c r="I25" s="2204"/>
      <c r="J25" s="2204"/>
      <c r="K25" s="2204"/>
      <c r="L25" s="2204"/>
      <c r="M25" s="2204"/>
      <c r="N25" s="2204"/>
      <c r="O25" s="2204"/>
      <c r="P25" s="2204"/>
      <c r="Q25" s="2204"/>
      <c r="R25" s="2204"/>
      <c r="S25" s="2204"/>
      <c r="T25" s="1588"/>
      <c r="U25" s="1586" t="s">
        <v>241</v>
      </c>
      <c r="V25" s="2204"/>
      <c r="W25" s="2204"/>
      <c r="X25" s="1588"/>
      <c r="Y25" s="2201" t="s">
        <v>277</v>
      </c>
      <c r="Z25" s="2202"/>
      <c r="AA25" s="2202"/>
      <c r="AB25" s="2202"/>
      <c r="AC25" s="2202"/>
      <c r="AD25" s="2202"/>
      <c r="AE25" s="2202"/>
      <c r="AF25" s="2202"/>
      <c r="AG25" s="2202"/>
      <c r="AH25" s="2202"/>
      <c r="AI25" s="2202"/>
      <c r="AJ25" s="2202"/>
      <c r="AK25" s="2202"/>
      <c r="AL25" s="2202"/>
      <c r="AM25" s="2202"/>
      <c r="AN25" s="2202"/>
      <c r="AO25" s="2202"/>
      <c r="AP25" s="49"/>
      <c r="AQ25" s="217"/>
      <c r="AR25" s="235"/>
      <c r="AS25" s="232"/>
      <c r="AT25" s="235"/>
      <c r="AU25" s="217"/>
      <c r="AV25" s="51"/>
      <c r="AW25" s="49"/>
      <c r="AX25" s="51"/>
      <c r="AY25" s="51"/>
      <c r="AZ25" s="51"/>
      <c r="BA25" s="51"/>
      <c r="BB25" s="51"/>
      <c r="BC25" s="51"/>
      <c r="BD25" s="49"/>
      <c r="BE25" s="49"/>
      <c r="BF25" s="49"/>
      <c r="BG25" s="49"/>
      <c r="BH25" s="49"/>
      <c r="BI25" s="49"/>
      <c r="BJ25" s="49"/>
      <c r="BK25" s="49"/>
      <c r="BL25" s="49"/>
      <c r="BM25" s="49"/>
      <c r="BN25" s="49"/>
      <c r="BO25" s="49"/>
      <c r="BP25" s="49"/>
      <c r="BQ25" s="49"/>
      <c r="BR25" s="49"/>
      <c r="BS25" s="49"/>
    </row>
    <row r="26" spans="1:71" x14ac:dyDescent="0.25">
      <c r="A26" s="2178"/>
      <c r="B26" s="2178"/>
      <c r="C26" s="2178"/>
      <c r="D26" s="2179"/>
      <c r="E26" s="1589"/>
      <c r="F26" s="1590"/>
      <c r="G26" s="1590"/>
      <c r="H26" s="1590"/>
      <c r="I26" s="1590"/>
      <c r="J26" s="1590"/>
      <c r="K26" s="1590"/>
      <c r="L26" s="1590"/>
      <c r="M26" s="1590"/>
      <c r="N26" s="1590"/>
      <c r="O26" s="1590"/>
      <c r="P26" s="1590"/>
      <c r="Q26" s="1590"/>
      <c r="R26" s="1590"/>
      <c r="S26" s="1590"/>
      <c r="T26" s="1591"/>
      <c r="U26" s="1589"/>
      <c r="V26" s="1590"/>
      <c r="W26" s="1590"/>
      <c r="X26" s="1591"/>
      <c r="Y26" s="2203"/>
      <c r="Z26" s="1774"/>
      <c r="AA26" s="1774"/>
      <c r="AB26" s="1774"/>
      <c r="AC26" s="1774"/>
      <c r="AD26" s="1774"/>
      <c r="AE26" s="1774"/>
      <c r="AF26" s="1774"/>
      <c r="AG26" s="1774"/>
      <c r="AH26" s="1774"/>
      <c r="AI26" s="1774"/>
      <c r="AJ26" s="1774"/>
      <c r="AK26" s="1774"/>
      <c r="AL26" s="1774"/>
      <c r="AM26" s="1774"/>
      <c r="AN26" s="1774"/>
      <c r="AO26" s="1774"/>
      <c r="AP26" s="49"/>
      <c r="AQ26" s="217"/>
      <c r="AR26" s="235"/>
      <c r="AS26" s="232"/>
      <c r="AT26" s="235"/>
      <c r="AU26" s="217"/>
      <c r="AV26" s="51"/>
      <c r="AW26" s="49"/>
      <c r="AX26" s="49"/>
      <c r="AY26" s="49"/>
      <c r="AZ26" s="49"/>
      <c r="BA26" s="49"/>
      <c r="BB26" s="49"/>
      <c r="BC26" s="49"/>
      <c r="BD26" s="49"/>
      <c r="BE26" s="49"/>
      <c r="BF26" s="49"/>
      <c r="BG26" s="49"/>
      <c r="BH26" s="49"/>
      <c r="BI26" s="49"/>
      <c r="BJ26" s="49"/>
      <c r="BK26" s="49"/>
      <c r="BL26" s="49"/>
      <c r="BM26" s="49"/>
      <c r="BN26" s="49"/>
      <c r="BO26" s="49"/>
      <c r="BP26" s="49"/>
      <c r="BQ26" s="49"/>
      <c r="BR26" s="49"/>
      <c r="BS26" s="49"/>
    </row>
    <row r="27" spans="1:71" x14ac:dyDescent="0.25">
      <c r="A27" s="2178"/>
      <c r="B27" s="2178"/>
      <c r="C27" s="2178"/>
      <c r="D27" s="2179"/>
      <c r="E27" s="1589"/>
      <c r="F27" s="1590"/>
      <c r="G27" s="1590"/>
      <c r="H27" s="1590"/>
      <c r="I27" s="1590"/>
      <c r="J27" s="1590"/>
      <c r="K27" s="1590"/>
      <c r="L27" s="1590"/>
      <c r="M27" s="1590"/>
      <c r="N27" s="1590"/>
      <c r="O27" s="1590"/>
      <c r="P27" s="1590"/>
      <c r="Q27" s="1590"/>
      <c r="R27" s="1590"/>
      <c r="S27" s="1590"/>
      <c r="T27" s="1591"/>
      <c r="U27" s="1589"/>
      <c r="V27" s="1590"/>
      <c r="W27" s="1590"/>
      <c r="X27" s="1591"/>
      <c r="Y27" s="2203"/>
      <c r="Z27" s="1774"/>
      <c r="AA27" s="1774"/>
      <c r="AB27" s="1774"/>
      <c r="AC27" s="1774"/>
      <c r="AD27" s="1774"/>
      <c r="AE27" s="1774"/>
      <c r="AF27" s="1774"/>
      <c r="AG27" s="1774"/>
      <c r="AH27" s="1774"/>
      <c r="AI27" s="1774"/>
      <c r="AJ27" s="1774"/>
      <c r="AK27" s="1774"/>
      <c r="AL27" s="1774"/>
      <c r="AM27" s="1774"/>
      <c r="AN27" s="1774"/>
      <c r="AO27" s="1774"/>
      <c r="AP27" s="49"/>
      <c r="AQ27" s="217"/>
      <c r="AR27" s="235"/>
      <c r="AS27" s="232"/>
      <c r="AT27" s="235"/>
      <c r="AU27" s="217"/>
      <c r="AV27" s="49"/>
      <c r="AW27" s="49"/>
      <c r="AX27" s="49"/>
      <c r="AY27" s="49"/>
      <c r="AZ27" s="49"/>
      <c r="BA27" s="49"/>
      <c r="BB27" s="49"/>
      <c r="BC27" s="49"/>
      <c r="BD27" s="49"/>
      <c r="BE27" s="49"/>
      <c r="BF27" s="49"/>
      <c r="BG27" s="49"/>
      <c r="BH27" s="49"/>
      <c r="BI27" s="49"/>
      <c r="BJ27" s="49"/>
      <c r="BK27" s="49"/>
      <c r="BL27" s="49"/>
      <c r="BM27" s="49"/>
      <c r="BN27" s="49"/>
      <c r="BO27" s="49"/>
      <c r="BP27" s="49"/>
      <c r="BQ27" s="49"/>
      <c r="BR27" s="49"/>
      <c r="BS27" s="49"/>
    </row>
    <row r="28" spans="1:71" x14ac:dyDescent="0.25">
      <c r="A28" s="2180"/>
      <c r="B28" s="2180"/>
      <c r="C28" s="2180"/>
      <c r="D28" s="2181"/>
      <c r="E28" s="1592"/>
      <c r="F28" s="1593"/>
      <c r="G28" s="1593"/>
      <c r="H28" s="1593"/>
      <c r="I28" s="1593"/>
      <c r="J28" s="1593"/>
      <c r="K28" s="1593"/>
      <c r="L28" s="1593"/>
      <c r="M28" s="1593"/>
      <c r="N28" s="1593"/>
      <c r="O28" s="1593"/>
      <c r="P28" s="1593"/>
      <c r="Q28" s="1593"/>
      <c r="R28" s="1593"/>
      <c r="S28" s="1593"/>
      <c r="T28" s="1594"/>
      <c r="U28" s="1592"/>
      <c r="V28" s="1593"/>
      <c r="W28" s="1593"/>
      <c r="X28" s="1594"/>
      <c r="Y28" s="1748"/>
      <c r="Z28" s="1749"/>
      <c r="AA28" s="1749"/>
      <c r="AB28" s="1749"/>
      <c r="AC28" s="1749"/>
      <c r="AD28" s="1749"/>
      <c r="AE28" s="1749"/>
      <c r="AF28" s="1749"/>
      <c r="AG28" s="1749"/>
      <c r="AH28" s="1749"/>
      <c r="AI28" s="1749"/>
      <c r="AJ28" s="1749"/>
      <c r="AK28" s="1749"/>
      <c r="AL28" s="1749"/>
      <c r="AM28" s="1749"/>
      <c r="AN28" s="1749"/>
      <c r="AO28" s="1749"/>
      <c r="AP28" s="49"/>
      <c r="AQ28" s="217"/>
      <c r="AR28" s="217"/>
      <c r="AS28" s="232"/>
      <c r="AT28" s="217"/>
      <c r="AU28" s="217"/>
      <c r="AV28" s="49"/>
      <c r="AW28" s="49"/>
      <c r="AX28" s="49"/>
      <c r="AY28" s="49"/>
      <c r="AZ28" s="49"/>
      <c r="BA28" s="49"/>
      <c r="BB28" s="49"/>
      <c r="BC28" s="49"/>
      <c r="BD28" s="49"/>
      <c r="BE28" s="49"/>
      <c r="BF28" s="49"/>
      <c r="BG28" s="49"/>
      <c r="BH28" s="49"/>
      <c r="BI28" s="49"/>
      <c r="BJ28" s="49"/>
      <c r="BK28" s="49"/>
      <c r="BL28" s="49"/>
      <c r="BM28" s="49"/>
      <c r="BN28" s="49"/>
      <c r="BO28" s="49"/>
      <c r="BP28" s="49"/>
      <c r="BQ28" s="49"/>
      <c r="BR28" s="49"/>
      <c r="BS28" s="49"/>
    </row>
    <row r="29" spans="1:71" s="942" customFormat="1" x14ac:dyDescent="0.25">
      <c r="A29" s="2185"/>
      <c r="B29" s="2185"/>
      <c r="C29" s="2185"/>
      <c r="D29" s="2186"/>
      <c r="E29" s="2182"/>
      <c r="F29" s="2183"/>
      <c r="G29" s="2183"/>
      <c r="H29" s="2183"/>
      <c r="I29" s="2183"/>
      <c r="J29" s="2183"/>
      <c r="K29" s="2183"/>
      <c r="L29" s="2183"/>
      <c r="M29" s="2183"/>
      <c r="N29" s="2183"/>
      <c r="O29" s="2183"/>
      <c r="P29" s="2183"/>
      <c r="Q29" s="2183"/>
      <c r="R29" s="2183"/>
      <c r="S29" s="2183"/>
      <c r="T29" s="2184"/>
      <c r="U29" s="2164" t="s">
        <v>45</v>
      </c>
      <c r="V29" s="2165"/>
      <c r="W29" s="2165"/>
      <c r="X29" s="2166"/>
      <c r="Y29" s="2164" t="s">
        <v>45</v>
      </c>
      <c r="Z29" s="2165"/>
      <c r="AA29" s="2165"/>
      <c r="AB29" s="2165"/>
      <c r="AC29" s="2165"/>
      <c r="AD29" s="2165"/>
      <c r="AE29" s="2165"/>
      <c r="AF29" s="2165"/>
      <c r="AG29" s="2165"/>
      <c r="AH29" s="2165"/>
      <c r="AI29" s="2165"/>
      <c r="AJ29" s="2165"/>
      <c r="AK29" s="2165"/>
      <c r="AL29" s="2165"/>
      <c r="AM29" s="2165"/>
      <c r="AN29" s="2165"/>
      <c r="AO29" s="2165"/>
      <c r="AP29" s="1058"/>
      <c r="AQ29" s="1059"/>
      <c r="AR29" s="1059"/>
      <c r="AS29" s="1060"/>
      <c r="AT29" s="1059"/>
      <c r="AU29" s="1059"/>
      <c r="AV29" s="1058"/>
      <c r="AW29" s="1058"/>
      <c r="AX29" s="1058"/>
      <c r="AY29" s="1058"/>
      <c r="AZ29" s="1058"/>
      <c r="BA29" s="1058"/>
      <c r="BB29" s="1058"/>
      <c r="BC29" s="1058"/>
      <c r="BD29" s="1058"/>
      <c r="BE29" s="1058"/>
      <c r="BF29" s="1058"/>
      <c r="BG29" s="1058"/>
      <c r="BH29" s="1058"/>
      <c r="BI29" s="1058"/>
      <c r="BJ29" s="1058"/>
      <c r="BK29" s="1058"/>
      <c r="BL29" s="1058"/>
      <c r="BM29" s="1058"/>
      <c r="BN29" s="1058"/>
      <c r="BO29" s="1058"/>
      <c r="BP29" s="1058"/>
      <c r="BQ29" s="1058"/>
      <c r="BR29" s="1058"/>
      <c r="BS29" s="1058"/>
    </row>
    <row r="30" spans="1:71" ht="13.35" customHeight="1" x14ac:dyDescent="0.25">
      <c r="A30" s="2208"/>
      <c r="B30" s="2208"/>
      <c r="C30" s="2208"/>
      <c r="D30" s="2209"/>
      <c r="E30" s="2170"/>
      <c r="F30" s="2171"/>
      <c r="G30" s="2171"/>
      <c r="H30" s="2171"/>
      <c r="I30" s="2171"/>
      <c r="J30" s="2171"/>
      <c r="K30" s="2171"/>
      <c r="L30" s="2171"/>
      <c r="M30" s="2171"/>
      <c r="N30" s="2171"/>
      <c r="O30" s="2171"/>
      <c r="P30" s="2171"/>
      <c r="Q30" s="2171"/>
      <c r="R30" s="2171"/>
      <c r="S30" s="2171"/>
      <c r="T30" s="2172"/>
      <c r="U30" s="2200"/>
      <c r="V30" s="2208"/>
      <c r="W30" s="2208"/>
      <c r="X30" s="2209"/>
      <c r="Y30" s="2200"/>
      <c r="Z30" s="2208"/>
      <c r="AA30" s="2208"/>
      <c r="AB30" s="2208"/>
      <c r="AC30" s="2208"/>
      <c r="AD30" s="2208"/>
      <c r="AE30" s="2208"/>
      <c r="AF30" s="2208"/>
      <c r="AG30" s="2208"/>
      <c r="AH30" s="2208"/>
      <c r="AI30" s="2208"/>
      <c r="AJ30" s="2208"/>
      <c r="AK30" s="2208"/>
      <c r="AL30" s="2208"/>
      <c r="AM30" s="2208"/>
      <c r="AN30" s="2208"/>
      <c r="AO30" s="2208"/>
      <c r="AP30" s="49"/>
      <c r="AQ30" s="217"/>
      <c r="AR30" s="217"/>
      <c r="AS30" s="232"/>
      <c r="AT30" s="217"/>
      <c r="AU30" s="217"/>
      <c r="AV30" s="49"/>
      <c r="AW30" s="49"/>
      <c r="AX30" s="49"/>
      <c r="AY30" s="49"/>
      <c r="AZ30" s="49"/>
      <c r="BA30" s="49"/>
      <c r="BB30" s="49"/>
      <c r="BC30" s="49"/>
      <c r="BD30" s="49"/>
      <c r="BE30" s="49"/>
      <c r="BF30" s="49"/>
      <c r="BG30" s="49"/>
      <c r="BH30" s="49"/>
      <c r="BI30" s="49"/>
      <c r="BJ30" s="49"/>
      <c r="BK30" s="49"/>
      <c r="BL30" s="49"/>
      <c r="BM30" s="49"/>
      <c r="BN30" s="49"/>
      <c r="BO30" s="49"/>
      <c r="BP30" s="49"/>
      <c r="BQ30" s="49"/>
      <c r="BR30" s="49"/>
      <c r="BS30" s="49"/>
    </row>
    <row r="31" spans="1:71" ht="13.35" customHeight="1" x14ac:dyDescent="0.25">
      <c r="A31" s="2197"/>
      <c r="B31" s="2197"/>
      <c r="C31" s="2197"/>
      <c r="D31" s="2198"/>
      <c r="E31" s="2157"/>
      <c r="F31" s="1763"/>
      <c r="G31" s="1763"/>
      <c r="H31" s="1763"/>
      <c r="I31" s="1763"/>
      <c r="J31" s="1763"/>
      <c r="K31" s="1763"/>
      <c r="L31" s="1763"/>
      <c r="M31" s="1763"/>
      <c r="N31" s="1763"/>
      <c r="O31" s="1763"/>
      <c r="P31" s="1763"/>
      <c r="Q31" s="1763"/>
      <c r="R31" s="1763"/>
      <c r="S31" s="1763"/>
      <c r="T31" s="1764"/>
      <c r="U31" s="2158"/>
      <c r="V31" s="2197"/>
      <c r="W31" s="2197"/>
      <c r="X31" s="2198"/>
      <c r="Y31" s="2158"/>
      <c r="Z31" s="2197"/>
      <c r="AA31" s="2197"/>
      <c r="AB31" s="2197"/>
      <c r="AC31" s="2197"/>
      <c r="AD31" s="2197"/>
      <c r="AE31" s="2197"/>
      <c r="AF31" s="2197"/>
      <c r="AG31" s="2197"/>
      <c r="AH31" s="2197"/>
      <c r="AI31" s="2197"/>
      <c r="AJ31" s="2197"/>
      <c r="AK31" s="2197"/>
      <c r="AL31" s="2197"/>
      <c r="AM31" s="2197"/>
      <c r="AN31" s="2197"/>
      <c r="AO31" s="2197"/>
      <c r="AP31" s="49"/>
      <c r="AQ31" s="217"/>
      <c r="AR31" s="217"/>
      <c r="AS31" s="232"/>
      <c r="AT31" s="217"/>
      <c r="AU31" s="217"/>
      <c r="AV31" s="49"/>
      <c r="AW31" s="49"/>
      <c r="AX31" s="49"/>
      <c r="AY31" s="49"/>
      <c r="AZ31" s="49"/>
      <c r="BA31" s="49"/>
      <c r="BB31" s="49"/>
      <c r="BC31" s="49"/>
      <c r="BD31" s="49"/>
      <c r="BE31" s="49"/>
      <c r="BF31" s="49"/>
      <c r="BG31" s="49"/>
      <c r="BH31" s="49"/>
      <c r="BI31" s="49"/>
      <c r="BJ31" s="49"/>
      <c r="BK31" s="49"/>
      <c r="BL31" s="49"/>
      <c r="BM31" s="49"/>
      <c r="BN31" s="49"/>
      <c r="BO31" s="49"/>
      <c r="BP31" s="49"/>
      <c r="BQ31" s="49"/>
      <c r="BR31" s="49"/>
      <c r="BS31" s="49"/>
    </row>
    <row r="32" spans="1:71" ht="13.35" customHeight="1" x14ac:dyDescent="0.25">
      <c r="A32" s="2197"/>
      <c r="B32" s="2197"/>
      <c r="C32" s="2197"/>
      <c r="D32" s="2198"/>
      <c r="E32" s="2194"/>
      <c r="F32" s="2195"/>
      <c r="G32" s="2195"/>
      <c r="H32" s="2195"/>
      <c r="I32" s="2195"/>
      <c r="J32" s="2195"/>
      <c r="K32" s="2195"/>
      <c r="L32" s="2195"/>
      <c r="M32" s="2195"/>
      <c r="N32" s="2195"/>
      <c r="O32" s="2195"/>
      <c r="P32" s="2195"/>
      <c r="Q32" s="2195"/>
      <c r="R32" s="2195"/>
      <c r="S32" s="2195"/>
      <c r="T32" s="2196"/>
      <c r="U32" s="2158"/>
      <c r="V32" s="2197"/>
      <c r="W32" s="2197"/>
      <c r="X32" s="2198"/>
      <c r="Y32" s="2158"/>
      <c r="Z32" s="2197"/>
      <c r="AA32" s="2197"/>
      <c r="AB32" s="2197"/>
      <c r="AC32" s="2197"/>
      <c r="AD32" s="2197"/>
      <c r="AE32" s="2197"/>
      <c r="AF32" s="2197"/>
      <c r="AG32" s="2197"/>
      <c r="AH32" s="2197"/>
      <c r="AI32" s="2197"/>
      <c r="AJ32" s="2197"/>
      <c r="AK32" s="2197"/>
      <c r="AL32" s="2197"/>
      <c r="AM32" s="2197"/>
      <c r="AN32" s="2197"/>
      <c r="AO32" s="2197"/>
      <c r="AP32" s="49"/>
      <c r="AQ32" s="217"/>
      <c r="AR32" s="217"/>
      <c r="AS32" s="232"/>
      <c r="AT32" s="217"/>
      <c r="AU32" s="217"/>
      <c r="AV32" s="49"/>
      <c r="AW32" s="49"/>
      <c r="AX32" s="49"/>
      <c r="AY32" s="49"/>
      <c r="AZ32" s="49"/>
      <c r="BA32" s="49"/>
      <c r="BB32" s="49"/>
      <c r="BC32" s="49"/>
      <c r="BD32" s="49"/>
      <c r="BE32" s="49"/>
      <c r="BF32" s="49"/>
      <c r="BG32" s="49"/>
      <c r="BH32" s="49"/>
      <c r="BI32" s="49"/>
      <c r="BJ32" s="49"/>
      <c r="BK32" s="49"/>
      <c r="BL32" s="49"/>
      <c r="BM32" s="49"/>
      <c r="BN32" s="49"/>
      <c r="BO32" s="49"/>
      <c r="BP32" s="49"/>
      <c r="BQ32" s="49"/>
      <c r="BR32" s="49"/>
      <c r="BS32" s="49"/>
    </row>
    <row r="33" spans="1:81" ht="13.35" customHeight="1" x14ac:dyDescent="0.25">
      <c r="A33" s="2197"/>
      <c r="B33" s="2197"/>
      <c r="C33" s="2197"/>
      <c r="D33" s="2198"/>
      <c r="E33" s="2194"/>
      <c r="F33" s="2195"/>
      <c r="G33" s="2195"/>
      <c r="H33" s="2195"/>
      <c r="I33" s="2195"/>
      <c r="J33" s="2195"/>
      <c r="K33" s="2195"/>
      <c r="L33" s="2195"/>
      <c r="M33" s="2195"/>
      <c r="N33" s="2195"/>
      <c r="O33" s="2195"/>
      <c r="P33" s="2195"/>
      <c r="Q33" s="2195"/>
      <c r="R33" s="2195"/>
      <c r="S33" s="2195"/>
      <c r="T33" s="2196"/>
      <c r="U33" s="2158"/>
      <c r="V33" s="2197"/>
      <c r="W33" s="2197"/>
      <c r="X33" s="2198"/>
      <c r="Y33" s="2158"/>
      <c r="Z33" s="2197"/>
      <c r="AA33" s="2197"/>
      <c r="AB33" s="2197"/>
      <c r="AC33" s="2197"/>
      <c r="AD33" s="2197"/>
      <c r="AE33" s="2197"/>
      <c r="AF33" s="2197"/>
      <c r="AG33" s="2197"/>
      <c r="AH33" s="2197"/>
      <c r="AI33" s="2197"/>
      <c r="AJ33" s="2197"/>
      <c r="AK33" s="2197"/>
      <c r="AL33" s="2197"/>
      <c r="AM33" s="2197"/>
      <c r="AN33" s="2197"/>
      <c r="AO33" s="2197"/>
      <c r="AP33" s="49"/>
      <c r="AQ33" s="217"/>
      <c r="AR33" s="217"/>
      <c r="AS33" s="232"/>
      <c r="AT33" s="217"/>
      <c r="AU33" s="217"/>
      <c r="AV33" s="49"/>
      <c r="AW33" s="49"/>
      <c r="AX33" s="49"/>
      <c r="AY33" s="49"/>
      <c r="AZ33" s="49"/>
      <c r="BA33" s="49"/>
      <c r="BB33" s="49"/>
      <c r="BC33" s="49"/>
      <c r="BD33" s="49"/>
      <c r="BE33" s="49"/>
      <c r="BF33" s="49"/>
      <c r="BG33" s="49"/>
      <c r="BH33" s="49"/>
      <c r="BI33" s="49"/>
      <c r="BJ33" s="49"/>
      <c r="BK33" s="49"/>
      <c r="BL33" s="49"/>
      <c r="BM33" s="49"/>
      <c r="BN33" s="49"/>
      <c r="BO33" s="49"/>
      <c r="BP33" s="49"/>
      <c r="BQ33" s="49"/>
      <c r="BR33" s="49"/>
      <c r="BS33" s="49"/>
    </row>
    <row r="34" spans="1:81" ht="13.35" customHeight="1" x14ac:dyDescent="0.25">
      <c r="A34" s="2197"/>
      <c r="B34" s="2197"/>
      <c r="C34" s="2197"/>
      <c r="D34" s="2198"/>
      <c r="E34" s="2194"/>
      <c r="F34" s="2195"/>
      <c r="G34" s="2195"/>
      <c r="H34" s="2195"/>
      <c r="I34" s="2195"/>
      <c r="J34" s="2195"/>
      <c r="K34" s="2195"/>
      <c r="L34" s="2195"/>
      <c r="M34" s="2195"/>
      <c r="N34" s="2195"/>
      <c r="O34" s="2195"/>
      <c r="P34" s="2195"/>
      <c r="Q34" s="2195"/>
      <c r="R34" s="2195"/>
      <c r="S34" s="2195"/>
      <c r="T34" s="2196"/>
      <c r="U34" s="2158"/>
      <c r="V34" s="2197"/>
      <c r="W34" s="2197"/>
      <c r="X34" s="2198"/>
      <c r="Y34" s="2158"/>
      <c r="Z34" s="2197"/>
      <c r="AA34" s="2197"/>
      <c r="AB34" s="2197"/>
      <c r="AC34" s="2197"/>
      <c r="AD34" s="2197"/>
      <c r="AE34" s="2197"/>
      <c r="AF34" s="2197"/>
      <c r="AG34" s="2197"/>
      <c r="AH34" s="2197"/>
      <c r="AI34" s="2197"/>
      <c r="AJ34" s="2197"/>
      <c r="AK34" s="2197"/>
      <c r="AL34" s="2197"/>
      <c r="AM34" s="2197"/>
      <c r="AN34" s="2197"/>
      <c r="AO34" s="2197"/>
      <c r="AP34" s="49"/>
      <c r="AQ34" s="217"/>
      <c r="AR34" s="217"/>
      <c r="AS34" s="232"/>
      <c r="AT34" s="217"/>
      <c r="AU34" s="217"/>
      <c r="AV34" s="49"/>
      <c r="AW34" s="49"/>
      <c r="AX34" s="49"/>
      <c r="AY34" s="49"/>
      <c r="AZ34" s="49"/>
      <c r="BA34" s="49"/>
      <c r="BB34" s="49"/>
      <c r="BC34" s="49"/>
      <c r="BD34" s="49"/>
      <c r="BE34" s="49"/>
      <c r="BF34" s="49"/>
      <c r="BG34" s="49"/>
      <c r="BH34" s="49"/>
      <c r="BI34" s="49"/>
      <c r="BJ34" s="49"/>
      <c r="BK34" s="49"/>
      <c r="BL34" s="49"/>
      <c r="BM34" s="49"/>
      <c r="BN34" s="49"/>
      <c r="BO34" s="49"/>
      <c r="BP34" s="49"/>
      <c r="BQ34" s="49"/>
      <c r="BR34" s="49"/>
      <c r="BS34" s="49"/>
    </row>
    <row r="35" spans="1:81" ht="13.35" customHeight="1" x14ac:dyDescent="0.25">
      <c r="A35" s="2197"/>
      <c r="B35" s="2197"/>
      <c r="C35" s="2197"/>
      <c r="D35" s="2198"/>
      <c r="E35" s="2194"/>
      <c r="F35" s="2195"/>
      <c r="G35" s="2195"/>
      <c r="H35" s="2195"/>
      <c r="I35" s="2195"/>
      <c r="J35" s="2195"/>
      <c r="K35" s="2195"/>
      <c r="L35" s="2195"/>
      <c r="M35" s="2195"/>
      <c r="N35" s="2195"/>
      <c r="O35" s="2195"/>
      <c r="P35" s="2195"/>
      <c r="Q35" s="2195"/>
      <c r="R35" s="2195"/>
      <c r="S35" s="2195"/>
      <c r="T35" s="2196"/>
      <c r="U35" s="2158"/>
      <c r="V35" s="2197"/>
      <c r="W35" s="2197"/>
      <c r="X35" s="2198"/>
      <c r="Y35" s="2158"/>
      <c r="Z35" s="2197"/>
      <c r="AA35" s="2197"/>
      <c r="AB35" s="2197"/>
      <c r="AC35" s="2197"/>
      <c r="AD35" s="2197"/>
      <c r="AE35" s="2197"/>
      <c r="AF35" s="2197"/>
      <c r="AG35" s="2197"/>
      <c r="AH35" s="2197"/>
      <c r="AI35" s="2197"/>
      <c r="AJ35" s="2197"/>
      <c r="AK35" s="2197"/>
      <c r="AL35" s="2197"/>
      <c r="AM35" s="2197"/>
      <c r="AN35" s="2197"/>
      <c r="AO35" s="2197"/>
      <c r="AP35" s="49"/>
      <c r="AQ35" s="217"/>
      <c r="AR35" s="217"/>
      <c r="AS35" s="232"/>
      <c r="AT35" s="217"/>
      <c r="AU35" s="217"/>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row>
    <row r="36" spans="1:81" ht="13.35" customHeight="1" x14ac:dyDescent="0.25">
      <c r="A36" s="2197"/>
      <c r="B36" s="2197"/>
      <c r="C36" s="2197"/>
      <c r="D36" s="2198"/>
      <c r="E36" s="2194"/>
      <c r="F36" s="2195"/>
      <c r="G36" s="2195"/>
      <c r="H36" s="2195"/>
      <c r="I36" s="2195"/>
      <c r="J36" s="2195"/>
      <c r="K36" s="2195"/>
      <c r="L36" s="2195"/>
      <c r="M36" s="2195"/>
      <c r="N36" s="2195"/>
      <c r="O36" s="2195"/>
      <c r="P36" s="2195"/>
      <c r="Q36" s="2195"/>
      <c r="R36" s="2195"/>
      <c r="S36" s="2195"/>
      <c r="T36" s="2196"/>
      <c r="U36" s="2158"/>
      <c r="V36" s="2197"/>
      <c r="W36" s="2197"/>
      <c r="X36" s="2198"/>
      <c r="Y36" s="2158"/>
      <c r="Z36" s="2197"/>
      <c r="AA36" s="2197"/>
      <c r="AB36" s="2197"/>
      <c r="AC36" s="2197"/>
      <c r="AD36" s="2197"/>
      <c r="AE36" s="2197"/>
      <c r="AF36" s="2197"/>
      <c r="AG36" s="2197"/>
      <c r="AH36" s="2197"/>
      <c r="AI36" s="2197"/>
      <c r="AJ36" s="2197"/>
      <c r="AK36" s="2197"/>
      <c r="AL36" s="2197"/>
      <c r="AM36" s="2197"/>
      <c r="AN36" s="2197"/>
      <c r="AO36" s="2197"/>
      <c r="AP36" s="49"/>
      <c r="AQ36" s="217"/>
      <c r="AR36" s="217"/>
      <c r="AS36" s="232"/>
      <c r="AT36" s="217"/>
      <c r="AU36" s="217"/>
      <c r="AV36" s="49"/>
      <c r="AW36" s="49"/>
      <c r="AX36" s="49"/>
      <c r="AY36" s="49"/>
      <c r="AZ36" s="49"/>
      <c r="BA36" s="49"/>
      <c r="BB36" s="49"/>
      <c r="BC36" s="49"/>
      <c r="BD36" s="49"/>
      <c r="BE36" s="49"/>
      <c r="BF36" s="49"/>
      <c r="BG36" s="49"/>
      <c r="BH36" s="49"/>
      <c r="BI36" s="49"/>
      <c r="BJ36" s="49"/>
      <c r="BK36" s="49"/>
      <c r="BL36" s="49"/>
      <c r="BM36" s="49"/>
      <c r="BN36" s="49"/>
      <c r="BO36" s="49"/>
      <c r="BP36" s="49"/>
      <c r="BQ36" s="49"/>
      <c r="BR36" s="49"/>
      <c r="BS36" s="49"/>
    </row>
    <row r="37" spans="1:81" ht="13.35" customHeight="1" x14ac:dyDescent="0.25">
      <c r="A37" s="2197"/>
      <c r="B37" s="2197"/>
      <c r="C37" s="2197"/>
      <c r="D37" s="2198"/>
      <c r="E37" s="2194"/>
      <c r="F37" s="2195"/>
      <c r="G37" s="2195"/>
      <c r="H37" s="2195"/>
      <c r="I37" s="2195"/>
      <c r="J37" s="2195"/>
      <c r="K37" s="2195"/>
      <c r="L37" s="2195"/>
      <c r="M37" s="2195"/>
      <c r="N37" s="2195"/>
      <c r="O37" s="2195"/>
      <c r="P37" s="2195"/>
      <c r="Q37" s="2195"/>
      <c r="R37" s="2195"/>
      <c r="S37" s="2195"/>
      <c r="T37" s="2196"/>
      <c r="U37" s="2158"/>
      <c r="V37" s="2197"/>
      <c r="W37" s="2197"/>
      <c r="X37" s="2198"/>
      <c r="Y37" s="2158"/>
      <c r="Z37" s="2197"/>
      <c r="AA37" s="2197"/>
      <c r="AB37" s="2197"/>
      <c r="AC37" s="2197"/>
      <c r="AD37" s="2197"/>
      <c r="AE37" s="2197"/>
      <c r="AF37" s="2197"/>
      <c r="AG37" s="2197"/>
      <c r="AH37" s="2197"/>
      <c r="AI37" s="2197"/>
      <c r="AJ37" s="2197"/>
      <c r="AK37" s="2197"/>
      <c r="AL37" s="2197"/>
      <c r="AM37" s="2197"/>
      <c r="AN37" s="2197"/>
      <c r="AO37" s="2197"/>
      <c r="AP37" s="49"/>
      <c r="AQ37" s="217"/>
      <c r="AR37" s="217"/>
      <c r="AS37" s="232"/>
      <c r="AT37" s="217"/>
      <c r="AU37" s="217"/>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row>
    <row r="38" spans="1:81" ht="13.35" customHeight="1" x14ac:dyDescent="0.25">
      <c r="A38" s="2197"/>
      <c r="B38" s="2197"/>
      <c r="C38" s="2197"/>
      <c r="D38" s="2198"/>
      <c r="E38" s="2194"/>
      <c r="F38" s="2195"/>
      <c r="G38" s="2195"/>
      <c r="H38" s="2195"/>
      <c r="I38" s="2195"/>
      <c r="J38" s="2195"/>
      <c r="K38" s="2195"/>
      <c r="L38" s="2195"/>
      <c r="M38" s="2195"/>
      <c r="N38" s="2195"/>
      <c r="O38" s="2195"/>
      <c r="P38" s="2195"/>
      <c r="Q38" s="2195"/>
      <c r="R38" s="2195"/>
      <c r="S38" s="2195"/>
      <c r="T38" s="2196"/>
      <c r="U38" s="2158"/>
      <c r="V38" s="2197"/>
      <c r="W38" s="2197"/>
      <c r="X38" s="2198"/>
      <c r="Y38" s="2158"/>
      <c r="Z38" s="2197"/>
      <c r="AA38" s="2197"/>
      <c r="AB38" s="2197"/>
      <c r="AC38" s="2197"/>
      <c r="AD38" s="2197"/>
      <c r="AE38" s="2197"/>
      <c r="AF38" s="2197"/>
      <c r="AG38" s="2197"/>
      <c r="AH38" s="2197"/>
      <c r="AI38" s="2197"/>
      <c r="AJ38" s="2197"/>
      <c r="AK38" s="2197"/>
      <c r="AL38" s="2197"/>
      <c r="AM38" s="2197"/>
      <c r="AN38" s="2197"/>
      <c r="AO38" s="2197"/>
      <c r="AP38" s="49"/>
      <c r="AQ38" s="217"/>
      <c r="AR38" s="217"/>
      <c r="AS38" s="232"/>
      <c r="AT38" s="217"/>
      <c r="AU38" s="217"/>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row>
    <row r="39" spans="1:81" ht="13.35" customHeight="1" x14ac:dyDescent="0.25">
      <c r="A39" s="2197"/>
      <c r="B39" s="2197"/>
      <c r="C39" s="2197"/>
      <c r="D39" s="2198"/>
      <c r="E39" s="2157"/>
      <c r="F39" s="1763"/>
      <c r="G39" s="1763"/>
      <c r="H39" s="1763"/>
      <c r="I39" s="1763"/>
      <c r="J39" s="1763"/>
      <c r="K39" s="1763"/>
      <c r="L39" s="1763"/>
      <c r="M39" s="1763"/>
      <c r="N39" s="1763"/>
      <c r="O39" s="1763"/>
      <c r="P39" s="1763"/>
      <c r="Q39" s="1763"/>
      <c r="R39" s="1763"/>
      <c r="S39" s="1763"/>
      <c r="T39" s="1764"/>
      <c r="U39" s="2158"/>
      <c r="V39" s="2197"/>
      <c r="W39" s="2197"/>
      <c r="X39" s="2198"/>
      <c r="Y39" s="2158"/>
      <c r="Z39" s="2197"/>
      <c r="AA39" s="2197"/>
      <c r="AB39" s="2197"/>
      <c r="AC39" s="2197"/>
      <c r="AD39" s="2197"/>
      <c r="AE39" s="2197"/>
      <c r="AF39" s="2197"/>
      <c r="AG39" s="2197"/>
      <c r="AH39" s="2197"/>
      <c r="AI39" s="2197"/>
      <c r="AJ39" s="2197"/>
      <c r="AK39" s="2197"/>
      <c r="AL39" s="2197"/>
      <c r="AM39" s="2197"/>
      <c r="AN39" s="2197"/>
      <c r="AO39" s="2197"/>
      <c r="AP39" s="49"/>
      <c r="AQ39" s="217"/>
      <c r="AR39" s="217"/>
      <c r="AS39" s="232"/>
      <c r="AT39" s="217"/>
      <c r="AU39" s="217"/>
      <c r="AV39" s="49"/>
      <c r="AW39" s="49"/>
      <c r="AX39" s="49"/>
      <c r="AY39" s="49"/>
      <c r="AZ39" s="49"/>
      <c r="BA39" s="49"/>
      <c r="BB39" s="49"/>
      <c r="BC39" s="49"/>
      <c r="BD39" s="49"/>
      <c r="BE39" s="49"/>
      <c r="BF39" s="49"/>
      <c r="BG39" s="49"/>
      <c r="BH39" s="49"/>
      <c r="BI39" s="49"/>
      <c r="BJ39" s="49"/>
      <c r="BK39" s="49"/>
      <c r="BL39" s="49"/>
      <c r="BM39" s="49"/>
      <c r="BN39" s="49"/>
      <c r="BO39" s="49"/>
      <c r="BP39" s="49"/>
      <c r="BQ39" s="49"/>
      <c r="BR39" s="49"/>
      <c r="BS39" s="49"/>
    </row>
    <row r="40" spans="1:81" ht="13.35" customHeight="1" x14ac:dyDescent="0.25">
      <c r="A40" s="2197"/>
      <c r="B40" s="2197"/>
      <c r="C40" s="2197"/>
      <c r="D40" s="2198"/>
      <c r="E40" s="2157"/>
      <c r="F40" s="1763"/>
      <c r="G40" s="1763"/>
      <c r="H40" s="1763"/>
      <c r="I40" s="1763"/>
      <c r="J40" s="1763"/>
      <c r="K40" s="1763"/>
      <c r="L40" s="1763"/>
      <c r="M40" s="1763"/>
      <c r="N40" s="1763"/>
      <c r="O40" s="1763"/>
      <c r="P40" s="1763"/>
      <c r="Q40" s="1763"/>
      <c r="R40" s="1763"/>
      <c r="S40" s="1763"/>
      <c r="T40" s="1764"/>
      <c r="U40" s="2158"/>
      <c r="V40" s="2197"/>
      <c r="W40" s="2197"/>
      <c r="X40" s="2198"/>
      <c r="Y40" s="2158"/>
      <c r="Z40" s="2197"/>
      <c r="AA40" s="2197"/>
      <c r="AB40" s="2197"/>
      <c r="AC40" s="2197"/>
      <c r="AD40" s="2197"/>
      <c r="AE40" s="2197"/>
      <c r="AF40" s="2197"/>
      <c r="AG40" s="2197"/>
      <c r="AH40" s="2197"/>
      <c r="AI40" s="2197"/>
      <c r="AJ40" s="2197"/>
      <c r="AK40" s="2197"/>
      <c r="AL40" s="2197"/>
      <c r="AM40" s="2197"/>
      <c r="AN40" s="2197"/>
      <c r="AO40" s="2197"/>
      <c r="AP40" s="49"/>
      <c r="AQ40" s="217"/>
      <c r="AR40" s="217"/>
      <c r="AS40" s="232"/>
      <c r="AT40" s="217"/>
      <c r="AU40" s="217"/>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row>
    <row r="41" spans="1:81" ht="13.35" customHeight="1" x14ac:dyDescent="0.25">
      <c r="A41" s="2197"/>
      <c r="B41" s="2197"/>
      <c r="C41" s="2197"/>
      <c r="D41" s="2198"/>
      <c r="E41" s="2157"/>
      <c r="F41" s="1763"/>
      <c r="G41" s="1763"/>
      <c r="H41" s="1763"/>
      <c r="I41" s="1763"/>
      <c r="J41" s="1763"/>
      <c r="K41" s="1763"/>
      <c r="L41" s="1763"/>
      <c r="M41" s="1763"/>
      <c r="N41" s="1763"/>
      <c r="O41" s="1763"/>
      <c r="P41" s="1763"/>
      <c r="Q41" s="1763"/>
      <c r="R41" s="1763"/>
      <c r="S41" s="1763"/>
      <c r="T41" s="1764"/>
      <c r="U41" s="2158"/>
      <c r="V41" s="2197"/>
      <c r="W41" s="2197"/>
      <c r="X41" s="2198"/>
      <c r="Y41" s="2158"/>
      <c r="Z41" s="2197"/>
      <c r="AA41" s="2197"/>
      <c r="AB41" s="2197"/>
      <c r="AC41" s="2197"/>
      <c r="AD41" s="2197"/>
      <c r="AE41" s="2197"/>
      <c r="AF41" s="2197"/>
      <c r="AG41" s="2197"/>
      <c r="AH41" s="2197"/>
      <c r="AI41" s="2197"/>
      <c r="AJ41" s="2197"/>
      <c r="AK41" s="2197"/>
      <c r="AL41" s="2197"/>
      <c r="AM41" s="2197"/>
      <c r="AN41" s="2197"/>
      <c r="AO41" s="2197"/>
      <c r="AP41" s="49"/>
      <c r="AQ41" s="217"/>
      <c r="AR41" s="217"/>
      <c r="AS41" s="232"/>
      <c r="AT41" s="217"/>
      <c r="AU41" s="217"/>
      <c r="AV41" s="49"/>
      <c r="AW41" s="49"/>
      <c r="AX41" s="49"/>
      <c r="AY41" s="49"/>
      <c r="AZ41" s="49"/>
      <c r="BA41" s="49"/>
      <c r="BB41" s="49"/>
      <c r="BC41" s="49"/>
      <c r="BD41" s="49"/>
      <c r="BE41" s="49"/>
      <c r="BF41" s="49"/>
      <c r="BG41" s="49"/>
      <c r="BH41" s="49"/>
      <c r="BI41" s="49"/>
      <c r="BJ41" s="49"/>
      <c r="BK41" s="49"/>
      <c r="BL41" s="49"/>
      <c r="BM41" s="49"/>
      <c r="BN41" s="49"/>
      <c r="BO41" s="49"/>
      <c r="BP41" s="49"/>
      <c r="BQ41" s="49"/>
      <c r="BR41" s="49"/>
      <c r="BS41" s="49"/>
    </row>
    <row r="42" spans="1:81" ht="13.35" customHeight="1" x14ac:dyDescent="0.25">
      <c r="A42" s="2197"/>
      <c r="B42" s="2197"/>
      <c r="C42" s="2197"/>
      <c r="D42" s="2198"/>
      <c r="E42" s="2157"/>
      <c r="F42" s="1763"/>
      <c r="G42" s="1763"/>
      <c r="H42" s="1763"/>
      <c r="I42" s="1763"/>
      <c r="J42" s="1763"/>
      <c r="K42" s="1763"/>
      <c r="L42" s="1763"/>
      <c r="M42" s="1763"/>
      <c r="N42" s="1763"/>
      <c r="O42" s="1763"/>
      <c r="P42" s="1763"/>
      <c r="Q42" s="1763"/>
      <c r="R42" s="1763"/>
      <c r="S42" s="1763"/>
      <c r="T42" s="1764"/>
      <c r="U42" s="2158"/>
      <c r="V42" s="2197"/>
      <c r="W42" s="2197"/>
      <c r="X42" s="2198"/>
      <c r="Y42" s="2158"/>
      <c r="Z42" s="2197"/>
      <c r="AA42" s="2197"/>
      <c r="AB42" s="2197"/>
      <c r="AC42" s="2197"/>
      <c r="AD42" s="2197"/>
      <c r="AE42" s="2197"/>
      <c r="AF42" s="2197"/>
      <c r="AG42" s="2197"/>
      <c r="AH42" s="2197"/>
      <c r="AI42" s="2197"/>
      <c r="AJ42" s="2197"/>
      <c r="AK42" s="2197"/>
      <c r="AL42" s="2197"/>
      <c r="AM42" s="2197"/>
      <c r="AN42" s="2197"/>
      <c r="AO42" s="2197"/>
      <c r="AP42" s="49"/>
      <c r="AQ42" s="217"/>
      <c r="AR42" s="217"/>
      <c r="AS42" s="232"/>
      <c r="AT42" s="217"/>
      <c r="AU42" s="217"/>
      <c r="AV42" s="49"/>
      <c r="AW42" s="49"/>
      <c r="AX42" s="49"/>
      <c r="AY42" s="49"/>
      <c r="AZ42" s="49"/>
      <c r="BA42" s="49"/>
      <c r="BB42" s="49"/>
      <c r="BC42" s="49"/>
      <c r="BD42" s="49"/>
      <c r="BE42" s="49"/>
      <c r="BF42" s="49"/>
      <c r="BG42" s="49"/>
      <c r="BH42" s="49"/>
      <c r="BI42" s="49"/>
      <c r="BJ42" s="49"/>
      <c r="BK42" s="49"/>
      <c r="BL42" s="49"/>
      <c r="BM42" s="49"/>
      <c r="BN42" s="49"/>
      <c r="BO42" s="49"/>
      <c r="BP42" s="49"/>
      <c r="BQ42" s="49"/>
      <c r="BR42" s="49"/>
      <c r="BS42" s="49"/>
    </row>
    <row r="43" spans="1:81" ht="13.35" customHeight="1" x14ac:dyDescent="0.25">
      <c r="A43" s="2197"/>
      <c r="B43" s="2197"/>
      <c r="C43" s="2197"/>
      <c r="D43" s="2198"/>
      <c r="E43" s="2157"/>
      <c r="F43" s="1763"/>
      <c r="G43" s="1763"/>
      <c r="H43" s="1763"/>
      <c r="I43" s="1763"/>
      <c r="J43" s="1763"/>
      <c r="K43" s="1763"/>
      <c r="L43" s="1763"/>
      <c r="M43" s="1763"/>
      <c r="N43" s="1763"/>
      <c r="O43" s="1763"/>
      <c r="P43" s="1763"/>
      <c r="Q43" s="1763"/>
      <c r="R43" s="1763"/>
      <c r="S43" s="1763"/>
      <c r="T43" s="1764"/>
      <c r="U43" s="2158"/>
      <c r="V43" s="2197"/>
      <c r="W43" s="2197"/>
      <c r="X43" s="2198"/>
      <c r="Y43" s="2158"/>
      <c r="Z43" s="2197"/>
      <c r="AA43" s="2197"/>
      <c r="AB43" s="2197"/>
      <c r="AC43" s="2197"/>
      <c r="AD43" s="2197"/>
      <c r="AE43" s="2197"/>
      <c r="AF43" s="2197"/>
      <c r="AG43" s="2197"/>
      <c r="AH43" s="2197"/>
      <c r="AI43" s="2197"/>
      <c r="AJ43" s="2197"/>
      <c r="AK43" s="2197"/>
      <c r="AL43" s="2197"/>
      <c r="AM43" s="2197"/>
      <c r="AN43" s="2197"/>
      <c r="AO43" s="2197"/>
      <c r="AP43" s="49"/>
      <c r="AQ43" s="217"/>
      <c r="AR43" s="217"/>
      <c r="AS43" s="232"/>
      <c r="AT43" s="217"/>
      <c r="AU43" s="217"/>
      <c r="AV43" s="49"/>
      <c r="AW43" s="49"/>
      <c r="AX43" s="49"/>
      <c r="AY43" s="49"/>
      <c r="AZ43" s="49"/>
      <c r="BA43" s="49"/>
      <c r="BB43" s="49"/>
      <c r="BC43" s="49"/>
      <c r="BD43" s="49"/>
      <c r="BE43" s="49"/>
      <c r="BF43" s="49"/>
      <c r="BG43" s="49"/>
      <c r="BH43" s="49"/>
      <c r="BI43" s="49"/>
      <c r="BJ43" s="49"/>
      <c r="BK43" s="49"/>
      <c r="BL43" s="49"/>
      <c r="BM43" s="49"/>
      <c r="BN43" s="49"/>
      <c r="BO43" s="49"/>
      <c r="BP43" s="49"/>
      <c r="BQ43" s="49"/>
      <c r="BR43" s="49"/>
      <c r="BS43" s="49"/>
    </row>
    <row r="44" spans="1:81" ht="13.35" customHeight="1" x14ac:dyDescent="0.25">
      <c r="A44" s="2197"/>
      <c r="B44" s="2197"/>
      <c r="C44" s="2197"/>
      <c r="D44" s="2198"/>
      <c r="E44" s="2157"/>
      <c r="F44" s="1763"/>
      <c r="G44" s="1763"/>
      <c r="H44" s="1763"/>
      <c r="I44" s="1763"/>
      <c r="J44" s="1763"/>
      <c r="K44" s="1763"/>
      <c r="L44" s="1763"/>
      <c r="M44" s="1763"/>
      <c r="N44" s="1763"/>
      <c r="O44" s="1763"/>
      <c r="P44" s="1763"/>
      <c r="Q44" s="1763"/>
      <c r="R44" s="1763"/>
      <c r="S44" s="1763"/>
      <c r="T44" s="1764"/>
      <c r="U44" s="2158"/>
      <c r="V44" s="2197"/>
      <c r="W44" s="2197"/>
      <c r="X44" s="2198"/>
      <c r="Y44" s="2158"/>
      <c r="Z44" s="2197"/>
      <c r="AA44" s="2197"/>
      <c r="AB44" s="2197"/>
      <c r="AC44" s="2197"/>
      <c r="AD44" s="2197"/>
      <c r="AE44" s="2197"/>
      <c r="AF44" s="2197"/>
      <c r="AG44" s="2197"/>
      <c r="AH44" s="2197"/>
      <c r="AI44" s="2197"/>
      <c r="AJ44" s="2197"/>
      <c r="AK44" s="2197"/>
      <c r="AL44" s="2197"/>
      <c r="AM44" s="2197"/>
      <c r="AN44" s="2197"/>
      <c r="AO44" s="2197"/>
      <c r="AP44" s="49"/>
      <c r="AQ44" s="217"/>
      <c r="AR44" s="217"/>
      <c r="AS44" s="232"/>
      <c r="AT44" s="217"/>
      <c r="AU44" s="217"/>
      <c r="AV44" s="49"/>
      <c r="AW44" s="49"/>
      <c r="AX44" s="49"/>
      <c r="AY44" s="49"/>
      <c r="AZ44" s="49"/>
      <c r="BA44" s="49"/>
      <c r="BB44" s="49"/>
      <c r="BC44" s="49"/>
      <c r="BD44" s="49"/>
      <c r="BE44" s="49"/>
      <c r="BF44" s="49"/>
      <c r="BG44" s="49"/>
      <c r="BH44" s="49"/>
      <c r="BI44" s="49"/>
      <c r="BJ44" s="49"/>
      <c r="BK44" s="49"/>
      <c r="BL44" s="49"/>
      <c r="BM44" s="49"/>
      <c r="BN44" s="49"/>
      <c r="BO44" s="49"/>
      <c r="BP44" s="49"/>
      <c r="BQ44" s="49"/>
      <c r="BR44" s="49"/>
      <c r="BS44" s="49"/>
    </row>
    <row r="45" spans="1:81" ht="13.35" customHeight="1" x14ac:dyDescent="0.25">
      <c r="A45" s="2197"/>
      <c r="B45" s="2197"/>
      <c r="C45" s="2197"/>
      <c r="D45" s="2198"/>
      <c r="E45" s="2157"/>
      <c r="F45" s="1763"/>
      <c r="G45" s="1763"/>
      <c r="H45" s="1763"/>
      <c r="I45" s="1763"/>
      <c r="J45" s="1763"/>
      <c r="K45" s="1763"/>
      <c r="L45" s="1763"/>
      <c r="M45" s="1763"/>
      <c r="N45" s="1763"/>
      <c r="O45" s="1763"/>
      <c r="P45" s="1763"/>
      <c r="Q45" s="1763"/>
      <c r="R45" s="1763"/>
      <c r="S45" s="1763"/>
      <c r="T45" s="1764"/>
      <c r="U45" s="2158"/>
      <c r="V45" s="2197"/>
      <c r="W45" s="2197"/>
      <c r="X45" s="2198"/>
      <c r="Y45" s="2158"/>
      <c r="Z45" s="2197"/>
      <c r="AA45" s="2197"/>
      <c r="AB45" s="2197"/>
      <c r="AC45" s="2197"/>
      <c r="AD45" s="2197"/>
      <c r="AE45" s="2197"/>
      <c r="AF45" s="2197"/>
      <c r="AG45" s="2197"/>
      <c r="AH45" s="2197"/>
      <c r="AI45" s="2197"/>
      <c r="AJ45" s="2197"/>
      <c r="AK45" s="2197"/>
      <c r="AL45" s="2197"/>
      <c r="AM45" s="2197"/>
      <c r="AN45" s="2197"/>
      <c r="AO45" s="2197"/>
      <c r="AP45" s="49"/>
      <c r="AQ45" s="236"/>
      <c r="AR45" s="217"/>
      <c r="AS45" s="232"/>
      <c r="AT45" s="217"/>
      <c r="AU45" s="217"/>
      <c r="AV45" s="49"/>
      <c r="AW45" s="49"/>
      <c r="AX45" s="49"/>
      <c r="AY45" s="49"/>
      <c r="AZ45" s="49"/>
      <c r="BA45" s="49"/>
      <c r="BB45" s="49"/>
      <c r="BC45" s="53"/>
      <c r="BD45" s="49"/>
      <c r="BE45" s="49"/>
      <c r="BF45" s="49"/>
      <c r="BG45" s="49"/>
      <c r="BH45" s="49"/>
      <c r="BI45" s="49"/>
      <c r="BJ45" s="49"/>
      <c r="BK45" s="49"/>
      <c r="BL45" s="49"/>
      <c r="BM45" s="49"/>
      <c r="BN45" s="49"/>
      <c r="BO45" s="49"/>
      <c r="BP45" s="49"/>
      <c r="BQ45" s="49"/>
      <c r="BR45" s="49"/>
      <c r="BS45" s="49"/>
    </row>
    <row r="46" spans="1:81" ht="12.75" customHeight="1" x14ac:dyDescent="0.25">
      <c r="A46" s="940" t="s">
        <v>91</v>
      </c>
      <c r="B46" s="738"/>
      <c r="C46" s="941" t="s">
        <v>203</v>
      </c>
      <c r="D46" s="941"/>
      <c r="E46" s="941"/>
      <c r="F46" s="941"/>
      <c r="G46" s="738" t="s">
        <v>635</v>
      </c>
      <c r="H46" s="942"/>
      <c r="I46" s="1585">
        <f>SignRP</f>
        <v>0</v>
      </c>
      <c r="J46" s="1585"/>
      <c r="K46" s="1585"/>
      <c r="L46" s="1585"/>
      <c r="M46" s="1585"/>
      <c r="N46" s="1585"/>
      <c r="O46" s="1585"/>
      <c r="P46" s="1585"/>
      <c r="Q46" s="1585"/>
      <c r="R46" s="1585"/>
      <c r="S46" s="1585"/>
      <c r="T46" s="1585"/>
      <c r="U46" s="1585"/>
      <c r="V46" s="942"/>
      <c r="W46" s="947" t="s">
        <v>494</v>
      </c>
      <c r="X46" s="942"/>
      <c r="Y46" s="942"/>
      <c r="Z46" s="942"/>
      <c r="AA46" s="942"/>
      <c r="AB46" s="942"/>
      <c r="AC46" s="942"/>
      <c r="AD46" s="942"/>
      <c r="AE46" s="942"/>
      <c r="AF46" s="942"/>
      <c r="AG46" s="944"/>
      <c r="AH46" s="944"/>
      <c r="AI46" s="948"/>
      <c r="AJ46" s="940"/>
      <c r="AK46" s="738"/>
      <c r="AL46" s="738"/>
      <c r="AM46" s="738"/>
      <c r="AN46" s="738"/>
      <c r="AO46" s="738"/>
      <c r="AP46" s="1162"/>
      <c r="AQ46" s="796"/>
      <c r="AR46" s="796"/>
      <c r="AS46" s="796"/>
      <c r="AT46" s="796"/>
      <c r="AU46" s="796"/>
      <c r="AV46" s="796"/>
      <c r="AW46" s="796"/>
      <c r="AX46" s="796"/>
      <c r="AY46" s="796"/>
      <c r="AZ46" s="796"/>
      <c r="BA46" s="796"/>
      <c r="BB46" s="1162"/>
      <c r="BC46" s="1162"/>
    </row>
    <row r="47" spans="1:81" ht="6" customHeight="1" x14ac:dyDescent="0.25">
      <c r="A47" s="1003"/>
      <c r="V47" s="19"/>
      <c r="Y47" s="1003"/>
      <c r="Z47" s="1003"/>
      <c r="AH47" s="1003"/>
      <c r="AI47" s="1003"/>
      <c r="AJ47" s="1003"/>
      <c r="AK47" s="1003"/>
      <c r="AL47" s="1003"/>
      <c r="AM47" s="1003"/>
      <c r="AN47" s="1003"/>
      <c r="AO47" s="1003"/>
      <c r="AP47" s="1154"/>
      <c r="AQ47" s="213"/>
      <c r="AR47" s="213"/>
      <c r="AS47" s="213"/>
      <c r="AT47" s="213"/>
      <c r="AU47" s="213"/>
      <c r="AV47" s="1003"/>
      <c r="AW47" s="1003"/>
      <c r="AX47" s="1003"/>
      <c r="AY47" s="1003"/>
      <c r="AZ47" s="1003"/>
    </row>
    <row r="48" spans="1:81" s="1003" customFormat="1" ht="12.75" customHeight="1" x14ac:dyDescent="0.25">
      <c r="A48" s="1766" t="s">
        <v>255</v>
      </c>
      <c r="B48" s="1766"/>
      <c r="C48" s="1766"/>
      <c r="D48" s="1766"/>
      <c r="E48" s="1766"/>
      <c r="F48" s="1766"/>
      <c r="G48" s="1615"/>
      <c r="H48" s="1613" t="s">
        <v>63</v>
      </c>
      <c r="I48" s="1766"/>
      <c r="J48" s="1766"/>
      <c r="K48" s="1766"/>
      <c r="L48" s="1766"/>
      <c r="M48" s="1766"/>
      <c r="N48" s="1615"/>
      <c r="O48" s="1613" t="s">
        <v>648</v>
      </c>
      <c r="P48" s="1766"/>
      <c r="Q48" s="1766"/>
      <c r="R48" s="1766"/>
      <c r="S48" s="1766"/>
      <c r="T48" s="1766"/>
      <c r="U48" s="1766"/>
      <c r="V48" s="1766"/>
      <c r="W48" s="1766"/>
      <c r="X48" s="1766"/>
      <c r="Y48" s="1766"/>
      <c r="Z48" s="1766"/>
      <c r="AA48" s="1615"/>
      <c r="AB48" s="1613" t="s">
        <v>436</v>
      </c>
      <c r="AC48" s="1766"/>
      <c r="AD48" s="1766"/>
      <c r="AE48" s="1766"/>
      <c r="AF48" s="1766"/>
      <c r="AG48" s="1766"/>
      <c r="AH48" s="1615"/>
      <c r="AI48" s="1767" t="s">
        <v>258</v>
      </c>
      <c r="AJ48" s="1768"/>
      <c r="AK48" s="1768"/>
      <c r="AL48" s="1768"/>
      <c r="AM48" s="1768"/>
      <c r="AN48" s="1768"/>
      <c r="AO48" s="1768"/>
      <c r="AQ48" s="175"/>
      <c r="AR48" s="175"/>
      <c r="AS48" s="186"/>
      <c r="AT48" s="175"/>
      <c r="AU48" s="175"/>
      <c r="AV48" s="917"/>
      <c r="AW48" s="917"/>
      <c r="AX48" s="917"/>
      <c r="AY48" s="917"/>
      <c r="AZ48" s="917"/>
      <c r="BA48" s="917"/>
      <c r="BB48" s="917"/>
      <c r="BC48" s="917"/>
      <c r="BD48" s="917"/>
      <c r="BE48" s="917"/>
      <c r="BF48" s="917"/>
      <c r="BG48" s="917"/>
      <c r="BH48" s="917"/>
      <c r="BI48" s="917"/>
      <c r="BJ48" s="917"/>
      <c r="BK48" s="917"/>
      <c r="BL48" s="917"/>
      <c r="BM48" s="917"/>
      <c r="BN48" s="917"/>
      <c r="BO48" s="917"/>
      <c r="BP48" s="917"/>
      <c r="BQ48" s="917"/>
      <c r="BR48" s="917"/>
      <c r="BS48" s="917"/>
      <c r="BT48" s="917"/>
      <c r="BU48" s="917"/>
      <c r="BV48" s="917"/>
      <c r="BW48" s="917"/>
      <c r="BX48" s="917"/>
      <c r="BY48" s="917"/>
      <c r="BZ48" s="917"/>
      <c r="CA48" s="917"/>
      <c r="CB48" s="917"/>
      <c r="CC48" s="917"/>
    </row>
    <row r="49" spans="1:81" s="1003" customFormat="1" ht="12.75" customHeight="1" x14ac:dyDescent="0.25">
      <c r="A49" s="917"/>
      <c r="B49" s="917"/>
      <c r="C49" s="917"/>
      <c r="D49" s="917"/>
      <c r="E49" s="917"/>
      <c r="F49" s="917"/>
      <c r="G49" s="995"/>
      <c r="H49" s="1595" t="s">
        <v>34</v>
      </c>
      <c r="I49" s="1596"/>
      <c r="J49" s="1596"/>
      <c r="K49" s="1596"/>
      <c r="L49" s="1596"/>
      <c r="M49" s="1596"/>
      <c r="N49" s="1597"/>
      <c r="O49" s="1595" t="s">
        <v>35</v>
      </c>
      <c r="P49" s="1596"/>
      <c r="Q49" s="1596"/>
      <c r="R49" s="1596"/>
      <c r="S49" s="1596"/>
      <c r="T49" s="1596"/>
      <c r="U49" s="1596"/>
      <c r="V49" s="1596"/>
      <c r="W49" s="1596"/>
      <c r="X49" s="1596"/>
      <c r="Y49" s="1596"/>
      <c r="Z49" s="1596"/>
      <c r="AA49" s="1597"/>
      <c r="AB49" s="1616" t="s">
        <v>279</v>
      </c>
      <c r="AC49" s="1617"/>
      <c r="AD49" s="1617"/>
      <c r="AE49" s="1617"/>
      <c r="AF49" s="1617"/>
      <c r="AG49" s="1617"/>
      <c r="AH49" s="1618"/>
      <c r="AI49" s="2161" t="s">
        <v>278</v>
      </c>
      <c r="AJ49" s="2162"/>
      <c r="AK49" s="2162"/>
      <c r="AL49" s="2162"/>
      <c r="AM49" s="2162"/>
      <c r="AN49" s="2162"/>
      <c r="AO49" s="2162"/>
      <c r="AQ49" s="175"/>
      <c r="AR49" s="175"/>
      <c r="AS49" s="186"/>
      <c r="AT49" s="175"/>
      <c r="AU49" s="175"/>
      <c r="AV49" s="917"/>
      <c r="AW49" s="917"/>
      <c r="AX49" s="917"/>
      <c r="AY49" s="917"/>
      <c r="AZ49" s="917"/>
      <c r="BA49" s="917"/>
      <c r="BB49" s="917"/>
      <c r="BC49" s="917"/>
      <c r="BD49" s="917"/>
      <c r="BE49" s="917"/>
      <c r="BF49" s="917"/>
      <c r="BG49" s="917"/>
      <c r="BH49" s="917"/>
      <c r="BI49" s="917"/>
      <c r="BJ49" s="917"/>
      <c r="BK49" s="917"/>
      <c r="BL49" s="917"/>
      <c r="BM49" s="917"/>
      <c r="BN49" s="917"/>
      <c r="BO49" s="917"/>
      <c r="BP49" s="917"/>
      <c r="BQ49" s="917"/>
      <c r="BR49" s="917"/>
      <c r="BS49" s="917"/>
      <c r="BT49" s="917"/>
      <c r="BU49" s="917"/>
      <c r="BV49" s="917"/>
      <c r="BW49" s="917"/>
      <c r="BX49" s="917"/>
      <c r="BY49" s="917"/>
      <c r="BZ49" s="917"/>
      <c r="CA49" s="917"/>
      <c r="CB49" s="917"/>
      <c r="CC49" s="917"/>
    </row>
    <row r="50" spans="1:81" s="1003" customFormat="1" x14ac:dyDescent="0.25">
      <c r="A50" s="917"/>
      <c r="B50" s="917"/>
      <c r="C50" s="917"/>
      <c r="D50" s="917"/>
      <c r="E50" s="917"/>
      <c r="F50" s="917"/>
      <c r="G50" s="995"/>
      <c r="H50" s="1595"/>
      <c r="I50" s="1596"/>
      <c r="J50" s="1596"/>
      <c r="K50" s="1596"/>
      <c r="L50" s="1596"/>
      <c r="M50" s="1596"/>
      <c r="N50" s="1597"/>
      <c r="O50" s="1595"/>
      <c r="P50" s="1596"/>
      <c r="Q50" s="1596"/>
      <c r="R50" s="1596"/>
      <c r="S50" s="1596"/>
      <c r="T50" s="1596"/>
      <c r="U50" s="1596"/>
      <c r="V50" s="1596"/>
      <c r="W50" s="1596"/>
      <c r="X50" s="1596"/>
      <c r="Y50" s="1596"/>
      <c r="Z50" s="1596"/>
      <c r="AA50" s="1597"/>
      <c r="AB50" s="993"/>
      <c r="AI50" s="993"/>
      <c r="AQ50" s="175"/>
      <c r="AR50" s="175"/>
      <c r="AS50" s="186"/>
      <c r="AT50" s="175"/>
      <c r="AU50" s="175"/>
      <c r="AV50" s="917"/>
      <c r="AW50" s="917"/>
      <c r="AX50" s="917"/>
      <c r="AY50" s="917"/>
      <c r="AZ50" s="917"/>
      <c r="BA50" s="917"/>
      <c r="BB50" s="917"/>
      <c r="BC50" s="917"/>
      <c r="BD50" s="917"/>
      <c r="BE50" s="917"/>
      <c r="BF50" s="917"/>
      <c r="BG50" s="917"/>
      <c r="BH50" s="917"/>
      <c r="BI50" s="917"/>
      <c r="BJ50" s="917"/>
      <c r="BK50" s="917"/>
      <c r="BL50" s="917"/>
      <c r="BM50" s="917"/>
      <c r="BN50" s="917"/>
      <c r="BO50" s="917"/>
      <c r="BP50" s="917"/>
      <c r="BQ50" s="917"/>
      <c r="BR50" s="917"/>
      <c r="BS50" s="917"/>
      <c r="BT50" s="917"/>
      <c r="BU50" s="917"/>
      <c r="BV50" s="917"/>
      <c r="BW50" s="917"/>
      <c r="BX50" s="917"/>
      <c r="BY50" s="917"/>
      <c r="BZ50" s="917"/>
      <c r="CA50" s="917"/>
      <c r="CB50" s="917"/>
      <c r="CC50" s="917"/>
    </row>
    <row r="51" spans="1:81" s="1003" customFormat="1" x14ac:dyDescent="0.25">
      <c r="A51" s="917"/>
      <c r="B51" s="917"/>
      <c r="C51" s="917"/>
      <c r="D51" s="917"/>
      <c r="E51" s="917"/>
      <c r="F51" s="917"/>
      <c r="G51" s="995"/>
      <c r="H51" s="917"/>
      <c r="I51" s="917"/>
      <c r="J51" s="917"/>
      <c r="K51" s="917"/>
      <c r="L51" s="917"/>
      <c r="N51" s="995"/>
      <c r="O51" s="993"/>
      <c r="AA51" s="995"/>
      <c r="AB51" s="993"/>
      <c r="AI51" s="993"/>
      <c r="AQ51" s="175"/>
      <c r="AR51" s="175"/>
      <c r="AS51" s="186"/>
      <c r="AT51" s="175"/>
      <c r="AU51" s="175"/>
      <c r="AV51" s="917"/>
      <c r="AW51" s="917"/>
      <c r="AX51" s="917"/>
      <c r="AY51" s="917"/>
      <c r="AZ51" s="917"/>
      <c r="BA51" s="917"/>
      <c r="BB51" s="917"/>
      <c r="BC51" s="917"/>
      <c r="BD51" s="917"/>
      <c r="BE51" s="917"/>
      <c r="BF51" s="917"/>
      <c r="BG51" s="917"/>
      <c r="BH51" s="917"/>
      <c r="BI51" s="917"/>
      <c r="BJ51" s="917"/>
      <c r="BK51" s="917"/>
      <c r="BL51" s="917"/>
      <c r="BM51" s="917"/>
      <c r="BN51" s="917"/>
      <c r="BO51" s="917"/>
      <c r="BP51" s="917"/>
      <c r="BQ51" s="917"/>
      <c r="BR51" s="917"/>
      <c r="BS51" s="917"/>
      <c r="BT51" s="917"/>
      <c r="BU51" s="917"/>
      <c r="BV51" s="917"/>
      <c r="BW51" s="917"/>
      <c r="BX51" s="917"/>
      <c r="BY51" s="917"/>
      <c r="BZ51" s="917"/>
      <c r="CA51" s="917"/>
      <c r="CB51" s="917"/>
      <c r="CC51" s="917"/>
    </row>
    <row r="52" spans="1:81" s="1003" customFormat="1" x14ac:dyDescent="0.25">
      <c r="A52" s="917"/>
      <c r="B52" s="917"/>
      <c r="C52" s="917"/>
      <c r="D52" s="917"/>
      <c r="E52" s="917"/>
      <c r="F52" s="917"/>
      <c r="G52" s="995"/>
      <c r="H52" s="917"/>
      <c r="I52" s="917"/>
      <c r="J52" s="917"/>
      <c r="K52" s="917"/>
      <c r="L52" s="917"/>
      <c r="N52" s="995"/>
      <c r="O52" s="993"/>
      <c r="AA52" s="995"/>
      <c r="AB52" s="993"/>
      <c r="AI52" s="993"/>
      <c r="AQ52" s="175"/>
      <c r="AR52" s="175"/>
      <c r="AS52" s="186"/>
      <c r="AT52" s="175"/>
      <c r="AU52" s="175"/>
      <c r="AV52" s="917"/>
      <c r="AW52" s="917"/>
      <c r="AX52" s="917"/>
      <c r="AY52" s="917"/>
      <c r="AZ52" s="917"/>
      <c r="BA52" s="917"/>
      <c r="BB52" s="917"/>
      <c r="BC52" s="917"/>
      <c r="BD52" s="917"/>
      <c r="BE52" s="917"/>
      <c r="BF52" s="917"/>
      <c r="BG52" s="917"/>
      <c r="BH52" s="917"/>
      <c r="BI52" s="917"/>
      <c r="BJ52" s="917"/>
      <c r="BK52" s="917"/>
      <c r="BL52" s="917"/>
      <c r="BM52" s="917"/>
      <c r="BN52" s="917"/>
      <c r="BO52" s="917"/>
      <c r="BP52" s="917"/>
      <c r="BQ52" s="917"/>
      <c r="BR52" s="917"/>
      <c r="BS52" s="917"/>
      <c r="BT52" s="917"/>
      <c r="BU52" s="917"/>
      <c r="BV52" s="917"/>
      <c r="BW52" s="917"/>
      <c r="BX52" s="917"/>
      <c r="BY52" s="917"/>
      <c r="BZ52" s="917"/>
      <c r="CA52" s="917"/>
      <c r="CB52" s="917"/>
      <c r="CC52" s="917"/>
    </row>
    <row r="53" spans="1:81" x14ac:dyDescent="0.25">
      <c r="A53" s="909"/>
      <c r="B53" s="909"/>
      <c r="C53" s="909"/>
      <c r="D53" s="909"/>
      <c r="E53" s="909"/>
      <c r="F53" s="909"/>
      <c r="G53" s="909"/>
      <c r="H53" s="18"/>
      <c r="I53" s="909"/>
      <c r="J53" s="909"/>
      <c r="K53" s="909"/>
      <c r="L53" s="909"/>
      <c r="M53" s="909"/>
      <c r="N53" s="909"/>
      <c r="O53" s="18"/>
      <c r="P53" s="909"/>
      <c r="Q53" s="909"/>
      <c r="R53" s="909"/>
      <c r="S53" s="909"/>
      <c r="T53" s="909"/>
      <c r="U53" s="909"/>
      <c r="V53" s="909"/>
      <c r="W53" s="909"/>
      <c r="X53" s="909"/>
      <c r="Y53" s="909"/>
      <c r="Z53" s="909"/>
      <c r="AA53" s="417"/>
      <c r="AB53" s="18"/>
      <c r="AC53" s="909"/>
      <c r="AD53" s="909"/>
      <c r="AE53" s="909"/>
      <c r="AF53" s="909"/>
      <c r="AG53" s="909"/>
      <c r="AH53" s="909"/>
      <c r="AI53" s="18"/>
      <c r="AJ53" s="909"/>
      <c r="AK53" s="909"/>
      <c r="AL53" s="909"/>
      <c r="AM53" s="909"/>
      <c r="AN53" s="909"/>
      <c r="AO53" s="909"/>
      <c r="AP53" s="1154"/>
      <c r="AQ53" s="172"/>
      <c r="AR53" s="172"/>
      <c r="AS53" s="172"/>
      <c r="AT53" s="172"/>
      <c r="AU53" s="172"/>
      <c r="AV53" s="1154"/>
      <c r="AW53" s="1154"/>
      <c r="AX53" s="1154"/>
      <c r="AY53" s="1154"/>
      <c r="AZ53" s="1154"/>
      <c r="BA53" s="1154"/>
      <c r="BB53" s="1154"/>
      <c r="BC53" s="1154"/>
      <c r="BD53" s="1154"/>
      <c r="BE53" s="1154"/>
      <c r="BF53" s="1003"/>
      <c r="BG53" s="1003"/>
      <c r="BH53" s="1003"/>
    </row>
    <row r="54" spans="1:81" s="1003" customFormat="1" ht="11.1" customHeight="1" x14ac:dyDescent="0.25">
      <c r="A54" s="689" t="s">
        <v>42</v>
      </c>
      <c r="B54" s="2064" t="s">
        <v>43</v>
      </c>
      <c r="C54" s="2064"/>
      <c r="D54" s="2064"/>
      <c r="E54" s="2064"/>
      <c r="F54" s="2064"/>
      <c r="G54" s="2064"/>
      <c r="H54" s="2064"/>
      <c r="I54" s="2064"/>
      <c r="J54" s="2064"/>
      <c r="K54" s="2064"/>
      <c r="L54" s="2064"/>
      <c r="M54" s="2064"/>
      <c r="N54" s="2064"/>
      <c r="O54" s="2064"/>
      <c r="P54" s="2064"/>
      <c r="Q54" s="2064"/>
      <c r="R54" s="2064"/>
      <c r="S54" s="2064"/>
      <c r="T54" s="2064"/>
      <c r="U54" s="2064"/>
      <c r="V54" s="2064"/>
      <c r="W54" s="2064"/>
      <c r="X54" s="2064"/>
      <c r="Y54" s="2064"/>
      <c r="Z54" s="2064"/>
      <c r="AA54" s="2064"/>
      <c r="AB54" s="2064"/>
      <c r="AC54" s="2064"/>
      <c r="AD54" s="2064"/>
      <c r="AE54" s="2064"/>
      <c r="AF54" s="2064"/>
      <c r="AG54" s="2064"/>
      <c r="AH54" s="2064"/>
      <c r="AI54" s="2064"/>
      <c r="AJ54" s="2064"/>
      <c r="AK54" s="2064"/>
      <c r="AL54" s="2064"/>
      <c r="AM54" s="2064"/>
      <c r="AN54" s="2064"/>
      <c r="AO54" s="2064"/>
      <c r="AQ54" s="248"/>
      <c r="AR54" s="213"/>
      <c r="AS54" s="213"/>
      <c r="AT54" s="213"/>
      <c r="AU54" s="213"/>
    </row>
    <row r="55" spans="1:81" s="1003" customFormat="1" ht="11.1" customHeight="1" x14ac:dyDescent="0.25">
      <c r="A55" s="689" t="s">
        <v>44</v>
      </c>
      <c r="B55" s="2054" t="s">
        <v>132</v>
      </c>
      <c r="C55" s="2054"/>
      <c r="D55" s="2054"/>
      <c r="E55" s="2054"/>
      <c r="F55" s="2054"/>
      <c r="G55" s="2054"/>
      <c r="H55" s="2054"/>
      <c r="I55" s="2054"/>
      <c r="J55" s="2054"/>
      <c r="K55" s="2054"/>
      <c r="L55" s="2054"/>
      <c r="M55" s="2054"/>
      <c r="N55" s="2054"/>
      <c r="O55" s="2054"/>
      <c r="P55" s="2054"/>
      <c r="Q55" s="2054"/>
      <c r="R55" s="2054"/>
      <c r="S55" s="2054"/>
      <c r="T55" s="2054"/>
      <c r="U55" s="2054"/>
      <c r="V55" s="2054"/>
      <c r="W55" s="2054"/>
      <c r="X55" s="2054"/>
      <c r="Y55" s="2054"/>
      <c r="Z55" s="2054"/>
      <c r="AA55" s="2054"/>
      <c r="AB55" s="2054"/>
      <c r="AC55" s="2054"/>
      <c r="AD55" s="2054"/>
      <c r="AE55" s="2054"/>
      <c r="AF55" s="2054"/>
      <c r="AG55" s="2054"/>
      <c r="AH55" s="2054"/>
      <c r="AI55" s="2054"/>
      <c r="AJ55" s="2054"/>
      <c r="AK55" s="2054"/>
      <c r="AL55" s="2054"/>
      <c r="AM55" s="2054"/>
      <c r="AN55" s="2054"/>
      <c r="AO55" s="2054"/>
      <c r="AQ55" s="202"/>
      <c r="AR55" s="213"/>
      <c r="AS55" s="237"/>
      <c r="AT55" s="175"/>
      <c r="AU55" s="175"/>
      <c r="AV55" s="917"/>
      <c r="AW55" s="917"/>
      <c r="AX55" s="917"/>
      <c r="AY55" s="917"/>
      <c r="AZ55" s="917"/>
      <c r="BA55" s="917"/>
      <c r="BB55" s="917"/>
      <c r="BC55" s="917"/>
    </row>
    <row r="56" spans="1:81" s="1003" customFormat="1" ht="11.1" customHeight="1" x14ac:dyDescent="0.25">
      <c r="A56" s="689" t="s">
        <v>45</v>
      </c>
      <c r="B56" s="2054" t="s">
        <v>589</v>
      </c>
      <c r="C56" s="2054"/>
      <c r="D56" s="2054"/>
      <c r="E56" s="2054"/>
      <c r="F56" s="2054"/>
      <c r="G56" s="2054"/>
      <c r="H56" s="2054"/>
      <c r="I56" s="2054"/>
      <c r="J56" s="2054"/>
      <c r="K56" s="2054"/>
      <c r="L56" s="2054"/>
      <c r="M56" s="2054"/>
      <c r="N56" s="2054"/>
      <c r="O56" s="2054"/>
      <c r="P56" s="2054"/>
      <c r="Q56" s="2054"/>
      <c r="R56" s="2054"/>
      <c r="S56" s="2054"/>
      <c r="T56" s="2054"/>
      <c r="U56" s="2054"/>
      <c r="V56" s="2054"/>
      <c r="W56" s="2054"/>
      <c r="X56" s="2054"/>
      <c r="Y56" s="2054"/>
      <c r="Z56" s="2054"/>
      <c r="AA56" s="2054"/>
      <c r="AB56" s="2054"/>
      <c r="AC56" s="2054"/>
      <c r="AD56" s="2054"/>
      <c r="AE56" s="2054"/>
      <c r="AF56" s="2054"/>
      <c r="AG56" s="2054"/>
      <c r="AH56" s="2054"/>
      <c r="AI56" s="2054"/>
      <c r="AJ56" s="2054"/>
      <c r="AK56" s="2054"/>
      <c r="AL56" s="2054"/>
      <c r="AM56" s="2054"/>
      <c r="AN56" s="2054"/>
      <c r="AO56" s="2054"/>
      <c r="AQ56" s="202"/>
      <c r="AR56" s="213"/>
      <c r="AS56" s="237"/>
      <c r="AT56" s="175"/>
      <c r="AU56" s="175"/>
      <c r="AV56" s="917"/>
      <c r="AW56" s="917"/>
      <c r="AX56" s="917"/>
      <c r="AY56" s="917"/>
      <c r="AZ56" s="917"/>
      <c r="BA56" s="917"/>
      <c r="BB56" s="917"/>
      <c r="BC56" s="917"/>
    </row>
    <row r="57" spans="1:81" s="1003" customFormat="1" ht="11.1" customHeight="1" x14ac:dyDescent="0.25">
      <c r="A57" s="689" t="s">
        <v>46</v>
      </c>
      <c r="B57" s="2054" t="s">
        <v>182</v>
      </c>
      <c r="C57" s="2054"/>
      <c r="D57" s="2054"/>
      <c r="E57" s="2054"/>
      <c r="F57" s="2054"/>
      <c r="G57" s="2054"/>
      <c r="H57" s="2054"/>
      <c r="I57" s="2054"/>
      <c r="J57" s="2054"/>
      <c r="K57" s="2054"/>
      <c r="L57" s="2054"/>
      <c r="M57" s="2054"/>
      <c r="N57" s="2054"/>
      <c r="O57" s="2054"/>
      <c r="P57" s="2054"/>
      <c r="Q57" s="2054"/>
      <c r="R57" s="2054"/>
      <c r="S57" s="2054"/>
      <c r="T57" s="2054"/>
      <c r="U57" s="2054"/>
      <c r="V57" s="2054"/>
      <c r="W57" s="2054"/>
      <c r="X57" s="2054"/>
      <c r="Y57" s="2054"/>
      <c r="Z57" s="2054"/>
      <c r="AA57" s="2054"/>
      <c r="AB57" s="2054"/>
      <c r="AC57" s="2054"/>
      <c r="AD57" s="2054"/>
      <c r="AE57" s="2054"/>
      <c r="AF57" s="2054"/>
      <c r="AG57" s="2054"/>
      <c r="AH57" s="2054"/>
      <c r="AI57" s="2054"/>
      <c r="AJ57" s="2054"/>
      <c r="AK57" s="2054"/>
      <c r="AL57" s="2054"/>
      <c r="AM57" s="2054"/>
      <c r="AN57" s="2054"/>
      <c r="AO57" s="2054"/>
      <c r="AP57" s="917"/>
      <c r="AQ57" s="202"/>
      <c r="AR57" s="213"/>
      <c r="AS57" s="237"/>
      <c r="AT57" s="175"/>
      <c r="AU57" s="175"/>
      <c r="AV57" s="917"/>
      <c r="AW57" s="917"/>
      <c r="AX57" s="917"/>
      <c r="AY57" s="917"/>
      <c r="AZ57" s="917"/>
      <c r="BA57" s="917"/>
      <c r="BB57" s="917"/>
      <c r="BC57" s="917"/>
    </row>
    <row r="58" spans="1:81" s="1003" customFormat="1" ht="11.1" customHeight="1" x14ac:dyDescent="0.25">
      <c r="A58" s="2155" t="s">
        <v>780</v>
      </c>
      <c r="B58" s="2156"/>
      <c r="C58" s="2156"/>
      <c r="D58" s="2156"/>
      <c r="E58" s="2156"/>
      <c r="F58" s="2156"/>
      <c r="G58" s="2156"/>
      <c r="H58" s="2156"/>
      <c r="I58" s="2156"/>
      <c r="J58" s="2156"/>
      <c r="K58" s="2156"/>
      <c r="L58" s="2156"/>
      <c r="M58" s="2156"/>
      <c r="N58" s="2156"/>
      <c r="O58" s="2156"/>
      <c r="P58" s="2156"/>
      <c r="Q58" s="2156"/>
      <c r="R58" s="2156"/>
      <c r="S58" s="2156"/>
      <c r="T58" s="2156"/>
      <c r="U58" s="2156"/>
      <c r="V58" s="2156"/>
      <c r="W58" s="2156"/>
      <c r="X58" s="2156"/>
      <c r="Y58" s="2156"/>
      <c r="Z58" s="2156"/>
      <c r="AA58" s="2156"/>
      <c r="AB58" s="2156"/>
      <c r="AC58" s="2156"/>
      <c r="AD58" s="2156"/>
      <c r="AE58" s="2156"/>
      <c r="AF58" s="2156"/>
      <c r="AG58" s="2156"/>
      <c r="AH58" s="2156"/>
      <c r="AI58" s="2156"/>
      <c r="AJ58" s="2156"/>
      <c r="AK58" s="2156"/>
      <c r="AL58" s="2156"/>
      <c r="AM58" s="2156"/>
      <c r="AN58" s="2156"/>
      <c r="AO58" s="2156"/>
      <c r="AP58" s="917"/>
      <c r="AQ58" s="202"/>
      <c r="AR58" s="213"/>
      <c r="AS58" s="237"/>
      <c r="AT58" s="175"/>
      <c r="AU58" s="175"/>
      <c r="AV58" s="917"/>
      <c r="AW58" s="917"/>
      <c r="AX58" s="917"/>
      <c r="AY58" s="917"/>
      <c r="AZ58" s="917"/>
      <c r="BA58" s="917"/>
      <c r="BB58" s="917"/>
      <c r="BC58" s="917"/>
    </row>
    <row r="59" spans="1:81" x14ac:dyDescent="0.25">
      <c r="A59" s="2156"/>
      <c r="B59" s="2156"/>
      <c r="C59" s="2156"/>
      <c r="D59" s="2156"/>
      <c r="E59" s="2156"/>
      <c r="F59" s="2156"/>
      <c r="G59" s="2156"/>
      <c r="H59" s="2156"/>
      <c r="I59" s="2156"/>
      <c r="J59" s="2156"/>
      <c r="K59" s="2156"/>
      <c r="L59" s="2156"/>
      <c r="M59" s="2156"/>
      <c r="N59" s="2156"/>
      <c r="O59" s="2156"/>
      <c r="P59" s="2156"/>
      <c r="Q59" s="2156"/>
      <c r="R59" s="2156"/>
      <c r="S59" s="2156"/>
      <c r="T59" s="2156"/>
      <c r="U59" s="2156"/>
      <c r="V59" s="2156"/>
      <c r="W59" s="2156"/>
      <c r="X59" s="2156"/>
      <c r="Y59" s="2156"/>
      <c r="Z59" s="2156"/>
      <c r="AA59" s="2156"/>
      <c r="AB59" s="2156"/>
      <c r="AC59" s="2156"/>
      <c r="AD59" s="2156"/>
      <c r="AE59" s="2156"/>
      <c r="AF59" s="2156"/>
      <c r="AG59" s="2156"/>
      <c r="AH59" s="2156"/>
      <c r="AI59" s="2156"/>
      <c r="AJ59" s="2156"/>
      <c r="AK59" s="2156"/>
      <c r="AL59" s="2156"/>
      <c r="AM59" s="2156"/>
      <c r="AN59" s="2156"/>
      <c r="AO59" s="2156"/>
    </row>
    <row r="60" spans="1:81" x14ac:dyDescent="0.25">
      <c r="A60" s="327"/>
      <c r="B60" s="337"/>
      <c r="C60" s="337"/>
      <c r="D60" s="337"/>
      <c r="E60" s="337"/>
      <c r="F60" s="337"/>
      <c r="G60" s="337"/>
      <c r="H60" s="337"/>
      <c r="I60" s="337"/>
      <c r="J60" s="337"/>
      <c r="K60" s="337"/>
      <c r="L60" s="337"/>
      <c r="M60" s="337"/>
      <c r="N60" s="337"/>
      <c r="O60" s="337"/>
      <c r="P60" s="337"/>
      <c r="Q60" s="337"/>
      <c r="R60" s="337"/>
      <c r="S60" s="337"/>
      <c r="T60" s="337"/>
      <c r="U60" s="337"/>
      <c r="V60" s="337"/>
      <c r="W60" s="337"/>
      <c r="X60" s="337"/>
      <c r="Y60" s="337"/>
      <c r="Z60" s="337"/>
      <c r="AA60" s="337"/>
      <c r="AB60" s="337"/>
      <c r="AC60" s="337"/>
      <c r="AD60" s="337"/>
      <c r="AE60" s="337"/>
      <c r="AF60" s="337"/>
      <c r="AG60" s="337"/>
      <c r="AH60" s="337"/>
      <c r="AI60" s="337"/>
      <c r="AJ60" s="337"/>
      <c r="AK60" s="337"/>
      <c r="AL60" s="337"/>
      <c r="AM60" s="337"/>
      <c r="AN60" s="337"/>
      <c r="AO60" s="337"/>
    </row>
    <row r="61" spans="1:81" x14ac:dyDescent="0.25">
      <c r="A61" s="329"/>
      <c r="B61" s="338"/>
      <c r="C61" s="338"/>
      <c r="D61" s="338"/>
      <c r="E61" s="338"/>
      <c r="F61" s="338"/>
      <c r="G61" s="338"/>
      <c r="H61" s="338"/>
      <c r="I61" s="338"/>
      <c r="J61" s="338"/>
      <c r="K61" s="338"/>
      <c r="L61" s="338"/>
      <c r="M61" s="338"/>
      <c r="N61" s="338"/>
      <c r="O61" s="338"/>
      <c r="P61" s="338"/>
      <c r="Q61" s="338"/>
      <c r="R61" s="338"/>
      <c r="S61" s="338"/>
      <c r="T61" s="338"/>
      <c r="U61" s="338"/>
      <c r="V61" s="338"/>
      <c r="W61" s="338"/>
      <c r="X61" s="338"/>
      <c r="Y61" s="338"/>
      <c r="Z61" s="338"/>
      <c r="AA61" s="338"/>
      <c r="AB61" s="338"/>
      <c r="AC61" s="338"/>
      <c r="AD61" s="338"/>
      <c r="AE61" s="338"/>
      <c r="AF61" s="338"/>
      <c r="AG61" s="338"/>
      <c r="AH61" s="338"/>
      <c r="AI61" s="338"/>
      <c r="AJ61" s="338"/>
      <c r="AK61" s="338"/>
      <c r="AL61" s="338"/>
      <c r="AM61" s="338"/>
      <c r="AN61" s="338"/>
      <c r="AO61" s="338"/>
    </row>
    <row r="62" spans="1:81" x14ac:dyDescent="0.25">
      <c r="A62" s="329"/>
      <c r="B62" s="339"/>
      <c r="C62" s="339"/>
      <c r="D62" s="339"/>
      <c r="E62" s="339"/>
      <c r="F62" s="339"/>
      <c r="G62" s="339"/>
      <c r="H62" s="339"/>
      <c r="I62" s="339"/>
      <c r="J62" s="339"/>
      <c r="K62" s="339"/>
      <c r="L62" s="339"/>
      <c r="M62" s="339"/>
      <c r="N62" s="339"/>
      <c r="O62" s="339"/>
      <c r="P62" s="339"/>
      <c r="Q62" s="339"/>
      <c r="R62" s="339"/>
      <c r="S62" s="339"/>
      <c r="T62" s="339"/>
      <c r="U62" s="339"/>
      <c r="V62" s="339"/>
      <c r="W62" s="339"/>
      <c r="X62" s="339"/>
      <c r="Y62" s="339"/>
      <c r="Z62" s="339"/>
      <c r="AA62" s="339"/>
      <c r="AB62" s="339"/>
      <c r="AC62" s="339"/>
      <c r="AD62" s="339"/>
      <c r="AE62" s="339"/>
      <c r="AF62" s="339"/>
      <c r="AG62" s="339"/>
      <c r="AH62" s="339"/>
      <c r="AI62" s="339"/>
      <c r="AJ62" s="339"/>
      <c r="AK62" s="339"/>
      <c r="AL62" s="339"/>
      <c r="AM62" s="339"/>
      <c r="AN62" s="339"/>
      <c r="AO62" s="339"/>
    </row>
    <row r="63" spans="1:81" x14ac:dyDescent="0.25">
      <c r="A63" s="330"/>
      <c r="B63" s="337"/>
      <c r="C63" s="337"/>
      <c r="D63" s="337"/>
      <c r="E63" s="337"/>
      <c r="F63" s="337"/>
      <c r="G63" s="337"/>
      <c r="H63" s="337"/>
      <c r="I63" s="337"/>
      <c r="J63" s="337"/>
      <c r="K63" s="337"/>
      <c r="L63" s="337"/>
      <c r="M63" s="337"/>
      <c r="N63" s="337"/>
      <c r="O63" s="337"/>
      <c r="P63" s="337"/>
      <c r="Q63" s="337"/>
      <c r="R63" s="337"/>
      <c r="S63" s="337"/>
      <c r="T63" s="337"/>
      <c r="U63" s="337"/>
      <c r="V63" s="337"/>
      <c r="W63" s="337"/>
      <c r="X63" s="337"/>
      <c r="Y63" s="337"/>
      <c r="Z63" s="337"/>
      <c r="AA63" s="337"/>
      <c r="AB63" s="337"/>
      <c r="AC63" s="337"/>
      <c r="AD63" s="337"/>
      <c r="AE63" s="337"/>
      <c r="AF63" s="337"/>
      <c r="AG63" s="337"/>
      <c r="AH63" s="337"/>
      <c r="AI63" s="337"/>
      <c r="AJ63" s="337"/>
      <c r="AK63" s="337"/>
      <c r="AL63" s="337"/>
      <c r="AM63" s="337"/>
      <c r="AN63" s="337"/>
      <c r="AO63" s="337"/>
    </row>
    <row r="64" spans="1:81" x14ac:dyDescent="0.25">
      <c r="A64" s="331"/>
      <c r="B64" s="338"/>
      <c r="C64" s="338"/>
      <c r="D64" s="338"/>
      <c r="E64" s="338"/>
      <c r="F64" s="338"/>
      <c r="G64" s="338"/>
      <c r="H64" s="338"/>
      <c r="I64" s="338"/>
      <c r="J64" s="338"/>
      <c r="K64" s="338"/>
      <c r="L64" s="338"/>
      <c r="M64" s="338"/>
      <c r="N64" s="338"/>
      <c r="O64" s="338"/>
      <c r="P64" s="338"/>
      <c r="Q64" s="338"/>
      <c r="R64" s="338"/>
      <c r="S64" s="338"/>
      <c r="T64" s="338"/>
      <c r="U64" s="338"/>
      <c r="V64" s="338"/>
      <c r="W64" s="338"/>
      <c r="X64" s="338"/>
      <c r="Y64" s="338"/>
      <c r="Z64" s="338"/>
      <c r="AA64" s="338"/>
      <c r="AB64" s="338"/>
      <c r="AC64" s="338"/>
      <c r="AD64" s="338"/>
      <c r="AE64" s="338"/>
      <c r="AF64" s="338"/>
      <c r="AG64" s="338"/>
      <c r="AH64" s="338"/>
      <c r="AI64" s="338"/>
      <c r="AJ64" s="338"/>
      <c r="AK64" s="338"/>
      <c r="AL64" s="338"/>
      <c r="AM64" s="338"/>
      <c r="AN64" s="338"/>
      <c r="AO64" s="338"/>
    </row>
    <row r="65" spans="1:41" x14ac:dyDescent="0.25">
      <c r="A65" s="331"/>
      <c r="B65" s="338"/>
      <c r="C65" s="338"/>
      <c r="D65" s="338"/>
      <c r="E65" s="338"/>
      <c r="F65" s="338"/>
      <c r="G65" s="338"/>
      <c r="H65" s="338"/>
      <c r="I65" s="338"/>
      <c r="J65" s="338"/>
      <c r="K65" s="338"/>
      <c r="L65" s="338"/>
      <c r="M65" s="338"/>
      <c r="N65" s="338"/>
      <c r="O65" s="338"/>
      <c r="P65" s="338"/>
      <c r="Q65" s="338"/>
      <c r="R65" s="338"/>
      <c r="S65" s="338"/>
      <c r="T65" s="338"/>
      <c r="U65" s="338"/>
      <c r="V65" s="338"/>
      <c r="W65" s="338"/>
      <c r="X65" s="338"/>
      <c r="Y65" s="338"/>
      <c r="Z65" s="338"/>
      <c r="AA65" s="338"/>
      <c r="AB65" s="338"/>
      <c r="AC65" s="338"/>
      <c r="AD65" s="338"/>
      <c r="AE65" s="338"/>
      <c r="AF65" s="338"/>
      <c r="AG65" s="338"/>
      <c r="AH65" s="338"/>
      <c r="AI65" s="338"/>
      <c r="AJ65" s="338"/>
      <c r="AK65" s="338"/>
      <c r="AL65" s="338"/>
      <c r="AM65" s="338"/>
      <c r="AN65" s="338"/>
      <c r="AO65" s="338"/>
    </row>
    <row r="66" spans="1:41" x14ac:dyDescent="0.25">
      <c r="A66" s="331"/>
      <c r="B66" s="338"/>
      <c r="C66" s="338"/>
      <c r="D66" s="338"/>
      <c r="E66" s="338"/>
      <c r="F66" s="338"/>
      <c r="G66" s="338"/>
      <c r="H66" s="338"/>
      <c r="I66" s="338"/>
      <c r="J66" s="338"/>
      <c r="K66" s="338"/>
      <c r="L66" s="338"/>
      <c r="M66" s="338"/>
      <c r="N66" s="338"/>
      <c r="O66" s="338"/>
      <c r="P66" s="338"/>
      <c r="Q66" s="338"/>
      <c r="R66" s="338"/>
      <c r="S66" s="338"/>
      <c r="T66" s="338"/>
      <c r="U66" s="338"/>
      <c r="V66" s="338"/>
      <c r="W66" s="338"/>
      <c r="X66" s="338"/>
      <c r="Y66" s="338"/>
      <c r="Z66" s="338"/>
      <c r="AA66" s="338"/>
      <c r="AB66" s="338"/>
      <c r="AC66" s="338"/>
      <c r="AD66" s="338"/>
      <c r="AE66" s="338"/>
      <c r="AF66" s="338"/>
      <c r="AG66" s="338"/>
      <c r="AH66" s="338"/>
      <c r="AI66" s="338"/>
      <c r="AJ66" s="338"/>
      <c r="AK66" s="338"/>
      <c r="AL66" s="338"/>
      <c r="AM66" s="338"/>
      <c r="AN66" s="338"/>
      <c r="AO66" s="338"/>
    </row>
    <row r="67" spans="1:41" x14ac:dyDescent="0.25">
      <c r="A67" s="331"/>
      <c r="B67" s="340"/>
      <c r="C67" s="340"/>
      <c r="D67" s="340"/>
      <c r="E67" s="340"/>
      <c r="F67" s="340"/>
      <c r="G67" s="340"/>
      <c r="H67" s="340"/>
      <c r="I67" s="340"/>
      <c r="J67" s="340"/>
      <c r="K67" s="340"/>
      <c r="L67" s="340"/>
      <c r="M67" s="340"/>
      <c r="N67" s="340"/>
      <c r="O67" s="340"/>
      <c r="P67" s="340"/>
      <c r="Q67" s="340"/>
      <c r="R67" s="340"/>
      <c r="S67" s="340"/>
      <c r="T67" s="340"/>
      <c r="U67" s="340"/>
      <c r="V67" s="340"/>
      <c r="W67" s="340"/>
      <c r="X67" s="340"/>
      <c r="Y67" s="340"/>
      <c r="Z67" s="340"/>
      <c r="AA67" s="340"/>
      <c r="AB67" s="340"/>
      <c r="AC67" s="340"/>
      <c r="AD67" s="340"/>
      <c r="AE67" s="340"/>
      <c r="AF67" s="340"/>
      <c r="AG67" s="340"/>
      <c r="AH67" s="340"/>
      <c r="AI67" s="340"/>
      <c r="AJ67" s="340"/>
      <c r="AK67" s="340"/>
      <c r="AL67" s="340"/>
      <c r="AM67" s="340"/>
      <c r="AN67" s="340"/>
      <c r="AO67" s="340"/>
    </row>
    <row r="68" spans="1:41" x14ac:dyDescent="0.25">
      <c r="A68" s="331"/>
      <c r="B68" s="338"/>
      <c r="C68" s="338"/>
      <c r="D68" s="338"/>
      <c r="E68" s="338"/>
      <c r="F68" s="338"/>
      <c r="G68" s="338"/>
      <c r="H68" s="338"/>
      <c r="I68" s="338"/>
      <c r="J68" s="338"/>
      <c r="K68" s="338"/>
      <c r="L68" s="338"/>
      <c r="M68" s="338"/>
      <c r="N68" s="338"/>
      <c r="O68" s="338"/>
      <c r="P68" s="338"/>
      <c r="Q68" s="338"/>
      <c r="R68" s="338"/>
      <c r="S68" s="338"/>
      <c r="T68" s="338"/>
      <c r="U68" s="338"/>
      <c r="V68" s="338"/>
      <c r="W68" s="338"/>
      <c r="X68" s="338"/>
      <c r="Y68" s="338"/>
      <c r="Z68" s="338"/>
      <c r="AA68" s="338"/>
      <c r="AB68" s="338"/>
      <c r="AC68" s="338"/>
      <c r="AD68" s="338"/>
      <c r="AE68" s="338"/>
      <c r="AF68" s="338"/>
      <c r="AG68" s="338"/>
      <c r="AH68" s="338"/>
      <c r="AI68" s="338"/>
      <c r="AJ68" s="338"/>
      <c r="AK68" s="338"/>
      <c r="AL68" s="338"/>
      <c r="AM68" s="338"/>
      <c r="AN68" s="338"/>
      <c r="AO68" s="338"/>
    </row>
    <row r="69" spans="1:41" x14ac:dyDescent="0.25">
      <c r="A69" s="331"/>
      <c r="B69" s="328"/>
      <c r="C69" s="338"/>
      <c r="D69" s="338"/>
      <c r="E69" s="338"/>
      <c r="F69" s="338"/>
      <c r="G69" s="338"/>
      <c r="H69" s="338"/>
      <c r="I69" s="338"/>
      <c r="J69" s="338"/>
      <c r="K69" s="338"/>
      <c r="L69" s="338"/>
      <c r="M69" s="338"/>
      <c r="N69" s="338"/>
      <c r="O69" s="338"/>
      <c r="P69" s="338"/>
      <c r="Q69" s="338"/>
      <c r="R69" s="338"/>
      <c r="S69" s="338"/>
      <c r="T69" s="338"/>
      <c r="U69" s="338"/>
      <c r="V69" s="338"/>
      <c r="W69" s="338"/>
      <c r="X69" s="338"/>
      <c r="Y69" s="338"/>
      <c r="Z69" s="338"/>
      <c r="AA69" s="338"/>
      <c r="AB69" s="338"/>
      <c r="AC69" s="338"/>
      <c r="AD69" s="338"/>
      <c r="AE69" s="338"/>
      <c r="AF69" s="338"/>
      <c r="AG69" s="338"/>
      <c r="AH69" s="338"/>
      <c r="AI69" s="338"/>
      <c r="AJ69" s="338"/>
      <c r="AK69" s="338"/>
      <c r="AL69" s="338"/>
      <c r="AM69" s="338"/>
      <c r="AN69" s="338"/>
      <c r="AO69" s="338"/>
    </row>
    <row r="70" spans="1:41" x14ac:dyDescent="0.25">
      <c r="A70" s="331"/>
      <c r="B70" s="1003"/>
      <c r="C70" s="338"/>
      <c r="D70" s="338"/>
      <c r="E70" s="338"/>
      <c r="F70" s="338"/>
      <c r="G70" s="338"/>
      <c r="H70" s="338"/>
      <c r="I70" s="338"/>
      <c r="J70" s="338"/>
      <c r="K70" s="338"/>
      <c r="L70" s="338"/>
      <c r="M70" s="338"/>
      <c r="N70" s="338"/>
      <c r="O70" s="338"/>
      <c r="P70" s="338"/>
      <c r="Q70" s="338"/>
      <c r="R70" s="338"/>
      <c r="S70" s="338"/>
      <c r="T70" s="338"/>
      <c r="U70" s="338"/>
      <c r="V70" s="338"/>
      <c r="W70" s="338"/>
      <c r="X70" s="338"/>
      <c r="Y70" s="338"/>
      <c r="Z70" s="338"/>
      <c r="AA70" s="338"/>
      <c r="AB70" s="338"/>
      <c r="AC70" s="338"/>
      <c r="AD70" s="338"/>
      <c r="AE70" s="338"/>
      <c r="AF70" s="338"/>
      <c r="AG70" s="338"/>
      <c r="AH70" s="338"/>
      <c r="AI70" s="338"/>
      <c r="AJ70" s="338"/>
      <c r="AK70" s="338"/>
      <c r="AL70" s="338"/>
      <c r="AM70" s="338"/>
      <c r="AN70" s="338"/>
      <c r="AO70" s="338"/>
    </row>
    <row r="71" spans="1:41" x14ac:dyDescent="0.25">
      <c r="A71" s="331"/>
      <c r="B71" s="1003"/>
      <c r="C71" s="338"/>
      <c r="D71" s="338"/>
      <c r="E71" s="338"/>
      <c r="F71" s="338"/>
      <c r="G71" s="338"/>
      <c r="H71" s="338"/>
      <c r="I71" s="338"/>
      <c r="J71" s="338"/>
      <c r="K71" s="338"/>
      <c r="L71" s="338"/>
      <c r="M71" s="338"/>
      <c r="N71" s="338"/>
      <c r="O71" s="338"/>
      <c r="P71" s="338"/>
      <c r="Q71" s="338"/>
      <c r="R71" s="338"/>
      <c r="S71" s="338"/>
      <c r="T71" s="338"/>
      <c r="U71" s="338"/>
      <c r="V71" s="338"/>
      <c r="W71" s="338"/>
      <c r="X71" s="338"/>
      <c r="Y71" s="338"/>
      <c r="Z71" s="338"/>
      <c r="AA71" s="338"/>
      <c r="AB71" s="338"/>
      <c r="AC71" s="338"/>
      <c r="AD71" s="338"/>
      <c r="AE71" s="338"/>
      <c r="AF71" s="338"/>
      <c r="AG71" s="338"/>
      <c r="AH71" s="338"/>
      <c r="AI71" s="338"/>
      <c r="AJ71" s="338"/>
      <c r="AK71" s="338"/>
      <c r="AL71" s="338"/>
      <c r="AM71" s="338"/>
      <c r="AN71" s="338"/>
      <c r="AO71" s="338"/>
    </row>
    <row r="72" spans="1:41" x14ac:dyDescent="0.25">
      <c r="A72" s="331"/>
      <c r="B72" s="1003"/>
      <c r="C72" s="338"/>
      <c r="D72" s="338"/>
      <c r="E72" s="338"/>
      <c r="F72" s="338"/>
      <c r="G72" s="338"/>
      <c r="H72" s="338"/>
      <c r="I72" s="338"/>
      <c r="J72" s="338"/>
      <c r="K72" s="338"/>
      <c r="L72" s="338"/>
      <c r="M72" s="338"/>
      <c r="N72" s="338"/>
      <c r="O72" s="338"/>
      <c r="P72" s="338"/>
      <c r="Q72" s="338"/>
      <c r="R72" s="338"/>
      <c r="S72" s="338"/>
      <c r="T72" s="338"/>
      <c r="U72" s="338"/>
      <c r="V72" s="338"/>
      <c r="W72" s="338"/>
      <c r="X72" s="338"/>
      <c r="Y72" s="338"/>
      <c r="Z72" s="338"/>
      <c r="AA72" s="338"/>
      <c r="AB72" s="338"/>
      <c r="AC72" s="338"/>
      <c r="AD72" s="338"/>
      <c r="AE72" s="338"/>
      <c r="AF72" s="338"/>
      <c r="AG72" s="338"/>
      <c r="AH72" s="338"/>
      <c r="AI72" s="338"/>
      <c r="AJ72" s="338"/>
      <c r="AK72" s="338"/>
      <c r="AL72" s="338"/>
      <c r="AM72" s="338"/>
      <c r="AN72" s="338"/>
      <c r="AO72" s="338"/>
    </row>
    <row r="73" spans="1:41" x14ac:dyDescent="0.25">
      <c r="A73" s="331"/>
      <c r="B73" s="1003"/>
      <c r="C73" s="338"/>
      <c r="D73" s="338"/>
      <c r="E73" s="338"/>
      <c r="F73" s="338"/>
      <c r="G73" s="338"/>
      <c r="H73" s="338"/>
      <c r="I73" s="338"/>
      <c r="J73" s="338"/>
      <c r="K73" s="338"/>
      <c r="L73" s="338"/>
      <c r="M73" s="338"/>
      <c r="N73" s="338"/>
      <c r="O73" s="338"/>
      <c r="P73" s="338"/>
      <c r="Q73" s="338"/>
      <c r="R73" s="338"/>
      <c r="S73" s="338"/>
      <c r="T73" s="338"/>
      <c r="U73" s="338"/>
      <c r="V73" s="338"/>
      <c r="W73" s="338"/>
      <c r="X73" s="338"/>
      <c r="Y73" s="338"/>
      <c r="Z73" s="338"/>
      <c r="AA73" s="338"/>
      <c r="AB73" s="338"/>
      <c r="AC73" s="338"/>
      <c r="AD73" s="338"/>
      <c r="AE73" s="338"/>
      <c r="AF73" s="338"/>
      <c r="AG73" s="338"/>
      <c r="AH73" s="338"/>
      <c r="AI73" s="338"/>
      <c r="AJ73" s="338"/>
      <c r="AK73" s="338"/>
      <c r="AL73" s="338"/>
      <c r="AM73" s="338"/>
      <c r="AN73" s="338"/>
      <c r="AO73" s="338"/>
    </row>
    <row r="74" spans="1:41" x14ac:dyDescent="0.25">
      <c r="A74" s="331"/>
      <c r="B74" s="328"/>
      <c r="C74" s="338"/>
      <c r="D74" s="338"/>
      <c r="E74" s="338"/>
      <c r="F74" s="338"/>
      <c r="G74" s="338"/>
      <c r="H74" s="338"/>
      <c r="I74" s="338"/>
      <c r="J74" s="338"/>
      <c r="K74" s="338"/>
      <c r="L74" s="338"/>
      <c r="M74" s="338"/>
      <c r="N74" s="338"/>
      <c r="O74" s="338"/>
      <c r="P74" s="338"/>
      <c r="Q74" s="338"/>
      <c r="R74" s="338"/>
      <c r="S74" s="338"/>
      <c r="T74" s="338"/>
      <c r="U74" s="338"/>
      <c r="V74" s="338"/>
      <c r="W74" s="338"/>
      <c r="X74" s="338"/>
      <c r="Y74" s="338"/>
      <c r="Z74" s="338"/>
      <c r="AA74" s="338"/>
      <c r="AB74" s="338"/>
      <c r="AC74" s="338"/>
      <c r="AD74" s="338"/>
      <c r="AE74" s="338"/>
      <c r="AF74" s="338"/>
      <c r="AG74" s="338"/>
      <c r="AH74" s="338"/>
      <c r="AI74" s="338"/>
      <c r="AJ74" s="338"/>
      <c r="AK74" s="338"/>
      <c r="AL74" s="338"/>
      <c r="AM74" s="338"/>
      <c r="AN74" s="338"/>
      <c r="AO74" s="338"/>
    </row>
    <row r="75" spans="1:41" x14ac:dyDescent="0.25">
      <c r="A75" s="331"/>
      <c r="B75" s="1003"/>
      <c r="C75" s="338"/>
      <c r="D75" s="338"/>
      <c r="E75" s="338"/>
      <c r="F75" s="338"/>
      <c r="G75" s="338"/>
      <c r="H75" s="338"/>
      <c r="I75" s="338"/>
      <c r="J75" s="338"/>
      <c r="K75" s="338"/>
      <c r="L75" s="338"/>
      <c r="M75" s="338"/>
      <c r="N75" s="338"/>
      <c r="O75" s="338"/>
      <c r="P75" s="338"/>
      <c r="Q75" s="338"/>
      <c r="R75" s="338"/>
      <c r="S75" s="338"/>
      <c r="T75" s="338"/>
      <c r="U75" s="338"/>
      <c r="V75" s="338"/>
      <c r="W75" s="338"/>
      <c r="X75" s="338"/>
      <c r="Y75" s="338"/>
      <c r="Z75" s="338"/>
      <c r="AA75" s="338"/>
      <c r="AB75" s="338"/>
      <c r="AC75" s="338"/>
      <c r="AD75" s="338"/>
      <c r="AE75" s="338"/>
      <c r="AF75" s="338"/>
      <c r="AG75" s="338"/>
      <c r="AH75" s="338"/>
      <c r="AI75" s="338"/>
      <c r="AJ75" s="338"/>
      <c r="AK75" s="338"/>
      <c r="AL75" s="338"/>
      <c r="AM75" s="338"/>
      <c r="AN75" s="338"/>
      <c r="AO75" s="338"/>
    </row>
    <row r="76" spans="1:41" x14ac:dyDescent="0.25">
      <c r="A76" s="331"/>
      <c r="B76" s="328"/>
      <c r="C76" s="338"/>
      <c r="D76" s="338"/>
      <c r="E76" s="338"/>
      <c r="F76" s="338"/>
      <c r="G76" s="338"/>
      <c r="H76" s="338"/>
      <c r="I76" s="338"/>
      <c r="J76" s="338"/>
      <c r="K76" s="338"/>
      <c r="L76" s="338"/>
      <c r="M76" s="338"/>
      <c r="N76" s="338"/>
      <c r="O76" s="338"/>
      <c r="P76" s="338"/>
      <c r="Q76" s="338"/>
      <c r="R76" s="338"/>
      <c r="S76" s="338"/>
      <c r="T76" s="338"/>
      <c r="U76" s="338"/>
      <c r="V76" s="338"/>
      <c r="W76" s="338"/>
      <c r="X76" s="338"/>
      <c r="Y76" s="338"/>
      <c r="Z76" s="338"/>
      <c r="AA76" s="338"/>
      <c r="AB76" s="338"/>
      <c r="AC76" s="338"/>
      <c r="AD76" s="338"/>
      <c r="AE76" s="338"/>
      <c r="AF76" s="338"/>
      <c r="AG76" s="338"/>
      <c r="AH76" s="338"/>
      <c r="AI76" s="338"/>
      <c r="AJ76" s="338"/>
      <c r="AK76" s="338"/>
      <c r="AL76" s="338"/>
      <c r="AM76" s="338"/>
      <c r="AN76" s="338"/>
      <c r="AO76" s="338"/>
    </row>
    <row r="77" spans="1:41" x14ac:dyDescent="0.25">
      <c r="A77" s="331"/>
      <c r="B77" s="1003"/>
      <c r="C77" s="338"/>
      <c r="D77" s="338"/>
      <c r="E77" s="338"/>
      <c r="F77" s="338"/>
      <c r="G77" s="338"/>
      <c r="H77" s="338"/>
      <c r="I77" s="338"/>
      <c r="J77" s="338"/>
      <c r="K77" s="338"/>
      <c r="L77" s="338"/>
      <c r="M77" s="338"/>
      <c r="N77" s="338"/>
      <c r="O77" s="338"/>
      <c r="P77" s="338"/>
      <c r="Q77" s="338"/>
      <c r="R77" s="338"/>
      <c r="S77" s="338"/>
      <c r="T77" s="338"/>
      <c r="U77" s="338"/>
      <c r="V77" s="338"/>
      <c r="W77" s="338"/>
      <c r="X77" s="338"/>
      <c r="Y77" s="338"/>
      <c r="Z77" s="338"/>
      <c r="AA77" s="338"/>
      <c r="AB77" s="338"/>
      <c r="AC77" s="338"/>
      <c r="AD77" s="338"/>
      <c r="AE77" s="338"/>
      <c r="AF77" s="338"/>
      <c r="AG77" s="338"/>
      <c r="AH77" s="338"/>
      <c r="AI77" s="338"/>
      <c r="AJ77" s="338"/>
      <c r="AK77" s="338"/>
      <c r="AL77" s="338"/>
      <c r="AM77" s="338"/>
      <c r="AN77" s="338"/>
      <c r="AO77" s="338"/>
    </row>
    <row r="78" spans="1:41" x14ac:dyDescent="0.25">
      <c r="A78" s="331"/>
      <c r="B78" s="1003"/>
      <c r="C78" s="338"/>
      <c r="D78" s="338"/>
      <c r="E78" s="338"/>
      <c r="F78" s="338"/>
      <c r="G78" s="338"/>
      <c r="H78" s="338"/>
      <c r="I78" s="338"/>
      <c r="J78" s="338"/>
      <c r="K78" s="338"/>
      <c r="L78" s="338"/>
      <c r="M78" s="338"/>
      <c r="N78" s="338"/>
      <c r="O78" s="338"/>
      <c r="P78" s="338"/>
      <c r="Q78" s="338"/>
      <c r="R78" s="338"/>
      <c r="S78" s="338"/>
      <c r="T78" s="338"/>
      <c r="U78" s="338"/>
      <c r="V78" s="338"/>
      <c r="W78" s="338"/>
      <c r="X78" s="338"/>
      <c r="Y78" s="338"/>
      <c r="Z78" s="338"/>
      <c r="AA78" s="338"/>
      <c r="AB78" s="338"/>
      <c r="AC78" s="338"/>
      <c r="AD78" s="338"/>
      <c r="AE78" s="338"/>
      <c r="AF78" s="338"/>
      <c r="AG78" s="338"/>
      <c r="AH78" s="338"/>
      <c r="AI78" s="338"/>
      <c r="AJ78" s="338"/>
      <c r="AK78" s="338"/>
      <c r="AL78" s="338"/>
      <c r="AM78" s="338"/>
      <c r="AN78" s="338"/>
      <c r="AO78" s="338"/>
    </row>
    <row r="79" spans="1:41" x14ac:dyDescent="0.25">
      <c r="A79" s="331"/>
      <c r="B79" s="329"/>
      <c r="C79" s="329"/>
      <c r="D79" s="329"/>
      <c r="E79" s="329"/>
      <c r="F79" s="329"/>
      <c r="G79" s="329"/>
      <c r="H79" s="329"/>
      <c r="I79" s="329"/>
      <c r="J79" s="1003"/>
      <c r="K79" s="1003"/>
      <c r="L79" s="1003"/>
      <c r="M79" s="1003"/>
      <c r="N79" s="1003"/>
      <c r="O79" s="1003"/>
      <c r="P79" s="1003"/>
      <c r="Q79" s="1003"/>
      <c r="R79" s="1003"/>
      <c r="S79" s="1003"/>
      <c r="T79" s="1003"/>
      <c r="U79" s="1003"/>
      <c r="V79" s="1003"/>
      <c r="W79" s="1003"/>
      <c r="X79" s="1003"/>
      <c r="Y79" s="1003"/>
      <c r="Z79" s="1003"/>
      <c r="AA79" s="1003"/>
      <c r="AB79" s="1003"/>
      <c r="AC79" s="1003"/>
      <c r="AD79" s="1003"/>
      <c r="AE79" s="1003"/>
      <c r="AF79" s="1003"/>
      <c r="AG79" s="1003"/>
      <c r="AH79" s="1003"/>
      <c r="AI79" s="1003"/>
      <c r="AJ79" s="1003"/>
      <c r="AK79" s="1003"/>
      <c r="AL79" s="1003"/>
      <c r="AM79" s="1003"/>
      <c r="AN79" s="1003"/>
      <c r="AO79" s="1003"/>
    </row>
    <row r="80" spans="1:41" x14ac:dyDescent="0.25">
      <c r="A80" s="331"/>
      <c r="B80" s="338"/>
      <c r="C80" s="338"/>
      <c r="D80" s="338"/>
      <c r="E80" s="338"/>
      <c r="F80" s="338"/>
      <c r="G80" s="338"/>
      <c r="H80" s="338"/>
      <c r="I80" s="338"/>
      <c r="J80" s="338"/>
      <c r="K80" s="338"/>
      <c r="L80" s="338"/>
      <c r="M80" s="338"/>
      <c r="N80" s="338"/>
      <c r="O80" s="338"/>
      <c r="P80" s="338"/>
      <c r="Q80" s="338"/>
      <c r="R80" s="338"/>
      <c r="S80" s="338"/>
      <c r="T80" s="338"/>
      <c r="U80" s="338"/>
      <c r="V80" s="338"/>
      <c r="W80" s="338"/>
      <c r="X80" s="338"/>
      <c r="Y80" s="338"/>
      <c r="Z80" s="338"/>
      <c r="AA80" s="338"/>
      <c r="AB80" s="338"/>
      <c r="AC80" s="338"/>
      <c r="AD80" s="338"/>
      <c r="AE80" s="338"/>
      <c r="AF80" s="338"/>
      <c r="AG80" s="338"/>
      <c r="AH80" s="338"/>
      <c r="AI80" s="338"/>
      <c r="AJ80" s="338"/>
      <c r="AK80" s="338"/>
      <c r="AL80" s="338"/>
      <c r="AM80" s="338"/>
      <c r="AN80" s="338"/>
      <c r="AO80" s="338"/>
    </row>
    <row r="81" spans="1:41" x14ac:dyDescent="0.25">
      <c r="A81" s="331"/>
      <c r="B81" s="338"/>
      <c r="C81" s="338"/>
      <c r="D81" s="338"/>
      <c r="E81" s="338"/>
      <c r="F81" s="338"/>
      <c r="G81" s="338"/>
      <c r="H81" s="338"/>
      <c r="I81" s="338"/>
      <c r="J81" s="338"/>
      <c r="K81" s="338"/>
      <c r="L81" s="338"/>
      <c r="M81" s="338"/>
      <c r="N81" s="338"/>
      <c r="O81" s="338"/>
      <c r="P81" s="338"/>
      <c r="Q81" s="338"/>
      <c r="R81" s="338"/>
      <c r="S81" s="338"/>
      <c r="T81" s="338"/>
      <c r="U81" s="338"/>
      <c r="V81" s="338"/>
      <c r="W81" s="338"/>
      <c r="X81" s="338"/>
      <c r="Y81" s="338"/>
      <c r="Z81" s="338"/>
      <c r="AA81" s="338"/>
      <c r="AB81" s="338"/>
      <c r="AC81" s="338"/>
      <c r="AD81" s="338"/>
      <c r="AE81" s="338"/>
      <c r="AF81" s="338"/>
      <c r="AG81" s="338"/>
      <c r="AH81" s="338"/>
      <c r="AI81" s="338"/>
      <c r="AJ81" s="338"/>
      <c r="AK81" s="338"/>
      <c r="AL81" s="338"/>
      <c r="AM81" s="338"/>
      <c r="AN81" s="338"/>
      <c r="AO81" s="338"/>
    </row>
    <row r="82" spans="1:41" x14ac:dyDescent="0.25">
      <c r="A82" s="331"/>
      <c r="B82" s="339"/>
      <c r="C82" s="339"/>
      <c r="D82" s="339"/>
      <c r="E82" s="339"/>
      <c r="F82" s="339"/>
      <c r="G82" s="339"/>
      <c r="H82" s="339"/>
      <c r="I82" s="339"/>
      <c r="J82" s="339"/>
      <c r="K82" s="339"/>
      <c r="L82" s="339"/>
      <c r="M82" s="339"/>
      <c r="N82" s="339"/>
      <c r="O82" s="339"/>
      <c r="P82" s="339"/>
      <c r="Q82" s="339"/>
      <c r="R82" s="339"/>
      <c r="S82" s="339"/>
      <c r="T82" s="339"/>
      <c r="U82" s="339"/>
      <c r="V82" s="339"/>
      <c r="W82" s="339"/>
      <c r="X82" s="339"/>
      <c r="Y82" s="339"/>
      <c r="Z82" s="339"/>
      <c r="AA82" s="339"/>
      <c r="AB82" s="339"/>
      <c r="AC82" s="339"/>
      <c r="AD82" s="339"/>
      <c r="AE82" s="339"/>
      <c r="AF82" s="339"/>
      <c r="AG82" s="339"/>
      <c r="AH82" s="339"/>
      <c r="AI82" s="339"/>
      <c r="AJ82" s="339"/>
      <c r="AK82" s="339"/>
      <c r="AL82" s="339"/>
      <c r="AM82" s="339"/>
      <c r="AN82" s="339"/>
      <c r="AO82" s="339"/>
    </row>
    <row r="83" spans="1:41" x14ac:dyDescent="0.25">
      <c r="A83" s="332"/>
      <c r="B83" s="337"/>
      <c r="C83" s="337"/>
      <c r="D83" s="337"/>
      <c r="E83" s="337"/>
      <c r="F83" s="337"/>
      <c r="G83" s="337"/>
      <c r="H83" s="337"/>
      <c r="I83" s="337"/>
      <c r="J83" s="337"/>
      <c r="K83" s="337"/>
      <c r="L83" s="337"/>
      <c r="M83" s="337"/>
      <c r="N83" s="337"/>
      <c r="O83" s="337"/>
      <c r="P83" s="337"/>
      <c r="Q83" s="337"/>
      <c r="R83" s="337"/>
      <c r="S83" s="337"/>
      <c r="T83" s="337"/>
      <c r="U83" s="337"/>
      <c r="V83" s="337"/>
      <c r="W83" s="337"/>
      <c r="X83" s="337"/>
      <c r="Y83" s="337"/>
      <c r="Z83" s="337"/>
      <c r="AA83" s="337"/>
      <c r="AB83" s="337"/>
      <c r="AC83" s="337"/>
      <c r="AD83" s="337"/>
      <c r="AE83" s="337"/>
      <c r="AF83" s="337"/>
      <c r="AG83" s="337"/>
      <c r="AH83" s="337"/>
      <c r="AI83" s="337"/>
      <c r="AJ83" s="337"/>
      <c r="AK83" s="337"/>
      <c r="AL83" s="337"/>
      <c r="AM83" s="337"/>
      <c r="AN83" s="337"/>
      <c r="AO83" s="337"/>
    </row>
    <row r="84" spans="1:41" x14ac:dyDescent="0.25">
      <c r="A84" s="331"/>
      <c r="B84" s="339"/>
      <c r="C84" s="339"/>
      <c r="D84" s="339"/>
      <c r="E84" s="339"/>
      <c r="F84" s="339"/>
      <c r="G84" s="339"/>
      <c r="H84" s="339"/>
      <c r="I84" s="339"/>
      <c r="J84" s="339"/>
      <c r="K84" s="339"/>
      <c r="L84" s="339"/>
      <c r="M84" s="339"/>
      <c r="N84" s="339"/>
      <c r="O84" s="339"/>
      <c r="P84" s="339"/>
      <c r="Q84" s="339"/>
      <c r="R84" s="339"/>
      <c r="S84" s="339"/>
      <c r="T84" s="339"/>
      <c r="U84" s="339"/>
      <c r="V84" s="339"/>
      <c r="W84" s="339"/>
      <c r="X84" s="339"/>
      <c r="Y84" s="339"/>
      <c r="Z84" s="339"/>
      <c r="AA84" s="339"/>
      <c r="AB84" s="339"/>
      <c r="AC84" s="339"/>
      <c r="AD84" s="339"/>
      <c r="AE84" s="339"/>
      <c r="AF84" s="339"/>
      <c r="AG84" s="339"/>
      <c r="AH84" s="339"/>
      <c r="AI84" s="339"/>
      <c r="AJ84" s="339"/>
      <c r="AK84" s="339"/>
      <c r="AL84" s="339"/>
      <c r="AM84" s="339"/>
      <c r="AN84" s="339"/>
      <c r="AO84" s="339"/>
    </row>
    <row r="85" spans="1:41" x14ac:dyDescent="0.25">
      <c r="A85" s="332"/>
      <c r="B85" s="337"/>
      <c r="C85" s="337"/>
      <c r="D85" s="337"/>
      <c r="E85" s="337"/>
      <c r="F85" s="337"/>
      <c r="G85" s="337"/>
      <c r="H85" s="337"/>
      <c r="I85" s="337"/>
      <c r="J85" s="337"/>
      <c r="K85" s="337"/>
      <c r="L85" s="337"/>
      <c r="M85" s="337"/>
      <c r="N85" s="337"/>
      <c r="O85" s="337"/>
      <c r="P85" s="337"/>
      <c r="Q85" s="337"/>
      <c r="R85" s="337"/>
      <c r="S85" s="337"/>
      <c r="T85" s="337"/>
      <c r="U85" s="337"/>
      <c r="V85" s="337"/>
      <c r="W85" s="337"/>
      <c r="X85" s="337"/>
      <c r="Y85" s="337"/>
      <c r="Z85" s="337"/>
      <c r="AA85" s="337"/>
      <c r="AB85" s="337"/>
      <c r="AC85" s="337"/>
      <c r="AD85" s="337"/>
      <c r="AE85" s="337"/>
      <c r="AF85" s="337"/>
      <c r="AG85" s="337"/>
      <c r="AH85" s="337"/>
      <c r="AI85" s="337"/>
      <c r="AJ85" s="337"/>
      <c r="AK85" s="337"/>
      <c r="AL85" s="337"/>
      <c r="AM85" s="337"/>
      <c r="AN85" s="337"/>
      <c r="AO85" s="337"/>
    </row>
    <row r="86" spans="1:41" x14ac:dyDescent="0.25">
      <c r="A86" s="331"/>
      <c r="B86" s="339"/>
      <c r="C86" s="339"/>
      <c r="D86" s="339"/>
      <c r="E86" s="339"/>
      <c r="F86" s="339"/>
      <c r="G86" s="339"/>
      <c r="H86" s="339"/>
      <c r="I86" s="339"/>
      <c r="J86" s="339"/>
      <c r="K86" s="339"/>
      <c r="L86" s="339"/>
      <c r="M86" s="339"/>
      <c r="N86" s="339"/>
      <c r="O86" s="339"/>
      <c r="P86" s="339"/>
      <c r="Q86" s="339"/>
      <c r="R86" s="339"/>
      <c r="S86" s="339"/>
      <c r="T86" s="339"/>
      <c r="U86" s="339"/>
      <c r="V86" s="339"/>
      <c r="W86" s="339"/>
      <c r="X86" s="339"/>
      <c r="Y86" s="339"/>
      <c r="Z86" s="339"/>
      <c r="AA86" s="339"/>
      <c r="AB86" s="339"/>
      <c r="AC86" s="339"/>
      <c r="AD86" s="339"/>
      <c r="AE86" s="339"/>
      <c r="AF86" s="339"/>
      <c r="AG86" s="339"/>
      <c r="AH86" s="339"/>
      <c r="AI86" s="339"/>
      <c r="AJ86" s="339"/>
      <c r="AK86" s="339"/>
      <c r="AL86" s="339"/>
      <c r="AM86" s="339"/>
      <c r="AN86" s="339"/>
      <c r="AO86" s="339"/>
    </row>
    <row r="87" spans="1:41" x14ac:dyDescent="0.25">
      <c r="A87" s="332"/>
      <c r="B87" s="337"/>
      <c r="C87" s="337"/>
      <c r="D87" s="337"/>
      <c r="E87" s="337"/>
      <c r="F87" s="337"/>
      <c r="G87" s="337"/>
      <c r="H87" s="337"/>
      <c r="I87" s="337"/>
      <c r="J87" s="337"/>
      <c r="K87" s="337"/>
      <c r="L87" s="337"/>
      <c r="M87" s="337"/>
      <c r="N87" s="337"/>
      <c r="O87" s="337"/>
      <c r="P87" s="337"/>
      <c r="Q87" s="337"/>
      <c r="R87" s="337"/>
      <c r="S87" s="337"/>
      <c r="T87" s="337"/>
      <c r="U87" s="337"/>
      <c r="V87" s="337"/>
      <c r="W87" s="337"/>
      <c r="X87" s="337"/>
      <c r="Y87" s="337"/>
      <c r="Z87" s="337"/>
      <c r="AA87" s="337"/>
      <c r="AB87" s="337"/>
      <c r="AC87" s="337"/>
      <c r="AD87" s="337"/>
      <c r="AE87" s="337"/>
      <c r="AF87" s="337"/>
      <c r="AG87" s="337"/>
      <c r="AH87" s="337"/>
      <c r="AI87" s="337"/>
      <c r="AJ87" s="337"/>
      <c r="AK87" s="337"/>
      <c r="AL87" s="337"/>
      <c r="AM87" s="337"/>
      <c r="AN87" s="337"/>
      <c r="AO87" s="337"/>
    </row>
    <row r="88" spans="1:41" x14ac:dyDescent="0.25">
      <c r="A88" s="331"/>
      <c r="B88" s="338"/>
      <c r="C88" s="338"/>
      <c r="D88" s="338"/>
      <c r="E88" s="338"/>
      <c r="F88" s="338"/>
      <c r="G88" s="338"/>
      <c r="H88" s="338"/>
      <c r="I88" s="338"/>
      <c r="J88" s="338"/>
      <c r="K88" s="338"/>
      <c r="L88" s="338"/>
      <c r="M88" s="338"/>
      <c r="N88" s="338"/>
      <c r="O88" s="338"/>
      <c r="P88" s="338"/>
      <c r="Q88" s="338"/>
      <c r="R88" s="338"/>
      <c r="S88" s="338"/>
      <c r="T88" s="338"/>
      <c r="U88" s="338"/>
      <c r="V88" s="338"/>
      <c r="W88" s="338"/>
      <c r="X88" s="338"/>
      <c r="Y88" s="338"/>
      <c r="Z88" s="338"/>
      <c r="AA88" s="338"/>
      <c r="AB88" s="338"/>
      <c r="AC88" s="338"/>
      <c r="AD88" s="338"/>
      <c r="AE88" s="338"/>
      <c r="AF88" s="338"/>
      <c r="AG88" s="338"/>
      <c r="AH88" s="338"/>
      <c r="AI88" s="338"/>
      <c r="AJ88" s="338"/>
      <c r="AK88" s="338"/>
      <c r="AL88" s="338"/>
      <c r="AM88" s="338"/>
      <c r="AN88" s="338"/>
      <c r="AO88" s="338"/>
    </row>
    <row r="89" spans="1:41" x14ac:dyDescent="0.25">
      <c r="A89" s="331"/>
      <c r="B89" s="339"/>
      <c r="C89" s="339"/>
      <c r="D89" s="339"/>
      <c r="E89" s="339"/>
      <c r="F89" s="339"/>
      <c r="G89" s="339"/>
      <c r="H89" s="339"/>
      <c r="I89" s="339"/>
      <c r="J89" s="339"/>
      <c r="K89" s="339"/>
      <c r="L89" s="339"/>
      <c r="M89" s="339"/>
      <c r="N89" s="339"/>
      <c r="O89" s="339"/>
      <c r="P89" s="339"/>
      <c r="Q89" s="339"/>
      <c r="R89" s="339"/>
      <c r="S89" s="339"/>
      <c r="T89" s="339"/>
      <c r="U89" s="339"/>
      <c r="V89" s="339"/>
      <c r="W89" s="339"/>
      <c r="X89" s="339"/>
      <c r="Y89" s="339"/>
      <c r="Z89" s="339"/>
      <c r="AA89" s="339"/>
      <c r="AB89" s="339"/>
      <c r="AC89" s="339"/>
      <c r="AD89" s="339"/>
      <c r="AE89" s="339"/>
      <c r="AF89" s="339"/>
      <c r="AG89" s="339"/>
      <c r="AH89" s="339"/>
      <c r="AI89" s="339"/>
      <c r="AJ89" s="339"/>
      <c r="AK89" s="339"/>
      <c r="AL89" s="339"/>
      <c r="AM89" s="339"/>
      <c r="AN89" s="339"/>
      <c r="AO89" s="339"/>
    </row>
    <row r="90" spans="1:41" x14ac:dyDescent="0.25">
      <c r="A90" s="332"/>
      <c r="B90" s="337"/>
      <c r="C90" s="337"/>
      <c r="D90" s="337"/>
      <c r="E90" s="337"/>
      <c r="F90" s="337"/>
      <c r="G90" s="337"/>
      <c r="H90" s="337"/>
      <c r="I90" s="337"/>
      <c r="J90" s="337"/>
      <c r="K90" s="337"/>
      <c r="L90" s="337"/>
      <c r="M90" s="337"/>
      <c r="N90" s="337"/>
      <c r="O90" s="337"/>
      <c r="P90" s="337"/>
      <c r="Q90" s="337"/>
      <c r="R90" s="337"/>
      <c r="S90" s="337"/>
      <c r="T90" s="337"/>
      <c r="U90" s="337"/>
      <c r="V90" s="337"/>
      <c r="W90" s="337"/>
      <c r="X90" s="337"/>
      <c r="Y90" s="337"/>
      <c r="Z90" s="337"/>
      <c r="AA90" s="337"/>
      <c r="AB90" s="337"/>
      <c r="AC90" s="337"/>
      <c r="AD90" s="337"/>
      <c r="AE90" s="337"/>
      <c r="AF90" s="337"/>
      <c r="AG90" s="337"/>
      <c r="AH90" s="337"/>
      <c r="AI90" s="337"/>
      <c r="AJ90" s="337"/>
      <c r="AK90" s="337"/>
      <c r="AL90" s="337"/>
      <c r="AM90" s="337"/>
      <c r="AN90" s="337"/>
      <c r="AO90" s="337"/>
    </row>
    <row r="91" spans="1:41" x14ac:dyDescent="0.25">
      <c r="A91" s="331"/>
      <c r="B91" s="338"/>
      <c r="C91" s="338"/>
      <c r="D91" s="338"/>
      <c r="E91" s="338"/>
      <c r="F91" s="338"/>
      <c r="G91" s="338"/>
      <c r="H91" s="338"/>
      <c r="I91" s="338"/>
      <c r="J91" s="338"/>
      <c r="K91" s="338"/>
      <c r="L91" s="338"/>
      <c r="M91" s="338"/>
      <c r="N91" s="338"/>
      <c r="O91" s="338"/>
      <c r="P91" s="338"/>
      <c r="Q91" s="338"/>
      <c r="R91" s="338"/>
      <c r="S91" s="338"/>
      <c r="T91" s="338"/>
      <c r="U91" s="338"/>
      <c r="V91" s="338"/>
      <c r="W91" s="338"/>
      <c r="X91" s="338"/>
      <c r="Y91" s="338"/>
      <c r="Z91" s="338"/>
      <c r="AA91" s="338"/>
      <c r="AB91" s="338"/>
      <c r="AC91" s="338"/>
      <c r="AD91" s="338"/>
      <c r="AE91" s="338"/>
      <c r="AF91" s="338"/>
      <c r="AG91" s="338"/>
      <c r="AH91" s="338"/>
      <c r="AI91" s="338"/>
      <c r="AJ91" s="338"/>
      <c r="AK91" s="338"/>
      <c r="AL91" s="338"/>
      <c r="AM91" s="338"/>
      <c r="AN91" s="338"/>
      <c r="AO91" s="338"/>
    </row>
    <row r="92" spans="1:41" x14ac:dyDescent="0.25">
      <c r="A92" s="331"/>
      <c r="B92" s="329"/>
      <c r="C92" s="329"/>
      <c r="D92" s="329"/>
      <c r="E92" s="329"/>
      <c r="F92" s="329"/>
      <c r="G92" s="329"/>
      <c r="H92" s="329"/>
      <c r="I92" s="329"/>
      <c r="J92" s="1003"/>
      <c r="K92" s="1003"/>
      <c r="L92" s="1003"/>
      <c r="M92" s="1003"/>
      <c r="N92" s="1003"/>
      <c r="O92" s="1003"/>
      <c r="P92" s="1003"/>
      <c r="Q92" s="1003"/>
      <c r="R92" s="1003"/>
      <c r="S92" s="1003"/>
      <c r="T92" s="1003"/>
      <c r="U92" s="1003"/>
      <c r="V92" s="1003"/>
      <c r="W92" s="1003"/>
      <c r="X92" s="1003"/>
      <c r="Y92" s="1003"/>
      <c r="Z92" s="1003"/>
      <c r="AA92" s="1003"/>
      <c r="AB92" s="1003"/>
      <c r="AC92" s="1003"/>
      <c r="AD92" s="1003"/>
      <c r="AE92" s="1003"/>
      <c r="AF92" s="1003"/>
      <c r="AG92" s="1003"/>
      <c r="AH92" s="1003"/>
      <c r="AI92" s="1003"/>
      <c r="AJ92" s="1003"/>
      <c r="AK92" s="1003"/>
      <c r="AL92" s="1003"/>
      <c r="AM92" s="1003"/>
      <c r="AN92" s="1003"/>
      <c r="AO92" s="1003"/>
    </row>
    <row r="93" spans="1:41" x14ac:dyDescent="0.25">
      <c r="A93" s="331"/>
      <c r="B93" s="329"/>
      <c r="C93" s="329"/>
      <c r="D93" s="329"/>
      <c r="E93" s="329"/>
      <c r="F93" s="329"/>
      <c r="G93" s="329"/>
      <c r="H93" s="329"/>
      <c r="I93" s="329"/>
      <c r="J93" s="1003"/>
      <c r="K93" s="1003"/>
      <c r="L93" s="1003"/>
      <c r="M93" s="1003"/>
      <c r="N93" s="1003"/>
      <c r="O93" s="1003"/>
      <c r="P93" s="1003"/>
      <c r="Q93" s="1003"/>
      <c r="R93" s="1003"/>
      <c r="S93" s="1003"/>
      <c r="T93" s="1003"/>
      <c r="U93" s="1003"/>
      <c r="V93" s="1003"/>
      <c r="W93" s="1003"/>
      <c r="X93" s="1003"/>
      <c r="Y93" s="1003"/>
      <c r="Z93" s="1003"/>
      <c r="AA93" s="1003"/>
      <c r="AB93" s="1003"/>
      <c r="AC93" s="1003"/>
      <c r="AD93" s="1003"/>
      <c r="AE93" s="1003"/>
      <c r="AF93" s="1003"/>
      <c r="AG93" s="1003"/>
      <c r="AH93" s="1003"/>
      <c r="AI93" s="1003"/>
      <c r="AJ93" s="1003"/>
      <c r="AK93" s="1003"/>
      <c r="AL93" s="1003"/>
      <c r="AM93" s="1003"/>
      <c r="AN93" s="1003"/>
      <c r="AO93" s="1003"/>
    </row>
    <row r="94" spans="1:41" x14ac:dyDescent="0.25">
      <c r="A94" s="333"/>
      <c r="B94" s="334"/>
      <c r="C94" s="329"/>
      <c r="D94" s="329"/>
      <c r="E94" s="329"/>
      <c r="F94" s="329"/>
      <c r="G94" s="329"/>
      <c r="H94" s="329"/>
      <c r="I94" s="329"/>
      <c r="J94" s="1003"/>
      <c r="K94" s="1003"/>
      <c r="L94" s="1003"/>
      <c r="M94" s="1003"/>
      <c r="N94" s="1003"/>
      <c r="O94" s="1003"/>
      <c r="P94" s="1003"/>
      <c r="Q94" s="1003"/>
      <c r="R94" s="1003"/>
      <c r="S94" s="1003"/>
      <c r="T94" s="1003"/>
      <c r="U94" s="1003"/>
      <c r="V94" s="1003"/>
      <c r="W94" s="1003"/>
      <c r="X94" s="1003"/>
      <c r="Y94" s="1003"/>
      <c r="Z94" s="1003"/>
      <c r="AA94" s="1003"/>
      <c r="AB94" s="1003"/>
      <c r="AC94" s="1003"/>
      <c r="AD94" s="1003"/>
      <c r="AE94" s="1003"/>
      <c r="AF94" s="1003"/>
      <c r="AG94" s="1003"/>
      <c r="AH94" s="1003"/>
      <c r="AI94" s="1003"/>
      <c r="AJ94" s="1003"/>
      <c r="AK94" s="1003"/>
      <c r="AL94" s="1003"/>
      <c r="AM94" s="1003"/>
      <c r="AN94" s="1003"/>
      <c r="AO94" s="1003"/>
    </row>
    <row r="95" spans="1:41" x14ac:dyDescent="0.25">
      <c r="A95" s="331"/>
      <c r="B95" s="329"/>
      <c r="C95" s="329"/>
      <c r="D95" s="329"/>
      <c r="E95" s="329"/>
      <c r="F95" s="329"/>
      <c r="G95" s="329"/>
      <c r="H95" s="329"/>
      <c r="I95" s="329"/>
      <c r="J95" s="1003"/>
      <c r="K95" s="1003"/>
      <c r="L95" s="1003"/>
      <c r="M95" s="1003"/>
      <c r="N95" s="1003"/>
      <c r="O95" s="1003"/>
      <c r="P95" s="1003"/>
      <c r="Q95" s="1003"/>
      <c r="R95" s="1003"/>
      <c r="S95" s="1003"/>
      <c r="T95" s="1003"/>
      <c r="U95" s="1003"/>
      <c r="V95" s="1003"/>
      <c r="W95" s="1003"/>
      <c r="X95" s="1003"/>
      <c r="Y95" s="1003"/>
      <c r="Z95" s="1003"/>
      <c r="AA95" s="1003"/>
      <c r="AB95" s="1003"/>
      <c r="AC95" s="1003"/>
      <c r="AD95" s="1003"/>
      <c r="AE95" s="1003"/>
      <c r="AF95" s="1003"/>
      <c r="AG95" s="1003"/>
      <c r="AH95" s="1003"/>
      <c r="AI95" s="1003"/>
      <c r="AJ95" s="1003"/>
      <c r="AK95" s="1003"/>
      <c r="AL95" s="1003"/>
      <c r="AM95" s="1003"/>
      <c r="AN95" s="1003"/>
      <c r="AO95" s="1003"/>
    </row>
    <row r="96" spans="1:41" x14ac:dyDescent="0.25">
      <c r="A96" s="330"/>
      <c r="B96" s="338"/>
      <c r="C96" s="338"/>
      <c r="D96" s="338"/>
      <c r="E96" s="338"/>
      <c r="F96" s="338"/>
      <c r="G96" s="338"/>
      <c r="H96" s="338"/>
      <c r="I96" s="338"/>
      <c r="J96" s="338"/>
      <c r="K96" s="338"/>
      <c r="L96" s="338"/>
      <c r="M96" s="338"/>
      <c r="N96" s="338"/>
      <c r="O96" s="338"/>
      <c r="P96" s="338"/>
      <c r="Q96" s="338"/>
      <c r="R96" s="338"/>
      <c r="S96" s="338"/>
      <c r="T96" s="338"/>
      <c r="U96" s="338"/>
      <c r="V96" s="338"/>
      <c r="W96" s="338"/>
      <c r="X96" s="338"/>
      <c r="Y96" s="338"/>
      <c r="Z96" s="338"/>
      <c r="AA96" s="338"/>
      <c r="AB96" s="338"/>
      <c r="AC96" s="338"/>
      <c r="AD96" s="338"/>
      <c r="AE96" s="338"/>
      <c r="AF96" s="338"/>
      <c r="AG96" s="338"/>
      <c r="AH96" s="338"/>
      <c r="AI96" s="338"/>
      <c r="AJ96" s="338"/>
      <c r="AK96" s="338"/>
      <c r="AL96" s="338"/>
      <c r="AM96" s="338"/>
      <c r="AN96" s="1003"/>
      <c r="AO96" s="1003"/>
    </row>
    <row r="97" spans="1:41" x14ac:dyDescent="0.25">
      <c r="A97" s="331"/>
      <c r="B97" s="338"/>
      <c r="C97" s="338"/>
      <c r="D97" s="338"/>
      <c r="E97" s="338"/>
      <c r="F97" s="338"/>
      <c r="G97" s="338"/>
      <c r="H97" s="338"/>
      <c r="I97" s="338"/>
      <c r="J97" s="338"/>
      <c r="K97" s="338"/>
      <c r="L97" s="338"/>
      <c r="M97" s="338"/>
      <c r="N97" s="338"/>
      <c r="O97" s="338"/>
      <c r="P97" s="338"/>
      <c r="Q97" s="338"/>
      <c r="R97" s="338"/>
      <c r="S97" s="338"/>
      <c r="T97" s="338"/>
      <c r="U97" s="338"/>
      <c r="V97" s="338"/>
      <c r="W97" s="338"/>
      <c r="X97" s="338"/>
      <c r="Y97" s="338"/>
      <c r="Z97" s="338"/>
      <c r="AA97" s="338"/>
      <c r="AB97" s="338"/>
      <c r="AC97" s="338"/>
      <c r="AD97" s="338"/>
      <c r="AE97" s="338"/>
      <c r="AF97" s="338"/>
      <c r="AG97" s="338"/>
      <c r="AH97" s="338"/>
      <c r="AI97" s="338"/>
      <c r="AJ97" s="338"/>
      <c r="AK97" s="338"/>
      <c r="AL97" s="338"/>
      <c r="AM97" s="338"/>
      <c r="AN97" s="1003"/>
      <c r="AO97" s="1003"/>
    </row>
    <row r="98" spans="1:41" x14ac:dyDescent="0.25">
      <c r="A98" s="331"/>
      <c r="B98" s="339"/>
      <c r="C98" s="339"/>
      <c r="D98" s="339"/>
      <c r="E98" s="339"/>
      <c r="F98" s="339"/>
      <c r="G98" s="339"/>
      <c r="H98" s="339"/>
      <c r="I98" s="339"/>
      <c r="J98" s="339"/>
      <c r="K98" s="339"/>
      <c r="L98" s="339"/>
      <c r="M98" s="339"/>
      <c r="N98" s="339"/>
      <c r="O98" s="339"/>
      <c r="P98" s="339"/>
      <c r="Q98" s="339"/>
      <c r="R98" s="339"/>
      <c r="S98" s="339"/>
      <c r="T98" s="339"/>
      <c r="U98" s="339"/>
      <c r="V98" s="339"/>
      <c r="W98" s="339"/>
      <c r="X98" s="339"/>
      <c r="Y98" s="339"/>
      <c r="Z98" s="339"/>
      <c r="AA98" s="339"/>
      <c r="AB98" s="339"/>
      <c r="AC98" s="339"/>
      <c r="AD98" s="339"/>
      <c r="AE98" s="339"/>
      <c r="AF98" s="339"/>
      <c r="AG98" s="339"/>
      <c r="AH98" s="339"/>
      <c r="AI98" s="339"/>
      <c r="AJ98" s="339"/>
      <c r="AK98" s="339"/>
      <c r="AL98" s="339"/>
      <c r="AM98" s="339"/>
      <c r="AN98" s="1003"/>
      <c r="AO98" s="1003"/>
    </row>
    <row r="99" spans="1:41" x14ac:dyDescent="0.25">
      <c r="A99" s="332"/>
      <c r="B99" s="338"/>
      <c r="C99" s="338"/>
      <c r="D99" s="338"/>
      <c r="E99" s="338"/>
      <c r="F99" s="338"/>
      <c r="G99" s="338"/>
      <c r="H99" s="338"/>
      <c r="I99" s="338"/>
      <c r="J99" s="338"/>
      <c r="K99" s="338"/>
      <c r="L99" s="338"/>
      <c r="M99" s="338"/>
      <c r="N99" s="338"/>
      <c r="O99" s="338"/>
      <c r="P99" s="338"/>
      <c r="Q99" s="338"/>
      <c r="R99" s="338"/>
      <c r="S99" s="338"/>
      <c r="T99" s="338"/>
      <c r="U99" s="338"/>
      <c r="V99" s="338"/>
      <c r="W99" s="338"/>
      <c r="X99" s="338"/>
      <c r="Y99" s="338"/>
      <c r="Z99" s="338"/>
      <c r="AA99" s="338"/>
      <c r="AB99" s="338"/>
      <c r="AC99" s="338"/>
      <c r="AD99" s="338"/>
      <c r="AE99" s="338"/>
      <c r="AF99" s="338"/>
      <c r="AG99" s="338"/>
      <c r="AH99" s="338"/>
      <c r="AI99" s="338"/>
      <c r="AJ99" s="338"/>
      <c r="AK99" s="338"/>
      <c r="AL99" s="338"/>
      <c r="AM99" s="338"/>
      <c r="AN99" s="1003"/>
      <c r="AO99" s="1003"/>
    </row>
    <row r="100" spans="1:41" x14ac:dyDescent="0.25">
      <c r="A100" s="332"/>
      <c r="B100" s="339"/>
      <c r="C100" s="339"/>
      <c r="D100" s="339"/>
      <c r="E100" s="339"/>
      <c r="F100" s="339"/>
      <c r="G100" s="339"/>
      <c r="H100" s="339"/>
      <c r="I100" s="339"/>
      <c r="J100" s="339"/>
      <c r="K100" s="339"/>
      <c r="L100" s="339"/>
      <c r="M100" s="339"/>
      <c r="N100" s="339"/>
      <c r="O100" s="339"/>
      <c r="P100" s="339"/>
      <c r="Q100" s="339"/>
      <c r="R100" s="339"/>
      <c r="S100" s="339"/>
      <c r="T100" s="339"/>
      <c r="U100" s="339"/>
      <c r="V100" s="339"/>
      <c r="W100" s="339"/>
      <c r="X100" s="339"/>
      <c r="Y100" s="339"/>
      <c r="Z100" s="339"/>
      <c r="AA100" s="339"/>
      <c r="AB100" s="339"/>
      <c r="AC100" s="339"/>
      <c r="AD100" s="339"/>
      <c r="AE100" s="339"/>
      <c r="AF100" s="339"/>
      <c r="AG100" s="339"/>
      <c r="AH100" s="339"/>
      <c r="AI100" s="339"/>
      <c r="AJ100" s="339"/>
      <c r="AK100" s="339"/>
      <c r="AL100" s="339"/>
      <c r="AM100" s="339"/>
      <c r="AN100" s="1003"/>
      <c r="AO100" s="1003"/>
    </row>
    <row r="101" spans="1:41" x14ac:dyDescent="0.25">
      <c r="A101" s="332"/>
      <c r="B101" s="338"/>
      <c r="C101" s="338"/>
      <c r="D101" s="338"/>
      <c r="E101" s="338"/>
      <c r="F101" s="338"/>
      <c r="G101" s="338"/>
      <c r="H101" s="338"/>
      <c r="I101" s="338"/>
      <c r="J101" s="338"/>
      <c r="K101" s="338"/>
      <c r="L101" s="338"/>
      <c r="M101" s="338"/>
      <c r="N101" s="338"/>
      <c r="O101" s="338"/>
      <c r="P101" s="338"/>
      <c r="Q101" s="338"/>
      <c r="R101" s="338"/>
      <c r="S101" s="338"/>
      <c r="T101" s="338"/>
      <c r="U101" s="338"/>
      <c r="V101" s="338"/>
      <c r="W101" s="338"/>
      <c r="X101" s="338"/>
      <c r="Y101" s="338"/>
      <c r="Z101" s="338"/>
      <c r="AA101" s="338"/>
      <c r="AB101" s="338"/>
      <c r="AC101" s="338"/>
      <c r="AD101" s="338"/>
      <c r="AE101" s="338"/>
      <c r="AF101" s="338"/>
      <c r="AG101" s="338"/>
      <c r="AH101" s="338"/>
      <c r="AI101" s="338"/>
      <c r="AJ101" s="338"/>
      <c r="AK101" s="338"/>
      <c r="AL101" s="338"/>
      <c r="AM101" s="338"/>
      <c r="AN101" s="1003"/>
      <c r="AO101" s="1003"/>
    </row>
    <row r="102" spans="1:41" x14ac:dyDescent="0.25">
      <c r="A102" s="332"/>
      <c r="B102" s="341"/>
      <c r="C102" s="338"/>
      <c r="D102" s="338"/>
      <c r="E102" s="338"/>
      <c r="F102" s="338"/>
      <c r="G102" s="338"/>
      <c r="H102" s="338"/>
      <c r="I102" s="338"/>
      <c r="J102" s="338"/>
      <c r="K102" s="338"/>
      <c r="L102" s="338"/>
      <c r="M102" s="338"/>
      <c r="N102" s="338"/>
      <c r="O102" s="338"/>
      <c r="P102" s="338"/>
      <c r="Q102" s="338"/>
      <c r="R102" s="338"/>
      <c r="S102" s="338"/>
      <c r="T102" s="338"/>
      <c r="U102" s="338"/>
      <c r="V102" s="338"/>
      <c r="W102" s="338"/>
      <c r="X102" s="338"/>
      <c r="Y102" s="338"/>
      <c r="Z102" s="338"/>
      <c r="AA102" s="338"/>
      <c r="AB102" s="338"/>
      <c r="AC102" s="338"/>
      <c r="AD102" s="338"/>
      <c r="AE102" s="338"/>
      <c r="AF102" s="338"/>
      <c r="AG102" s="338"/>
      <c r="AH102" s="338"/>
      <c r="AI102" s="338"/>
      <c r="AJ102" s="338"/>
      <c r="AK102" s="338"/>
      <c r="AL102" s="338"/>
      <c r="AM102" s="338"/>
      <c r="AN102" s="1003"/>
      <c r="AO102" s="1003"/>
    </row>
    <row r="103" spans="1:41" x14ac:dyDescent="0.25">
      <c r="A103" s="332"/>
      <c r="B103" s="341"/>
      <c r="C103" s="338"/>
      <c r="D103" s="338"/>
      <c r="E103" s="338"/>
      <c r="F103" s="338"/>
      <c r="G103" s="338"/>
      <c r="H103" s="338"/>
      <c r="I103" s="338"/>
      <c r="J103" s="338"/>
      <c r="K103" s="338"/>
      <c r="L103" s="338"/>
      <c r="M103" s="338"/>
      <c r="N103" s="338"/>
      <c r="O103" s="338"/>
      <c r="P103" s="338"/>
      <c r="Q103" s="338"/>
      <c r="R103" s="338"/>
      <c r="S103" s="338"/>
      <c r="T103" s="338"/>
      <c r="U103" s="338"/>
      <c r="V103" s="338"/>
      <c r="W103" s="338"/>
      <c r="X103" s="338"/>
      <c r="Y103" s="338"/>
      <c r="Z103" s="338"/>
      <c r="AA103" s="338"/>
      <c r="AB103" s="338"/>
      <c r="AC103" s="338"/>
      <c r="AD103" s="338"/>
      <c r="AE103" s="338"/>
      <c r="AF103" s="338"/>
      <c r="AG103" s="338"/>
      <c r="AH103" s="338"/>
      <c r="AI103" s="338"/>
      <c r="AJ103" s="338"/>
      <c r="AK103" s="338"/>
      <c r="AL103" s="338"/>
      <c r="AM103" s="338"/>
      <c r="AN103" s="1003"/>
      <c r="AO103" s="1003"/>
    </row>
    <row r="104" spans="1:41" x14ac:dyDescent="0.25">
      <c r="A104" s="332"/>
      <c r="B104" s="339"/>
      <c r="C104" s="339"/>
      <c r="D104" s="339"/>
      <c r="E104" s="339"/>
      <c r="F104" s="339"/>
      <c r="G104" s="339"/>
      <c r="H104" s="339"/>
      <c r="I104" s="339"/>
      <c r="J104" s="339"/>
      <c r="K104" s="339"/>
      <c r="L104" s="339"/>
      <c r="M104" s="339"/>
      <c r="N104" s="339"/>
      <c r="O104" s="339"/>
      <c r="P104" s="339"/>
      <c r="Q104" s="339"/>
      <c r="R104" s="339"/>
      <c r="S104" s="339"/>
      <c r="T104" s="339"/>
      <c r="U104" s="339"/>
      <c r="V104" s="339"/>
      <c r="W104" s="339"/>
      <c r="X104" s="339"/>
      <c r="Y104" s="339"/>
      <c r="Z104" s="339"/>
      <c r="AA104" s="339"/>
      <c r="AB104" s="339"/>
      <c r="AC104" s="339"/>
      <c r="AD104" s="339"/>
      <c r="AE104" s="339"/>
      <c r="AF104" s="339"/>
      <c r="AG104" s="339"/>
      <c r="AH104" s="339"/>
      <c r="AI104" s="339"/>
      <c r="AJ104" s="339"/>
      <c r="AK104" s="339"/>
      <c r="AL104" s="339"/>
      <c r="AM104" s="339"/>
      <c r="AN104" s="1003"/>
      <c r="AO104" s="1003"/>
    </row>
    <row r="105" spans="1:41" x14ac:dyDescent="0.25">
      <c r="A105" s="332"/>
      <c r="B105" s="338"/>
      <c r="C105" s="338"/>
      <c r="D105" s="338"/>
      <c r="E105" s="338"/>
      <c r="F105" s="338"/>
      <c r="G105" s="338"/>
      <c r="H105" s="338"/>
      <c r="I105" s="338"/>
      <c r="J105" s="338"/>
      <c r="K105" s="338"/>
      <c r="L105" s="338"/>
      <c r="M105" s="338"/>
      <c r="N105" s="338"/>
      <c r="O105" s="338"/>
      <c r="P105" s="338"/>
      <c r="Q105" s="338"/>
      <c r="R105" s="338"/>
      <c r="S105" s="338"/>
      <c r="T105" s="338"/>
      <c r="U105" s="338"/>
      <c r="V105" s="338"/>
      <c r="W105" s="338"/>
      <c r="X105" s="338"/>
      <c r="Y105" s="338"/>
      <c r="Z105" s="338"/>
      <c r="AA105" s="338"/>
      <c r="AB105" s="338"/>
      <c r="AC105" s="338"/>
      <c r="AD105" s="338"/>
      <c r="AE105" s="338"/>
      <c r="AF105" s="338"/>
      <c r="AG105" s="338"/>
      <c r="AH105" s="338"/>
      <c r="AI105" s="338"/>
      <c r="AJ105" s="338"/>
      <c r="AK105" s="338"/>
      <c r="AL105" s="338"/>
      <c r="AM105" s="338"/>
      <c r="AN105" s="1003"/>
      <c r="AO105" s="1003"/>
    </row>
    <row r="106" spans="1:41" x14ac:dyDescent="0.25">
      <c r="A106" s="331"/>
      <c r="B106" s="338"/>
      <c r="C106" s="338"/>
      <c r="D106" s="338"/>
      <c r="E106" s="338"/>
      <c r="F106" s="338"/>
      <c r="G106" s="338"/>
      <c r="H106" s="338"/>
      <c r="I106" s="338"/>
      <c r="J106" s="338"/>
      <c r="K106" s="338"/>
      <c r="L106" s="338"/>
      <c r="M106" s="338"/>
      <c r="N106" s="338"/>
      <c r="O106" s="338"/>
      <c r="P106" s="338"/>
      <c r="Q106" s="338"/>
      <c r="R106" s="338"/>
      <c r="S106" s="338"/>
      <c r="T106" s="338"/>
      <c r="U106" s="338"/>
      <c r="V106" s="338"/>
      <c r="W106" s="338"/>
      <c r="X106" s="338"/>
      <c r="Y106" s="338"/>
      <c r="Z106" s="338"/>
      <c r="AA106" s="338"/>
      <c r="AB106" s="338"/>
      <c r="AC106" s="338"/>
      <c r="AD106" s="338"/>
      <c r="AE106" s="338"/>
      <c r="AF106" s="338"/>
      <c r="AG106" s="338"/>
      <c r="AH106" s="338"/>
      <c r="AI106" s="338"/>
      <c r="AJ106" s="338"/>
      <c r="AK106" s="338"/>
      <c r="AL106" s="338"/>
      <c r="AM106" s="338"/>
      <c r="AN106" s="1003"/>
      <c r="AO106" s="1003"/>
    </row>
    <row r="107" spans="1:41" x14ac:dyDescent="0.25">
      <c r="A107" s="331"/>
      <c r="B107" s="338"/>
      <c r="C107" s="338"/>
      <c r="D107" s="338"/>
      <c r="E107" s="338"/>
      <c r="F107" s="338"/>
      <c r="G107" s="338"/>
      <c r="H107" s="338"/>
      <c r="I107" s="338"/>
      <c r="J107" s="338"/>
      <c r="K107" s="338"/>
      <c r="L107" s="338"/>
      <c r="M107" s="338"/>
      <c r="N107" s="338"/>
      <c r="O107" s="338"/>
      <c r="P107" s="338"/>
      <c r="Q107" s="338"/>
      <c r="R107" s="338"/>
      <c r="S107" s="338"/>
      <c r="T107" s="338"/>
      <c r="U107" s="338"/>
      <c r="V107" s="338"/>
      <c r="W107" s="338"/>
      <c r="X107" s="338"/>
      <c r="Y107" s="338"/>
      <c r="Z107" s="338"/>
      <c r="AA107" s="338"/>
      <c r="AB107" s="338"/>
      <c r="AC107" s="338"/>
      <c r="AD107" s="338"/>
      <c r="AE107" s="338"/>
      <c r="AF107" s="338"/>
      <c r="AG107" s="338"/>
      <c r="AH107" s="338"/>
      <c r="AI107" s="338"/>
      <c r="AJ107" s="338"/>
      <c r="AK107" s="338"/>
      <c r="AL107" s="338"/>
      <c r="AM107" s="338"/>
      <c r="AN107" s="1003"/>
      <c r="AO107" s="1003"/>
    </row>
    <row r="108" spans="1:41" x14ac:dyDescent="0.25">
      <c r="A108" s="331"/>
      <c r="B108" s="338"/>
      <c r="C108" s="338"/>
      <c r="D108" s="338"/>
      <c r="E108" s="338"/>
      <c r="F108" s="338"/>
      <c r="G108" s="338"/>
      <c r="H108" s="338"/>
      <c r="I108" s="338"/>
      <c r="J108" s="338"/>
      <c r="K108" s="338"/>
      <c r="L108" s="338"/>
      <c r="M108" s="338"/>
      <c r="N108" s="338"/>
      <c r="O108" s="338"/>
      <c r="P108" s="338"/>
      <c r="Q108" s="338"/>
      <c r="R108" s="338"/>
      <c r="S108" s="338"/>
      <c r="T108" s="338"/>
      <c r="U108" s="338"/>
      <c r="V108" s="338"/>
      <c r="W108" s="338"/>
      <c r="X108" s="338"/>
      <c r="Y108" s="338"/>
      <c r="Z108" s="338"/>
      <c r="AA108" s="338"/>
      <c r="AB108" s="338"/>
      <c r="AC108" s="338"/>
      <c r="AD108" s="338"/>
      <c r="AE108" s="338"/>
      <c r="AF108" s="338"/>
      <c r="AG108" s="338"/>
      <c r="AH108" s="338"/>
      <c r="AI108" s="338"/>
      <c r="AJ108" s="338"/>
      <c r="AK108" s="338"/>
      <c r="AL108" s="338"/>
      <c r="AM108" s="338"/>
      <c r="AN108" s="1003"/>
      <c r="AO108" s="1003"/>
    </row>
    <row r="109" spans="1:41" x14ac:dyDescent="0.25">
      <c r="A109" s="331"/>
      <c r="B109" s="338"/>
      <c r="C109" s="338"/>
      <c r="D109" s="338"/>
      <c r="E109" s="338"/>
      <c r="F109" s="338"/>
      <c r="G109" s="338"/>
      <c r="H109" s="338"/>
      <c r="I109" s="338"/>
      <c r="J109" s="338"/>
      <c r="K109" s="338"/>
      <c r="L109" s="338"/>
      <c r="M109" s="338"/>
      <c r="N109" s="338"/>
      <c r="O109" s="338"/>
      <c r="P109" s="338"/>
      <c r="Q109" s="338"/>
      <c r="R109" s="338"/>
      <c r="S109" s="338"/>
      <c r="T109" s="338"/>
      <c r="U109" s="338"/>
      <c r="V109" s="338"/>
      <c r="W109" s="338"/>
      <c r="X109" s="338"/>
      <c r="Y109" s="338"/>
      <c r="Z109" s="338"/>
      <c r="AA109" s="338"/>
      <c r="AB109" s="338"/>
      <c r="AC109" s="338"/>
      <c r="AD109" s="338"/>
      <c r="AE109" s="338"/>
      <c r="AF109" s="338"/>
      <c r="AG109" s="338"/>
      <c r="AH109" s="338"/>
      <c r="AI109" s="338"/>
      <c r="AJ109" s="338"/>
      <c r="AK109" s="338"/>
      <c r="AL109" s="338"/>
      <c r="AM109" s="338"/>
      <c r="AN109" s="1003"/>
      <c r="AO109" s="1003"/>
    </row>
    <row r="110" spans="1:41" x14ac:dyDescent="0.25">
      <c r="A110" s="331"/>
      <c r="B110" s="338"/>
      <c r="C110" s="338"/>
      <c r="D110" s="338"/>
      <c r="E110" s="338"/>
      <c r="F110" s="338"/>
      <c r="G110" s="338"/>
      <c r="H110" s="338"/>
      <c r="I110" s="338"/>
      <c r="J110" s="338"/>
      <c r="K110" s="338"/>
      <c r="L110" s="338"/>
      <c r="M110" s="338"/>
      <c r="N110" s="338"/>
      <c r="O110" s="338"/>
      <c r="P110" s="338"/>
      <c r="Q110" s="338"/>
      <c r="R110" s="338"/>
      <c r="S110" s="338"/>
      <c r="T110" s="338"/>
      <c r="U110" s="338"/>
      <c r="V110" s="338"/>
      <c r="W110" s="338"/>
      <c r="X110" s="338"/>
      <c r="Y110" s="338"/>
      <c r="Z110" s="338"/>
      <c r="AA110" s="338"/>
      <c r="AB110" s="338"/>
      <c r="AC110" s="338"/>
      <c r="AD110" s="338"/>
      <c r="AE110" s="338"/>
      <c r="AF110" s="338"/>
      <c r="AG110" s="338"/>
      <c r="AH110" s="338"/>
      <c r="AI110" s="338"/>
      <c r="AJ110" s="338"/>
      <c r="AK110" s="338"/>
      <c r="AL110" s="338"/>
      <c r="AM110" s="338"/>
      <c r="AN110" s="1003"/>
      <c r="AO110" s="1003"/>
    </row>
    <row r="111" spans="1:41" x14ac:dyDescent="0.25">
      <c r="A111" s="331"/>
      <c r="B111" s="339"/>
      <c r="C111" s="339"/>
      <c r="D111" s="339"/>
      <c r="E111" s="339"/>
      <c r="F111" s="339"/>
      <c r="G111" s="339"/>
      <c r="H111" s="339"/>
      <c r="I111" s="339"/>
      <c r="J111" s="339"/>
      <c r="K111" s="339"/>
      <c r="L111" s="339"/>
      <c r="M111" s="339"/>
      <c r="N111" s="339"/>
      <c r="O111" s="339"/>
      <c r="P111" s="339"/>
      <c r="Q111" s="339"/>
      <c r="R111" s="339"/>
      <c r="S111" s="339"/>
      <c r="T111" s="339"/>
      <c r="U111" s="339"/>
      <c r="V111" s="339"/>
      <c r="W111" s="339"/>
      <c r="X111" s="339"/>
      <c r="Y111" s="339"/>
      <c r="Z111" s="339"/>
      <c r="AA111" s="339"/>
      <c r="AB111" s="339"/>
      <c r="AC111" s="339"/>
      <c r="AD111" s="339"/>
      <c r="AE111" s="339"/>
      <c r="AF111" s="339"/>
      <c r="AG111" s="339"/>
      <c r="AH111" s="339"/>
      <c r="AI111" s="339"/>
      <c r="AJ111" s="339"/>
      <c r="AK111" s="339"/>
      <c r="AL111" s="339"/>
      <c r="AM111" s="339"/>
      <c r="AN111" s="1003"/>
      <c r="AO111" s="1003"/>
    </row>
    <row r="112" spans="1:41" x14ac:dyDescent="0.25">
      <c r="A112" s="332"/>
      <c r="B112" s="338"/>
      <c r="C112" s="338"/>
      <c r="D112" s="338"/>
      <c r="E112" s="338"/>
      <c r="F112" s="338"/>
      <c r="G112" s="338"/>
      <c r="H112" s="338"/>
      <c r="I112" s="338"/>
      <c r="J112" s="338"/>
      <c r="K112" s="338"/>
      <c r="L112" s="338"/>
      <c r="M112" s="338"/>
      <c r="N112" s="338"/>
      <c r="O112" s="338"/>
      <c r="P112" s="338"/>
      <c r="Q112" s="338"/>
      <c r="R112" s="338"/>
      <c r="S112" s="338"/>
      <c r="T112" s="338"/>
      <c r="U112" s="338"/>
      <c r="V112" s="338"/>
      <c r="W112" s="338"/>
      <c r="X112" s="338"/>
      <c r="Y112" s="338"/>
      <c r="Z112" s="338"/>
      <c r="AA112" s="338"/>
      <c r="AB112" s="338"/>
      <c r="AC112" s="338"/>
      <c r="AD112" s="338"/>
      <c r="AE112" s="338"/>
      <c r="AF112" s="338"/>
      <c r="AG112" s="338"/>
      <c r="AH112" s="338"/>
      <c r="AI112" s="338"/>
      <c r="AJ112" s="338"/>
      <c r="AK112" s="338"/>
      <c r="AL112" s="338"/>
      <c r="AM112" s="338"/>
      <c r="AN112" s="1003"/>
      <c r="AO112" s="1003"/>
    </row>
    <row r="113" spans="1:41" x14ac:dyDescent="0.25">
      <c r="A113" s="331"/>
      <c r="B113" s="338"/>
      <c r="C113" s="338"/>
      <c r="D113" s="338"/>
      <c r="E113" s="338"/>
      <c r="F113" s="338"/>
      <c r="G113" s="338"/>
      <c r="H113" s="338"/>
      <c r="I113" s="338"/>
      <c r="J113" s="338"/>
      <c r="K113" s="338"/>
      <c r="L113" s="338"/>
      <c r="M113" s="338"/>
      <c r="N113" s="338"/>
      <c r="O113" s="338"/>
      <c r="P113" s="338"/>
      <c r="Q113" s="338"/>
      <c r="R113" s="338"/>
      <c r="S113" s="338"/>
      <c r="T113" s="338"/>
      <c r="U113" s="338"/>
      <c r="V113" s="338"/>
      <c r="W113" s="338"/>
      <c r="X113" s="338"/>
      <c r="Y113" s="338"/>
      <c r="Z113" s="338"/>
      <c r="AA113" s="338"/>
      <c r="AB113" s="338"/>
      <c r="AC113" s="338"/>
      <c r="AD113" s="338"/>
      <c r="AE113" s="338"/>
      <c r="AF113" s="338"/>
      <c r="AG113" s="338"/>
      <c r="AH113" s="338"/>
      <c r="AI113" s="338"/>
      <c r="AJ113" s="338"/>
      <c r="AK113" s="338"/>
      <c r="AL113" s="338"/>
      <c r="AM113" s="338"/>
      <c r="AN113" s="1003"/>
      <c r="AO113" s="1003"/>
    </row>
    <row r="114" spans="1:41" x14ac:dyDescent="0.25">
      <c r="A114" s="335"/>
      <c r="B114" s="342"/>
      <c r="C114" s="342"/>
      <c r="D114" s="342"/>
      <c r="E114" s="342"/>
      <c r="F114" s="342"/>
      <c r="G114" s="342"/>
      <c r="H114" s="342"/>
      <c r="I114" s="342"/>
      <c r="J114" s="342"/>
      <c r="K114" s="342"/>
      <c r="L114" s="342"/>
      <c r="M114" s="342"/>
      <c r="N114" s="342"/>
      <c r="O114" s="342"/>
      <c r="P114" s="342"/>
      <c r="Q114" s="342"/>
      <c r="R114" s="342"/>
      <c r="S114" s="342"/>
      <c r="T114" s="342"/>
      <c r="U114" s="342"/>
      <c r="V114" s="342"/>
      <c r="W114" s="342"/>
      <c r="X114" s="342"/>
      <c r="Y114" s="342"/>
      <c r="Z114" s="342"/>
      <c r="AA114" s="342"/>
      <c r="AB114" s="342"/>
      <c r="AC114" s="342"/>
      <c r="AD114" s="342"/>
      <c r="AE114" s="342"/>
      <c r="AF114" s="342"/>
      <c r="AG114" s="342"/>
      <c r="AH114" s="342"/>
      <c r="AI114" s="342"/>
      <c r="AJ114" s="342"/>
      <c r="AK114" s="342"/>
      <c r="AL114" s="342"/>
      <c r="AM114" s="342"/>
      <c r="AN114" s="1003"/>
      <c r="AO114" s="1003"/>
    </row>
    <row r="115" spans="1:41" x14ac:dyDescent="0.25">
      <c r="A115" s="335"/>
      <c r="B115" s="342"/>
      <c r="C115" s="342"/>
      <c r="D115" s="342"/>
      <c r="E115" s="342"/>
      <c r="F115" s="342"/>
      <c r="G115" s="342"/>
      <c r="H115" s="342"/>
      <c r="I115" s="342"/>
      <c r="J115" s="342"/>
      <c r="K115" s="342"/>
      <c r="L115" s="342"/>
      <c r="M115" s="342"/>
      <c r="N115" s="342"/>
      <c r="O115" s="342"/>
      <c r="P115" s="342"/>
      <c r="Q115" s="342"/>
      <c r="R115" s="342"/>
      <c r="S115" s="342"/>
      <c r="T115" s="342"/>
      <c r="U115" s="342"/>
      <c r="V115" s="342"/>
      <c r="W115" s="342"/>
      <c r="X115" s="342"/>
      <c r="Y115" s="342"/>
      <c r="Z115" s="342"/>
      <c r="AA115" s="342"/>
      <c r="AB115" s="342"/>
      <c r="AC115" s="342"/>
      <c r="AD115" s="342"/>
      <c r="AE115" s="342"/>
      <c r="AF115" s="342"/>
      <c r="AG115" s="342"/>
      <c r="AH115" s="342"/>
      <c r="AI115" s="342"/>
      <c r="AJ115" s="342"/>
      <c r="AK115" s="342"/>
      <c r="AL115" s="342"/>
      <c r="AM115" s="342"/>
      <c r="AN115" s="1003"/>
      <c r="AO115" s="1003"/>
    </row>
  </sheetData>
  <sheetProtection algorithmName="SHA-512" hashValue="vKea6irGeSLcXwVQTI71sZZFAjUXq/ScywNE66gWKsbwfhj5CiIKcfB7dtKZSwrCeQS+T+MNljaqudHOdHqeKA==" saltValue="eAP8g7VD5dOsNp7v1eMFcg==" spinCount="100000" sheet="1" objects="1" scenarios="1"/>
  <mergeCells count="119">
    <mergeCell ref="B56:AO56"/>
    <mergeCell ref="B57:AO57"/>
    <mergeCell ref="H49:N50"/>
    <mergeCell ref="O49:AA50"/>
    <mergeCell ref="AB49:AH49"/>
    <mergeCell ref="AI49:AO49"/>
    <mergeCell ref="B54:AO54"/>
    <mergeCell ref="B55:AO55"/>
    <mergeCell ref="A45:D45"/>
    <mergeCell ref="E45:T45"/>
    <mergeCell ref="U45:X45"/>
    <mergeCell ref="Y45:AO45"/>
    <mergeCell ref="I46:U46"/>
    <mergeCell ref="A48:G48"/>
    <mergeCell ref="H48:N48"/>
    <mergeCell ref="O48:AA48"/>
    <mergeCell ref="AB48:AH48"/>
    <mergeCell ref="AI48:AO48"/>
    <mergeCell ref="A43:D43"/>
    <mergeCell ref="E43:T43"/>
    <mergeCell ref="U43:X43"/>
    <mergeCell ref="Y43:AO43"/>
    <mergeCell ref="A44:D44"/>
    <mergeCell ref="E44:T44"/>
    <mergeCell ref="U44:X44"/>
    <mergeCell ref="Y44:AO44"/>
    <mergeCell ref="A41:D41"/>
    <mergeCell ref="E41:T41"/>
    <mergeCell ref="U41:X41"/>
    <mergeCell ref="Y41:AO41"/>
    <mergeCell ref="A42:D42"/>
    <mergeCell ref="E42:T42"/>
    <mergeCell ref="U42:X42"/>
    <mergeCell ref="Y42:AO42"/>
    <mergeCell ref="A39:D39"/>
    <mergeCell ref="E39:T39"/>
    <mergeCell ref="U39:X39"/>
    <mergeCell ref="Y39:AO39"/>
    <mergeCell ref="A40:D40"/>
    <mergeCell ref="E40:T40"/>
    <mergeCell ref="U40:X40"/>
    <mergeCell ref="Y40:AO40"/>
    <mergeCell ref="A37:D37"/>
    <mergeCell ref="E37:T37"/>
    <mergeCell ref="U37:X37"/>
    <mergeCell ref="Y37:AO37"/>
    <mergeCell ref="A38:D38"/>
    <mergeCell ref="E38:T38"/>
    <mergeCell ref="U38:X38"/>
    <mergeCell ref="Y38:AO38"/>
    <mergeCell ref="A35:D35"/>
    <mergeCell ref="E35:T35"/>
    <mergeCell ref="U35:X35"/>
    <mergeCell ref="Y35:AO35"/>
    <mergeCell ref="A36:D36"/>
    <mergeCell ref="E36:T36"/>
    <mergeCell ref="U36:X36"/>
    <mergeCell ref="Y36:AO36"/>
    <mergeCell ref="A33:D33"/>
    <mergeCell ref="E33:T33"/>
    <mergeCell ref="U33:X33"/>
    <mergeCell ref="Y33:AO33"/>
    <mergeCell ref="A34:D34"/>
    <mergeCell ref="E34:T34"/>
    <mergeCell ref="U34:X34"/>
    <mergeCell ref="Y34:AO34"/>
    <mergeCell ref="A31:D31"/>
    <mergeCell ref="E31:T31"/>
    <mergeCell ref="U31:X31"/>
    <mergeCell ref="Y31:AO31"/>
    <mergeCell ref="A32:D32"/>
    <mergeCell ref="E32:T32"/>
    <mergeCell ref="U32:X32"/>
    <mergeCell ref="Y32:AO32"/>
    <mergeCell ref="A29:D29"/>
    <mergeCell ref="E29:T29"/>
    <mergeCell ref="U29:X29"/>
    <mergeCell ref="Y29:AO29"/>
    <mergeCell ref="A30:D30"/>
    <mergeCell ref="E30:T30"/>
    <mergeCell ref="U30:X30"/>
    <mergeCell ref="Y30:AO30"/>
    <mergeCell ref="AH6:AO6"/>
    <mergeCell ref="C21:AO21"/>
    <mergeCell ref="C23:AO24"/>
    <mergeCell ref="A25:D28"/>
    <mergeCell ref="E25:T28"/>
    <mergeCell ref="U25:X28"/>
    <mergeCell ref="Y25:AO28"/>
    <mergeCell ref="C14:AB14"/>
    <mergeCell ref="AC14:AL14"/>
    <mergeCell ref="AM14:AO14"/>
    <mergeCell ref="C15:AH15"/>
    <mergeCell ref="AI15:AM15"/>
    <mergeCell ref="C19:N19"/>
    <mergeCell ref="A58:AO59"/>
    <mergeCell ref="D3:G3"/>
    <mergeCell ref="AH3:AO3"/>
    <mergeCell ref="A4:G4"/>
    <mergeCell ref="AH4:AO4"/>
    <mergeCell ref="A2:G2"/>
    <mergeCell ref="H2:J2"/>
    <mergeCell ref="L2:Q2"/>
    <mergeCell ref="R2:V2"/>
    <mergeCell ref="W2:AA2"/>
    <mergeCell ref="AH2:AO2"/>
    <mergeCell ref="I3:AG4"/>
    <mergeCell ref="A8:G8"/>
    <mergeCell ref="H8:AI8"/>
    <mergeCell ref="A9:G9"/>
    <mergeCell ref="H9:K9"/>
    <mergeCell ref="L9:N9"/>
    <mergeCell ref="O9:Z9"/>
    <mergeCell ref="AA9:AI9"/>
    <mergeCell ref="A5:G5"/>
    <mergeCell ref="M5:AG5"/>
    <mergeCell ref="AH5:AO5"/>
    <mergeCell ref="B6:G6"/>
    <mergeCell ref="M6:AG6"/>
  </mergeCells>
  <conditionalFormatting sqref="A60:AO115">
    <cfRule type="expression" dxfId="290" priority="8" stopIfTrue="1">
      <formula>langue="nl"</formula>
    </cfRule>
  </conditionalFormatting>
  <conditionalFormatting sqref="O51:W53 Y51:AA53 O48:O49">
    <cfRule type="expression" dxfId="289" priority="6" stopIfTrue="1">
      <formula>langue="nl"</formula>
    </cfRule>
  </conditionalFormatting>
  <conditionalFormatting sqref="AB48:AB49 AB154:AB155">
    <cfRule type="expression" dxfId="288" priority="7" stopIfTrue="1">
      <formula>langue="nl"</formula>
    </cfRule>
  </conditionalFormatting>
  <conditionalFormatting sqref="R2 L2 W2">
    <cfRule type="expression" dxfId="287" priority="5" stopIfTrue="1">
      <formula>L2&lt;&gt;TypeChantier</formula>
    </cfRule>
  </conditionalFormatting>
  <conditionalFormatting sqref="A58">
    <cfRule type="expression" dxfId="286" priority="1" stopIfTrue="1">
      <formula>langue="nl"</formula>
    </cfRule>
  </conditionalFormatting>
  <dataValidations count="1">
    <dataValidation type="list" allowBlank="1" showInputMessage="1" showErrorMessage="1" sqref="AR2" xr:uid="{00000000-0002-0000-1900-000000000000}">
      <formula1>"FR,NL"</formula1>
    </dataValidation>
  </dataValidations>
  <printOptions horizontalCentered="1" verticalCentered="1"/>
  <pageMargins left="0.19685039370078741" right="0.19685039370078741" top="0.98425196850393704" bottom="0.98425196850393704" header="0.51181102362204722" footer="0.51181102362204722"/>
  <pageSetup paperSize="9" fitToHeight="0" orientation="portrait" r:id="rId1"/>
  <headerFooter alignWithMargins="0"/>
  <rowBreaks count="1" manualBreakCount="1">
    <brk id="59" max="40" man="1"/>
  </rowBreaks>
  <ignoredErrors>
    <ignoredError sqref="I46" unlockedFormula="1"/>
  </ignoredErrors>
  <drawing r:id="rId2"/>
  <legacyDrawing r:id="rId3"/>
  <oleObjects>
    <mc:AlternateContent xmlns:mc="http://schemas.openxmlformats.org/markup-compatibility/2006">
      <mc:Choice Requires="x14">
        <oleObject progId="Document" shapeId="54278" r:id="rId4">
          <objectPr defaultSize="0" autoPict="0" r:id="rId5">
            <anchor moveWithCells="1">
              <from>
                <xdr:col>0</xdr:col>
                <xdr:colOff>121920</xdr:colOff>
                <xdr:row>59</xdr:row>
                <xdr:rowOff>83820</xdr:rowOff>
              </from>
              <to>
                <xdr:col>40</xdr:col>
                <xdr:colOff>45720</xdr:colOff>
                <xdr:row>118</xdr:row>
                <xdr:rowOff>68580</xdr:rowOff>
              </to>
            </anchor>
          </objectPr>
        </oleObject>
      </mc:Choice>
      <mc:Fallback>
        <oleObject progId="Document" shapeId="54278" r:id="rId4"/>
      </mc:Fallback>
    </mc:AlternateContent>
  </oleObject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euil10">
    <pageSetUpPr fitToPage="1"/>
  </sheetPr>
  <dimension ref="A1:CC145"/>
  <sheetViews>
    <sheetView topLeftCell="A115" zoomScaleNormal="100" zoomScaleSheetLayoutView="70" workbookViewId="0">
      <selection activeCell="AS117" sqref="AS117"/>
    </sheetView>
  </sheetViews>
  <sheetFormatPr baseColWidth="10" defaultColWidth="11.44140625" defaultRowHeight="13.2" x14ac:dyDescent="0.25"/>
  <cols>
    <col min="1" max="8" width="2.44140625" customWidth="1"/>
    <col min="9" max="9" width="2.5546875" customWidth="1"/>
    <col min="10" max="40" width="2.44140625" customWidth="1"/>
    <col min="41" max="41" width="3.44140625" customWidth="1"/>
    <col min="42" max="42" width="8.44140625" customWidth="1"/>
    <col min="43" max="45" width="15.6640625" style="175" customWidth="1"/>
    <col min="46" max="46" width="13.6640625" style="175" customWidth="1"/>
    <col min="47" max="47" width="11.44140625" style="175" customWidth="1"/>
    <col min="48" max="53" width="11.44140625" customWidth="1"/>
  </cols>
  <sheetData>
    <row r="1" spans="1:57" s="409" customFormat="1" ht="19.95" customHeight="1" x14ac:dyDescent="0.25">
      <c r="A1" s="409" t="str">
        <f>données!A5</f>
        <v>version 2021 (1)</v>
      </c>
      <c r="AQ1" s="175"/>
      <c r="AR1" s="175"/>
      <c r="AS1" s="175"/>
      <c r="AT1" s="175"/>
      <c r="AU1" s="175"/>
    </row>
    <row r="2" spans="1:57" ht="12.75" customHeight="1" x14ac:dyDescent="0.25">
      <c r="A2" s="1620" t="s">
        <v>100</v>
      </c>
      <c r="B2" s="1620"/>
      <c r="C2" s="1620"/>
      <c r="D2" s="1620"/>
      <c r="E2" s="1620"/>
      <c r="F2" s="1620"/>
      <c r="G2" s="1780"/>
      <c r="H2" s="1519" t="s">
        <v>97</v>
      </c>
      <c r="I2" s="1520"/>
      <c r="J2" s="1520"/>
      <c r="K2" s="269"/>
      <c r="L2" s="1647" t="s">
        <v>488</v>
      </c>
      <c r="M2" s="1647"/>
      <c r="N2" s="1647"/>
      <c r="O2" s="1647"/>
      <c r="P2" s="1647"/>
      <c r="Q2" s="1647"/>
      <c r="R2" s="1647" t="s">
        <v>484</v>
      </c>
      <c r="S2" s="1647"/>
      <c r="T2" s="1647"/>
      <c r="U2" s="1647"/>
      <c r="V2" s="1647"/>
      <c r="W2" s="1647" t="s">
        <v>489</v>
      </c>
      <c r="X2" s="1647"/>
      <c r="Y2" s="1647"/>
      <c r="Z2" s="1647"/>
      <c r="AA2" s="1647"/>
      <c r="AB2" s="1133" t="s">
        <v>42</v>
      </c>
      <c r="AC2" s="119"/>
      <c r="AD2" s="119"/>
      <c r="AE2" s="119"/>
      <c r="AF2" s="119"/>
      <c r="AG2" s="1134"/>
      <c r="AH2" s="1621" t="s">
        <v>101</v>
      </c>
      <c r="AI2" s="1622"/>
      <c r="AJ2" s="1622"/>
      <c r="AK2" s="1622"/>
      <c r="AL2" s="1622"/>
      <c r="AM2" s="1622"/>
      <c r="AN2" s="1622"/>
      <c r="AO2" s="1622"/>
      <c r="AP2" s="20"/>
      <c r="AQ2" s="216"/>
      <c r="AR2" s="213"/>
    </row>
    <row r="3" spans="1:57" ht="12.75" customHeight="1" x14ac:dyDescent="0.25">
      <c r="A3" s="1123" t="s">
        <v>137</v>
      </c>
      <c r="B3" s="1123"/>
      <c r="C3" s="1123"/>
      <c r="D3" s="1744">
        <f>données!D7</f>
        <v>0</v>
      </c>
      <c r="E3" s="1744"/>
      <c r="F3" s="1744"/>
      <c r="G3" s="1779"/>
      <c r="H3" s="269" t="s">
        <v>141</v>
      </c>
      <c r="I3" s="1701">
        <f>données!$J$7</f>
        <v>0</v>
      </c>
      <c r="J3" s="1701"/>
      <c r="K3" s="1701"/>
      <c r="L3" s="1701"/>
      <c r="M3" s="1701"/>
      <c r="N3" s="1701"/>
      <c r="O3" s="1701"/>
      <c r="P3" s="1701"/>
      <c r="Q3" s="1701"/>
      <c r="R3" s="1701"/>
      <c r="S3" s="1701"/>
      <c r="T3" s="1701"/>
      <c r="U3" s="1701"/>
      <c r="V3" s="1701"/>
      <c r="W3" s="1701"/>
      <c r="X3" s="1701"/>
      <c r="Y3" s="1701"/>
      <c r="Z3" s="1701"/>
      <c r="AA3" s="1701"/>
      <c r="AB3" s="1701"/>
      <c r="AC3" s="1701"/>
      <c r="AD3" s="1701"/>
      <c r="AE3" s="1701"/>
      <c r="AF3" s="1701"/>
      <c r="AG3" s="1702"/>
      <c r="AH3" s="1743">
        <f>données!$AI$7</f>
        <v>0</v>
      </c>
      <c r="AI3" s="1744"/>
      <c r="AJ3" s="1744"/>
      <c r="AK3" s="1744"/>
      <c r="AL3" s="1744"/>
      <c r="AM3" s="1744"/>
      <c r="AN3" s="1744"/>
      <c r="AO3" s="1744"/>
      <c r="AP3" s="15"/>
      <c r="AQ3" s="213"/>
      <c r="AR3" s="570"/>
    </row>
    <row r="4" spans="1:57" x14ac:dyDescent="0.25">
      <c r="A4" s="1724">
        <f>données!A8</f>
        <v>0</v>
      </c>
      <c r="B4" s="1724"/>
      <c r="C4" s="1724"/>
      <c r="D4" s="1724"/>
      <c r="E4" s="1724"/>
      <c r="F4" s="1724"/>
      <c r="G4" s="1725"/>
      <c r="H4" s="269" t="s">
        <v>138</v>
      </c>
      <c r="I4" s="1703"/>
      <c r="J4" s="1703"/>
      <c r="K4" s="1703"/>
      <c r="L4" s="1703"/>
      <c r="M4" s="1703"/>
      <c r="N4" s="1703"/>
      <c r="O4" s="1703"/>
      <c r="P4" s="1703"/>
      <c r="Q4" s="1703"/>
      <c r="R4" s="1703"/>
      <c r="S4" s="1703"/>
      <c r="T4" s="1703"/>
      <c r="U4" s="1703"/>
      <c r="V4" s="1703"/>
      <c r="W4" s="1703"/>
      <c r="X4" s="1703"/>
      <c r="Y4" s="1703"/>
      <c r="Z4" s="1703"/>
      <c r="AA4" s="1703"/>
      <c r="AB4" s="1703"/>
      <c r="AC4" s="1703"/>
      <c r="AD4" s="1703"/>
      <c r="AE4" s="1703"/>
      <c r="AF4" s="1703"/>
      <c r="AG4" s="1704"/>
      <c r="AH4" s="1755">
        <f>données!$AI$8</f>
        <v>0</v>
      </c>
      <c r="AI4" s="1756"/>
      <c r="AJ4" s="1756"/>
      <c r="AK4" s="1756"/>
      <c r="AL4" s="1756"/>
      <c r="AM4" s="1756"/>
      <c r="AN4" s="1756"/>
      <c r="AO4" s="1756"/>
      <c r="AP4" s="15"/>
      <c r="AQ4" s="213"/>
      <c r="AR4" s="214"/>
    </row>
    <row r="5" spans="1:57" ht="12.15" customHeight="1" x14ac:dyDescent="0.25">
      <c r="A5" s="1724">
        <f>données!A9</f>
        <v>0</v>
      </c>
      <c r="B5" s="1724"/>
      <c r="C5" s="1724"/>
      <c r="D5" s="1724"/>
      <c r="E5" s="1724"/>
      <c r="F5" s="1724"/>
      <c r="G5" s="1725"/>
      <c r="H5" s="269" t="s">
        <v>140</v>
      </c>
      <c r="I5" s="269"/>
      <c r="J5" s="269"/>
      <c r="K5" s="269"/>
      <c r="L5" s="269"/>
      <c r="M5" s="1695">
        <f>données!$M$9</f>
        <v>0</v>
      </c>
      <c r="N5" s="1695"/>
      <c r="O5" s="1695"/>
      <c r="P5" s="1695"/>
      <c r="Q5" s="1695"/>
      <c r="R5" s="1695"/>
      <c r="S5" s="1695"/>
      <c r="T5" s="1695"/>
      <c r="U5" s="1695"/>
      <c r="V5" s="1695"/>
      <c r="W5" s="1695"/>
      <c r="X5" s="1695"/>
      <c r="Y5" s="1695"/>
      <c r="Z5" s="1695"/>
      <c r="AA5" s="1695"/>
      <c r="AB5" s="1695"/>
      <c r="AC5" s="1695"/>
      <c r="AD5" s="1695"/>
      <c r="AE5" s="1695"/>
      <c r="AF5" s="1695"/>
      <c r="AG5" s="1696"/>
      <c r="AH5" s="1755">
        <f>données!$AI$9</f>
        <v>0</v>
      </c>
      <c r="AI5" s="1756"/>
      <c r="AJ5" s="1756"/>
      <c r="AK5" s="1756"/>
      <c r="AL5" s="1756"/>
      <c r="AM5" s="1756"/>
      <c r="AN5" s="1756"/>
      <c r="AO5" s="1756"/>
      <c r="AP5" s="15"/>
      <c r="AQ5" s="213"/>
      <c r="AR5" s="214"/>
    </row>
    <row r="6" spans="1:57" x14ac:dyDescent="0.25">
      <c r="A6" s="1123" t="s">
        <v>138</v>
      </c>
      <c r="B6" s="1726">
        <f>données!B10</f>
        <v>0</v>
      </c>
      <c r="C6" s="1726"/>
      <c r="D6" s="1726"/>
      <c r="E6" s="1726"/>
      <c r="F6" s="1726"/>
      <c r="G6" s="1727"/>
      <c r="H6" s="269" t="s">
        <v>139</v>
      </c>
      <c r="I6" s="269"/>
      <c r="J6" s="269"/>
      <c r="K6" s="269"/>
      <c r="L6" s="119"/>
      <c r="M6" s="1728">
        <f>données!$M$10</f>
        <v>0</v>
      </c>
      <c r="N6" s="1728"/>
      <c r="O6" s="1728"/>
      <c r="P6" s="1728"/>
      <c r="Q6" s="1728"/>
      <c r="R6" s="1728"/>
      <c r="S6" s="1728"/>
      <c r="T6" s="1728"/>
      <c r="U6" s="1728"/>
      <c r="V6" s="1728"/>
      <c r="W6" s="1728"/>
      <c r="X6" s="1728"/>
      <c r="Y6" s="1728"/>
      <c r="Z6" s="1728"/>
      <c r="AA6" s="1728"/>
      <c r="AB6" s="1728"/>
      <c r="AC6" s="1728"/>
      <c r="AD6" s="1728"/>
      <c r="AE6" s="1728"/>
      <c r="AF6" s="1728"/>
      <c r="AG6" s="1729"/>
      <c r="AH6" s="1755" t="str">
        <f>IF(données!$AI$10=0,"",données!$AI$10)</f>
        <v/>
      </c>
      <c r="AI6" s="1756"/>
      <c r="AJ6" s="1756"/>
      <c r="AK6" s="1756"/>
      <c r="AL6" s="1756"/>
      <c r="AM6" s="1756"/>
      <c r="AN6" s="1756"/>
      <c r="AO6" s="1756"/>
      <c r="AP6" s="15"/>
      <c r="AQ6" s="213"/>
      <c r="AR6" s="217"/>
      <c r="AS6" s="213"/>
      <c r="AT6" s="213"/>
      <c r="AU6" s="213"/>
      <c r="AV6" s="15"/>
      <c r="AW6" s="15"/>
      <c r="AX6" s="15"/>
      <c r="AY6" s="15"/>
    </row>
    <row r="7" spans="1:57" x14ac:dyDescent="0.25">
      <c r="A7" s="6"/>
      <c r="B7" s="6"/>
      <c r="C7" s="6"/>
      <c r="D7" s="6"/>
      <c r="E7" s="6"/>
      <c r="F7" s="6"/>
      <c r="G7" s="6"/>
      <c r="H7" s="18"/>
      <c r="I7" s="6"/>
      <c r="J7" s="6"/>
      <c r="K7" s="6"/>
      <c r="L7" s="6"/>
      <c r="M7" s="6"/>
      <c r="N7" s="6"/>
      <c r="O7" s="6"/>
      <c r="P7" s="6"/>
      <c r="Q7" s="6"/>
      <c r="R7" s="6"/>
      <c r="S7" s="6"/>
      <c r="T7" s="6"/>
      <c r="U7" s="6"/>
      <c r="V7" s="6"/>
      <c r="W7" s="6"/>
      <c r="X7" s="6"/>
      <c r="Y7" s="6"/>
      <c r="Z7" s="6"/>
      <c r="AA7" s="6"/>
      <c r="AB7" s="6"/>
      <c r="AC7" s="6"/>
      <c r="AD7" s="6"/>
      <c r="AE7" s="6"/>
      <c r="AF7" s="6"/>
      <c r="AG7" s="6"/>
      <c r="AH7" s="18"/>
      <c r="AI7" s="6"/>
      <c r="AJ7" s="6"/>
      <c r="AK7" s="6"/>
      <c r="AL7" s="6"/>
      <c r="AM7" s="6"/>
      <c r="AN7" s="6"/>
      <c r="AO7" s="6"/>
      <c r="AP7" s="27"/>
      <c r="AQ7" s="172"/>
      <c r="AR7" s="172"/>
      <c r="AS7" s="172"/>
      <c r="AT7" s="172"/>
      <c r="AU7" s="172"/>
      <c r="AV7" s="27"/>
      <c r="AW7" s="27"/>
      <c r="AX7" s="27"/>
      <c r="AY7" s="27"/>
      <c r="AZ7" s="27"/>
      <c r="BA7" s="27"/>
      <c r="BB7" s="27"/>
      <c r="BC7" s="27"/>
      <c r="BD7" s="27"/>
      <c r="BE7" s="27"/>
    </row>
    <row r="8" spans="1:57" ht="18" customHeight="1" x14ac:dyDescent="0.4">
      <c r="A8" s="1771" t="str">
        <f>'dv1'!A10:E10</f>
        <v>Ed. 2017</v>
      </c>
      <c r="B8" s="1771"/>
      <c r="C8" s="1771"/>
      <c r="D8" s="1771"/>
      <c r="E8" s="1771"/>
      <c r="F8" s="1771"/>
      <c r="G8" s="1771"/>
      <c r="H8" s="2027" t="s">
        <v>19</v>
      </c>
      <c r="I8" s="2028"/>
      <c r="J8" s="2028"/>
      <c r="K8" s="2028"/>
      <c r="L8" s="2028"/>
      <c r="M8" s="2028"/>
      <c r="N8" s="2028"/>
      <c r="O8" s="2028"/>
      <c r="P8" s="2028"/>
      <c r="Q8" s="2028"/>
      <c r="R8" s="2028"/>
      <c r="S8" s="2028"/>
      <c r="T8" s="2028"/>
      <c r="U8" s="2028"/>
      <c r="V8" s="2028"/>
      <c r="W8" s="2028"/>
      <c r="X8" s="2028"/>
      <c r="Y8" s="2028"/>
      <c r="Z8" s="2028"/>
      <c r="AA8" s="2028"/>
      <c r="AB8" s="2028"/>
      <c r="AC8" s="2028"/>
      <c r="AD8" s="2028"/>
      <c r="AE8" s="2028"/>
      <c r="AF8" s="2028"/>
      <c r="AG8" s="2028"/>
      <c r="AH8" s="2028"/>
      <c r="AI8" s="2217"/>
      <c r="AJ8" s="118"/>
      <c r="AK8" s="2"/>
      <c r="AL8" s="98"/>
      <c r="AM8" s="98"/>
      <c r="AN8" s="98"/>
      <c r="AO8" s="98"/>
      <c r="AP8" s="107"/>
      <c r="AQ8" s="172"/>
      <c r="AR8" s="172"/>
      <c r="AS8" s="172"/>
      <c r="AT8" s="230"/>
      <c r="AU8" s="229"/>
      <c r="AV8" s="29"/>
      <c r="AW8" s="36"/>
      <c r="AX8" s="119"/>
      <c r="AY8" s="107"/>
      <c r="AZ8" s="27"/>
      <c r="BA8" s="27"/>
      <c r="BB8" s="27"/>
      <c r="BC8" s="27"/>
      <c r="BD8" s="27"/>
      <c r="BE8" s="27"/>
    </row>
    <row r="9" spans="1:57" ht="18" customHeight="1" x14ac:dyDescent="0.4">
      <c r="A9" s="1617" t="str">
        <f>'dv1'!A11:F11</f>
        <v>(SLRB/MT 2017)</v>
      </c>
      <c r="B9" s="1617"/>
      <c r="C9" s="1617"/>
      <c r="D9" s="1617"/>
      <c r="E9" s="1617"/>
      <c r="F9" s="1617"/>
      <c r="G9" s="1617"/>
      <c r="H9" s="2233" t="s">
        <v>192</v>
      </c>
      <c r="I9" s="2234"/>
      <c r="J9" s="2234"/>
      <c r="K9" s="2234"/>
      <c r="L9" s="2234"/>
      <c r="M9" s="2234"/>
      <c r="N9" s="2234"/>
      <c r="O9" s="2234"/>
      <c r="P9" s="2234"/>
      <c r="Q9" s="2234"/>
      <c r="R9" s="2234"/>
      <c r="S9" s="2234"/>
      <c r="T9" s="2234"/>
      <c r="U9" s="2234"/>
      <c r="V9" s="2234"/>
      <c r="W9" s="2234"/>
      <c r="X9" s="2234"/>
      <c r="Y9" s="2234"/>
      <c r="Z9" s="2234"/>
      <c r="AA9" s="2234"/>
      <c r="AB9" s="2234"/>
      <c r="AC9" s="1906">
        <f>SignRP</f>
        <v>0</v>
      </c>
      <c r="AD9" s="1906"/>
      <c r="AE9" s="1906"/>
      <c r="AF9" s="1906"/>
      <c r="AG9" s="1906"/>
      <c r="AH9" s="1906"/>
      <c r="AI9" s="1906"/>
      <c r="AJ9" s="136" t="s">
        <v>553</v>
      </c>
      <c r="AK9" s="14"/>
      <c r="AL9" s="14"/>
      <c r="AM9" s="14"/>
      <c r="AN9" s="14"/>
      <c r="AO9" s="14"/>
      <c r="AP9" s="107"/>
      <c r="AQ9" s="172"/>
      <c r="AR9" s="172"/>
      <c r="AS9" s="172"/>
      <c r="AT9" s="230"/>
      <c r="AU9" s="229"/>
      <c r="AV9" s="29"/>
      <c r="AW9" s="36"/>
      <c r="AX9" s="119"/>
      <c r="AY9" s="107"/>
      <c r="AZ9" s="27"/>
      <c r="BA9" s="33"/>
      <c r="BB9" s="27"/>
      <c r="BC9" s="27"/>
      <c r="BD9" s="27"/>
      <c r="BE9" s="27"/>
    </row>
    <row r="10" spans="1:57" s="409" customFormat="1" ht="3.15" customHeight="1" x14ac:dyDescent="0.4">
      <c r="A10" s="406"/>
      <c r="B10" s="406"/>
      <c r="C10" s="406"/>
      <c r="D10" s="406"/>
      <c r="E10" s="406"/>
      <c r="F10" s="406"/>
      <c r="G10" s="406"/>
      <c r="H10" s="414"/>
      <c r="I10" s="415"/>
      <c r="J10" s="415"/>
      <c r="K10" s="415"/>
      <c r="L10" s="415"/>
      <c r="M10" s="415"/>
      <c r="N10" s="415"/>
      <c r="O10" s="415"/>
      <c r="P10" s="415"/>
      <c r="Q10" s="415"/>
      <c r="R10" s="415"/>
      <c r="S10" s="415"/>
      <c r="T10" s="415"/>
      <c r="U10" s="415"/>
      <c r="V10" s="415"/>
      <c r="W10" s="415"/>
      <c r="X10" s="415"/>
      <c r="Y10" s="415"/>
      <c r="Z10" s="415"/>
      <c r="AA10" s="415"/>
      <c r="AB10" s="415"/>
      <c r="AC10" s="431"/>
      <c r="AD10" s="431"/>
      <c r="AE10" s="431"/>
      <c r="AF10" s="431"/>
      <c r="AG10" s="431"/>
      <c r="AH10" s="431"/>
      <c r="AI10" s="431"/>
      <c r="AJ10" s="136"/>
      <c r="AK10" s="14"/>
      <c r="AL10" s="14"/>
      <c r="AM10" s="14"/>
      <c r="AN10" s="14"/>
      <c r="AO10" s="14"/>
      <c r="AP10" s="107"/>
      <c r="AQ10" s="172"/>
      <c r="AR10" s="172"/>
      <c r="AS10" s="172"/>
      <c r="AT10" s="230"/>
      <c r="AU10" s="229"/>
      <c r="AV10" s="29"/>
      <c r="AW10" s="36"/>
      <c r="AX10" s="119"/>
      <c r="AY10" s="107"/>
      <c r="AZ10" s="405"/>
      <c r="BA10" s="33"/>
      <c r="BB10" s="405"/>
      <c r="BC10" s="405"/>
      <c r="BD10" s="405"/>
      <c r="BE10" s="405"/>
    </row>
    <row r="11" spans="1:57" x14ac:dyDescent="0.25">
      <c r="A11" s="1648"/>
      <c r="B11" s="1648"/>
      <c r="C11" s="1648"/>
      <c r="D11" s="1648"/>
      <c r="E11" s="1648"/>
      <c r="F11" s="1648"/>
      <c r="G11" s="1648"/>
      <c r="H11" s="2235" t="s">
        <v>561</v>
      </c>
      <c r="I11" s="1557"/>
      <c r="J11" s="1557"/>
      <c r="K11" s="1557"/>
      <c r="L11" s="1557"/>
      <c r="M11" s="1557"/>
      <c r="N11" s="1557"/>
      <c r="O11" s="1557"/>
      <c r="P11" s="1557"/>
      <c r="Q11" s="1557"/>
      <c r="R11" s="1557"/>
      <c r="S11" s="1557"/>
      <c r="T11" s="1557"/>
      <c r="U11" s="1557"/>
      <c r="V11" s="1557"/>
      <c r="W11" s="1557"/>
      <c r="X11" s="1557"/>
      <c r="Y11" s="1557"/>
      <c r="Z11" s="1557"/>
      <c r="AA11" s="1557"/>
      <c r="AB11" s="1557"/>
      <c r="AC11" s="1557"/>
      <c r="AD11" s="1557"/>
      <c r="AE11" s="1557"/>
      <c r="AF11" s="1557"/>
      <c r="AG11" s="1557"/>
      <c r="AH11" s="1557"/>
      <c r="AI11" s="2236"/>
      <c r="AJ11" s="106"/>
      <c r="AK11" s="6"/>
      <c r="AL11" s="6"/>
      <c r="AM11" s="6"/>
      <c r="AN11" s="6" t="s">
        <v>44</v>
      </c>
      <c r="AO11" s="6"/>
      <c r="AP11" s="36"/>
      <c r="AQ11" s="172"/>
      <c r="AR11" s="172"/>
      <c r="AS11" s="172"/>
      <c r="AT11" s="229"/>
      <c r="AU11" s="229"/>
      <c r="AV11" s="36"/>
      <c r="AW11" s="115"/>
      <c r="AX11" s="27"/>
      <c r="AY11" s="27"/>
      <c r="AZ11" s="27"/>
      <c r="BA11" s="27"/>
      <c r="BB11" s="27"/>
      <c r="BC11" s="27"/>
      <c r="BD11" s="27"/>
      <c r="BE11" s="27"/>
    </row>
    <row r="12" spans="1:57" ht="10.199999999999999" customHeight="1" x14ac:dyDescent="0.25">
      <c r="AP12" s="27"/>
      <c r="AQ12" s="229"/>
      <c r="AR12" s="172"/>
      <c r="AS12" s="172"/>
      <c r="AT12" s="229"/>
      <c r="AU12" s="229"/>
      <c r="AV12" s="36"/>
      <c r="AW12" s="115"/>
      <c r="AX12" s="27"/>
      <c r="AY12" s="27"/>
      <c r="AZ12" s="27"/>
      <c r="BA12" s="27"/>
      <c r="BB12" s="27"/>
      <c r="BC12" s="27"/>
      <c r="BD12" s="27"/>
      <c r="BE12" s="27"/>
    </row>
    <row r="13" spans="1:57" ht="12.75" customHeight="1" x14ac:dyDescent="0.25">
      <c r="A13" s="1052" t="s">
        <v>193</v>
      </c>
      <c r="B13" s="2216"/>
      <c r="C13" s="2216"/>
      <c r="D13" s="2216"/>
      <c r="E13" s="2216"/>
      <c r="F13" s="2216"/>
      <c r="G13" s="2216"/>
      <c r="H13" s="2216"/>
      <c r="I13" s="2216"/>
      <c r="J13" s="2216"/>
      <c r="K13" s="2216"/>
      <c r="L13" s="2216"/>
      <c r="M13" s="2215">
        <v>20</v>
      </c>
      <c r="N13" s="2215"/>
      <c r="O13" s="2227">
        <f>B13</f>
        <v>0</v>
      </c>
      <c r="P13" s="2227"/>
      <c r="Q13" s="2227"/>
      <c r="R13" s="1053" t="s">
        <v>138</v>
      </c>
      <c r="S13" s="2069"/>
      <c r="T13" s="2069"/>
      <c r="U13" s="2069"/>
      <c r="V13" s="2069"/>
      <c r="W13" s="1052" t="s">
        <v>194</v>
      </c>
      <c r="X13" s="1052"/>
      <c r="Y13" s="1052"/>
      <c r="Z13" s="1052"/>
      <c r="AA13" s="1052"/>
      <c r="AB13" s="1052"/>
      <c r="AC13" s="1052"/>
      <c r="AD13" s="1052"/>
      <c r="AE13" s="1052"/>
      <c r="AF13" s="1052"/>
      <c r="AG13" s="1052"/>
      <c r="AH13" s="1052"/>
      <c r="AI13" s="1052"/>
      <c r="AJ13" s="1052"/>
      <c r="AK13" s="1052"/>
      <c r="AL13" s="1052"/>
      <c r="AM13" s="1052"/>
      <c r="AN13" s="967"/>
      <c r="AO13" s="967"/>
      <c r="AP13" s="27"/>
      <c r="AQ13" s="229"/>
      <c r="AR13" s="172"/>
      <c r="AS13" s="172"/>
      <c r="AT13" s="229"/>
      <c r="AU13" s="229"/>
      <c r="AV13" s="36"/>
      <c r="AW13" s="115"/>
      <c r="AX13" s="27"/>
      <c r="AY13" s="27"/>
      <c r="AZ13" s="27"/>
      <c r="BA13" s="27"/>
      <c r="BB13" s="27"/>
      <c r="BC13" s="27"/>
      <c r="BD13" s="27"/>
      <c r="BE13" s="27"/>
    </row>
    <row r="14" spans="1:57" ht="10.199999999999999" customHeight="1" x14ac:dyDescent="0.4">
      <c r="A14" s="967"/>
      <c r="B14" s="967"/>
      <c r="C14" s="967"/>
      <c r="D14" s="967"/>
      <c r="E14" s="967"/>
      <c r="F14" s="967"/>
      <c r="G14" s="967"/>
      <c r="H14" s="967"/>
      <c r="I14" s="967"/>
      <c r="J14" s="967"/>
      <c r="K14" s="967"/>
      <c r="L14" s="967"/>
      <c r="M14" s="967"/>
      <c r="N14" s="967"/>
      <c r="O14" s="967"/>
      <c r="P14" s="967"/>
      <c r="Q14" s="967"/>
      <c r="R14" s="967"/>
      <c r="S14" s="967"/>
      <c r="T14" s="967"/>
      <c r="U14" s="967"/>
      <c r="V14" s="967"/>
      <c r="W14" s="967"/>
      <c r="X14" s="967"/>
      <c r="Y14" s="967"/>
      <c r="Z14" s="967"/>
      <c r="AA14" s="967"/>
      <c r="AB14" s="967"/>
      <c r="AC14" s="967"/>
      <c r="AD14" s="967"/>
      <c r="AE14" s="967"/>
      <c r="AF14" s="967"/>
      <c r="AG14" s="967"/>
      <c r="AH14" s="967"/>
      <c r="AI14" s="967"/>
      <c r="AJ14" s="967"/>
      <c r="AK14" s="967"/>
      <c r="AL14" s="967"/>
      <c r="AM14" s="967"/>
      <c r="AN14" s="967"/>
      <c r="AO14" s="967"/>
      <c r="AP14" s="27"/>
      <c r="AQ14" s="229"/>
      <c r="AR14" s="172"/>
      <c r="AS14" s="230"/>
      <c r="AT14" s="229"/>
      <c r="AU14" s="229"/>
      <c r="AV14" s="36"/>
      <c r="AW14" s="115"/>
      <c r="AX14" s="27"/>
      <c r="AY14" s="27"/>
      <c r="AZ14" s="27"/>
      <c r="BA14" s="33"/>
      <c r="BB14" s="27"/>
      <c r="BC14" s="27"/>
      <c r="BD14" s="27"/>
      <c r="BE14" s="27"/>
    </row>
    <row r="15" spans="1:57" ht="12.75" customHeight="1" x14ac:dyDescent="0.25">
      <c r="A15" s="1052" t="s">
        <v>20</v>
      </c>
      <c r="B15" s="967"/>
      <c r="C15" s="967"/>
      <c r="D15" s="967"/>
      <c r="E15" s="967"/>
      <c r="F15" s="967"/>
      <c r="G15" s="967"/>
      <c r="H15" s="967"/>
      <c r="I15" s="967"/>
      <c r="J15" s="967"/>
      <c r="K15" s="967"/>
      <c r="L15" s="967"/>
      <c r="M15" s="967"/>
      <c r="N15" s="967"/>
      <c r="O15" s="967"/>
      <c r="P15" s="967"/>
      <c r="Q15" s="967"/>
      <c r="R15" s="967"/>
      <c r="S15" s="967"/>
      <c r="T15" s="967"/>
      <c r="U15" s="967"/>
      <c r="V15" s="967"/>
      <c r="W15" s="967"/>
      <c r="X15" s="967"/>
      <c r="Y15" s="967"/>
      <c r="Z15" s="967"/>
      <c r="AA15" s="967"/>
      <c r="AB15" s="967"/>
      <c r="AC15" s="967"/>
      <c r="AD15" s="967"/>
      <c r="AE15" s="967"/>
      <c r="AF15" s="967"/>
      <c r="AG15" s="967"/>
      <c r="AH15" s="967"/>
      <c r="AI15" s="967"/>
      <c r="AJ15" s="967"/>
      <c r="AK15" s="967"/>
      <c r="AL15" s="967"/>
      <c r="AM15" s="967"/>
      <c r="AN15" s="967"/>
      <c r="AO15" s="967"/>
      <c r="AP15" s="27"/>
      <c r="AQ15" s="229"/>
      <c r="AR15" s="229"/>
      <c r="AS15" s="229"/>
      <c r="AT15" s="229"/>
      <c r="AU15" s="229"/>
      <c r="AV15" s="36"/>
      <c r="AW15" s="36"/>
      <c r="AX15" s="36"/>
      <c r="AY15" s="36"/>
      <c r="AZ15" s="36"/>
      <c r="BA15" s="36"/>
      <c r="BB15" s="27"/>
      <c r="BC15" s="27"/>
      <c r="BD15" s="27"/>
      <c r="BE15" s="27"/>
    </row>
    <row r="16" spans="1:57" ht="12.75" customHeight="1" x14ac:dyDescent="0.25">
      <c r="A16" s="967"/>
      <c r="B16" s="967"/>
      <c r="C16" s="967"/>
      <c r="D16" s="967"/>
      <c r="E16" s="778" t="s">
        <v>659</v>
      </c>
      <c r="F16" s="967"/>
      <c r="G16" s="967"/>
      <c r="H16" s="967"/>
      <c r="I16" s="967"/>
      <c r="J16" s="967"/>
      <c r="K16" s="2092"/>
      <c r="L16" s="2092"/>
      <c r="M16" s="2092"/>
      <c r="N16" s="2092"/>
      <c r="O16" s="2092"/>
      <c r="P16" s="2092"/>
      <c r="Q16" s="2092"/>
      <c r="R16" s="2092"/>
      <c r="S16" s="2092"/>
      <c r="T16" s="2092"/>
      <c r="U16" s="2092"/>
      <c r="V16" s="2092"/>
      <c r="W16" s="2092"/>
      <c r="X16" s="2092"/>
      <c r="Y16" s="2092"/>
      <c r="Z16" s="2092"/>
      <c r="AA16" s="2092"/>
      <c r="AB16" s="2092"/>
      <c r="AC16" s="2092"/>
      <c r="AD16" s="2092"/>
      <c r="AE16" s="2092"/>
      <c r="AF16" s="2092"/>
      <c r="AG16" s="2092"/>
      <c r="AH16" s="2092"/>
      <c r="AI16" s="2092"/>
      <c r="AJ16" s="2092"/>
      <c r="AK16" s="2092"/>
      <c r="AL16" s="2092"/>
      <c r="AM16" s="2092"/>
      <c r="AN16" s="2092"/>
      <c r="AO16" s="2092"/>
      <c r="AP16" s="125"/>
      <c r="AQ16" s="172"/>
      <c r="AR16" s="227"/>
      <c r="AS16" s="227"/>
      <c r="AT16" s="227"/>
      <c r="AU16" s="227"/>
      <c r="AV16" s="125"/>
      <c r="AW16" s="50"/>
      <c r="AX16" s="50"/>
      <c r="AY16" s="50"/>
      <c r="AZ16" s="50"/>
      <c r="BA16" s="50"/>
      <c r="BB16" s="27"/>
      <c r="BC16" s="27"/>
      <c r="BD16" s="27"/>
      <c r="BE16" s="27"/>
    </row>
    <row r="17" spans="1:57" ht="3.15" customHeight="1" x14ac:dyDescent="0.25">
      <c r="A17" s="967"/>
      <c r="B17" s="967"/>
      <c r="C17" s="967"/>
      <c r="D17" s="967"/>
      <c r="E17" s="778"/>
      <c r="F17" s="967"/>
      <c r="G17" s="967"/>
      <c r="H17" s="967"/>
      <c r="I17" s="967"/>
      <c r="J17" s="967"/>
      <c r="K17" s="967"/>
      <c r="L17" s="362"/>
      <c r="M17" s="1095"/>
      <c r="N17" s="1095"/>
      <c r="O17" s="1095"/>
      <c r="P17" s="1095"/>
      <c r="Q17" s="1095"/>
      <c r="R17" s="1095"/>
      <c r="S17" s="1095"/>
      <c r="T17" s="1095"/>
      <c r="U17" s="1095"/>
      <c r="V17" s="1095"/>
      <c r="W17" s="1095"/>
      <c r="X17" s="1095"/>
      <c r="Y17" s="1095"/>
      <c r="Z17" s="1095"/>
      <c r="AA17" s="1095"/>
      <c r="AB17" s="1095"/>
      <c r="AC17" s="1095"/>
      <c r="AD17" s="1095"/>
      <c r="AE17" s="1095"/>
      <c r="AF17" s="1095"/>
      <c r="AG17" s="1095"/>
      <c r="AH17" s="1095"/>
      <c r="AI17" s="1095"/>
      <c r="AJ17" s="1095"/>
      <c r="AK17" s="1095"/>
      <c r="AL17" s="1095"/>
      <c r="AM17" s="1095"/>
      <c r="AN17" s="1095"/>
      <c r="AO17" s="1095"/>
      <c r="AP17" s="125"/>
      <c r="AQ17" s="172"/>
      <c r="AR17" s="227"/>
      <c r="AS17" s="227"/>
      <c r="AT17" s="227"/>
      <c r="AU17" s="227"/>
      <c r="AV17" s="125"/>
      <c r="AW17" s="50"/>
      <c r="AX17" s="50"/>
      <c r="AY17" s="50"/>
      <c r="AZ17" s="50"/>
      <c r="BA17" s="50"/>
      <c r="BB17" s="27"/>
      <c r="BC17" s="27"/>
      <c r="BD17" s="27"/>
      <c r="BE17" s="27"/>
    </row>
    <row r="18" spans="1:57" ht="12.75" customHeight="1" x14ac:dyDescent="0.25">
      <c r="A18" s="967"/>
      <c r="B18" s="967"/>
      <c r="C18" s="967"/>
      <c r="D18" s="967"/>
      <c r="E18" s="301" t="s">
        <v>195</v>
      </c>
      <c r="F18" s="967"/>
      <c r="G18" s="967"/>
      <c r="H18" s="967"/>
      <c r="I18" s="967"/>
      <c r="J18" s="967"/>
      <c r="K18" s="2092"/>
      <c r="L18" s="2092"/>
      <c r="M18" s="2092"/>
      <c r="N18" s="2092"/>
      <c r="O18" s="2092"/>
      <c r="P18" s="2092"/>
      <c r="Q18" s="2092"/>
      <c r="R18" s="2092"/>
      <c r="S18" s="2092"/>
      <c r="T18" s="2092"/>
      <c r="U18" s="2092"/>
      <c r="V18" s="2092"/>
      <c r="W18" s="2092"/>
      <c r="X18" s="2092"/>
      <c r="Y18" s="2092"/>
      <c r="Z18" s="2092"/>
      <c r="AA18" s="2092"/>
      <c r="AB18" s="2092"/>
      <c r="AC18" s="2092"/>
      <c r="AD18" s="2092"/>
      <c r="AE18" s="2092"/>
      <c r="AF18" s="2092"/>
      <c r="AG18" s="2092"/>
      <c r="AH18" s="2092"/>
      <c r="AI18" s="2092"/>
      <c r="AJ18" s="2092"/>
      <c r="AK18" s="2092"/>
      <c r="AL18" s="2092"/>
      <c r="AM18" s="2092"/>
      <c r="AN18" s="2092"/>
      <c r="AO18" s="2092"/>
      <c r="AP18" s="125"/>
      <c r="AQ18" s="172"/>
      <c r="AR18" s="227"/>
      <c r="AS18" s="227"/>
      <c r="AT18" s="227"/>
      <c r="AU18" s="227"/>
      <c r="AV18" s="125"/>
      <c r="AW18" s="50"/>
      <c r="AX18" s="50"/>
      <c r="AY18" s="50"/>
      <c r="AZ18" s="50"/>
      <c r="BA18" s="50"/>
      <c r="BB18" s="27"/>
      <c r="BC18" s="27"/>
      <c r="BD18" s="27"/>
      <c r="BE18" s="27"/>
    </row>
    <row r="19" spans="1:57" ht="3.15" customHeight="1" x14ac:dyDescent="0.25">
      <c r="A19" s="967"/>
      <c r="B19" s="967"/>
      <c r="C19" s="967"/>
      <c r="D19" s="967"/>
      <c r="E19" s="301"/>
      <c r="F19" s="967"/>
      <c r="G19" s="967"/>
      <c r="H19" s="967"/>
      <c r="I19" s="967"/>
      <c r="J19" s="967"/>
      <c r="K19" s="1095"/>
      <c r="L19" s="1095"/>
      <c r="M19" s="1095"/>
      <c r="N19" s="1095"/>
      <c r="O19" s="1095"/>
      <c r="P19" s="1095"/>
      <c r="Q19" s="1095"/>
      <c r="R19" s="1095"/>
      <c r="S19" s="1095"/>
      <c r="T19" s="1095"/>
      <c r="U19" s="1095"/>
      <c r="V19" s="1095"/>
      <c r="W19" s="1095"/>
      <c r="X19" s="1095"/>
      <c r="Y19" s="1095"/>
      <c r="Z19" s="1095"/>
      <c r="AA19" s="1095"/>
      <c r="AB19" s="1095"/>
      <c r="AC19" s="1095"/>
      <c r="AD19" s="1095"/>
      <c r="AE19" s="1095"/>
      <c r="AF19" s="1095"/>
      <c r="AG19" s="1095"/>
      <c r="AH19" s="1095"/>
      <c r="AI19" s="1095"/>
      <c r="AJ19" s="1095"/>
      <c r="AK19" s="1095"/>
      <c r="AL19" s="1095"/>
      <c r="AM19" s="1095"/>
      <c r="AN19" s="1095"/>
      <c r="AO19" s="1095"/>
      <c r="AP19" s="125"/>
      <c r="AQ19" s="172"/>
      <c r="AR19" s="227"/>
      <c r="AS19" s="227"/>
      <c r="AT19" s="227"/>
      <c r="AU19" s="227"/>
      <c r="AV19" s="125"/>
      <c r="AW19" s="50"/>
      <c r="AX19" s="50"/>
      <c r="AY19" s="50"/>
      <c r="AZ19" s="50"/>
      <c r="BA19" s="50"/>
      <c r="BB19" s="27"/>
      <c r="BC19" s="27"/>
      <c r="BD19" s="27"/>
      <c r="BE19" s="27"/>
    </row>
    <row r="20" spans="1:57" ht="12.75" customHeight="1" x14ac:dyDescent="0.25">
      <c r="A20" s="967"/>
      <c r="B20" s="967"/>
      <c r="C20" s="967"/>
      <c r="D20" s="967"/>
      <c r="E20" s="301" t="s">
        <v>711</v>
      </c>
      <c r="F20" s="967"/>
      <c r="G20" s="967"/>
      <c r="H20" s="967"/>
      <c r="I20" s="967"/>
      <c r="J20" s="967"/>
      <c r="K20" s="2212"/>
      <c r="L20" s="2212"/>
      <c r="M20" s="2212"/>
      <c r="N20" s="2212"/>
      <c r="O20" s="2212"/>
      <c r="P20" s="2212"/>
      <c r="Q20" s="2212"/>
      <c r="R20" s="2212"/>
      <c r="S20" s="2212"/>
      <c r="T20" s="2212"/>
      <c r="U20" s="2212"/>
      <c r="V20" s="2212"/>
      <c r="W20" s="2212"/>
      <c r="X20" s="2212"/>
      <c r="Y20" s="2212"/>
      <c r="Z20" s="2212"/>
      <c r="AA20" s="2212"/>
      <c r="AB20" s="2212"/>
      <c r="AC20" s="2212"/>
      <c r="AD20" s="2212"/>
      <c r="AE20" s="2212"/>
      <c r="AF20" s="2212"/>
      <c r="AG20" s="2212"/>
      <c r="AH20" s="2212"/>
      <c r="AI20" s="2212"/>
      <c r="AJ20" s="2212"/>
      <c r="AK20" s="2212"/>
      <c r="AL20" s="2212"/>
      <c r="AM20" s="2212"/>
      <c r="AN20" s="2212"/>
      <c r="AO20" s="2212"/>
      <c r="AP20" s="125"/>
      <c r="AQ20" s="172"/>
      <c r="AR20" s="227"/>
      <c r="AS20" s="227"/>
      <c r="AT20" s="227"/>
      <c r="AU20" s="227"/>
      <c r="AV20" s="50"/>
      <c r="AW20" s="133"/>
      <c r="AX20" s="50"/>
      <c r="AY20" s="50"/>
      <c r="AZ20" s="50"/>
      <c r="BA20" s="50"/>
      <c r="BB20" s="27"/>
      <c r="BC20" s="27"/>
      <c r="BD20" s="27"/>
      <c r="BE20" s="27"/>
    </row>
    <row r="21" spans="1:57" ht="3.15" customHeight="1" x14ac:dyDescent="0.25">
      <c r="A21" s="967"/>
      <c r="B21" s="967"/>
      <c r="C21" s="967"/>
      <c r="D21" s="967"/>
      <c r="E21" s="301"/>
      <c r="F21" s="967"/>
      <c r="G21" s="967"/>
      <c r="H21" s="967"/>
      <c r="I21" s="967"/>
      <c r="J21" s="967"/>
      <c r="K21" s="362"/>
      <c r="L21" s="362"/>
      <c r="M21" s="362"/>
      <c r="N21" s="362"/>
      <c r="O21" s="362"/>
      <c r="P21" s="362"/>
      <c r="Q21" s="362"/>
      <c r="R21" s="1095"/>
      <c r="S21" s="1095"/>
      <c r="T21" s="1095"/>
      <c r="U21" s="1095"/>
      <c r="V21" s="1095"/>
      <c r="W21" s="1095"/>
      <c r="X21" s="1095"/>
      <c r="Y21" s="1095"/>
      <c r="Z21" s="1095"/>
      <c r="AA21" s="1095"/>
      <c r="AB21" s="1095"/>
      <c r="AC21" s="1095"/>
      <c r="AD21" s="1095"/>
      <c r="AE21" s="1095"/>
      <c r="AF21" s="1095"/>
      <c r="AG21" s="1095"/>
      <c r="AH21" s="1095"/>
      <c r="AI21" s="1095"/>
      <c r="AJ21" s="1095"/>
      <c r="AK21" s="1095"/>
      <c r="AL21" s="1095"/>
      <c r="AM21" s="1095"/>
      <c r="AN21" s="1095"/>
      <c r="AO21" s="1095"/>
      <c r="AP21" s="125"/>
      <c r="AQ21" s="172"/>
      <c r="AR21" s="227"/>
      <c r="AS21" s="227"/>
      <c r="AT21" s="227"/>
      <c r="AU21" s="227"/>
      <c r="AV21" s="50"/>
      <c r="AW21" s="133"/>
      <c r="AX21" s="50"/>
      <c r="AY21" s="50"/>
      <c r="AZ21" s="50"/>
      <c r="BA21" s="50"/>
      <c r="BB21" s="27"/>
      <c r="BC21" s="27"/>
      <c r="BD21" s="27"/>
      <c r="BE21" s="27"/>
    </row>
    <row r="22" spans="1:57" s="15" customFormat="1" ht="12.75" customHeight="1" x14ac:dyDescent="0.25">
      <c r="A22" s="362"/>
      <c r="B22" s="362"/>
      <c r="C22" s="362"/>
      <c r="D22" s="362"/>
      <c r="E22" s="563" t="s">
        <v>470</v>
      </c>
      <c r="F22" s="362"/>
      <c r="G22" s="362"/>
      <c r="H22" s="362"/>
      <c r="I22" s="362"/>
      <c r="J22" s="362"/>
      <c r="K22" s="362"/>
      <c r="L22" s="362"/>
      <c r="M22" s="362"/>
      <c r="N22" s="362"/>
      <c r="O22" s="362"/>
      <c r="P22" s="362"/>
      <c r="Q22" s="362"/>
      <c r="R22" s="362"/>
      <c r="S22" s="2212"/>
      <c r="T22" s="2212"/>
      <c r="U22" s="2212"/>
      <c r="V22" s="2212"/>
      <c r="W22" s="2212"/>
      <c r="X22" s="2212"/>
      <c r="Y22" s="2212"/>
      <c r="Z22" s="2212"/>
      <c r="AA22" s="2212"/>
      <c r="AB22" s="2212"/>
      <c r="AC22" s="2212"/>
      <c r="AD22" s="2212"/>
      <c r="AE22" s="2212"/>
      <c r="AF22" s="2212"/>
      <c r="AG22" s="2212"/>
      <c r="AH22" s="2212"/>
      <c r="AI22" s="2212"/>
      <c r="AJ22" s="2212"/>
      <c r="AK22" s="2212"/>
      <c r="AL22" s="2212"/>
      <c r="AM22" s="2212"/>
      <c r="AN22" s="2212"/>
      <c r="AO22" s="2212"/>
      <c r="AP22" s="125"/>
      <c r="AQ22" s="172"/>
      <c r="AR22" s="224"/>
      <c r="AS22" s="224"/>
      <c r="AT22" s="224"/>
      <c r="AU22" s="224"/>
      <c r="AV22" s="125"/>
      <c r="AW22" s="125"/>
      <c r="AX22" s="125"/>
      <c r="AY22" s="125"/>
      <c r="AZ22" s="125"/>
      <c r="BA22" s="125"/>
      <c r="BB22" s="27"/>
      <c r="BC22" s="27"/>
      <c r="BD22" s="27"/>
      <c r="BE22" s="27"/>
    </row>
    <row r="23" spans="1:57" s="15" customFormat="1" ht="3.15" customHeight="1" x14ac:dyDescent="0.25">
      <c r="A23" s="362"/>
      <c r="B23" s="362"/>
      <c r="C23" s="362"/>
      <c r="D23" s="362"/>
      <c r="E23" s="563"/>
      <c r="F23" s="362"/>
      <c r="G23" s="362"/>
      <c r="H23" s="362"/>
      <c r="I23" s="362"/>
      <c r="J23" s="362"/>
      <c r="K23" s="362"/>
      <c r="L23" s="362"/>
      <c r="M23" s="362"/>
      <c r="N23" s="362"/>
      <c r="O23" s="362"/>
      <c r="P23" s="362"/>
      <c r="Q23" s="362"/>
      <c r="R23" s="362"/>
      <c r="S23" s="1095"/>
      <c r="T23" s="1095"/>
      <c r="U23" s="1095"/>
      <c r="V23" s="1095"/>
      <c r="W23" s="1095"/>
      <c r="X23" s="1095"/>
      <c r="Y23" s="1095"/>
      <c r="Z23" s="1095"/>
      <c r="AA23" s="1095"/>
      <c r="AB23" s="1095"/>
      <c r="AC23" s="1095"/>
      <c r="AD23" s="1095"/>
      <c r="AE23" s="1095"/>
      <c r="AF23" s="1095"/>
      <c r="AG23" s="1095"/>
      <c r="AH23" s="1095"/>
      <c r="AI23" s="1095"/>
      <c r="AJ23" s="1095"/>
      <c r="AK23" s="1095"/>
      <c r="AL23" s="1095"/>
      <c r="AM23" s="1095"/>
      <c r="AN23" s="1095"/>
      <c r="AO23" s="1095"/>
      <c r="AP23" s="125"/>
      <c r="AQ23" s="172"/>
      <c r="AR23" s="224"/>
      <c r="AS23" s="224"/>
      <c r="AT23" s="224"/>
      <c r="AU23" s="224"/>
      <c r="AV23" s="125"/>
      <c r="AW23" s="125"/>
      <c r="AX23" s="125"/>
      <c r="AY23" s="125"/>
      <c r="AZ23" s="125"/>
      <c r="BA23" s="125"/>
      <c r="BB23" s="27"/>
      <c r="BC23" s="27"/>
      <c r="BD23" s="27"/>
      <c r="BE23" s="27"/>
    </row>
    <row r="24" spans="1:57" ht="12.75" customHeight="1" x14ac:dyDescent="0.25">
      <c r="A24" s="967"/>
      <c r="B24" s="967"/>
      <c r="C24" s="967"/>
      <c r="D24" s="967"/>
      <c r="E24" s="967"/>
      <c r="F24" s="967"/>
      <c r="G24" s="967"/>
      <c r="H24" s="967"/>
      <c r="I24" s="967"/>
      <c r="J24" s="967"/>
      <c r="K24" s="967"/>
      <c r="L24" s="967"/>
      <c r="M24" s="967"/>
      <c r="N24" s="967"/>
      <c r="O24" s="967"/>
      <c r="P24" s="967"/>
      <c r="Q24" s="967"/>
      <c r="R24" s="967"/>
      <c r="S24" s="2212"/>
      <c r="T24" s="2212"/>
      <c r="U24" s="2212"/>
      <c r="V24" s="2212"/>
      <c r="W24" s="2212"/>
      <c r="X24" s="2212"/>
      <c r="Y24" s="2212"/>
      <c r="Z24" s="2212"/>
      <c r="AA24" s="2212"/>
      <c r="AB24" s="2212"/>
      <c r="AC24" s="2212"/>
      <c r="AD24" s="2212"/>
      <c r="AE24" s="2212"/>
      <c r="AF24" s="2212"/>
      <c r="AG24" s="2212"/>
      <c r="AH24" s="2212"/>
      <c r="AI24" s="2212"/>
      <c r="AJ24" s="2212"/>
      <c r="AK24" s="2212"/>
      <c r="AL24" s="2212"/>
      <c r="AM24" s="2212"/>
      <c r="AN24" s="2212"/>
      <c r="AO24" s="2212"/>
      <c r="AP24" s="125"/>
      <c r="AQ24" s="227"/>
      <c r="AR24" s="224"/>
      <c r="AS24" s="224"/>
      <c r="AT24" s="224"/>
      <c r="AU24" s="224"/>
      <c r="AV24" s="125"/>
      <c r="AW24" s="125"/>
      <c r="AX24" s="125"/>
      <c r="AY24" s="125"/>
      <c r="AZ24" s="125"/>
      <c r="BA24" s="125"/>
      <c r="BB24" s="27"/>
      <c r="BC24" s="27"/>
      <c r="BD24" s="27"/>
      <c r="BE24" s="27"/>
    </row>
    <row r="25" spans="1:57" ht="12.75" customHeight="1" x14ac:dyDescent="0.25">
      <c r="A25" s="967"/>
      <c r="B25" s="967"/>
      <c r="C25" s="967"/>
      <c r="D25" s="967"/>
      <c r="E25" s="967"/>
      <c r="F25" s="967"/>
      <c r="G25" s="967"/>
      <c r="H25" s="967"/>
      <c r="I25" s="967"/>
      <c r="J25" s="967"/>
      <c r="K25" s="967"/>
      <c r="L25" s="967"/>
      <c r="M25" s="967"/>
      <c r="N25" s="967"/>
      <c r="O25" s="967"/>
      <c r="P25" s="967"/>
      <c r="Q25" s="967"/>
      <c r="R25" s="967"/>
      <c r="S25" s="967"/>
      <c r="T25" s="967"/>
      <c r="U25" s="967"/>
      <c r="V25" s="967"/>
      <c r="W25" s="967"/>
      <c r="X25" s="967"/>
      <c r="Y25" s="967"/>
      <c r="Z25" s="967"/>
      <c r="AA25" s="967"/>
      <c r="AB25" s="967"/>
      <c r="AC25" s="967"/>
      <c r="AD25" s="967"/>
      <c r="AE25" s="967"/>
      <c r="AF25" s="967"/>
      <c r="AG25" s="967"/>
      <c r="AH25" s="967"/>
      <c r="AI25" s="967"/>
      <c r="AJ25" s="967"/>
      <c r="AK25" s="967"/>
      <c r="AL25" s="967"/>
      <c r="AM25" s="967"/>
      <c r="AN25" s="967"/>
      <c r="AO25" s="967"/>
      <c r="AP25" s="125"/>
      <c r="AQ25" s="227"/>
      <c r="AR25" s="224"/>
      <c r="AS25" s="224"/>
      <c r="AT25" s="227"/>
      <c r="AU25" s="224"/>
      <c r="AV25" s="125"/>
      <c r="AW25" s="125"/>
      <c r="AX25" s="125"/>
      <c r="AY25" s="125"/>
      <c r="AZ25" s="125"/>
      <c r="BA25" s="125"/>
      <c r="BB25" s="27"/>
      <c r="BC25" s="27"/>
      <c r="BD25" s="27"/>
      <c r="BE25" s="27"/>
    </row>
    <row r="26" spans="1:57" ht="12.75" customHeight="1" x14ac:dyDescent="0.25">
      <c r="A26" s="563" t="s">
        <v>21</v>
      </c>
      <c r="B26" s="967"/>
      <c r="C26" s="967"/>
      <c r="D26" s="967"/>
      <c r="E26" s="967"/>
      <c r="F26" s="967"/>
      <c r="G26" s="967"/>
      <c r="H26" s="967"/>
      <c r="I26" s="967"/>
      <c r="J26" s="967"/>
      <c r="K26" s="967"/>
      <c r="L26" s="967"/>
      <c r="M26" s="967"/>
      <c r="N26" s="967"/>
      <c r="O26" s="967"/>
      <c r="P26" s="967"/>
      <c r="Q26" s="967"/>
      <c r="R26" s="967"/>
      <c r="S26" s="967"/>
      <c r="T26" s="967"/>
      <c r="U26" s="967"/>
      <c r="V26" s="967"/>
      <c r="W26" s="967"/>
      <c r="X26" s="967"/>
      <c r="Y26" s="967"/>
      <c r="Z26" s="967"/>
      <c r="AA26" s="967"/>
      <c r="AB26" s="967"/>
      <c r="AC26" s="967"/>
      <c r="AD26" s="967"/>
      <c r="AE26" s="967"/>
      <c r="AF26" s="967"/>
      <c r="AG26" s="967"/>
      <c r="AH26" s="967"/>
      <c r="AI26" s="967"/>
      <c r="AJ26" s="967"/>
      <c r="AK26" s="967"/>
      <c r="AL26" s="967"/>
      <c r="AM26" s="967"/>
      <c r="AN26" s="967"/>
      <c r="AO26" s="967"/>
      <c r="AP26" s="27"/>
      <c r="AQ26" s="227"/>
      <c r="AR26" s="227"/>
      <c r="AS26" s="227"/>
      <c r="AT26" s="224"/>
      <c r="AU26" s="224"/>
      <c r="AV26" s="125"/>
      <c r="AW26" s="125"/>
      <c r="AX26" s="125"/>
      <c r="AY26" s="125"/>
      <c r="AZ26" s="125"/>
      <c r="BA26" s="125"/>
      <c r="BB26" s="27"/>
      <c r="BC26" s="27"/>
      <c r="BD26" s="27"/>
      <c r="BE26" s="27"/>
    </row>
    <row r="27" spans="1:57" ht="12.75" customHeight="1" x14ac:dyDescent="0.25">
      <c r="A27" s="967"/>
      <c r="B27" s="967"/>
      <c r="C27" s="967"/>
      <c r="D27" s="967"/>
      <c r="E27" s="563" t="s">
        <v>198</v>
      </c>
      <c r="F27" s="967"/>
      <c r="G27" s="967"/>
      <c r="H27" s="967"/>
      <c r="I27" s="967"/>
      <c r="J27" s="2212"/>
      <c r="K27" s="2212"/>
      <c r="L27" s="2212"/>
      <c r="M27" s="2212"/>
      <c r="N27" s="2212"/>
      <c r="O27" s="2212"/>
      <c r="P27" s="2212"/>
      <c r="Q27" s="2212"/>
      <c r="R27" s="2212"/>
      <c r="S27" s="2212"/>
      <c r="T27" s="2212"/>
      <c r="U27" s="2212"/>
      <c r="V27" s="2212"/>
      <c r="W27" s="2212"/>
      <c r="X27" s="2212"/>
      <c r="Y27" s="2212"/>
      <c r="Z27" s="2212"/>
      <c r="AA27" s="2212"/>
      <c r="AB27" s="2212"/>
      <c r="AC27" s="2212"/>
      <c r="AD27" s="2212"/>
      <c r="AE27" s="2212"/>
      <c r="AF27" s="2212"/>
      <c r="AG27" s="2212"/>
      <c r="AH27" s="2212"/>
      <c r="AI27" s="2212"/>
      <c r="AJ27" s="2212"/>
      <c r="AK27" s="2212"/>
      <c r="AL27" s="2212"/>
      <c r="AM27" s="2212"/>
      <c r="AN27" s="2212"/>
      <c r="AO27" s="2212"/>
      <c r="AP27" s="50"/>
      <c r="AQ27" s="172"/>
      <c r="AR27" s="227"/>
      <c r="AS27" s="227"/>
      <c r="AT27" s="224"/>
      <c r="AU27" s="224"/>
      <c r="AV27" s="125"/>
      <c r="AW27" s="125"/>
      <c r="AX27" s="125"/>
      <c r="AY27" s="125"/>
      <c r="AZ27" s="125"/>
      <c r="BA27" s="125"/>
      <c r="BB27" s="27"/>
      <c r="BC27" s="27"/>
      <c r="BD27" s="27"/>
      <c r="BE27" s="27"/>
    </row>
    <row r="28" spans="1:57" ht="3.15" customHeight="1" x14ac:dyDescent="0.25">
      <c r="A28" s="967"/>
      <c r="B28" s="967"/>
      <c r="C28" s="967"/>
      <c r="D28" s="967"/>
      <c r="E28" s="563"/>
      <c r="F28" s="967"/>
      <c r="G28" s="967"/>
      <c r="H28" s="967"/>
      <c r="I28" s="967"/>
      <c r="J28" s="1095"/>
      <c r="K28" s="1095"/>
      <c r="L28" s="1095"/>
      <c r="M28" s="1095"/>
      <c r="N28" s="1095"/>
      <c r="O28" s="1095"/>
      <c r="P28" s="1095"/>
      <c r="Q28" s="1095"/>
      <c r="R28" s="1095"/>
      <c r="S28" s="1095"/>
      <c r="T28" s="1095"/>
      <c r="U28" s="1095"/>
      <c r="V28" s="1095"/>
      <c r="W28" s="1095"/>
      <c r="X28" s="1095"/>
      <c r="Y28" s="1095"/>
      <c r="Z28" s="1095"/>
      <c r="AA28" s="1095"/>
      <c r="AB28" s="1095"/>
      <c r="AC28" s="1095"/>
      <c r="AD28" s="1095"/>
      <c r="AE28" s="1095"/>
      <c r="AF28" s="1095"/>
      <c r="AG28" s="1095"/>
      <c r="AH28" s="1095"/>
      <c r="AI28" s="1095"/>
      <c r="AJ28" s="1095"/>
      <c r="AK28" s="1095"/>
      <c r="AL28" s="1095"/>
      <c r="AM28" s="1095"/>
      <c r="AN28" s="1095"/>
      <c r="AO28" s="1095"/>
      <c r="AP28" s="50"/>
      <c r="AQ28" s="172"/>
      <c r="AR28" s="227"/>
      <c r="AS28" s="227"/>
      <c r="AT28" s="224"/>
      <c r="AU28" s="224"/>
      <c r="AV28" s="125"/>
      <c r="AW28" s="125"/>
      <c r="AX28" s="125"/>
      <c r="AY28" s="125"/>
      <c r="AZ28" s="125"/>
      <c r="BA28" s="125"/>
      <c r="BB28" s="27"/>
      <c r="BC28" s="27"/>
      <c r="BD28" s="27"/>
      <c r="BE28" s="27"/>
    </row>
    <row r="29" spans="1:57" ht="12.75" customHeight="1" x14ac:dyDescent="0.25">
      <c r="A29" s="967"/>
      <c r="B29" s="967"/>
      <c r="C29" s="967"/>
      <c r="D29" s="967"/>
      <c r="E29" s="967"/>
      <c r="F29" s="967"/>
      <c r="G29" s="967"/>
      <c r="H29" s="967"/>
      <c r="I29" s="967"/>
      <c r="J29" s="2212"/>
      <c r="K29" s="2212"/>
      <c r="L29" s="2212"/>
      <c r="M29" s="2212"/>
      <c r="N29" s="2212"/>
      <c r="O29" s="2212"/>
      <c r="P29" s="2212"/>
      <c r="Q29" s="2212"/>
      <c r="R29" s="2212"/>
      <c r="S29" s="2212"/>
      <c r="T29" s="2212"/>
      <c r="U29" s="2212"/>
      <c r="V29" s="2212"/>
      <c r="W29" s="2212"/>
      <c r="X29" s="2212"/>
      <c r="Y29" s="2212"/>
      <c r="Z29" s="2212"/>
      <c r="AA29" s="2212"/>
      <c r="AB29" s="2212"/>
      <c r="AC29" s="2212"/>
      <c r="AD29" s="2212"/>
      <c r="AE29" s="2212"/>
      <c r="AF29" s="2212"/>
      <c r="AG29" s="2212"/>
      <c r="AH29" s="2212"/>
      <c r="AI29" s="2212"/>
      <c r="AJ29" s="2212"/>
      <c r="AK29" s="2212"/>
      <c r="AL29" s="2212"/>
      <c r="AM29" s="2212"/>
      <c r="AN29" s="2212"/>
      <c r="AO29" s="2212"/>
      <c r="AP29" s="50"/>
      <c r="AQ29" s="227"/>
      <c r="AR29" s="227"/>
      <c r="AS29" s="172"/>
      <c r="AT29" s="224"/>
      <c r="AU29" s="224"/>
      <c r="AV29" s="125"/>
      <c r="AW29" s="125"/>
      <c r="AX29" s="125"/>
      <c r="AY29" s="125"/>
      <c r="AZ29" s="125"/>
      <c r="BA29" s="125"/>
      <c r="BB29" s="27"/>
      <c r="BC29" s="27"/>
      <c r="BD29" s="27"/>
      <c r="BE29" s="27"/>
    </row>
    <row r="30" spans="1:57" ht="3.15" customHeight="1" x14ac:dyDescent="0.25">
      <c r="A30" s="967"/>
      <c r="B30" s="967"/>
      <c r="C30" s="967"/>
      <c r="D30" s="967"/>
      <c r="E30" s="967"/>
      <c r="F30" s="967"/>
      <c r="G30" s="967"/>
      <c r="H30" s="967"/>
      <c r="I30" s="967"/>
      <c r="J30" s="362"/>
      <c r="K30" s="362"/>
      <c r="L30" s="362"/>
      <c r="M30" s="362"/>
      <c r="N30" s="362"/>
      <c r="O30" s="362"/>
      <c r="P30" s="362"/>
      <c r="Q30" s="362"/>
      <c r="R30" s="362"/>
      <c r="S30" s="362"/>
      <c r="T30" s="362"/>
      <c r="U30" s="362"/>
      <c r="V30" s="362"/>
      <c r="W30" s="362"/>
      <c r="X30" s="362"/>
      <c r="Y30" s="362"/>
      <c r="Z30" s="362"/>
      <c r="AA30" s="362"/>
      <c r="AB30" s="362"/>
      <c r="AC30" s="362"/>
      <c r="AD30" s="362"/>
      <c r="AE30" s="362"/>
      <c r="AF30" s="362"/>
      <c r="AG30" s="362"/>
      <c r="AH30" s="362"/>
      <c r="AI30" s="362"/>
      <c r="AJ30" s="362"/>
      <c r="AK30" s="362"/>
      <c r="AL30" s="362"/>
      <c r="AM30" s="362"/>
      <c r="AN30" s="362"/>
      <c r="AO30" s="362"/>
      <c r="AP30" s="50"/>
      <c r="AQ30" s="227"/>
      <c r="AR30" s="227"/>
      <c r="AS30" s="172"/>
      <c r="AT30" s="224"/>
      <c r="AU30" s="224"/>
      <c r="AV30" s="125"/>
      <c r="AW30" s="125"/>
      <c r="AX30" s="125"/>
      <c r="AY30" s="125"/>
      <c r="AZ30" s="125"/>
      <c r="BA30" s="125"/>
      <c r="BB30" s="27"/>
      <c r="BC30" s="27"/>
      <c r="BD30" s="27"/>
      <c r="BE30" s="27"/>
    </row>
    <row r="31" spans="1:57" ht="12.75" customHeight="1" x14ac:dyDescent="0.25">
      <c r="A31" s="563" t="s">
        <v>199</v>
      </c>
      <c r="B31" s="967"/>
      <c r="C31" s="967"/>
      <c r="D31" s="967"/>
      <c r="E31" s="967"/>
      <c r="F31" s="967"/>
      <c r="G31" s="362"/>
      <c r="H31" s="2212"/>
      <c r="I31" s="2212"/>
      <c r="J31" s="2212"/>
      <c r="K31" s="2212"/>
      <c r="L31" s="2212"/>
      <c r="M31" s="2212"/>
      <c r="N31" s="2212"/>
      <c r="O31" s="2212"/>
      <c r="P31" s="2212"/>
      <c r="Q31" s="2212"/>
      <c r="R31" s="2212"/>
      <c r="S31" s="2212"/>
      <c r="T31" s="2212"/>
      <c r="U31" s="2212"/>
      <c r="V31" s="2212"/>
      <c r="W31" s="2212"/>
      <c r="X31" s="2212"/>
      <c r="Y31" s="2212"/>
      <c r="Z31" s="2212"/>
      <c r="AA31" s="2212"/>
      <c r="AB31" s="2212"/>
      <c r="AC31" s="2212"/>
      <c r="AD31" s="2212"/>
      <c r="AE31" s="2212"/>
      <c r="AF31" s="2212"/>
      <c r="AG31" s="2212"/>
      <c r="AH31" s="2212"/>
      <c r="AI31" s="2212"/>
      <c r="AJ31" s="2212"/>
      <c r="AK31" s="2212"/>
      <c r="AL31" s="2212"/>
      <c r="AM31" s="2212"/>
      <c r="AN31" s="2212"/>
      <c r="AO31" s="1485" t="s">
        <v>45</v>
      </c>
      <c r="AP31" s="27"/>
      <c r="AQ31" s="227"/>
      <c r="AR31" s="227"/>
      <c r="AS31" s="227"/>
      <c r="AT31" s="224"/>
      <c r="AU31" s="224"/>
      <c r="AV31" s="125"/>
      <c r="AW31" s="125"/>
      <c r="AX31" s="125"/>
      <c r="AY31" s="125"/>
      <c r="AZ31" s="125"/>
      <c r="BA31" s="125"/>
      <c r="BB31" s="27"/>
      <c r="BC31" s="27"/>
      <c r="BD31" s="27"/>
      <c r="BE31" s="27"/>
    </row>
    <row r="32" spans="1:57" ht="3.15" customHeight="1" x14ac:dyDescent="0.25">
      <c r="A32" s="563"/>
      <c r="B32" s="967"/>
      <c r="C32" s="967"/>
      <c r="D32" s="967"/>
      <c r="E32" s="967"/>
      <c r="F32" s="967"/>
      <c r="G32" s="362"/>
      <c r="H32" s="1095"/>
      <c r="I32" s="1095"/>
      <c r="J32" s="1095"/>
      <c r="K32" s="1095"/>
      <c r="L32" s="1095"/>
      <c r="M32" s="1095"/>
      <c r="N32" s="1095"/>
      <c r="O32" s="1095"/>
      <c r="P32" s="1095"/>
      <c r="Q32" s="1095"/>
      <c r="R32" s="1095"/>
      <c r="S32" s="1095"/>
      <c r="T32" s="1095"/>
      <c r="U32" s="1095"/>
      <c r="V32" s="1095"/>
      <c r="W32" s="1095"/>
      <c r="X32" s="1095"/>
      <c r="Y32" s="1095"/>
      <c r="Z32" s="1095"/>
      <c r="AA32" s="1095"/>
      <c r="AB32" s="1095"/>
      <c r="AC32" s="1095"/>
      <c r="AD32" s="1095"/>
      <c r="AE32" s="1095"/>
      <c r="AF32" s="1095"/>
      <c r="AG32" s="1095"/>
      <c r="AH32" s="1095"/>
      <c r="AI32" s="1095"/>
      <c r="AJ32" s="1095"/>
      <c r="AK32" s="1095"/>
      <c r="AL32" s="1095"/>
      <c r="AM32" s="1095"/>
      <c r="AN32" s="1095"/>
      <c r="AO32" s="967"/>
      <c r="AP32" s="27"/>
      <c r="AQ32" s="227"/>
      <c r="AR32" s="227"/>
      <c r="AS32" s="227"/>
      <c r="AT32" s="224"/>
      <c r="AU32" s="224"/>
      <c r="AV32" s="125"/>
      <c r="AW32" s="125"/>
      <c r="AX32" s="125"/>
      <c r="AY32" s="125"/>
      <c r="AZ32" s="125"/>
      <c r="BA32" s="125"/>
      <c r="BB32" s="27"/>
      <c r="BC32" s="27"/>
      <c r="BD32" s="27"/>
      <c r="BE32" s="27"/>
    </row>
    <row r="33" spans="1:57" ht="12.75" customHeight="1" x14ac:dyDescent="0.25">
      <c r="A33" s="541"/>
      <c r="B33" s="541"/>
      <c r="C33" s="541"/>
      <c r="D33" s="541"/>
      <c r="E33" s="541"/>
      <c r="F33" s="541"/>
      <c r="G33" s="967"/>
      <c r="H33" s="2212"/>
      <c r="I33" s="2212"/>
      <c r="J33" s="2212"/>
      <c r="K33" s="2212"/>
      <c r="L33" s="2212"/>
      <c r="M33" s="2212"/>
      <c r="N33" s="2212"/>
      <c r="O33" s="2212"/>
      <c r="P33" s="2212"/>
      <c r="Q33" s="2212"/>
      <c r="R33" s="2212"/>
      <c r="S33" s="2212"/>
      <c r="T33" s="2212"/>
      <c r="U33" s="2212"/>
      <c r="V33" s="2212"/>
      <c r="W33" s="2212"/>
      <c r="X33" s="2212"/>
      <c r="Y33" s="2212"/>
      <c r="Z33" s="2212"/>
      <c r="AA33" s="2212"/>
      <c r="AB33" s="2212"/>
      <c r="AC33" s="2212"/>
      <c r="AD33" s="2212"/>
      <c r="AE33" s="2212"/>
      <c r="AF33" s="2212"/>
      <c r="AG33" s="2212"/>
      <c r="AH33" s="2212"/>
      <c r="AI33" s="2212"/>
      <c r="AJ33" s="2212"/>
      <c r="AK33" s="2212"/>
      <c r="AL33" s="2212"/>
      <c r="AM33" s="2212"/>
      <c r="AN33" s="2212"/>
      <c r="AO33" s="2212"/>
      <c r="AP33" s="50"/>
      <c r="AQ33" s="227"/>
      <c r="AR33" s="227"/>
      <c r="AS33" s="227"/>
      <c r="AT33" s="224"/>
      <c r="AU33" s="224"/>
      <c r="AV33" s="125"/>
      <c r="AW33" s="125"/>
      <c r="AX33" s="125"/>
      <c r="AY33" s="125"/>
      <c r="AZ33" s="125"/>
      <c r="BA33" s="125"/>
      <c r="BB33" s="27"/>
      <c r="BC33" s="27"/>
      <c r="BD33" s="27"/>
      <c r="BE33" s="27"/>
    </row>
    <row r="34" spans="1:57" ht="7.5" customHeight="1" x14ac:dyDescent="0.25">
      <c r="A34" s="967"/>
      <c r="B34" s="967"/>
      <c r="C34" s="967"/>
      <c r="D34" s="967"/>
      <c r="E34" s="967"/>
      <c r="F34" s="967"/>
      <c r="G34" s="967"/>
      <c r="H34" s="967"/>
      <c r="I34" s="967"/>
      <c r="J34" s="967"/>
      <c r="K34" s="967"/>
      <c r="L34" s="967"/>
      <c r="M34" s="967"/>
      <c r="N34" s="967"/>
      <c r="O34" s="967"/>
      <c r="P34" s="967"/>
      <c r="Q34" s="967"/>
      <c r="R34" s="967"/>
      <c r="S34" s="967"/>
      <c r="T34" s="967"/>
      <c r="U34" s="967"/>
      <c r="V34" s="967"/>
      <c r="W34" s="967"/>
      <c r="X34" s="967"/>
      <c r="Y34" s="967"/>
      <c r="Z34" s="967"/>
      <c r="AA34" s="967"/>
      <c r="AB34" s="967"/>
      <c r="AC34" s="967"/>
      <c r="AD34" s="967"/>
      <c r="AE34" s="967"/>
      <c r="AF34" s="967"/>
      <c r="AG34" s="967"/>
      <c r="AH34" s="967"/>
      <c r="AI34" s="967"/>
      <c r="AJ34" s="967"/>
      <c r="AK34" s="967"/>
      <c r="AL34" s="967"/>
      <c r="AM34" s="967"/>
      <c r="AN34" s="967"/>
      <c r="AO34" s="967"/>
      <c r="AP34" s="50"/>
      <c r="AQ34" s="227"/>
      <c r="AR34" s="227"/>
      <c r="AS34" s="227"/>
      <c r="AT34" s="224"/>
      <c r="AU34" s="224"/>
      <c r="AV34" s="125"/>
      <c r="AW34" s="125"/>
      <c r="AX34" s="125"/>
      <c r="AY34" s="125"/>
      <c r="AZ34" s="125"/>
      <c r="BA34" s="125"/>
      <c r="BB34" s="27"/>
      <c r="BC34" s="27"/>
      <c r="BD34" s="27"/>
      <c r="BE34" s="27"/>
    </row>
    <row r="35" spans="1:57" ht="12.75" customHeight="1" x14ac:dyDescent="0.25">
      <c r="A35" s="563" t="s">
        <v>559</v>
      </c>
      <c r="B35" s="1052"/>
      <c r="C35" s="1052"/>
      <c r="D35" s="1052"/>
      <c r="E35" s="1052"/>
      <c r="F35" s="1052"/>
      <c r="G35" s="1052"/>
      <c r="H35" s="1052"/>
      <c r="I35" s="1052"/>
      <c r="J35" s="1052"/>
      <c r="K35" s="1052"/>
      <c r="L35" s="1052"/>
      <c r="M35" s="1052"/>
      <c r="N35" s="1052"/>
      <c r="O35" s="1052"/>
      <c r="P35" s="1052"/>
      <c r="Q35" s="1052"/>
      <c r="R35" s="1052"/>
      <c r="S35" s="1052"/>
      <c r="T35" s="1052"/>
      <c r="U35" s="1052"/>
      <c r="V35" s="1052"/>
      <c r="W35" s="967"/>
      <c r="X35" s="967"/>
      <c r="Y35" s="2232">
        <f>'dv7.1'!AA9</f>
        <v>0</v>
      </c>
      <c r="Z35" s="2232"/>
      <c r="AA35" s="2232"/>
      <c r="AB35" s="2232"/>
      <c r="AC35" s="2232"/>
      <c r="AD35" s="2232"/>
      <c r="AE35" s="2232"/>
      <c r="AF35" s="2232"/>
      <c r="AG35" s="2232"/>
      <c r="AH35" s="2232"/>
      <c r="AI35" s="2232"/>
      <c r="AJ35" s="2232"/>
      <c r="AK35" s="2232"/>
      <c r="AL35" s="2232"/>
      <c r="AM35" s="2232"/>
      <c r="AN35" s="2232"/>
      <c r="AO35" s="2232"/>
      <c r="AP35" s="27"/>
      <c r="AQ35" s="227"/>
      <c r="AR35" s="224"/>
      <c r="AS35" s="224"/>
      <c r="AT35" s="224"/>
      <c r="AU35" s="224"/>
      <c r="AV35" s="125"/>
      <c r="AW35" s="125"/>
      <c r="AX35" s="125"/>
      <c r="AY35" s="125"/>
      <c r="AZ35" s="125"/>
      <c r="BA35" s="125"/>
      <c r="BB35" s="27"/>
      <c r="BC35" s="27"/>
      <c r="BD35" s="27"/>
      <c r="BE35" s="27"/>
    </row>
    <row r="36" spans="1:57" s="167" customFormat="1" x14ac:dyDescent="0.25">
      <c r="A36" s="563" t="s">
        <v>200</v>
      </c>
      <c r="B36" s="744"/>
      <c r="C36" s="744"/>
      <c r="D36" s="744"/>
      <c r="E36" s="744"/>
      <c r="F36" s="744"/>
      <c r="G36" s="744"/>
      <c r="H36" s="744"/>
      <c r="I36" s="744"/>
      <c r="J36" s="744"/>
      <c r="K36" s="744"/>
      <c r="L36" s="744"/>
      <c r="M36" s="744"/>
      <c r="N36" s="744"/>
      <c r="O36" s="744"/>
      <c r="P36" s="744"/>
      <c r="R36" s="770"/>
      <c r="S36" s="2226"/>
      <c r="T36" s="2226"/>
      <c r="U36" s="2226"/>
      <c r="V36" s="2226"/>
      <c r="W36" s="2226"/>
      <c r="X36" s="2226"/>
      <c r="Y36" s="2226"/>
      <c r="Z36" s="2226"/>
      <c r="AA36" s="2226"/>
      <c r="AB36" s="2226"/>
      <c r="AC36" s="2226"/>
      <c r="AD36" s="2226"/>
      <c r="AE36" s="2226"/>
      <c r="AF36" s="2226"/>
      <c r="AG36" s="2226"/>
      <c r="AH36" s="2226"/>
      <c r="AI36" s="2226"/>
      <c r="AJ36" s="2226"/>
      <c r="AK36" s="2226"/>
      <c r="AL36" s="2226"/>
      <c r="AM36" s="2226"/>
      <c r="AN36" s="2226"/>
      <c r="AO36" s="1476" t="s">
        <v>42</v>
      </c>
      <c r="AP36" s="169"/>
      <c r="AQ36" s="231"/>
      <c r="AR36" s="231"/>
      <c r="AS36" s="231"/>
      <c r="AT36" s="231"/>
      <c r="AU36" s="231"/>
      <c r="AV36" s="170"/>
      <c r="AW36" s="170"/>
      <c r="AX36" s="170"/>
      <c r="AY36" s="170"/>
      <c r="AZ36" s="170"/>
      <c r="BA36" s="170"/>
      <c r="BB36" s="169"/>
      <c r="BC36" s="169"/>
      <c r="BD36" s="169"/>
      <c r="BE36" s="169"/>
    </row>
    <row r="37" spans="1:57" ht="7.5" customHeight="1" x14ac:dyDescent="0.25">
      <c r="A37" s="1052"/>
      <c r="B37" s="1052"/>
      <c r="C37" s="1052"/>
      <c r="D37" s="1052"/>
      <c r="E37" s="1052"/>
      <c r="F37" s="1052"/>
      <c r="G37" s="1052"/>
      <c r="H37" s="1052"/>
      <c r="I37" s="1052"/>
      <c r="J37" s="1052"/>
      <c r="K37" s="1052"/>
      <c r="L37" s="1052"/>
      <c r="M37" s="1052"/>
      <c r="N37" s="1052"/>
      <c r="O37" s="1052"/>
      <c r="P37" s="1052"/>
      <c r="Q37" s="1052"/>
      <c r="R37" s="1052"/>
      <c r="S37" s="1052"/>
      <c r="T37" s="1052"/>
      <c r="U37" s="1052"/>
      <c r="V37" s="1052"/>
      <c r="W37" s="1052"/>
      <c r="X37" s="1052"/>
      <c r="Y37" s="1052"/>
      <c r="Z37" s="1052"/>
      <c r="AA37" s="1052"/>
      <c r="AB37" s="1052"/>
      <c r="AC37" s="1052"/>
      <c r="AD37" s="1052"/>
      <c r="AE37" s="1052"/>
      <c r="AF37" s="1052"/>
      <c r="AG37" s="1052"/>
      <c r="AH37" s="1052"/>
      <c r="AI37" s="1052"/>
      <c r="AJ37" s="1052"/>
      <c r="AK37" s="1052"/>
      <c r="AL37" s="1052"/>
      <c r="AM37" s="1052"/>
      <c r="AN37" s="1052"/>
      <c r="AO37" s="1052"/>
      <c r="AP37" s="50"/>
      <c r="AQ37" s="224"/>
      <c r="AR37" s="224"/>
      <c r="AS37" s="224"/>
      <c r="AT37" s="224"/>
      <c r="AU37" s="224"/>
      <c r="AV37" s="125"/>
      <c r="AW37" s="125"/>
      <c r="AX37" s="125"/>
      <c r="AY37" s="125"/>
      <c r="AZ37" s="125"/>
      <c r="BA37" s="125"/>
      <c r="BB37" s="27"/>
      <c r="BC37" s="27"/>
      <c r="BD37" s="27"/>
      <c r="BE37" s="27"/>
    </row>
    <row r="38" spans="1:57" x14ac:dyDescent="0.25">
      <c r="A38" s="563" t="s">
        <v>332</v>
      </c>
      <c r="B38" s="1052"/>
      <c r="C38" s="1052"/>
      <c r="D38" s="1052"/>
      <c r="E38" s="1052"/>
      <c r="F38" s="1052"/>
      <c r="G38" s="1052"/>
      <c r="H38" s="1052"/>
      <c r="I38" s="1052"/>
      <c r="J38" s="1052"/>
      <c r="K38" s="1052"/>
      <c r="L38" s="1052"/>
      <c r="M38" s="1052"/>
      <c r="N38" s="1052"/>
      <c r="O38" s="1052"/>
      <c r="P38" s="1052"/>
      <c r="Q38" s="1052"/>
      <c r="R38" s="1052"/>
      <c r="S38" s="1052"/>
      <c r="T38" s="1052"/>
      <c r="U38" s="1052"/>
      <c r="V38" s="1052"/>
      <c r="W38" s="1052"/>
      <c r="X38" s="1052"/>
      <c r="Y38" s="1052"/>
      <c r="Z38" s="1052"/>
      <c r="AA38" s="1052"/>
      <c r="AB38" s="1052"/>
      <c r="AC38" s="1052"/>
      <c r="AD38" s="1052"/>
      <c r="AE38" s="1052"/>
      <c r="AF38" s="1052"/>
      <c r="AG38" s="1052"/>
      <c r="AH38" s="1052"/>
      <c r="AI38" s="1052"/>
      <c r="AJ38" s="1052"/>
      <c r="AK38" s="1052"/>
      <c r="AL38" s="1052"/>
      <c r="AM38" s="1052"/>
      <c r="AN38" s="1052"/>
      <c r="AO38" s="1052"/>
      <c r="AP38" s="27"/>
      <c r="AQ38" s="227"/>
      <c r="AR38" s="224"/>
      <c r="AS38" s="224"/>
      <c r="AT38" s="224"/>
      <c r="AU38" s="224"/>
      <c r="AV38" s="125"/>
      <c r="AW38" s="125"/>
      <c r="AX38" s="125"/>
      <c r="AY38" s="125"/>
      <c r="AZ38" s="125"/>
      <c r="BA38" s="125"/>
      <c r="BB38" s="27"/>
      <c r="BC38" s="27"/>
      <c r="BD38" s="27"/>
      <c r="BE38" s="27"/>
    </row>
    <row r="39" spans="1:57" x14ac:dyDescent="0.25">
      <c r="A39" s="301" t="s">
        <v>560</v>
      </c>
      <c r="B39" s="1052"/>
      <c r="C39" s="1052"/>
      <c r="D39" s="1052"/>
      <c r="E39" s="1052"/>
      <c r="F39" s="1052"/>
      <c r="G39" s="1052"/>
      <c r="H39" s="1052"/>
      <c r="I39" s="1052"/>
      <c r="J39" s="1052"/>
      <c r="K39" s="1052"/>
      <c r="L39" s="1046"/>
      <c r="M39" s="1052"/>
      <c r="N39" s="1096"/>
      <c r="O39" s="1096"/>
      <c r="P39" s="1096"/>
      <c r="Q39" s="1096"/>
      <c r="R39" s="967"/>
      <c r="T39" s="2239">
        <f>'dv7.1'!I46</f>
        <v>0</v>
      </c>
      <c r="U39" s="2239"/>
      <c r="V39" s="2239"/>
      <c r="W39" s="2239"/>
      <c r="X39" s="2239"/>
      <c r="Y39" s="2239"/>
      <c r="Z39" s="2239"/>
      <c r="AA39" s="2239"/>
      <c r="AB39" s="2239"/>
      <c r="AC39" s="2239"/>
      <c r="AD39" s="2239"/>
      <c r="AE39" s="2239"/>
      <c r="AF39" s="1052" t="s">
        <v>201</v>
      </c>
      <c r="AG39" s="1052"/>
      <c r="AH39" s="1052"/>
      <c r="AI39" s="1052"/>
      <c r="AJ39" s="1052"/>
      <c r="AK39" s="1052"/>
      <c r="AL39" s="1052"/>
      <c r="AM39" s="1052"/>
      <c r="AN39" s="1052"/>
      <c r="AO39" s="1052"/>
      <c r="AP39" s="27"/>
      <c r="AQ39" s="224"/>
      <c r="AR39" s="224"/>
      <c r="AS39" s="224"/>
      <c r="AT39" s="224"/>
      <c r="AU39" s="224"/>
      <c r="AV39" s="50"/>
      <c r="AW39" s="125"/>
      <c r="AX39" s="125"/>
      <c r="AY39" s="125"/>
      <c r="AZ39" s="125"/>
      <c r="BA39" s="125"/>
      <c r="BB39" s="27"/>
      <c r="BC39" s="27"/>
      <c r="BD39" s="27"/>
      <c r="BE39" s="27"/>
    </row>
    <row r="40" spans="1:57" ht="6" customHeight="1" x14ac:dyDescent="0.25">
      <c r="A40" s="1052"/>
      <c r="B40" s="1052"/>
      <c r="C40" s="1052"/>
      <c r="D40" s="1052"/>
      <c r="E40" s="1052"/>
      <c r="F40" s="1052"/>
      <c r="G40" s="1052"/>
      <c r="H40" s="1052"/>
      <c r="I40" s="1052"/>
      <c r="J40" s="1052"/>
      <c r="K40" s="1052"/>
      <c r="L40" s="1052"/>
      <c r="M40" s="1052"/>
      <c r="N40" s="1052"/>
      <c r="O40" s="1052"/>
      <c r="P40" s="1052"/>
      <c r="Q40" s="1052"/>
      <c r="R40" s="1052"/>
      <c r="S40" s="1052"/>
      <c r="T40" s="1052"/>
      <c r="U40" s="1052"/>
      <c r="V40" s="1052"/>
      <c r="W40" s="1052"/>
      <c r="X40" s="1052"/>
      <c r="Y40" s="1052"/>
      <c r="Z40" s="1052"/>
      <c r="AA40" s="1052"/>
      <c r="AB40" s="1052"/>
      <c r="AC40" s="1052"/>
      <c r="AD40" s="1052"/>
      <c r="AE40" s="1052"/>
      <c r="AF40" s="1052"/>
      <c r="AG40" s="1052"/>
      <c r="AH40" s="1052"/>
      <c r="AI40" s="1052"/>
      <c r="AJ40" s="1052"/>
      <c r="AK40" s="1052"/>
      <c r="AL40" s="1052"/>
      <c r="AM40" s="1052"/>
      <c r="AN40" s="1052"/>
      <c r="AO40" s="1052"/>
      <c r="AP40" s="50"/>
      <c r="AQ40" s="224"/>
      <c r="AR40" s="224"/>
      <c r="AS40" s="224"/>
      <c r="AT40" s="224"/>
      <c r="AU40" s="224"/>
      <c r="AV40" s="50"/>
      <c r="AW40" s="125"/>
      <c r="AX40" s="125"/>
      <c r="AY40" s="125"/>
      <c r="AZ40" s="125"/>
      <c r="BA40" s="125"/>
      <c r="BB40" s="27"/>
      <c r="BC40" s="27"/>
      <c r="BD40" s="27"/>
      <c r="BE40" s="27"/>
    </row>
    <row r="41" spans="1:57" x14ac:dyDescent="0.25">
      <c r="A41" s="393" t="s">
        <v>227</v>
      </c>
      <c r="B41" s="1052"/>
      <c r="C41" s="1052"/>
      <c r="D41" s="1052"/>
      <c r="E41" s="1052"/>
      <c r="F41" s="1052"/>
      <c r="G41" s="1052"/>
      <c r="H41" s="1052"/>
      <c r="I41" s="1052"/>
      <c r="J41" s="1052"/>
      <c r="K41" s="1052"/>
      <c r="L41" s="1052"/>
      <c r="M41" s="1052"/>
      <c r="N41" s="1052"/>
      <c r="O41" s="1052"/>
      <c r="P41" s="1052"/>
      <c r="Q41" s="1052"/>
      <c r="R41" s="1052"/>
      <c r="S41" s="1052"/>
      <c r="T41" s="1052"/>
      <c r="U41" s="1052"/>
      <c r="V41" s="1052"/>
      <c r="W41" s="1052"/>
      <c r="X41" s="1052"/>
      <c r="Y41" s="1052"/>
      <c r="Z41" s="1052"/>
      <c r="AA41" s="1052"/>
      <c r="AB41" s="1052"/>
      <c r="AC41" s="1052"/>
      <c r="AD41" s="1052"/>
      <c r="AE41" s="1052"/>
      <c r="AF41" s="1052"/>
      <c r="AG41" s="1052"/>
      <c r="AH41" s="1052"/>
      <c r="AI41" s="1052"/>
      <c r="AJ41" s="1052"/>
      <c r="AK41" s="1052"/>
      <c r="AL41" s="1052"/>
      <c r="AM41" s="1052"/>
      <c r="AN41" s="1052"/>
      <c r="AO41" s="1052"/>
      <c r="AP41" s="27"/>
      <c r="AQ41" s="224"/>
      <c r="AR41" s="224"/>
      <c r="AS41" s="224"/>
      <c r="AT41" s="224"/>
      <c r="AU41" s="224"/>
      <c r="AV41" s="125"/>
      <c r="AW41" s="125"/>
      <c r="AX41" s="125"/>
      <c r="AY41" s="125"/>
      <c r="AZ41" s="125"/>
      <c r="BA41" s="125"/>
      <c r="BB41" s="27"/>
      <c r="BC41" s="27"/>
      <c r="BD41" s="27"/>
      <c r="BE41" s="27"/>
    </row>
    <row r="42" spans="1:57" ht="4.6500000000000004" customHeight="1" x14ac:dyDescent="0.25">
      <c r="A42" s="563"/>
      <c r="B42" s="1052"/>
      <c r="C42" s="1052"/>
      <c r="D42" s="1052"/>
      <c r="E42" s="1052"/>
      <c r="F42" s="1052"/>
      <c r="G42" s="1052"/>
      <c r="H42" s="1052"/>
      <c r="I42" s="1052"/>
      <c r="J42" s="1052"/>
      <c r="K42" s="1052"/>
      <c r="L42" s="1052"/>
      <c r="M42" s="1052"/>
      <c r="N42" s="1052"/>
      <c r="O42" s="1052"/>
      <c r="P42" s="1052"/>
      <c r="Q42" s="1052"/>
      <c r="R42" s="1052"/>
      <c r="S42" s="1052"/>
      <c r="T42" s="1052"/>
      <c r="U42" s="1052"/>
      <c r="V42" s="1052"/>
      <c r="W42" s="1052"/>
      <c r="X42" s="1052"/>
      <c r="Y42" s="1052"/>
      <c r="Z42" s="1052"/>
      <c r="AA42" s="1052"/>
      <c r="AB42" s="1052"/>
      <c r="AC42" s="1052"/>
      <c r="AD42" s="1052"/>
      <c r="AE42" s="1052"/>
      <c r="AF42" s="1052"/>
      <c r="AG42" s="1052"/>
      <c r="AH42" s="1052"/>
      <c r="AI42" s="1052"/>
      <c r="AJ42" s="1052"/>
      <c r="AK42" s="1052"/>
      <c r="AL42" s="1052"/>
      <c r="AM42" s="1052"/>
      <c r="AN42" s="1052"/>
      <c r="AO42" s="1052"/>
      <c r="AP42" s="27"/>
      <c r="AQ42" s="224"/>
      <c r="AR42" s="224"/>
      <c r="AS42" s="224"/>
      <c r="AT42" s="224"/>
      <c r="AU42" s="224"/>
      <c r="AV42" s="125"/>
      <c r="AW42" s="125"/>
      <c r="AX42" s="125"/>
      <c r="AY42" s="125"/>
      <c r="AZ42" s="125"/>
      <c r="BA42" s="125"/>
      <c r="BB42" s="27"/>
      <c r="BC42" s="27"/>
      <c r="BD42" s="27"/>
      <c r="BE42" s="27"/>
    </row>
    <row r="43" spans="1:57" x14ac:dyDescent="0.25">
      <c r="A43" s="563" t="s">
        <v>590</v>
      </c>
      <c r="B43" s="1052"/>
      <c r="C43" s="1052"/>
      <c r="D43" s="1052"/>
      <c r="E43" s="1052"/>
      <c r="F43" s="1052"/>
      <c r="G43" s="1052"/>
      <c r="H43" s="1052"/>
      <c r="I43" s="1052"/>
      <c r="J43" s="1052"/>
      <c r="K43" s="1052"/>
      <c r="L43" s="1052"/>
      <c r="M43" s="1052"/>
      <c r="N43" s="1052"/>
      <c r="O43" s="1052"/>
      <c r="P43" s="1052"/>
      <c r="Q43" s="1052"/>
      <c r="R43" s="967"/>
      <c r="T43" s="2226">
        <f>'dv7.1'!AC14</f>
        <v>0</v>
      </c>
      <c r="U43" s="2226"/>
      <c r="V43" s="2226"/>
      <c r="W43" s="2226"/>
      <c r="X43" s="2226"/>
      <c r="Y43" s="2226"/>
      <c r="Z43" s="2226"/>
      <c r="AA43" s="2226"/>
      <c r="AB43" s="2226"/>
      <c r="AC43" s="2226"/>
      <c r="AD43" s="2226"/>
      <c r="AE43" s="2226"/>
      <c r="AF43" s="2226"/>
      <c r="AG43" s="2226"/>
      <c r="AH43" s="2226"/>
      <c r="AI43" s="2226"/>
      <c r="AJ43" s="2226"/>
      <c r="AK43" s="1052"/>
      <c r="AL43" s="1052"/>
      <c r="AM43" s="1052"/>
      <c r="AN43" s="1052"/>
      <c r="AO43" s="1052"/>
      <c r="AP43" s="27"/>
      <c r="AQ43" s="224"/>
      <c r="AR43" s="224"/>
      <c r="AS43" s="224"/>
      <c r="AT43" s="224"/>
      <c r="AU43" s="224"/>
      <c r="AV43" s="125"/>
      <c r="AW43" s="125"/>
      <c r="AX43" s="125"/>
      <c r="AY43" s="125"/>
      <c r="AZ43" s="125"/>
      <c r="BA43" s="125"/>
      <c r="BB43" s="27"/>
      <c r="BC43" s="27"/>
      <c r="BD43" s="27"/>
      <c r="BE43" s="27"/>
    </row>
    <row r="44" spans="1:57" ht="4.6500000000000004" customHeight="1" x14ac:dyDescent="0.25">
      <c r="A44" s="563"/>
      <c r="B44" s="1052"/>
      <c r="C44" s="1052"/>
      <c r="D44" s="1052"/>
      <c r="E44" s="1052"/>
      <c r="F44" s="1052"/>
      <c r="G44" s="1052"/>
      <c r="H44" s="1052"/>
      <c r="I44" s="1052"/>
      <c r="J44" s="1052"/>
      <c r="K44" s="1052"/>
      <c r="L44" s="1052"/>
      <c r="M44" s="1052"/>
      <c r="N44" s="1052"/>
      <c r="O44" s="1052"/>
      <c r="P44" s="1052"/>
      <c r="Q44" s="1052"/>
      <c r="R44" s="1052"/>
      <c r="S44" s="1052"/>
      <c r="T44" s="1052"/>
      <c r="U44" s="1052"/>
      <c r="V44" s="1052"/>
      <c r="W44" s="1052"/>
      <c r="X44" s="1052"/>
      <c r="Y44" s="1052"/>
      <c r="Z44" s="1052"/>
      <c r="AA44" s="1052"/>
      <c r="AB44" s="1052"/>
      <c r="AC44" s="1052"/>
      <c r="AD44" s="1052"/>
      <c r="AE44" s="1052"/>
      <c r="AF44" s="1052"/>
      <c r="AG44" s="1052"/>
      <c r="AH44" s="1052"/>
      <c r="AI44" s="1052"/>
      <c r="AJ44" s="1052"/>
      <c r="AK44" s="1052"/>
      <c r="AL44" s="1052"/>
      <c r="AM44" s="1052"/>
      <c r="AN44" s="1052"/>
      <c r="AO44" s="1052"/>
      <c r="AP44" s="27"/>
      <c r="AQ44" s="224"/>
      <c r="AR44" s="224"/>
      <c r="AS44" s="224"/>
      <c r="AT44" s="224"/>
      <c r="AU44" s="224"/>
      <c r="AV44" s="125"/>
      <c r="AW44" s="125"/>
      <c r="AX44" s="125"/>
      <c r="AY44" s="125"/>
      <c r="AZ44" s="125"/>
      <c r="BA44" s="125"/>
      <c r="BB44" s="27"/>
      <c r="BC44" s="27"/>
      <c r="BD44" s="27"/>
      <c r="BE44" s="27"/>
    </row>
    <row r="45" spans="1:57" x14ac:dyDescent="0.25">
      <c r="A45" s="1094" t="s">
        <v>712</v>
      </c>
      <c r="B45" s="1052"/>
      <c r="C45" s="1052"/>
      <c r="D45" s="1052"/>
      <c r="E45" s="1052"/>
      <c r="F45" s="1052"/>
      <c r="G45" s="1052"/>
      <c r="H45" s="1052"/>
      <c r="I45" s="1052"/>
      <c r="J45" s="1052"/>
      <c r="K45" s="1052"/>
      <c r="L45" s="1052"/>
      <c r="M45" s="1052"/>
      <c r="N45" s="1052"/>
      <c r="O45" s="1052"/>
      <c r="P45" s="1052"/>
      <c r="Q45" s="1052"/>
      <c r="R45" s="1052"/>
      <c r="S45" s="1052"/>
      <c r="T45" s="1052"/>
      <c r="U45" s="1052"/>
      <c r="V45" s="1052"/>
      <c r="W45" s="1052"/>
      <c r="X45" s="1052"/>
      <c r="Y45" s="1052"/>
      <c r="Z45" s="1052"/>
      <c r="AA45" s="1052"/>
      <c r="AB45" s="1052"/>
      <c r="AC45" s="1052"/>
      <c r="AD45" s="967"/>
      <c r="AE45" s="2229">
        <f>'dv7.1'!AI15</f>
        <v>50</v>
      </c>
      <c r="AF45" s="2229"/>
      <c r="AG45" s="2229"/>
      <c r="AH45" s="2229"/>
      <c r="AJ45" s="1164" t="s">
        <v>333</v>
      </c>
      <c r="AK45" s="1046"/>
      <c r="AL45" s="1046"/>
      <c r="AM45" s="1046"/>
      <c r="AN45" s="1046"/>
      <c r="AP45" s="27"/>
      <c r="AQ45" s="227"/>
      <c r="AR45" s="227"/>
      <c r="AS45" s="227"/>
      <c r="AT45" s="227"/>
      <c r="AU45" s="227"/>
      <c r="AV45" s="50"/>
      <c r="AW45" s="50"/>
      <c r="AX45" s="50"/>
      <c r="AY45" s="50"/>
      <c r="AZ45" s="50"/>
      <c r="BA45" s="50"/>
      <c r="BB45" s="27"/>
      <c r="BC45" s="27"/>
      <c r="BD45" s="27"/>
      <c r="BE45" s="27"/>
    </row>
    <row r="46" spans="1:57" hidden="1" x14ac:dyDescent="0.25">
      <c r="A46" s="563"/>
      <c r="B46" s="1052"/>
      <c r="C46" s="1052"/>
      <c r="D46" s="1052"/>
      <c r="E46" s="1052"/>
      <c r="F46" s="1052"/>
      <c r="G46" s="1052"/>
      <c r="H46" s="1052"/>
      <c r="I46" s="1052"/>
      <c r="J46" s="1052"/>
      <c r="K46" s="1052"/>
      <c r="L46" s="1052"/>
      <c r="M46" s="1052"/>
      <c r="N46" s="1052"/>
      <c r="O46" s="1052"/>
      <c r="P46" s="1052"/>
      <c r="Q46" s="1052"/>
      <c r="R46" s="1052"/>
      <c r="S46" s="1052"/>
      <c r="T46" s="1052"/>
      <c r="U46" s="1052"/>
      <c r="V46" s="1052"/>
      <c r="W46" s="1052"/>
      <c r="X46" s="1052"/>
      <c r="Y46" s="1052"/>
      <c r="Z46" s="1052"/>
      <c r="AA46" s="1052"/>
      <c r="AB46" s="1052"/>
      <c r="AC46" s="1052"/>
      <c r="AD46" s="1052"/>
      <c r="AE46" s="1052"/>
      <c r="AF46" s="1052"/>
      <c r="AG46" s="1052"/>
      <c r="AH46" s="1052"/>
      <c r="AI46" s="1052"/>
      <c r="AJ46" s="1052"/>
      <c r="AK46" s="1052"/>
      <c r="AL46" s="1052"/>
      <c r="AM46" s="1052"/>
      <c r="AN46" s="1052"/>
      <c r="AO46" s="1052"/>
      <c r="AP46" s="27"/>
      <c r="AQ46" s="227"/>
      <c r="AR46" s="227"/>
      <c r="AS46" s="227"/>
      <c r="AT46" s="227"/>
      <c r="AU46" s="227"/>
      <c r="AV46" s="50"/>
      <c r="AW46" s="50"/>
      <c r="AX46" s="50"/>
      <c r="AY46" s="50"/>
      <c r="AZ46" s="50"/>
      <c r="BA46" s="50"/>
      <c r="BB46" s="27"/>
      <c r="BC46" s="27"/>
      <c r="BD46" s="27"/>
      <c r="BE46" s="27"/>
    </row>
    <row r="47" spans="1:57" ht="6" customHeight="1" x14ac:dyDescent="0.25">
      <c r="A47" s="563"/>
      <c r="B47" s="1052"/>
      <c r="C47" s="1052"/>
      <c r="D47" s="1052"/>
      <c r="E47" s="1052"/>
      <c r="F47" s="1052"/>
      <c r="G47" s="1052"/>
      <c r="H47" s="1052"/>
      <c r="I47" s="1052"/>
      <c r="J47" s="1052"/>
      <c r="K47" s="1052"/>
      <c r="L47" s="1052"/>
      <c r="M47" s="1052"/>
      <c r="N47" s="1052"/>
      <c r="O47" s="1052"/>
      <c r="P47" s="1052"/>
      <c r="Q47" s="1052"/>
      <c r="R47" s="1052"/>
      <c r="S47" s="1052"/>
      <c r="T47" s="1052"/>
      <c r="U47" s="1052"/>
      <c r="V47" s="1052"/>
      <c r="W47" s="1052"/>
      <c r="X47" s="1052"/>
      <c r="Y47" s="1052"/>
      <c r="Z47" s="1052"/>
      <c r="AA47" s="1052"/>
      <c r="AB47" s="1052"/>
      <c r="AC47" s="1052"/>
      <c r="AD47" s="1052"/>
      <c r="AE47" s="1052"/>
      <c r="AF47" s="1052"/>
      <c r="AG47" s="1052"/>
      <c r="AH47" s="1052"/>
      <c r="AI47" s="1052"/>
      <c r="AJ47" s="1052"/>
      <c r="AK47" s="1052"/>
      <c r="AL47" s="1052"/>
      <c r="AM47" s="1052"/>
      <c r="AN47" s="1052"/>
      <c r="AO47" s="1052"/>
      <c r="AP47" s="27"/>
      <c r="AQ47" s="227"/>
      <c r="AR47" s="227"/>
      <c r="AS47" s="227"/>
      <c r="AT47" s="227"/>
      <c r="AU47" s="227"/>
      <c r="AV47" s="50"/>
      <c r="AW47" s="50"/>
      <c r="AX47" s="50"/>
      <c r="AY47" s="50"/>
      <c r="AZ47" s="50"/>
      <c r="BA47" s="50"/>
      <c r="BB47" s="27"/>
      <c r="BC47" s="27"/>
      <c r="BD47" s="27"/>
      <c r="BE47" s="27"/>
    </row>
    <row r="48" spans="1:57" x14ac:dyDescent="0.25">
      <c r="A48" s="778" t="s">
        <v>68</v>
      </c>
      <c r="B48" s="778"/>
      <c r="C48" s="778"/>
      <c r="D48" s="778"/>
      <c r="E48" s="778"/>
      <c r="F48" s="778"/>
      <c r="G48" s="778"/>
      <c r="H48" s="778"/>
      <c r="I48" s="778"/>
      <c r="J48" s="778"/>
      <c r="K48" s="778"/>
      <c r="L48" s="778"/>
      <c r="M48" s="778"/>
      <c r="N48" s="778"/>
      <c r="O48" s="778"/>
      <c r="P48" s="778"/>
      <c r="Q48" s="778"/>
      <c r="R48" s="778"/>
      <c r="S48" s="778"/>
      <c r="T48" s="778"/>
      <c r="U48" s="778"/>
      <c r="V48" s="778"/>
      <c r="W48" s="778"/>
      <c r="X48" s="778"/>
      <c r="Y48" s="778"/>
      <c r="Z48" s="778"/>
      <c r="AA48" s="778"/>
      <c r="AB48" s="778"/>
      <c r="AC48" s="778"/>
      <c r="AD48" s="778"/>
      <c r="AE48" s="778"/>
      <c r="AF48" s="2226"/>
      <c r="AG48" s="2226"/>
      <c r="AH48" s="2226"/>
      <c r="AI48" s="2226"/>
      <c r="AJ48" s="2226"/>
      <c r="AK48" s="2226"/>
      <c r="AL48" s="2226"/>
      <c r="AM48" s="2226"/>
      <c r="AN48" s="2226"/>
      <c r="AO48" s="1476" t="s">
        <v>42</v>
      </c>
      <c r="AP48" s="27"/>
      <c r="AQ48" s="600"/>
      <c r="AR48" s="227"/>
      <c r="AS48" s="227"/>
      <c r="AT48" s="227"/>
      <c r="AU48" s="227"/>
      <c r="AV48" s="50"/>
      <c r="AW48" s="50"/>
      <c r="AX48" s="50"/>
      <c r="AY48" s="50"/>
      <c r="AZ48" s="50"/>
      <c r="BA48" s="50"/>
      <c r="BB48" s="27"/>
      <c r="BC48" s="27"/>
      <c r="BD48" s="27"/>
      <c r="BE48" s="27"/>
    </row>
    <row r="49" spans="1:57" ht="6" customHeight="1" x14ac:dyDescent="0.25">
      <c r="A49" s="563"/>
      <c r="B49" s="967"/>
      <c r="C49" s="967"/>
      <c r="D49" s="967"/>
      <c r="E49" s="967"/>
      <c r="F49" s="967"/>
      <c r="G49" s="967"/>
      <c r="H49" s="967"/>
      <c r="I49" s="967"/>
      <c r="J49" s="967"/>
      <c r="K49" s="967"/>
      <c r="L49" s="967"/>
      <c r="M49" s="967"/>
      <c r="N49" s="967"/>
      <c r="O49" s="967"/>
      <c r="P49" s="967"/>
      <c r="Q49" s="967"/>
      <c r="R49" s="967"/>
      <c r="S49" s="967"/>
      <c r="T49" s="967"/>
      <c r="U49" s="967"/>
      <c r="V49" s="967"/>
      <c r="W49" s="967"/>
      <c r="X49" s="967"/>
      <c r="Y49" s="967"/>
      <c r="Z49" s="967"/>
      <c r="AA49" s="967"/>
      <c r="AB49" s="967"/>
      <c r="AC49" s="967"/>
      <c r="AD49" s="967"/>
      <c r="AE49" s="967"/>
      <c r="AF49" s="967"/>
      <c r="AG49" s="967"/>
      <c r="AH49" s="967"/>
      <c r="AI49" s="967"/>
      <c r="AJ49" s="967"/>
      <c r="AK49" s="967"/>
      <c r="AL49" s="967"/>
      <c r="AM49" s="967"/>
      <c r="AN49" s="967"/>
      <c r="AO49" s="967"/>
      <c r="AP49" s="27"/>
      <c r="AQ49" s="227"/>
      <c r="AR49" s="227"/>
      <c r="AS49" s="227"/>
      <c r="AT49" s="227"/>
      <c r="AU49" s="227"/>
      <c r="AV49" s="50"/>
      <c r="AW49" s="50"/>
      <c r="AX49" s="50"/>
      <c r="AY49" s="50"/>
      <c r="AZ49" s="50"/>
      <c r="BA49" s="50"/>
      <c r="BB49" s="27"/>
      <c r="BC49" s="27"/>
      <c r="BD49" s="27"/>
      <c r="BE49" s="27"/>
    </row>
    <row r="50" spans="1:57" x14ac:dyDescent="0.25">
      <c r="A50" s="563" t="s">
        <v>660</v>
      </c>
      <c r="B50" s="967"/>
      <c r="C50" s="967"/>
      <c r="D50" s="967"/>
      <c r="E50" s="967"/>
      <c r="F50" s="967"/>
      <c r="G50" s="967"/>
      <c r="H50" s="967"/>
      <c r="I50" s="967"/>
      <c r="J50" s="967"/>
      <c r="K50" s="967"/>
      <c r="L50" s="967"/>
      <c r="M50" s="967"/>
      <c r="N50" s="967"/>
      <c r="O50" s="967"/>
      <c r="P50" s="967"/>
      <c r="Q50" s="967"/>
      <c r="S50" s="2226"/>
      <c r="T50" s="2226"/>
      <c r="U50" s="2226"/>
      <c r="V50" s="2226"/>
      <c r="W50" s="2226"/>
      <c r="X50" s="2226"/>
      <c r="Y50" s="2226"/>
      <c r="Z50" s="2226"/>
      <c r="AA50" s="2226"/>
      <c r="AB50" s="2226"/>
      <c r="AC50" s="2226"/>
      <c r="AD50" s="2226"/>
      <c r="AE50" s="2226"/>
      <c r="AF50" s="2226"/>
      <c r="AG50" s="2226"/>
      <c r="AH50" s="2226"/>
      <c r="AI50" s="2226"/>
      <c r="AJ50" s="2226"/>
      <c r="AK50" s="2226"/>
      <c r="AL50" s="2226"/>
      <c r="AM50" s="2226"/>
      <c r="AN50" s="2226"/>
      <c r="AO50" s="2226"/>
      <c r="AP50" s="27"/>
      <c r="AQ50" s="563"/>
      <c r="AR50" s="1428"/>
      <c r="AS50" s="1429"/>
      <c r="AT50" s="1432"/>
      <c r="AU50" s="227"/>
      <c r="AV50" s="50"/>
      <c r="AW50" s="50"/>
      <c r="AX50" s="50"/>
      <c r="AY50" s="50"/>
      <c r="AZ50" s="50"/>
      <c r="BA50" s="50"/>
      <c r="BB50" s="27"/>
      <c r="BC50" s="27"/>
      <c r="BD50" s="27"/>
      <c r="BE50" s="27"/>
    </row>
    <row r="51" spans="1:57" ht="6" customHeight="1" x14ac:dyDescent="0.25">
      <c r="A51" s="563"/>
      <c r="B51" s="967"/>
      <c r="C51" s="967"/>
      <c r="D51" s="967"/>
      <c r="E51" s="967"/>
      <c r="F51" s="967"/>
      <c r="G51" s="967"/>
      <c r="H51" s="967"/>
      <c r="I51" s="967"/>
      <c r="J51" s="967"/>
      <c r="K51" s="967"/>
      <c r="L51" s="967"/>
      <c r="M51" s="967"/>
      <c r="N51" s="967"/>
      <c r="O51" s="967"/>
      <c r="P51" s="967"/>
      <c r="Q51" s="967"/>
      <c r="R51" s="967"/>
      <c r="S51" s="967"/>
      <c r="T51" s="967"/>
      <c r="U51" s="967"/>
      <c r="V51" s="967"/>
      <c r="W51" s="967"/>
      <c r="X51" s="967"/>
      <c r="Y51" s="967"/>
      <c r="Z51" s="967"/>
      <c r="AA51" s="967"/>
      <c r="AB51" s="967"/>
      <c r="AC51" s="967"/>
      <c r="AD51" s="967"/>
      <c r="AE51" s="967"/>
      <c r="AF51" s="967"/>
      <c r="AG51" s="967"/>
      <c r="AH51" s="967"/>
      <c r="AI51" s="967"/>
      <c r="AJ51" s="967"/>
      <c r="AK51" s="967"/>
      <c r="AL51" s="967"/>
      <c r="AM51" s="967"/>
      <c r="AN51" s="967"/>
      <c r="AO51" s="967"/>
      <c r="AP51" s="27"/>
      <c r="AQ51" s="269"/>
      <c r="AR51" s="1427"/>
      <c r="AS51" s="1427"/>
      <c r="AT51" s="301"/>
      <c r="AU51" s="227"/>
      <c r="AV51" s="50"/>
      <c r="AW51" s="50"/>
      <c r="AX51" s="50"/>
      <c r="AY51" s="50"/>
      <c r="AZ51" s="50"/>
      <c r="BA51" s="50"/>
      <c r="BB51" s="27"/>
      <c r="BC51" s="27"/>
      <c r="BD51" s="27"/>
      <c r="BE51" s="27"/>
    </row>
    <row r="52" spans="1:57" x14ac:dyDescent="0.25">
      <c r="A52" s="563" t="s">
        <v>69</v>
      </c>
      <c r="B52" s="967"/>
      <c r="C52" s="967"/>
      <c r="D52" s="2214">
        <f>MAX(S50-T43,0)</f>
        <v>0</v>
      </c>
      <c r="E52" s="2214"/>
      <c r="F52" s="2214"/>
      <c r="G52" s="2214"/>
      <c r="H52" s="2214"/>
      <c r="I52" s="2214"/>
      <c r="J52" s="2214"/>
      <c r="K52" s="2214"/>
      <c r="L52" s="1254" t="s">
        <v>334</v>
      </c>
      <c r="M52" s="967"/>
      <c r="N52" s="967"/>
      <c r="O52" s="967"/>
      <c r="P52" s="967"/>
      <c r="Q52" s="967"/>
      <c r="R52" s="967"/>
      <c r="S52" s="967"/>
      <c r="T52" s="967"/>
      <c r="U52" s="967"/>
      <c r="V52" s="967"/>
      <c r="W52" s="967"/>
      <c r="X52" s="967"/>
      <c r="Y52" s="967"/>
      <c r="Z52" s="967"/>
      <c r="AA52" s="967"/>
      <c r="AB52" s="967"/>
      <c r="AC52" s="967"/>
      <c r="AD52" s="967"/>
      <c r="AE52" s="967"/>
      <c r="AF52" s="967"/>
      <c r="AG52" s="967"/>
      <c r="AH52" s="967"/>
      <c r="AI52" s="967"/>
      <c r="AJ52" s="967"/>
      <c r="AK52" s="967"/>
      <c r="AL52" s="967"/>
      <c r="AM52" s="967"/>
      <c r="AN52" s="967"/>
      <c r="AO52" s="967"/>
      <c r="AP52" s="27"/>
      <c r="AQ52" s="563"/>
      <c r="AR52" s="269"/>
      <c r="AS52" s="269"/>
      <c r="AT52" s="1432"/>
      <c r="AV52" s="50"/>
      <c r="AW52" s="50"/>
      <c r="AX52" s="50"/>
      <c r="AY52" s="50"/>
      <c r="AZ52" s="50"/>
      <c r="BA52" s="50"/>
      <c r="BB52" s="27"/>
      <c r="BC52" s="27"/>
      <c r="BD52" s="27"/>
      <c r="BE52" s="27"/>
    </row>
    <row r="53" spans="1:57" ht="9.75" customHeight="1" x14ac:dyDescent="0.25">
      <c r="A53" s="967"/>
      <c r="B53" s="967"/>
      <c r="C53" s="967"/>
      <c r="D53" s="967"/>
      <c r="E53" s="967"/>
      <c r="F53" s="967"/>
      <c r="G53" s="967"/>
      <c r="H53" s="967"/>
      <c r="I53" s="967"/>
      <c r="J53" s="967"/>
      <c r="K53" s="967"/>
      <c r="L53" s="967"/>
      <c r="M53" s="967"/>
      <c r="N53" s="967"/>
      <c r="O53" s="967"/>
      <c r="P53" s="967"/>
      <c r="Q53" s="967"/>
      <c r="R53" s="967"/>
      <c r="S53" s="967"/>
      <c r="T53" s="967"/>
      <c r="U53" s="967"/>
      <c r="V53" s="967"/>
      <c r="W53" s="967"/>
      <c r="X53" s="967"/>
      <c r="Y53" s="967"/>
      <c r="Z53" s="967"/>
      <c r="AA53" s="967"/>
      <c r="AB53" s="967"/>
      <c r="AC53" s="967"/>
      <c r="AD53" s="967"/>
      <c r="AE53" s="967"/>
      <c r="AF53" s="967"/>
      <c r="AG53" s="967"/>
      <c r="AH53" s="967"/>
      <c r="AI53" s="967"/>
      <c r="AJ53" s="967"/>
      <c r="AK53" s="967"/>
      <c r="AL53" s="967"/>
      <c r="AM53" s="967"/>
      <c r="AN53" s="967"/>
      <c r="AO53" s="967"/>
      <c r="AP53" s="27"/>
      <c r="AQ53" s="269"/>
      <c r="AR53" s="301"/>
      <c r="AS53" s="563"/>
      <c r="AT53" s="1432"/>
      <c r="AU53" s="1431"/>
      <c r="AV53" s="301"/>
      <c r="AW53" s="301"/>
      <c r="AX53" s="50"/>
      <c r="AY53" s="50"/>
      <c r="AZ53" s="50"/>
      <c r="BA53" s="50"/>
      <c r="BB53" s="27"/>
      <c r="BC53" s="27"/>
      <c r="BD53" s="27"/>
      <c r="BE53" s="27"/>
    </row>
    <row r="54" spans="1:57" ht="12.75" customHeight="1" x14ac:dyDescent="0.25">
      <c r="A54" s="393" t="s">
        <v>335</v>
      </c>
      <c r="B54" s="967"/>
      <c r="C54" s="967"/>
      <c r="D54" s="967"/>
      <c r="E54" s="967"/>
      <c r="F54" s="967"/>
      <c r="G54" s="967"/>
      <c r="H54" s="967"/>
      <c r="I54" s="967"/>
      <c r="J54" s="967"/>
      <c r="K54" s="967"/>
      <c r="L54" s="967"/>
      <c r="M54" s="967"/>
      <c r="N54" s="967"/>
      <c r="O54" s="967"/>
      <c r="P54" s="967"/>
      <c r="Q54" s="967"/>
      <c r="R54" s="967"/>
      <c r="S54" s="967"/>
      <c r="T54" s="967"/>
      <c r="U54" s="967"/>
      <c r="V54" s="967"/>
      <c r="W54" s="967"/>
      <c r="X54" s="967"/>
      <c r="Y54" s="967"/>
      <c r="Z54" s="967"/>
      <c r="AA54" s="967"/>
      <c r="AB54" s="967"/>
      <c r="AC54" s="967"/>
      <c r="AD54" s="967"/>
      <c r="AE54" s="967"/>
      <c r="AF54" s="967"/>
      <c r="AG54" s="967"/>
      <c r="AH54" s="967"/>
      <c r="AI54" s="967"/>
      <c r="AJ54" s="967"/>
      <c r="AK54" s="967"/>
      <c r="AL54" s="967"/>
      <c r="AM54" s="967"/>
      <c r="AN54" s="967"/>
      <c r="AO54" s="967"/>
      <c r="AP54" s="27"/>
      <c r="AQ54" s="2211" t="s">
        <v>754</v>
      </c>
      <c r="AR54" s="2211"/>
      <c r="AS54" s="2211"/>
      <c r="AT54" s="1443"/>
      <c r="AU54" s="1443"/>
      <c r="AV54" s="301"/>
      <c r="AW54" s="301"/>
      <c r="AX54" s="50"/>
      <c r="AY54" s="50"/>
      <c r="AZ54" s="50"/>
      <c r="BA54" s="50"/>
      <c r="BB54" s="27"/>
      <c r="BC54" s="27"/>
      <c r="BD54" s="27"/>
      <c r="BE54" s="27"/>
    </row>
    <row r="55" spans="1:57" x14ac:dyDescent="0.25">
      <c r="A55" s="2230">
        <f>'dv7.1'!AI15</f>
        <v>50</v>
      </c>
      <c r="B55" s="2230"/>
      <c r="C55" s="2230"/>
      <c r="D55" s="2230"/>
      <c r="E55" s="2230"/>
      <c r="F55" s="2230"/>
      <c r="G55" s="2230"/>
      <c r="H55" s="2230"/>
      <c r="I55" s="2230"/>
      <c r="J55" s="2230"/>
      <c r="K55" s="2230"/>
      <c r="L55" s="2230"/>
      <c r="M55" s="967" t="s">
        <v>25</v>
      </c>
      <c r="N55" s="2214">
        <f>'calculs pénalités DV 7bis.1'!X28</f>
        <v>0</v>
      </c>
      <c r="O55" s="2214"/>
      <c r="P55" s="2214"/>
      <c r="Q55" s="2214"/>
      <c r="R55" s="2214"/>
      <c r="S55" s="2214"/>
      <c r="T55" s="2214"/>
      <c r="U55" s="2214"/>
      <c r="V55" s="2214"/>
      <c r="W55" s="2214"/>
      <c r="X55" s="2214"/>
      <c r="Y55" s="2214"/>
      <c r="Z55" s="967" t="s">
        <v>70</v>
      </c>
      <c r="AA55" s="967"/>
      <c r="AB55" s="967"/>
      <c r="AC55" s="2240">
        <f>A55*N55</f>
        <v>0</v>
      </c>
      <c r="AD55" s="2240"/>
      <c r="AE55" s="2240"/>
      <c r="AF55" s="2240"/>
      <c r="AG55" s="2240"/>
      <c r="AH55" s="2240"/>
      <c r="AI55" s="2240"/>
      <c r="AJ55" s="2240"/>
      <c r="AK55" s="2240"/>
      <c r="AL55" s="2240"/>
      <c r="AP55" s="50"/>
      <c r="AQ55" s="2211"/>
      <c r="AR55" s="2211"/>
      <c r="AS55" s="2211"/>
      <c r="AT55" s="1443"/>
      <c r="AU55" s="1443"/>
      <c r="AV55" s="301"/>
      <c r="AW55" s="301"/>
      <c r="AX55" s="50"/>
      <c r="AY55" s="50"/>
      <c r="AZ55" s="50"/>
      <c r="BA55" s="50"/>
      <c r="BB55" s="27"/>
      <c r="BC55" s="27"/>
      <c r="BD55" s="27"/>
      <c r="BE55" s="27"/>
    </row>
    <row r="56" spans="1:57" ht="4.6500000000000004" customHeight="1" x14ac:dyDescent="0.25">
      <c r="AP56" s="50"/>
      <c r="AQ56" s="2211"/>
      <c r="AR56" s="2211"/>
      <c r="AS56" s="2211"/>
      <c r="AT56" s="301"/>
      <c r="AU56" s="301"/>
      <c r="AV56" s="301"/>
      <c r="AW56" s="301"/>
      <c r="AX56" s="50"/>
      <c r="AY56" s="50"/>
      <c r="AZ56" s="50"/>
      <c r="BA56" s="50"/>
      <c r="BB56" s="27"/>
      <c r="BC56" s="27"/>
      <c r="BD56" s="27"/>
      <c r="BE56" s="27"/>
    </row>
    <row r="57" spans="1:57" x14ac:dyDescent="0.25">
      <c r="A57" s="393" t="s">
        <v>336</v>
      </c>
      <c r="AP57" s="27"/>
      <c r="AQ57" s="2211"/>
      <c r="AR57" s="2211"/>
      <c r="AS57" s="2211"/>
      <c r="AT57" s="227"/>
      <c r="AV57" s="301"/>
      <c r="AW57" s="301"/>
      <c r="AX57" s="50"/>
      <c r="AY57" s="50"/>
      <c r="AZ57" s="50"/>
      <c r="BA57" s="50"/>
      <c r="BB57" s="27"/>
      <c r="BC57" s="27"/>
      <c r="BD57" s="27"/>
      <c r="BE57" s="27"/>
    </row>
    <row r="58" spans="1:57" ht="3.75" customHeight="1" x14ac:dyDescent="0.25">
      <c r="A58" s="52"/>
      <c r="AP58" s="27"/>
      <c r="AQ58" s="227"/>
      <c r="AR58" s="227"/>
      <c r="AS58" s="227"/>
      <c r="AT58" s="227"/>
      <c r="AU58" s="301"/>
      <c r="AV58" s="301"/>
      <c r="AW58" s="301"/>
      <c r="AX58" s="50"/>
      <c r="AY58" s="50"/>
      <c r="AZ58" s="50"/>
      <c r="BA58" s="50"/>
      <c r="BB58" s="27"/>
      <c r="BC58" s="27"/>
      <c r="BD58" s="27"/>
      <c r="BE58" s="27"/>
    </row>
    <row r="59" spans="1:57" ht="14.1" customHeight="1" x14ac:dyDescent="0.25">
      <c r="A59" s="52" t="s">
        <v>337</v>
      </c>
      <c r="L59" s="2218">
        <f>'dv7.1'!C19</f>
        <v>0</v>
      </c>
      <c r="M59" s="2218"/>
      <c r="N59" s="2218"/>
      <c r="O59" s="2218"/>
      <c r="P59" s="2218"/>
      <c r="Q59" s="2218"/>
      <c r="R59" s="2218"/>
      <c r="S59" s="2218"/>
      <c r="T59" s="1175"/>
      <c r="U59" s="933" t="s">
        <v>338</v>
      </c>
      <c r="W59" s="933"/>
      <c r="X59" s="933"/>
      <c r="Y59" s="933"/>
      <c r="Z59" s="933"/>
      <c r="AA59" s="933"/>
      <c r="AB59" s="933"/>
      <c r="AC59" s="933"/>
      <c r="AD59" s="933"/>
      <c r="AE59" s="933"/>
      <c r="AF59" s="397" t="s">
        <v>62</v>
      </c>
      <c r="AG59" s="2218">
        <f>(L59*données!F28)</f>
        <v>0</v>
      </c>
      <c r="AH59" s="2218"/>
      <c r="AI59" s="2218"/>
      <c r="AJ59" s="2218"/>
      <c r="AK59" s="2218"/>
      <c r="AL59" s="2218"/>
      <c r="AM59" s="2218"/>
      <c r="AP59" s="563"/>
      <c r="AQ59" s="600"/>
      <c r="AR59" s="227"/>
      <c r="AS59" s="227"/>
      <c r="AV59" s="301"/>
      <c r="AW59" s="301"/>
      <c r="AX59" s="50"/>
      <c r="AY59" s="50"/>
      <c r="AZ59" s="50"/>
      <c r="BA59" s="50"/>
      <c r="BB59" s="27"/>
      <c r="BC59" s="27"/>
      <c r="BD59" s="27"/>
      <c r="BE59" s="27"/>
    </row>
    <row r="60" spans="1:57" ht="14.1" customHeight="1" x14ac:dyDescent="0.25">
      <c r="A60" s="52" t="s">
        <v>22</v>
      </c>
      <c r="K60" s="420" t="s">
        <v>112</v>
      </c>
      <c r="L60" s="2219">
        <v>0</v>
      </c>
      <c r="M60" s="2219"/>
      <c r="N60" s="2219"/>
      <c r="O60" s="2219"/>
      <c r="P60" s="2219"/>
      <c r="Q60" s="2219"/>
      <c r="R60" s="2219"/>
      <c r="S60" s="2219"/>
      <c r="T60" s="1176"/>
      <c r="U60" s="2231" t="s">
        <v>340</v>
      </c>
      <c r="V60" s="2231"/>
      <c r="W60" s="2231"/>
      <c r="X60" s="2231"/>
      <c r="Y60" s="2231"/>
      <c r="Z60" s="2231"/>
      <c r="AA60" s="2231"/>
      <c r="AB60" s="2231"/>
      <c r="AC60" s="2231"/>
      <c r="AD60" s="2231"/>
      <c r="AE60" s="2231"/>
      <c r="AF60" s="394" t="s">
        <v>112</v>
      </c>
      <c r="AG60" s="2219"/>
      <c r="AH60" s="2219"/>
      <c r="AI60" s="2219"/>
      <c r="AJ60" s="2219"/>
      <c r="AK60" s="2219"/>
      <c r="AL60" s="2219"/>
      <c r="AM60" s="2219"/>
      <c r="AP60" s="27"/>
      <c r="AQ60" s="563"/>
      <c r="AR60" s="1428"/>
      <c r="AS60" s="1429"/>
      <c r="AT60" s="1432"/>
      <c r="AU60" s="301"/>
      <c r="AV60" s="301"/>
      <c r="AW60" s="301"/>
      <c r="AX60" s="50"/>
      <c r="AY60" s="50"/>
      <c r="AZ60" s="50"/>
      <c r="BA60" s="50"/>
      <c r="BB60" s="27"/>
      <c r="BC60" s="27"/>
      <c r="BD60" s="27"/>
      <c r="BE60" s="27"/>
    </row>
    <row r="61" spans="1:57" ht="14.1" customHeight="1" x14ac:dyDescent="0.25">
      <c r="A61" s="52" t="s">
        <v>562</v>
      </c>
      <c r="K61" s="420" t="s">
        <v>112</v>
      </c>
      <c r="L61" s="2218">
        <f>AC55</f>
        <v>0</v>
      </c>
      <c r="M61" s="2218"/>
      <c r="N61" s="2218"/>
      <c r="O61" s="2218"/>
      <c r="P61" s="2218"/>
      <c r="Q61" s="2218"/>
      <c r="R61" s="2218"/>
      <c r="S61" s="2218"/>
      <c r="T61" s="1176"/>
      <c r="U61" s="745" t="s">
        <v>341</v>
      </c>
      <c r="W61" s="933"/>
      <c r="X61" s="745"/>
      <c r="Y61" s="745"/>
      <c r="Z61" s="933"/>
      <c r="AA61" s="933"/>
      <c r="AB61" s="933"/>
      <c r="AC61" s="933"/>
      <c r="AD61" s="933"/>
      <c r="AE61" s="933"/>
      <c r="AP61" s="27"/>
      <c r="AQ61" s="2237" t="s">
        <v>755</v>
      </c>
      <c r="AR61" s="2237"/>
      <c r="AS61" s="2237"/>
      <c r="AT61" s="1433"/>
      <c r="AU61" s="269"/>
      <c r="AV61" s="301"/>
      <c r="AW61" s="301"/>
      <c r="AX61" s="50"/>
      <c r="AY61" s="50"/>
      <c r="AZ61" s="50"/>
      <c r="BA61" s="50"/>
      <c r="BB61" s="27"/>
      <c r="BC61" s="27"/>
      <c r="BD61" s="27"/>
      <c r="BE61" s="27"/>
    </row>
    <row r="62" spans="1:57" ht="14.1" customHeight="1" x14ac:dyDescent="0.25">
      <c r="A62" s="52" t="s">
        <v>563</v>
      </c>
      <c r="K62" s="420" t="s">
        <v>112</v>
      </c>
      <c r="L62" s="2219"/>
      <c r="M62" s="2219"/>
      <c r="N62" s="2219"/>
      <c r="O62" s="2219"/>
      <c r="P62" s="2219"/>
      <c r="Q62" s="2219"/>
      <c r="R62" s="2219"/>
      <c r="S62" s="2219"/>
      <c r="T62" s="1176"/>
      <c r="U62" s="745" t="s">
        <v>341</v>
      </c>
      <c r="W62" s="933"/>
      <c r="X62" s="511"/>
      <c r="Y62" s="511"/>
      <c r="Z62" s="933"/>
      <c r="AA62" s="933"/>
      <c r="AB62" s="933"/>
      <c r="AC62" s="933"/>
      <c r="AD62" s="933"/>
      <c r="AE62" s="933"/>
      <c r="AG62" s="1"/>
      <c r="AH62" s="1"/>
      <c r="AI62" s="1"/>
      <c r="AJ62" s="1"/>
      <c r="AK62" s="1"/>
      <c r="AL62" s="1"/>
      <c r="AM62" s="1"/>
      <c r="AP62" s="27"/>
      <c r="AQ62" s="2237"/>
      <c r="AR62" s="2237"/>
      <c r="AS62" s="2237"/>
      <c r="AT62" s="1432"/>
      <c r="AU62" s="227"/>
      <c r="AV62" s="301"/>
      <c r="AW62" s="301"/>
      <c r="AX62" s="50"/>
      <c r="AY62" s="50"/>
      <c r="AZ62" s="50"/>
      <c r="BA62" s="50"/>
      <c r="BB62" s="27"/>
      <c r="BC62" s="27"/>
      <c r="BD62" s="27"/>
      <c r="BE62" s="27"/>
    </row>
    <row r="63" spans="1:57" ht="6" customHeight="1" x14ac:dyDescent="0.25">
      <c r="A63" s="52"/>
      <c r="L63" s="171"/>
      <c r="M63" s="171"/>
      <c r="N63" s="171"/>
      <c r="O63" s="171"/>
      <c r="P63" s="171"/>
      <c r="Q63" s="171"/>
      <c r="R63" s="399"/>
      <c r="S63" s="399"/>
      <c r="T63" s="934"/>
      <c r="U63" s="934"/>
      <c r="V63" s="933"/>
      <c r="W63" s="933"/>
      <c r="X63" s="933"/>
      <c r="Y63" s="933"/>
      <c r="Z63" s="933"/>
      <c r="AA63" s="933"/>
      <c r="AB63" s="933"/>
      <c r="AC63" s="933"/>
      <c r="AD63" s="933"/>
      <c r="AE63" s="933"/>
      <c r="AG63" s="401"/>
      <c r="AH63" s="401"/>
      <c r="AI63" s="401"/>
      <c r="AJ63" s="401"/>
      <c r="AK63" s="401"/>
      <c r="AL63" s="401"/>
      <c r="AM63" s="401"/>
      <c r="AP63" s="27"/>
      <c r="AQ63" s="2237"/>
      <c r="AR63" s="2237"/>
      <c r="AS63" s="2237"/>
      <c r="AU63" s="227"/>
      <c r="AV63" s="301"/>
      <c r="AW63" s="301"/>
      <c r="AX63" s="50"/>
      <c r="AY63" s="50"/>
      <c r="AZ63" s="50"/>
      <c r="BA63" s="50"/>
      <c r="BB63" s="27"/>
      <c r="BC63" s="27"/>
      <c r="BD63" s="27"/>
      <c r="BE63" s="27"/>
    </row>
    <row r="64" spans="1:57" ht="14.1" customHeight="1" x14ac:dyDescent="0.25">
      <c r="A64" s="52" t="s">
        <v>339</v>
      </c>
      <c r="L64" s="2220">
        <f>L59-L60-L61-L62</f>
        <v>0</v>
      </c>
      <c r="M64" s="2220"/>
      <c r="N64" s="2220"/>
      <c r="O64" s="2220"/>
      <c r="P64" s="2220"/>
      <c r="Q64" s="2220"/>
      <c r="R64" s="2220"/>
      <c r="S64" s="2220"/>
      <c r="T64" s="1177"/>
      <c r="U64" s="933" t="s">
        <v>338</v>
      </c>
      <c r="W64" s="933"/>
      <c r="X64" s="933"/>
      <c r="Y64" s="933"/>
      <c r="Z64" s="933"/>
      <c r="AA64" s="933"/>
      <c r="AB64" s="933"/>
      <c r="AC64" s="933"/>
      <c r="AD64" s="933"/>
      <c r="AE64" s="933"/>
      <c r="AF64" s="397" t="s">
        <v>62</v>
      </c>
      <c r="AG64" s="2220">
        <f>AG59-AG60</f>
        <v>0</v>
      </c>
      <c r="AH64" s="2220"/>
      <c r="AI64" s="2220"/>
      <c r="AJ64" s="2220"/>
      <c r="AK64" s="2220"/>
      <c r="AL64" s="2220"/>
      <c r="AM64" s="2220"/>
      <c r="AN64" s="731"/>
      <c r="AO64" s="44" t="s">
        <v>342</v>
      </c>
      <c r="AP64" s="27"/>
      <c r="AQ64" s="2237"/>
      <c r="AR64" s="2237"/>
      <c r="AS64" s="2237"/>
      <c r="AT64" s="1432"/>
      <c r="AV64" s="301"/>
      <c r="AW64" s="301"/>
      <c r="AX64" s="50"/>
      <c r="AY64" s="50"/>
      <c r="AZ64" s="50"/>
      <c r="BA64" s="50"/>
      <c r="BB64" s="27"/>
      <c r="BC64" s="27"/>
      <c r="BD64" s="27"/>
      <c r="BE64" s="27"/>
    </row>
    <row r="65" spans="1:81" s="15" customFormat="1" ht="6.75" customHeight="1" x14ac:dyDescent="0.25">
      <c r="AP65" s="27"/>
      <c r="AU65" s="1431"/>
      <c r="AV65" s="1430"/>
      <c r="AW65" s="27"/>
      <c r="AX65" s="50"/>
      <c r="AY65" s="50"/>
      <c r="AZ65" s="50"/>
      <c r="BA65" s="50"/>
      <c r="BB65" s="27"/>
      <c r="BC65" s="27"/>
      <c r="BD65" s="27"/>
      <c r="BE65" s="27"/>
    </row>
    <row r="66" spans="1:81" s="837" customFormat="1" ht="12.75" customHeight="1" x14ac:dyDescent="0.25">
      <c r="A66" s="940" t="s">
        <v>91</v>
      </c>
      <c r="B66" s="738"/>
      <c r="C66" s="941" t="s">
        <v>203</v>
      </c>
      <c r="D66" s="941"/>
      <c r="E66" s="941"/>
      <c r="F66" s="941"/>
      <c r="G66" s="738" t="s">
        <v>635</v>
      </c>
      <c r="H66" s="944"/>
      <c r="I66" s="1585"/>
      <c r="J66" s="1585"/>
      <c r="K66" s="1585"/>
      <c r="L66" s="1585"/>
      <c r="M66" s="1585"/>
      <c r="N66" s="1585"/>
      <c r="O66" s="1585"/>
      <c r="P66" s="1585"/>
      <c r="Q66" s="1585"/>
      <c r="R66" s="1585"/>
      <c r="S66" s="1585"/>
      <c r="T66" s="1585"/>
      <c r="U66" s="942"/>
      <c r="V66" s="942"/>
      <c r="W66" s="942"/>
      <c r="X66" s="942"/>
      <c r="Y66" s="942"/>
      <c r="Z66" s="942"/>
      <c r="AA66" s="942"/>
      <c r="AB66" s="942"/>
      <c r="AC66" s="942"/>
      <c r="AD66" s="942"/>
      <c r="AE66" s="942"/>
      <c r="AF66" s="942"/>
      <c r="AG66" s="944"/>
      <c r="AH66" s="944"/>
      <c r="AI66" s="948"/>
      <c r="AJ66" s="940"/>
      <c r="AK66" s="738"/>
      <c r="AL66" s="738"/>
      <c r="AM66" s="738"/>
      <c r="AN66" s="738"/>
      <c r="AO66" s="950" t="s">
        <v>495</v>
      </c>
      <c r="AP66" s="840"/>
      <c r="AQ66" s="563"/>
      <c r="AR66" s="1427"/>
      <c r="AS66" s="175"/>
      <c r="AT66" s="1427"/>
      <c r="AU66" s="301"/>
      <c r="AV66" s="796"/>
      <c r="AW66" s="796"/>
      <c r="AX66" s="796"/>
      <c r="AY66" s="796"/>
      <c r="AZ66" s="796"/>
      <c r="BA66" s="796"/>
      <c r="BB66" s="840"/>
      <c r="BC66" s="840"/>
    </row>
    <row r="67" spans="1:81" ht="12.75" customHeight="1" x14ac:dyDescent="0.25">
      <c r="A67" s="15"/>
      <c r="H67" s="909"/>
      <c r="V67" s="19"/>
      <c r="Y67" s="15"/>
      <c r="Z67" s="15"/>
      <c r="AH67" s="15"/>
      <c r="AI67" s="15"/>
      <c r="AJ67" s="15"/>
      <c r="AK67" s="15"/>
      <c r="AL67" s="15"/>
      <c r="AM67" s="15"/>
      <c r="AN67" s="15"/>
      <c r="AO67" s="15"/>
      <c r="AP67" s="27"/>
      <c r="AQ67" s="2210" t="s">
        <v>725</v>
      </c>
      <c r="AR67" s="2210"/>
      <c r="AS67" s="2210"/>
      <c r="AU67" s="301"/>
      <c r="AV67" s="792"/>
      <c r="AW67" s="15"/>
      <c r="AX67" s="15"/>
      <c r="AY67" s="15"/>
      <c r="AZ67" s="15"/>
    </row>
    <row r="68" spans="1:81" s="15" customFormat="1" ht="12.75" customHeight="1" x14ac:dyDescent="0.25">
      <c r="A68" s="1766" t="s">
        <v>255</v>
      </c>
      <c r="B68" s="1766"/>
      <c r="C68" s="1766"/>
      <c r="D68" s="1766"/>
      <c r="E68" s="1766"/>
      <c r="F68" s="1766"/>
      <c r="G68" s="1614"/>
      <c r="I68" s="1262" t="s">
        <v>63</v>
      </c>
      <c r="J68" s="1263"/>
      <c r="K68" s="1263"/>
      <c r="L68" s="1263"/>
      <c r="M68" s="1263"/>
      <c r="N68" s="1263"/>
      <c r="O68" s="1263"/>
      <c r="P68" s="1263"/>
      <c r="Q68" s="1264"/>
      <c r="R68" s="1262" t="s">
        <v>648</v>
      </c>
      <c r="S68" s="1263"/>
      <c r="T68" s="1263"/>
      <c r="U68" s="1263"/>
      <c r="V68" s="1263"/>
      <c r="W68" s="1263"/>
      <c r="X68" s="1263"/>
      <c r="Y68" s="1263"/>
      <c r="Z68" s="1263"/>
      <c r="AA68" s="1263"/>
      <c r="AB68" s="1263"/>
      <c r="AC68" s="1263"/>
      <c r="AD68" s="1263"/>
      <c r="AE68" s="1263"/>
      <c r="AF68" s="1263"/>
      <c r="AG68" s="1264"/>
      <c r="AH68" s="1262" t="s">
        <v>343</v>
      </c>
      <c r="AI68" s="1263"/>
      <c r="AJ68" s="1263"/>
      <c r="AK68" s="1263"/>
      <c r="AL68" s="1263"/>
      <c r="AM68" s="1263"/>
      <c r="AN68" s="1263"/>
      <c r="AO68" s="1264"/>
      <c r="AQ68" s="2210"/>
      <c r="AR68" s="2210"/>
      <c r="AS68" s="2210"/>
      <c r="AV68" s="1034"/>
      <c r="AW68"/>
      <c r="AX68"/>
      <c r="AY68"/>
      <c r="AZ68"/>
      <c r="BA68"/>
      <c r="BB68"/>
      <c r="BC68"/>
      <c r="BD68"/>
      <c r="BE68"/>
      <c r="BF68"/>
      <c r="BG68"/>
      <c r="BH68"/>
      <c r="BI68"/>
      <c r="BJ68"/>
      <c r="BK68"/>
      <c r="BL68"/>
      <c r="BM68"/>
      <c r="BN68"/>
      <c r="BO68"/>
      <c r="BP68"/>
      <c r="BQ68"/>
      <c r="BR68"/>
      <c r="BS68"/>
      <c r="BT68"/>
      <c r="BU68"/>
      <c r="BV68"/>
      <c r="BW68"/>
      <c r="BX68"/>
      <c r="BY68"/>
      <c r="BZ68"/>
      <c r="CA68"/>
      <c r="CB68"/>
      <c r="CC68"/>
    </row>
    <row r="69" spans="1:81" s="15" customFormat="1" ht="12.75" customHeight="1" x14ac:dyDescent="0.25">
      <c r="A69"/>
      <c r="B69"/>
      <c r="C69"/>
      <c r="D69"/>
      <c r="E69"/>
      <c r="F69"/>
      <c r="G69" s="398"/>
      <c r="I69" s="55" t="s">
        <v>64</v>
      </c>
      <c r="J69" s="1265"/>
      <c r="K69" s="1265"/>
      <c r="L69" s="1265"/>
      <c r="M69" s="1265"/>
      <c r="N69" s="1265"/>
      <c r="O69" s="1265"/>
      <c r="P69" s="1265"/>
      <c r="Q69" s="1266"/>
      <c r="R69" s="55" t="s">
        <v>65</v>
      </c>
      <c r="S69" s="1265"/>
      <c r="T69" s="1265"/>
      <c r="U69" s="1265"/>
      <c r="V69" s="1265"/>
      <c r="W69" s="1265"/>
      <c r="X69" s="1265"/>
      <c r="Y69" s="1265"/>
      <c r="Z69" s="1265"/>
      <c r="AA69" s="1265"/>
      <c r="AB69" s="1265"/>
      <c r="AC69" s="1265"/>
      <c r="AD69" s="1265"/>
      <c r="AE69" s="1265"/>
      <c r="AF69" s="1265"/>
      <c r="AG69" s="1266"/>
      <c r="AH69" s="1267" t="s">
        <v>344</v>
      </c>
      <c r="AI69" s="1265"/>
      <c r="AJ69" s="1265"/>
      <c r="AK69" s="1265"/>
      <c r="AL69" s="1265"/>
      <c r="AM69" s="1265"/>
      <c r="AN69" s="1265"/>
      <c r="AO69" s="1266"/>
      <c r="AQ69" s="2210"/>
      <c r="AR69" s="2210"/>
      <c r="AS69" s="2210"/>
      <c r="AV69" s="1034"/>
      <c r="AW69"/>
      <c r="AX69"/>
      <c r="AY69"/>
      <c r="AZ69"/>
      <c r="BA69"/>
      <c r="BB69"/>
      <c r="BC69"/>
      <c r="BD69"/>
      <c r="BE69"/>
      <c r="BF69"/>
      <c r="BG69"/>
      <c r="BH69"/>
      <c r="BI69"/>
      <c r="BJ69"/>
      <c r="BK69"/>
      <c r="BL69"/>
      <c r="BM69"/>
      <c r="BN69"/>
      <c r="BO69"/>
      <c r="BP69"/>
      <c r="BQ69"/>
      <c r="BR69"/>
      <c r="BS69"/>
      <c r="BT69"/>
      <c r="BU69"/>
      <c r="BV69"/>
      <c r="BW69"/>
      <c r="BX69"/>
      <c r="BY69"/>
      <c r="BZ69"/>
      <c r="CA69"/>
      <c r="CB69"/>
      <c r="CC69"/>
    </row>
    <row r="70" spans="1:81" s="15" customFormat="1" x14ac:dyDescent="0.25">
      <c r="A70"/>
      <c r="B70"/>
      <c r="C70"/>
      <c r="D70"/>
      <c r="E70"/>
      <c r="F70"/>
      <c r="G70" s="398"/>
      <c r="I70" s="55" t="s">
        <v>40</v>
      </c>
      <c r="J70" s="1265"/>
      <c r="K70" s="1265"/>
      <c r="L70" s="1265"/>
      <c r="M70" s="1265"/>
      <c r="N70" s="1265"/>
      <c r="O70" s="1265"/>
      <c r="P70" s="1265"/>
      <c r="Q70" s="1266"/>
      <c r="R70" s="55" t="s">
        <v>41</v>
      </c>
      <c r="S70" s="1265"/>
      <c r="T70" s="1265"/>
      <c r="U70" s="1265"/>
      <c r="V70" s="1265"/>
      <c r="W70" s="1265"/>
      <c r="X70" s="1265"/>
      <c r="Y70" s="1265"/>
      <c r="Z70" s="1265"/>
      <c r="AA70" s="1265"/>
      <c r="AB70" s="1265"/>
      <c r="AC70" s="1265"/>
      <c r="AD70" s="1265"/>
      <c r="AE70" s="1265"/>
      <c r="AF70" s="1265"/>
      <c r="AG70" s="1266"/>
      <c r="AH70" s="429"/>
      <c r="AI70" s="362"/>
      <c r="AJ70" s="362"/>
      <c r="AK70" s="362"/>
      <c r="AL70" s="362"/>
      <c r="AM70" s="362"/>
      <c r="AN70" s="362"/>
      <c r="AO70" s="425"/>
      <c r="AQ70" s="600"/>
      <c r="AT70" s="1426"/>
      <c r="AU70" s="1426"/>
      <c r="AV70" s="1426"/>
      <c r="AW70" s="1426"/>
      <c r="AX70" s="1426"/>
      <c r="AY70" s="1426"/>
      <c r="AZ70" s="1426"/>
      <c r="BA70" s="1426"/>
      <c r="BB70" s="1426"/>
      <c r="BC70" s="1426"/>
      <c r="BD70" s="1426"/>
      <c r="BE70"/>
      <c r="BF70"/>
      <c r="BG70"/>
      <c r="BH70"/>
      <c r="BI70"/>
      <c r="BJ70"/>
      <c r="BK70"/>
      <c r="BL70"/>
      <c r="BM70"/>
      <c r="BN70"/>
      <c r="BO70"/>
      <c r="BP70"/>
      <c r="BQ70"/>
      <c r="BR70"/>
      <c r="BS70"/>
      <c r="BT70"/>
      <c r="BU70"/>
      <c r="BV70"/>
      <c r="BW70"/>
      <c r="BX70"/>
      <c r="BY70"/>
      <c r="BZ70"/>
      <c r="CA70"/>
      <c r="CB70"/>
      <c r="CC70"/>
    </row>
    <row r="71" spans="1:81" s="15" customFormat="1" x14ac:dyDescent="0.25">
      <c r="A71"/>
      <c r="B71"/>
      <c r="C71"/>
      <c r="D71"/>
      <c r="E71"/>
      <c r="F71"/>
      <c r="G71" s="398"/>
      <c r="H71" s="362"/>
      <c r="I71" s="429"/>
      <c r="J71" s="362"/>
      <c r="K71" s="362"/>
      <c r="L71" s="362"/>
      <c r="M71" s="362"/>
      <c r="N71" s="362"/>
      <c r="O71" s="362"/>
      <c r="P71" s="362"/>
      <c r="Q71" s="425"/>
      <c r="R71" s="362"/>
      <c r="S71" s="362"/>
      <c r="T71" s="362"/>
      <c r="U71" s="362"/>
      <c r="V71" s="362"/>
      <c r="W71" s="362"/>
      <c r="X71" s="362"/>
      <c r="Y71" s="362"/>
      <c r="Z71" s="362"/>
      <c r="AA71" s="362"/>
      <c r="AB71" s="362"/>
      <c r="AC71" s="362"/>
      <c r="AD71" s="362"/>
      <c r="AE71" s="362"/>
      <c r="AF71" s="362"/>
      <c r="AG71" s="362"/>
      <c r="AH71" s="429"/>
      <c r="AI71" s="362"/>
      <c r="AJ71" s="362"/>
      <c r="AK71" s="362"/>
      <c r="AL71" s="362"/>
      <c r="AM71" s="362"/>
      <c r="AN71" s="362"/>
      <c r="AO71" s="400"/>
      <c r="AQ71" s="412"/>
      <c r="AR71" s="412"/>
      <c r="AS71" s="412"/>
      <c r="AT71" s="412"/>
      <c r="AV71" s="1034"/>
      <c r="AW71"/>
      <c r="AX71"/>
      <c r="AY71"/>
      <c r="AZ71"/>
      <c r="BA71"/>
      <c r="BB71"/>
      <c r="BC71"/>
      <c r="BD71"/>
      <c r="BE71"/>
      <c r="BF71"/>
      <c r="BG71"/>
      <c r="BH71"/>
      <c r="BI71"/>
      <c r="BJ71"/>
      <c r="BK71"/>
      <c r="BL71"/>
      <c r="BM71"/>
      <c r="BN71"/>
      <c r="BO71"/>
      <c r="BP71"/>
      <c r="BQ71"/>
      <c r="BR71"/>
      <c r="BS71"/>
      <c r="BT71"/>
      <c r="BU71"/>
      <c r="BV71"/>
      <c r="BW71"/>
      <c r="BX71"/>
      <c r="BY71"/>
      <c r="BZ71"/>
      <c r="CA71"/>
      <c r="CB71"/>
      <c r="CC71"/>
    </row>
    <row r="72" spans="1:81" s="15" customFormat="1" x14ac:dyDescent="0.25">
      <c r="A72"/>
      <c r="B72"/>
      <c r="C72"/>
      <c r="D72"/>
      <c r="E72"/>
      <c r="F72"/>
      <c r="G72" s="398"/>
      <c r="H72" s="362"/>
      <c r="I72" s="429"/>
      <c r="J72" s="362"/>
      <c r="K72" s="362"/>
      <c r="L72" s="362"/>
      <c r="M72" s="362"/>
      <c r="N72" s="362"/>
      <c r="O72" s="362"/>
      <c r="P72" s="362"/>
      <c r="Q72" s="425"/>
      <c r="R72" s="362"/>
      <c r="S72" s="362"/>
      <c r="T72" s="362"/>
      <c r="U72" s="362"/>
      <c r="V72" s="362"/>
      <c r="W72" s="362"/>
      <c r="X72" s="362"/>
      <c r="Y72" s="362"/>
      <c r="Z72" s="362"/>
      <c r="AA72" s="362"/>
      <c r="AB72" s="362"/>
      <c r="AC72" s="362"/>
      <c r="AD72" s="362"/>
      <c r="AE72" s="362"/>
      <c r="AF72" s="362"/>
      <c r="AG72" s="362"/>
      <c r="AH72" s="429"/>
      <c r="AI72" s="362"/>
      <c r="AJ72" s="362"/>
      <c r="AK72" s="362"/>
      <c r="AL72" s="362"/>
      <c r="AM72" s="362"/>
      <c r="AN72" s="362"/>
      <c r="AO72" s="400"/>
      <c r="AQ72" s="1434"/>
      <c r="AR72" s="1434"/>
      <c r="AS72" s="1434"/>
      <c r="AT72" s="1434"/>
      <c r="AU72" s="1034"/>
      <c r="AV72" s="1034"/>
      <c r="AW72"/>
      <c r="AX72"/>
      <c r="AY72"/>
      <c r="AZ72"/>
      <c r="BA72"/>
      <c r="BB72"/>
      <c r="BC72"/>
      <c r="BD72"/>
      <c r="BE72"/>
      <c r="BF72"/>
      <c r="BG72"/>
      <c r="BH72"/>
      <c r="BI72"/>
      <c r="BJ72"/>
      <c r="BK72"/>
      <c r="BL72"/>
      <c r="BM72"/>
      <c r="BN72"/>
      <c r="BO72"/>
      <c r="BP72"/>
      <c r="BQ72"/>
      <c r="BR72"/>
      <c r="BS72"/>
      <c r="BT72"/>
      <c r="BU72"/>
      <c r="BV72"/>
      <c r="BW72"/>
      <c r="BX72"/>
      <c r="BY72"/>
      <c r="BZ72"/>
      <c r="CA72"/>
      <c r="CB72"/>
      <c r="CC72"/>
    </row>
    <row r="73" spans="1:81" x14ac:dyDescent="0.25">
      <c r="A73" s="6"/>
      <c r="B73" s="6"/>
      <c r="C73" s="6"/>
      <c r="D73" s="6"/>
      <c r="E73" s="6"/>
      <c r="F73" s="6"/>
      <c r="G73" s="401"/>
      <c r="H73" s="427"/>
      <c r="I73" s="430"/>
      <c r="J73" s="427"/>
      <c r="K73" s="427"/>
      <c r="L73" s="427"/>
      <c r="M73" s="427"/>
      <c r="N73" s="427"/>
      <c r="O73" s="427"/>
      <c r="P73" s="427"/>
      <c r="Q73" s="426"/>
      <c r="R73" s="427"/>
      <c r="S73" s="427"/>
      <c r="T73" s="427"/>
      <c r="U73" s="427"/>
      <c r="V73" s="427"/>
      <c r="W73" s="427"/>
      <c r="X73" s="427"/>
      <c r="Y73" s="427"/>
      <c r="Z73" s="427"/>
      <c r="AA73" s="427"/>
      <c r="AB73" s="427"/>
      <c r="AC73" s="427"/>
      <c r="AD73" s="427"/>
      <c r="AE73" s="427"/>
      <c r="AF73" s="427"/>
      <c r="AG73" s="427"/>
      <c r="AH73" s="430"/>
      <c r="AI73" s="427"/>
      <c r="AJ73" s="427"/>
      <c r="AK73" s="427"/>
      <c r="AL73" s="427"/>
      <c r="AM73" s="427"/>
      <c r="AN73" s="427"/>
      <c r="AO73" s="402"/>
      <c r="AP73" s="27"/>
      <c r="AQ73" s="1435"/>
      <c r="AR73" s="1436"/>
      <c r="AS73" s="1436"/>
      <c r="AT73" s="1436"/>
      <c r="AU73" s="1430"/>
      <c r="AV73" s="1430"/>
      <c r="AW73" s="27"/>
      <c r="AX73" s="27"/>
      <c r="AY73" s="27"/>
      <c r="AZ73" s="27"/>
      <c r="BA73" s="27"/>
      <c r="BB73" s="27"/>
      <c r="BC73" s="27"/>
      <c r="BD73" s="27"/>
      <c r="BE73" s="27"/>
      <c r="BF73" s="6"/>
      <c r="BG73" s="6"/>
      <c r="BH73" s="15">
        <v>1</v>
      </c>
    </row>
    <row r="74" spans="1:81" x14ac:dyDescent="0.25">
      <c r="A74" s="19" t="s">
        <v>92</v>
      </c>
      <c r="AP74" s="27"/>
      <c r="AQ74" s="1435"/>
      <c r="AR74" s="1436"/>
      <c r="AS74" s="1436"/>
      <c r="AT74" s="1436"/>
      <c r="AU74" s="1430"/>
      <c r="AV74" s="1430"/>
      <c r="AW74" s="27"/>
      <c r="AX74" s="27"/>
      <c r="AY74" s="27"/>
      <c r="AZ74" s="27"/>
      <c r="BA74" s="27"/>
      <c r="BB74" s="27"/>
      <c r="BC74" s="27"/>
      <c r="BD74" s="27"/>
      <c r="BE74" s="27"/>
    </row>
    <row r="75" spans="1:81" x14ac:dyDescent="0.25">
      <c r="A75" s="19" t="s">
        <v>345</v>
      </c>
      <c r="AP75" s="27"/>
      <c r="AQ75" s="1437"/>
      <c r="AR75" s="1437"/>
      <c r="AS75" s="1437"/>
      <c r="AT75" s="1437"/>
      <c r="AU75" s="172"/>
      <c r="AV75" s="27"/>
      <c r="AW75" s="27"/>
      <c r="AX75" s="27"/>
      <c r="AY75" s="27"/>
      <c r="AZ75" s="27"/>
      <c r="BA75" s="27"/>
      <c r="BB75" s="27"/>
      <c r="BC75" s="27"/>
      <c r="BD75" s="27"/>
      <c r="BE75" s="27"/>
    </row>
    <row r="76" spans="1:81" s="15" customFormat="1" x14ac:dyDescent="0.25">
      <c r="A76" s="19" t="s">
        <v>346</v>
      </c>
      <c r="AP76" s="27"/>
      <c r="AQ76" s="1437"/>
      <c r="AR76" s="1437"/>
      <c r="AS76" s="1437"/>
      <c r="AT76" s="1437"/>
      <c r="AU76" s="172"/>
      <c r="AV76" s="27"/>
      <c r="AW76" s="27"/>
      <c r="AX76" s="27"/>
      <c r="AY76" s="27"/>
      <c r="AZ76" s="27"/>
      <c r="BA76" s="27"/>
      <c r="BB76" s="27"/>
      <c r="BC76" s="27"/>
      <c r="BD76" s="27"/>
      <c r="BE76" s="27"/>
    </row>
    <row r="77" spans="1:81" s="15" customFormat="1" x14ac:dyDescent="0.25">
      <c r="A77" s="19" t="s">
        <v>205</v>
      </c>
      <c r="AQ77" s="1435"/>
      <c r="AR77" s="1435"/>
      <c r="AS77" s="1435"/>
      <c r="AT77" s="1435"/>
      <c r="AU77" s="175"/>
      <c r="AV77"/>
      <c r="AW77"/>
      <c r="AX77"/>
      <c r="AY77"/>
      <c r="AZ77"/>
      <c r="BA77"/>
    </row>
    <row r="78" spans="1:81" s="15" customFormat="1" ht="19.95" customHeight="1" x14ac:dyDescent="0.25">
      <c r="A78" s="15" t="str">
        <f>données!A5</f>
        <v>version 2021 (1)</v>
      </c>
      <c r="AP78"/>
      <c r="AQ78" s="1435"/>
      <c r="AR78" s="1435"/>
      <c r="AS78" s="1435"/>
      <c r="AT78" s="1435"/>
      <c r="AU78" s="175"/>
      <c r="AV78"/>
      <c r="AW78"/>
      <c r="AX78"/>
      <c r="AY78"/>
      <c r="AZ78"/>
      <c r="BA78"/>
    </row>
    <row r="79" spans="1:81" s="1003" customFormat="1" ht="13.35" customHeight="1" x14ac:dyDescent="0.25">
      <c r="A79" s="1620" t="s">
        <v>100</v>
      </c>
      <c r="B79" s="1620"/>
      <c r="C79" s="1620"/>
      <c r="D79" s="1620"/>
      <c r="E79" s="1620"/>
      <c r="F79" s="1620"/>
      <c r="G79" s="1620"/>
      <c r="H79" s="1136" t="s">
        <v>96</v>
      </c>
      <c r="I79" s="1123"/>
      <c r="J79" s="1132"/>
      <c r="K79" s="1132"/>
      <c r="L79" s="1647" t="s">
        <v>488</v>
      </c>
      <c r="M79" s="1647"/>
      <c r="N79" s="1647"/>
      <c r="O79" s="1647"/>
      <c r="P79" s="1647"/>
      <c r="Q79" s="1647"/>
      <c r="R79" s="1647" t="s">
        <v>484</v>
      </c>
      <c r="S79" s="1647"/>
      <c r="T79" s="1647"/>
      <c r="U79" s="1647"/>
      <c r="V79" s="1647"/>
      <c r="W79" s="1647" t="s">
        <v>489</v>
      </c>
      <c r="X79" s="1647"/>
      <c r="Y79" s="1647"/>
      <c r="Z79" s="1647"/>
      <c r="AA79" s="1647"/>
      <c r="AB79" s="1123" t="s">
        <v>42</v>
      </c>
      <c r="AC79" s="1123"/>
      <c r="AD79" s="1123"/>
      <c r="AE79" s="1123"/>
      <c r="AF79" s="1123"/>
      <c r="AG79" s="1131"/>
      <c r="AH79" s="1621" t="s">
        <v>101</v>
      </c>
      <c r="AI79" s="1622"/>
      <c r="AJ79" s="1622"/>
      <c r="AK79" s="1622"/>
      <c r="AL79" s="1622"/>
      <c r="AM79" s="1622"/>
      <c r="AN79" s="1622"/>
      <c r="AO79" s="1622"/>
      <c r="AP79" s="917"/>
      <c r="AQ79" s="1435"/>
      <c r="AR79" s="1435"/>
      <c r="AS79" s="1435"/>
      <c r="AT79" s="1435"/>
      <c r="AU79" s="175"/>
      <c r="AV79" s="917"/>
      <c r="AW79" s="917"/>
      <c r="AX79" s="917"/>
      <c r="AY79" s="917"/>
      <c r="AZ79" s="917"/>
      <c r="BA79" s="917"/>
    </row>
    <row r="80" spans="1:81" s="15" customFormat="1" ht="12.75" customHeight="1" x14ac:dyDescent="0.25">
      <c r="A80" s="1123" t="s">
        <v>137</v>
      </c>
      <c r="B80" s="1123"/>
      <c r="C80" s="1123"/>
      <c r="D80" s="1744">
        <f>données!D7</f>
        <v>0</v>
      </c>
      <c r="E80" s="1744"/>
      <c r="F80" s="1744"/>
      <c r="G80" s="1744"/>
      <c r="H80" s="1137" t="s">
        <v>141</v>
      </c>
      <c r="I80" s="1701">
        <f>données!$J$7</f>
        <v>0</v>
      </c>
      <c r="J80" s="1701"/>
      <c r="K80" s="1701"/>
      <c r="L80" s="1701"/>
      <c r="M80" s="1701"/>
      <c r="N80" s="1701"/>
      <c r="O80" s="1701"/>
      <c r="P80" s="1701"/>
      <c r="Q80" s="1701"/>
      <c r="R80" s="1701"/>
      <c r="S80" s="1701"/>
      <c r="T80" s="1701"/>
      <c r="U80" s="1701"/>
      <c r="V80" s="1701"/>
      <c r="W80" s="1701"/>
      <c r="X80" s="1701"/>
      <c r="Y80" s="1701"/>
      <c r="Z80" s="1701"/>
      <c r="AA80" s="1701"/>
      <c r="AB80" s="1701"/>
      <c r="AC80" s="1701"/>
      <c r="AD80" s="1701"/>
      <c r="AE80" s="1701"/>
      <c r="AF80" s="1701"/>
      <c r="AG80" s="1702"/>
      <c r="AH80" s="1743">
        <f>données!$AI$7</f>
        <v>0</v>
      </c>
      <c r="AI80" s="1744"/>
      <c r="AJ80" s="1744"/>
      <c r="AK80" s="1744"/>
      <c r="AL80" s="1744"/>
      <c r="AM80" s="1744"/>
      <c r="AN80" s="1744"/>
      <c r="AO80" s="1744"/>
      <c r="AP80" s="19"/>
      <c r="AQ80" s="1435"/>
      <c r="AR80" s="1435"/>
      <c r="AS80" s="1435"/>
      <c r="AT80" s="1435"/>
      <c r="AU80" s="175"/>
      <c r="AV80"/>
      <c r="AW80"/>
      <c r="AX80"/>
      <c r="AY80"/>
      <c r="AZ80"/>
      <c r="BA80"/>
    </row>
    <row r="81" spans="1:54" s="15" customFormat="1" x14ac:dyDescent="0.25">
      <c r="A81" s="1724">
        <f>données!A8</f>
        <v>0</v>
      </c>
      <c r="B81" s="1724"/>
      <c r="C81" s="1724"/>
      <c r="D81" s="1724"/>
      <c r="E81" s="1724"/>
      <c r="F81" s="1724"/>
      <c r="G81" s="1724"/>
      <c r="H81" s="1137" t="s">
        <v>138</v>
      </c>
      <c r="I81" s="1703"/>
      <c r="J81" s="1703"/>
      <c r="K81" s="1703"/>
      <c r="L81" s="1703"/>
      <c r="M81" s="1703"/>
      <c r="N81" s="1703"/>
      <c r="O81" s="1703"/>
      <c r="P81" s="1703"/>
      <c r="Q81" s="1703"/>
      <c r="R81" s="1703"/>
      <c r="S81" s="1703"/>
      <c r="T81" s="1703"/>
      <c r="U81" s="1703"/>
      <c r="V81" s="1703"/>
      <c r="W81" s="1703"/>
      <c r="X81" s="1703"/>
      <c r="Y81" s="1703"/>
      <c r="Z81" s="1703"/>
      <c r="AA81" s="1703"/>
      <c r="AB81" s="1703"/>
      <c r="AC81" s="1703"/>
      <c r="AD81" s="1703"/>
      <c r="AE81" s="1703"/>
      <c r="AF81" s="1703"/>
      <c r="AG81" s="1704"/>
      <c r="AH81" s="1673">
        <f>données!$AI$8</f>
        <v>0</v>
      </c>
      <c r="AI81" s="1994"/>
      <c r="AJ81" s="1994"/>
      <c r="AK81" s="1994"/>
      <c r="AL81" s="1994"/>
      <c r="AM81" s="1994"/>
      <c r="AN81" s="1994"/>
      <c r="AO81" s="1994"/>
      <c r="AP81" s="19"/>
      <c r="AQ81" s="1435"/>
      <c r="AR81" s="1435"/>
      <c r="AS81" s="1435"/>
      <c r="AT81" s="1435"/>
      <c r="AU81" s="175"/>
      <c r="AV81"/>
      <c r="AW81"/>
      <c r="AX81"/>
      <c r="AY81"/>
      <c r="AZ81"/>
      <c r="BA81"/>
    </row>
    <row r="82" spans="1:54" s="15" customFormat="1" x14ac:dyDescent="0.25">
      <c r="A82" s="2224">
        <f>données!A9</f>
        <v>0</v>
      </c>
      <c r="B82" s="2224"/>
      <c r="C82" s="2224"/>
      <c r="D82" s="2224"/>
      <c r="E82" s="2224"/>
      <c r="F82" s="2224"/>
      <c r="G82" s="2224"/>
      <c r="H82" s="1137" t="s">
        <v>140</v>
      </c>
      <c r="I82" s="1123"/>
      <c r="J82" s="269"/>
      <c r="K82" s="269"/>
      <c r="L82" s="269"/>
      <c r="M82" s="1695">
        <f>données!$M$9</f>
        <v>0</v>
      </c>
      <c r="N82" s="1695"/>
      <c r="O82" s="1695"/>
      <c r="P82" s="1695"/>
      <c r="Q82" s="1695"/>
      <c r="R82" s="1695"/>
      <c r="S82" s="1695"/>
      <c r="T82" s="1695"/>
      <c r="U82" s="1695"/>
      <c r="V82" s="1695"/>
      <c r="W82" s="1695"/>
      <c r="X82" s="1695"/>
      <c r="Y82" s="1695"/>
      <c r="Z82" s="1695"/>
      <c r="AA82" s="1695"/>
      <c r="AB82" s="1695"/>
      <c r="AC82" s="1695"/>
      <c r="AD82" s="1695"/>
      <c r="AE82" s="1695"/>
      <c r="AF82" s="1695"/>
      <c r="AG82" s="1696"/>
      <c r="AH82" s="1673">
        <f>données!$AI$9</f>
        <v>0</v>
      </c>
      <c r="AI82" s="1994"/>
      <c r="AJ82" s="1994"/>
      <c r="AK82" s="1994"/>
      <c r="AL82" s="1994"/>
      <c r="AM82" s="1994"/>
      <c r="AN82" s="1994"/>
      <c r="AO82" s="1994"/>
      <c r="AP82"/>
      <c r="AQ82" s="1435"/>
      <c r="AR82" s="1435"/>
      <c r="AS82" s="1435"/>
      <c r="AT82" s="1435"/>
      <c r="AU82" s="175"/>
      <c r="AV82"/>
      <c r="AW82"/>
      <c r="AX82"/>
      <c r="AY82"/>
      <c r="AZ82"/>
      <c r="BA82"/>
    </row>
    <row r="83" spans="1:54" s="15" customFormat="1" x14ac:dyDescent="0.25">
      <c r="A83" s="1123" t="s">
        <v>138</v>
      </c>
      <c r="B83" s="2224">
        <f>données!B10</f>
        <v>0</v>
      </c>
      <c r="C83" s="2224"/>
      <c r="D83" s="2224"/>
      <c r="E83" s="2224"/>
      <c r="F83" s="2224"/>
      <c r="G83" s="2224"/>
      <c r="H83" s="1137" t="s">
        <v>139</v>
      </c>
      <c r="I83" s="1123"/>
      <c r="J83" s="269"/>
      <c r="K83" s="269"/>
      <c r="L83" s="1123"/>
      <c r="M83" s="1728">
        <f>données!$M$10</f>
        <v>0</v>
      </c>
      <c r="N83" s="1728"/>
      <c r="O83" s="1728"/>
      <c r="P83" s="1728"/>
      <c r="Q83" s="1728"/>
      <c r="R83" s="1728"/>
      <c r="S83" s="1728"/>
      <c r="T83" s="1728"/>
      <c r="U83" s="1728"/>
      <c r="V83" s="1728"/>
      <c r="W83" s="1728"/>
      <c r="X83" s="1728"/>
      <c r="Y83" s="1728"/>
      <c r="Z83" s="1728"/>
      <c r="AA83" s="1728"/>
      <c r="AB83" s="1728"/>
      <c r="AC83" s="1728"/>
      <c r="AD83" s="1728"/>
      <c r="AE83" s="1728"/>
      <c r="AF83" s="1728"/>
      <c r="AG83" s="1729"/>
      <c r="AH83" s="1673" t="str">
        <f>IF(données!$AI$10=0,"",données!$AI$10)</f>
        <v/>
      </c>
      <c r="AI83" s="1994"/>
      <c r="AJ83" s="1994"/>
      <c r="AK83" s="1994"/>
      <c r="AL83" s="1994"/>
      <c r="AM83" s="1994"/>
      <c r="AN83" s="1994"/>
      <c r="AO83" s="1994"/>
      <c r="AQ83" s="1438"/>
      <c r="AR83" s="1438"/>
      <c r="AS83" s="1438"/>
      <c r="AT83" s="1438"/>
      <c r="AU83" s="213"/>
      <c r="BB83"/>
    </row>
    <row r="84" spans="1:54" s="15" customFormat="1" x14ac:dyDescent="0.25">
      <c r="A84" s="416"/>
      <c r="B84" s="416"/>
      <c r="C84" s="416"/>
      <c r="D84" s="416"/>
      <c r="E84" s="416"/>
      <c r="F84" s="416"/>
      <c r="G84" s="416"/>
      <c r="H84" s="18"/>
      <c r="I84" s="416"/>
      <c r="J84" s="416"/>
      <c r="K84" s="416"/>
      <c r="L84" s="416"/>
      <c r="M84" s="416"/>
      <c r="N84" s="416"/>
      <c r="O84" s="416"/>
      <c r="P84" s="416"/>
      <c r="Q84" s="416"/>
      <c r="R84" s="416"/>
      <c r="S84" s="416"/>
      <c r="T84" s="416"/>
      <c r="U84" s="416"/>
      <c r="V84" s="416"/>
      <c r="W84" s="416"/>
      <c r="X84" s="416"/>
      <c r="Y84" s="416"/>
      <c r="Z84" s="416"/>
      <c r="AA84" s="416"/>
      <c r="AB84" s="428"/>
      <c r="AC84" s="428"/>
      <c r="AD84" s="428"/>
      <c r="AE84" s="428"/>
      <c r="AF84" s="428"/>
      <c r="AG84" s="428"/>
      <c r="AH84" s="746"/>
      <c r="AI84" s="428"/>
      <c r="AJ84" s="416"/>
      <c r="AK84" s="416"/>
      <c r="AL84" s="416"/>
      <c r="AM84" s="416"/>
      <c r="AN84" s="416"/>
      <c r="AO84" s="416"/>
      <c r="AQ84" s="1438"/>
      <c r="AR84" s="1438"/>
      <c r="AS84" s="1438"/>
      <c r="AT84" s="1438"/>
      <c r="AU84" s="213"/>
      <c r="BB84"/>
    </row>
    <row r="85" spans="1:54" s="15" customFormat="1" ht="20.25" customHeight="1" x14ac:dyDescent="0.4">
      <c r="A85" s="1635" t="str">
        <f>'dv1'!A10:E10</f>
        <v>Ed. 2017</v>
      </c>
      <c r="B85" s="1635"/>
      <c r="C85" s="1635"/>
      <c r="D85" s="1635"/>
      <c r="E85" s="1635"/>
      <c r="F85" s="1635"/>
      <c r="G85" s="1636"/>
      <c r="H85" s="2243" t="s">
        <v>54</v>
      </c>
      <c r="I85" s="1678"/>
      <c r="J85" s="1678"/>
      <c r="K85" s="1678"/>
      <c r="L85" s="1678"/>
      <c r="M85" s="1678"/>
      <c r="N85" s="1678"/>
      <c r="O85" s="1678"/>
      <c r="P85" s="1678"/>
      <c r="Q85" s="1678"/>
      <c r="R85" s="1678"/>
      <c r="S85" s="1678"/>
      <c r="T85" s="1678"/>
      <c r="U85" s="1678"/>
      <c r="V85" s="1678"/>
      <c r="W85" s="1678"/>
      <c r="X85" s="1678"/>
      <c r="Y85" s="1678"/>
      <c r="Z85" s="1678"/>
      <c r="AA85" s="1678"/>
      <c r="AB85" s="1678"/>
      <c r="AC85" s="1678"/>
      <c r="AD85" s="1678"/>
      <c r="AE85" s="1678"/>
      <c r="AF85" s="1678"/>
      <c r="AG85" s="1678"/>
      <c r="AH85" s="1678"/>
      <c r="AI85" s="2244"/>
      <c r="AJ85" s="809"/>
      <c r="AK85" s="812"/>
      <c r="AL85" s="447"/>
      <c r="AM85" s="447"/>
      <c r="AN85" s="447"/>
      <c r="AO85" s="447"/>
      <c r="AQ85" s="1438"/>
      <c r="AR85" s="1438"/>
      <c r="AS85" s="1438"/>
      <c r="AT85" s="1438"/>
      <c r="AU85" s="213"/>
      <c r="BB85"/>
    </row>
    <row r="86" spans="1:54" s="15" customFormat="1" ht="20.25" customHeight="1" x14ac:dyDescent="0.4">
      <c r="A86" s="1617" t="str">
        <f>'dv1'!A11:F11</f>
        <v>(SLRB/MT 2017)</v>
      </c>
      <c r="B86" s="1617"/>
      <c r="C86" s="1617"/>
      <c r="D86" s="1617"/>
      <c r="E86" s="1617"/>
      <c r="F86" s="1617"/>
      <c r="G86" s="1618"/>
      <c r="H86" s="2245" t="s">
        <v>192</v>
      </c>
      <c r="I86" s="2246"/>
      <c r="J86" s="2246"/>
      <c r="K86" s="2246"/>
      <c r="L86" s="2246"/>
      <c r="M86" s="2246"/>
      <c r="N86" s="2246"/>
      <c r="O86" s="2246"/>
      <c r="P86" s="2246"/>
      <c r="Q86" s="2246"/>
      <c r="R86" s="2246"/>
      <c r="S86" s="2246"/>
      <c r="T86" s="2246"/>
      <c r="U86" s="2246"/>
      <c r="V86" s="2246"/>
      <c r="W86" s="2246"/>
      <c r="X86" s="2246"/>
      <c r="Y86" s="2246"/>
      <c r="Z86" s="2246"/>
      <c r="AA86" s="2246"/>
      <c r="AB86" s="2246"/>
      <c r="AC86" s="1906">
        <f>DateRP</f>
        <v>0</v>
      </c>
      <c r="AD86" s="1906"/>
      <c r="AE86" s="1906"/>
      <c r="AF86" s="1906"/>
      <c r="AG86" s="1906"/>
      <c r="AH86" s="1906"/>
      <c r="AI86" s="2228"/>
      <c r="AJ86" s="2241" t="s">
        <v>554</v>
      </c>
      <c r="AK86" s="2242"/>
      <c r="AL86" s="2242"/>
      <c r="AM86" s="2242"/>
      <c r="AN86" s="2242"/>
      <c r="AO86" s="2242"/>
      <c r="AP86" s="43"/>
      <c r="AQ86" s="1438"/>
      <c r="AR86" s="1438"/>
      <c r="AS86" s="1438"/>
      <c r="AT86" s="1438"/>
      <c r="AU86" s="213"/>
    </row>
    <row r="87" spans="1:54" s="807" customFormat="1" ht="3.15" customHeight="1" x14ac:dyDescent="0.4">
      <c r="A87" s="803"/>
      <c r="B87" s="803"/>
      <c r="C87" s="803"/>
      <c r="D87" s="803"/>
      <c r="E87" s="803"/>
      <c r="F87" s="803"/>
      <c r="G87" s="803"/>
      <c r="H87" s="814"/>
      <c r="I87" s="816"/>
      <c r="J87" s="816"/>
      <c r="K87" s="816"/>
      <c r="L87" s="816"/>
      <c r="M87" s="816"/>
      <c r="N87" s="816"/>
      <c r="O87" s="816"/>
      <c r="P87" s="816"/>
      <c r="Q87" s="816"/>
      <c r="R87" s="816"/>
      <c r="S87" s="816"/>
      <c r="T87" s="816"/>
      <c r="U87" s="816"/>
      <c r="V87" s="816"/>
      <c r="W87" s="816"/>
      <c r="X87" s="816"/>
      <c r="Y87" s="816"/>
      <c r="Z87" s="816"/>
      <c r="AA87" s="816"/>
      <c r="AB87" s="816"/>
      <c r="AC87" s="817"/>
      <c r="AD87" s="817"/>
      <c r="AE87" s="817"/>
      <c r="AF87" s="817"/>
      <c r="AG87" s="817"/>
      <c r="AH87" s="817"/>
      <c r="AI87" s="818"/>
      <c r="AJ87" s="813"/>
      <c r="AK87" s="815"/>
      <c r="AL87" s="815"/>
      <c r="AM87" s="815"/>
      <c r="AN87" s="815"/>
      <c r="AO87" s="815"/>
      <c r="AP87" s="689"/>
      <c r="AQ87" s="1438"/>
      <c r="AR87" s="1438"/>
      <c r="AS87" s="1438"/>
      <c r="AT87" s="1438"/>
      <c r="AU87" s="213"/>
    </row>
    <row r="88" spans="1:54" s="15" customFormat="1" x14ac:dyDescent="0.25">
      <c r="A88" s="805"/>
      <c r="B88" s="804"/>
      <c r="C88" s="804"/>
      <c r="D88" s="804"/>
      <c r="E88" s="804"/>
      <c r="F88" s="804"/>
      <c r="G88" s="804"/>
      <c r="H88" s="2247" t="s">
        <v>561</v>
      </c>
      <c r="I88" s="1638"/>
      <c r="J88" s="1638"/>
      <c r="K88" s="1638"/>
      <c r="L88" s="1638"/>
      <c r="M88" s="1638"/>
      <c r="N88" s="1638"/>
      <c r="O88" s="1638"/>
      <c r="P88" s="1638"/>
      <c r="Q88" s="1638"/>
      <c r="R88" s="1638"/>
      <c r="S88" s="1638"/>
      <c r="T88" s="1638"/>
      <c r="U88" s="1638"/>
      <c r="V88" s="1638"/>
      <c r="W88" s="1638"/>
      <c r="X88" s="1638"/>
      <c r="Y88" s="1638"/>
      <c r="Z88" s="1638"/>
      <c r="AA88" s="1638"/>
      <c r="AB88" s="1638"/>
      <c r="AC88" s="1638"/>
      <c r="AD88" s="1638"/>
      <c r="AE88" s="1638"/>
      <c r="AF88" s="1638"/>
      <c r="AG88" s="1638"/>
      <c r="AH88" s="1638"/>
      <c r="AI88" s="1639"/>
      <c r="AJ88" s="106"/>
      <c r="AK88" s="416"/>
      <c r="AL88" s="416"/>
      <c r="AM88" s="416"/>
      <c r="AN88" s="416"/>
      <c r="AO88" s="416"/>
      <c r="AQ88" s="1438"/>
      <c r="AR88" s="1438"/>
      <c r="AS88" s="1438"/>
      <c r="AT88" s="1438"/>
      <c r="AU88" s="213"/>
    </row>
    <row r="89" spans="1:54" ht="6" customHeight="1" x14ac:dyDescent="0.25">
      <c r="AP89" s="15"/>
      <c r="AQ89" s="1438"/>
      <c r="AR89" s="1438"/>
      <c r="AS89" s="1438"/>
      <c r="AT89" s="1438"/>
      <c r="AU89" s="213"/>
      <c r="AV89" s="15"/>
      <c r="AW89" s="15"/>
      <c r="AX89" s="15"/>
      <c r="AY89" s="15"/>
      <c r="AZ89" s="15"/>
      <c r="BA89" s="15"/>
    </row>
    <row r="90" spans="1:54" ht="12.75" customHeight="1" x14ac:dyDescent="0.25">
      <c r="A90" s="731" t="s">
        <v>193</v>
      </c>
      <c r="B90" s="2216"/>
      <c r="C90" s="2216"/>
      <c r="D90" s="2216"/>
      <c r="E90" s="2216"/>
      <c r="F90" s="2216"/>
      <c r="G90" s="2216"/>
      <c r="H90" s="2216"/>
      <c r="I90" s="2216"/>
      <c r="J90" s="2216"/>
      <c r="K90" s="2216"/>
      <c r="L90" s="2216"/>
      <c r="M90" s="2215">
        <v>20</v>
      </c>
      <c r="N90" s="2215"/>
      <c r="O90" s="2227">
        <f>B90</f>
        <v>0</v>
      </c>
      <c r="P90" s="2227"/>
      <c r="Q90" s="2227"/>
      <c r="R90" s="1053" t="s">
        <v>138</v>
      </c>
      <c r="S90" s="2069"/>
      <c r="T90" s="2069"/>
      <c r="U90" s="2069"/>
      <c r="V90" s="2069"/>
      <c r="W90" s="731" t="s">
        <v>194</v>
      </c>
      <c r="X90" s="731"/>
      <c r="Y90" s="731"/>
      <c r="Z90" s="731"/>
      <c r="AA90" s="731"/>
      <c r="AB90" s="731"/>
      <c r="AC90" s="731"/>
      <c r="AD90" s="731"/>
      <c r="AE90" s="731"/>
      <c r="AF90" s="731"/>
      <c r="AG90" s="731"/>
      <c r="AH90" s="731"/>
      <c r="AI90" s="731"/>
      <c r="AJ90" s="731"/>
      <c r="AK90" s="731"/>
      <c r="AL90" s="731"/>
      <c r="AM90" s="731"/>
      <c r="AN90" s="409"/>
      <c r="AP90" s="15"/>
      <c r="AQ90" s="1438"/>
      <c r="AR90" s="1438"/>
      <c r="AS90" s="1438"/>
      <c r="AT90" s="1438"/>
      <c r="AU90" s="213"/>
      <c r="AV90" s="15"/>
      <c r="AW90" s="15"/>
      <c r="AX90" s="15"/>
      <c r="AY90" s="15"/>
      <c r="AZ90" s="15"/>
      <c r="BA90" s="15"/>
    </row>
    <row r="91" spans="1:54" ht="12.15" customHeight="1" x14ac:dyDescent="0.25">
      <c r="AP91" s="15"/>
      <c r="AQ91" s="1438"/>
      <c r="AR91" s="1438"/>
      <c r="AS91" s="1438"/>
      <c r="AT91" s="1438"/>
      <c r="AU91" s="213"/>
      <c r="AV91" s="15"/>
      <c r="AW91" s="15"/>
      <c r="AX91" s="15"/>
      <c r="AY91" s="15"/>
      <c r="AZ91" s="15"/>
      <c r="BA91" s="15"/>
    </row>
    <row r="92" spans="1:54" ht="12.75" customHeight="1" x14ac:dyDescent="0.25">
      <c r="A92" s="11" t="s">
        <v>20</v>
      </c>
      <c r="AQ92" s="1435"/>
      <c r="AR92" s="1435"/>
      <c r="AS92" s="1435"/>
      <c r="AT92" s="1435"/>
    </row>
    <row r="93" spans="1:54" ht="14.1" customHeight="1" x14ac:dyDescent="0.25">
      <c r="E93" s="48" t="s">
        <v>659</v>
      </c>
      <c r="K93" s="2212"/>
      <c r="L93" s="2213"/>
      <c r="M93" s="2213"/>
      <c r="N93" s="2213"/>
      <c r="O93" s="2213"/>
      <c r="P93" s="2213"/>
      <c r="Q93" s="2213"/>
      <c r="R93" s="2213"/>
      <c r="S93" s="2213"/>
      <c r="T93" s="2213"/>
      <c r="U93" s="2213"/>
      <c r="V93" s="2213"/>
      <c r="W93" s="2213"/>
      <c r="X93" s="2213"/>
      <c r="Y93" s="2213"/>
      <c r="Z93" s="2213"/>
      <c r="AA93" s="2213"/>
      <c r="AB93" s="2213"/>
      <c r="AC93" s="2213"/>
      <c r="AD93" s="2213"/>
      <c r="AE93" s="2213"/>
      <c r="AF93" s="2213"/>
      <c r="AG93" s="2213"/>
      <c r="AH93" s="2213"/>
      <c r="AI93" s="2213"/>
      <c r="AJ93" s="2213"/>
      <c r="AK93" s="2213"/>
      <c r="AL93" s="2213"/>
      <c r="AM93" s="2213"/>
      <c r="AN93" s="2213"/>
      <c r="AO93" s="2213"/>
      <c r="AQ93" s="1435"/>
      <c r="AR93" s="1435"/>
      <c r="AS93" s="1435"/>
      <c r="AT93" s="1435"/>
    </row>
    <row r="94" spans="1:54" ht="6" customHeight="1" x14ac:dyDescent="0.25">
      <c r="E94" s="48"/>
      <c r="L94" s="1003"/>
      <c r="M94" s="137"/>
      <c r="N94" s="137"/>
      <c r="O94" s="137"/>
      <c r="P94" s="137"/>
      <c r="Q94" s="137"/>
      <c r="R94" s="137"/>
      <c r="S94" s="137"/>
      <c r="T94" s="137"/>
      <c r="U94" s="137"/>
      <c r="V94" s="137"/>
      <c r="W94" s="137"/>
      <c r="X94" s="137"/>
      <c r="Y94" s="137"/>
      <c r="Z94" s="137"/>
      <c r="AA94" s="137"/>
      <c r="AB94" s="137"/>
      <c r="AC94" s="137"/>
      <c r="AD94" s="137"/>
      <c r="AE94" s="137"/>
      <c r="AF94" s="137"/>
      <c r="AG94" s="137"/>
      <c r="AH94" s="137"/>
      <c r="AI94" s="137"/>
      <c r="AJ94" s="137"/>
      <c r="AK94" s="137"/>
      <c r="AL94" s="137"/>
      <c r="AM94" s="137"/>
      <c r="AN94" s="137"/>
      <c r="AO94" s="137"/>
      <c r="AQ94" s="1435"/>
      <c r="AR94" s="1435"/>
      <c r="AS94" s="1435"/>
      <c r="AT94" s="1435"/>
    </row>
    <row r="95" spans="1:54" ht="14.1" customHeight="1" x14ac:dyDescent="0.25">
      <c r="E95" s="50" t="s">
        <v>195</v>
      </c>
      <c r="K95" s="2212"/>
      <c r="L95" s="2213"/>
      <c r="M95" s="2213"/>
      <c r="N95" s="2213"/>
      <c r="O95" s="2213"/>
      <c r="P95" s="2213"/>
      <c r="Q95" s="2213"/>
      <c r="R95" s="2213"/>
      <c r="S95" s="2213"/>
      <c r="T95" s="2213"/>
      <c r="U95" s="2213"/>
      <c r="V95" s="2213"/>
      <c r="W95" s="2213"/>
      <c r="X95" s="2213"/>
      <c r="Y95" s="2213"/>
      <c r="Z95" s="2213"/>
      <c r="AA95" s="2213"/>
      <c r="AB95" s="2213"/>
      <c r="AC95" s="2213"/>
      <c r="AD95" s="2213"/>
      <c r="AE95" s="2213"/>
      <c r="AF95" s="2213"/>
      <c r="AG95" s="2213"/>
      <c r="AH95" s="2213"/>
      <c r="AI95" s="2213"/>
      <c r="AJ95" s="2213"/>
      <c r="AK95" s="2213"/>
      <c r="AL95" s="2213"/>
      <c r="AM95" s="2213"/>
      <c r="AN95" s="2213"/>
      <c r="AO95" s="2213"/>
      <c r="AQ95" s="1435"/>
      <c r="AR95" s="1435"/>
      <c r="AS95" s="1435"/>
      <c r="AT95" s="1435"/>
    </row>
    <row r="96" spans="1:54" ht="6" customHeight="1" x14ac:dyDescent="0.25">
      <c r="E96" s="50"/>
      <c r="K96" s="137"/>
      <c r="L96" s="137"/>
      <c r="M96" s="137"/>
      <c r="N96" s="137"/>
      <c r="O96" s="137"/>
      <c r="P96" s="137"/>
      <c r="Q96" s="137"/>
      <c r="R96" s="137"/>
      <c r="S96" s="137"/>
      <c r="T96" s="137"/>
      <c r="U96" s="137"/>
      <c r="V96" s="137"/>
      <c r="W96" s="137"/>
      <c r="X96" s="137"/>
      <c r="Y96" s="137"/>
      <c r="Z96" s="137"/>
      <c r="AA96" s="137"/>
      <c r="AB96" s="137"/>
      <c r="AC96" s="137"/>
      <c r="AD96" s="137"/>
      <c r="AE96" s="137"/>
      <c r="AF96" s="137"/>
      <c r="AG96" s="137"/>
      <c r="AH96" s="137"/>
      <c r="AI96" s="137"/>
      <c r="AJ96" s="137"/>
      <c r="AK96" s="137"/>
      <c r="AL96" s="137"/>
      <c r="AM96" s="137"/>
      <c r="AN96" s="137"/>
      <c r="AO96" s="137"/>
      <c r="AQ96" s="1435"/>
      <c r="AR96" s="1435"/>
      <c r="AS96" s="1435"/>
      <c r="AT96" s="1435"/>
    </row>
    <row r="97" spans="1:46" ht="14.1" customHeight="1" x14ac:dyDescent="0.25">
      <c r="E97" s="50" t="s">
        <v>711</v>
      </c>
      <c r="K97" s="2213"/>
      <c r="L97" s="2213"/>
      <c r="M97" s="2213"/>
      <c r="N97" s="2213"/>
      <c r="O97" s="2213"/>
      <c r="P97" s="2213"/>
      <c r="Q97" s="2213"/>
      <c r="R97" s="2213"/>
      <c r="S97" s="2213"/>
      <c r="T97" s="2213"/>
      <c r="U97" s="2213"/>
      <c r="V97" s="2213"/>
      <c r="W97" s="2213"/>
      <c r="X97" s="2213"/>
      <c r="Y97" s="2213"/>
      <c r="Z97" s="2213"/>
      <c r="AA97" s="2213"/>
      <c r="AB97" s="2213"/>
      <c r="AC97" s="2213"/>
      <c r="AD97" s="2213"/>
      <c r="AE97" s="2213"/>
      <c r="AF97" s="2213"/>
      <c r="AG97" s="2213"/>
      <c r="AH97" s="2213"/>
      <c r="AI97" s="2213"/>
      <c r="AJ97" s="2213"/>
      <c r="AK97" s="2213"/>
      <c r="AL97" s="2213"/>
      <c r="AM97" s="2213"/>
      <c r="AN97" s="2213"/>
      <c r="AO97" s="2213"/>
      <c r="AQ97" s="1435"/>
      <c r="AR97" s="1435"/>
      <c r="AS97" s="1435"/>
      <c r="AT97" s="1435"/>
    </row>
    <row r="98" spans="1:46" ht="6" customHeight="1" x14ac:dyDescent="0.25">
      <c r="E98" s="50"/>
      <c r="K98" s="15"/>
      <c r="L98" s="15"/>
      <c r="M98" s="15"/>
      <c r="N98" s="15"/>
      <c r="O98" s="15"/>
      <c r="P98" s="15"/>
      <c r="Q98" s="15"/>
      <c r="R98" s="137"/>
      <c r="S98" s="137"/>
      <c r="T98" s="137"/>
      <c r="U98" s="137"/>
      <c r="V98" s="137"/>
      <c r="W98" s="137"/>
      <c r="X98" s="137"/>
      <c r="Y98" s="137"/>
      <c r="Z98" s="137"/>
      <c r="AA98" s="137"/>
      <c r="AB98" s="137"/>
      <c r="AC98" s="137"/>
      <c r="AD98" s="137"/>
      <c r="AE98" s="137"/>
      <c r="AF98" s="137"/>
      <c r="AG98" s="137"/>
      <c r="AH98" s="137"/>
      <c r="AI98" s="137"/>
      <c r="AJ98" s="137"/>
      <c r="AK98" s="137"/>
      <c r="AL98" s="137"/>
      <c r="AM98" s="137"/>
      <c r="AN98" s="137"/>
      <c r="AO98" s="137"/>
      <c r="AQ98" s="1435"/>
      <c r="AR98" s="1435"/>
      <c r="AS98" s="1435"/>
      <c r="AT98" s="1435"/>
    </row>
    <row r="99" spans="1:46" ht="14.1" customHeight="1" x14ac:dyDescent="0.25">
      <c r="A99" s="15"/>
      <c r="B99" s="15"/>
      <c r="C99" s="15"/>
      <c r="D99" s="15"/>
      <c r="E99" s="52" t="s">
        <v>470</v>
      </c>
      <c r="F99" s="15"/>
      <c r="G99" s="15"/>
      <c r="H99" s="15"/>
      <c r="I99" s="15"/>
      <c r="J99" s="15"/>
      <c r="K99" s="15"/>
      <c r="L99" s="15"/>
      <c r="M99" s="15"/>
      <c r="N99" s="15"/>
      <c r="O99" s="15"/>
      <c r="P99" s="15"/>
      <c r="Q99" s="15"/>
      <c r="R99" s="1003"/>
      <c r="S99" s="2212"/>
      <c r="T99" s="2213"/>
      <c r="U99" s="2213"/>
      <c r="V99" s="2213"/>
      <c r="W99" s="2213"/>
      <c r="X99" s="2213"/>
      <c r="Y99" s="2213"/>
      <c r="Z99" s="2213"/>
      <c r="AA99" s="2213"/>
      <c r="AB99" s="2213"/>
      <c r="AC99" s="2213"/>
      <c r="AD99" s="2213"/>
      <c r="AE99" s="2213"/>
      <c r="AF99" s="2213"/>
      <c r="AG99" s="2213"/>
      <c r="AH99" s="2213"/>
      <c r="AI99" s="2213"/>
      <c r="AJ99" s="2213"/>
      <c r="AK99" s="2213"/>
      <c r="AL99" s="2213"/>
      <c r="AM99" s="2213"/>
      <c r="AN99" s="2213"/>
      <c r="AO99" s="2213"/>
      <c r="AQ99" s="1435"/>
      <c r="AR99" s="1435"/>
      <c r="AS99" s="1435"/>
      <c r="AT99" s="1435"/>
    </row>
    <row r="100" spans="1:46" ht="6" customHeight="1" x14ac:dyDescent="0.25">
      <c r="A100" s="15"/>
      <c r="B100" s="15"/>
      <c r="C100" s="15"/>
      <c r="D100" s="15"/>
      <c r="E100" s="52"/>
      <c r="F100" s="15"/>
      <c r="G100" s="15"/>
      <c r="H100" s="15"/>
      <c r="I100" s="15"/>
      <c r="J100" s="15"/>
      <c r="K100" s="15"/>
      <c r="L100" s="15"/>
      <c r="M100" s="15"/>
      <c r="N100" s="15"/>
      <c r="O100" s="15"/>
      <c r="P100" s="15"/>
      <c r="Q100" s="15"/>
      <c r="R100" s="1003"/>
      <c r="S100" s="137"/>
      <c r="T100" s="137"/>
      <c r="U100" s="137"/>
      <c r="V100" s="137"/>
      <c r="W100" s="137"/>
      <c r="X100" s="137"/>
      <c r="Y100" s="137"/>
      <c r="Z100" s="137"/>
      <c r="AA100" s="137"/>
      <c r="AB100" s="137"/>
      <c r="AC100" s="137"/>
      <c r="AD100" s="137"/>
      <c r="AE100" s="137"/>
      <c r="AF100" s="137"/>
      <c r="AG100" s="137"/>
      <c r="AH100" s="137"/>
      <c r="AI100" s="137"/>
      <c r="AJ100" s="137"/>
      <c r="AK100" s="137"/>
      <c r="AL100" s="137"/>
      <c r="AM100" s="137"/>
      <c r="AN100" s="137"/>
      <c r="AO100" s="137"/>
    </row>
    <row r="101" spans="1:46" ht="14.1" customHeight="1" x14ac:dyDescent="0.25">
      <c r="S101" s="2213"/>
      <c r="T101" s="2213"/>
      <c r="U101" s="2213"/>
      <c r="V101" s="2213"/>
      <c r="W101" s="2213"/>
      <c r="X101" s="2213"/>
      <c r="Y101" s="2213"/>
      <c r="Z101" s="2213"/>
      <c r="AA101" s="2213"/>
      <c r="AB101" s="2213"/>
      <c r="AC101" s="2213"/>
      <c r="AD101" s="2213"/>
      <c r="AE101" s="2213"/>
      <c r="AF101" s="2213"/>
      <c r="AG101" s="2213"/>
      <c r="AH101" s="2213"/>
      <c r="AI101" s="2213"/>
      <c r="AJ101" s="2213"/>
      <c r="AK101" s="2213"/>
      <c r="AL101" s="2213"/>
      <c r="AM101" s="2213"/>
      <c r="AN101" s="2213"/>
      <c r="AO101" s="2213"/>
    </row>
    <row r="102" spans="1:46" ht="14.1" customHeight="1" x14ac:dyDescent="0.25"/>
    <row r="103" spans="1:46" ht="14.1" customHeight="1" x14ac:dyDescent="0.25">
      <c r="A103" s="52" t="s">
        <v>21</v>
      </c>
    </row>
    <row r="104" spans="1:46" ht="14.1" customHeight="1" x14ac:dyDescent="0.25">
      <c r="E104" s="52" t="s">
        <v>224</v>
      </c>
      <c r="J104" s="1003"/>
      <c r="K104" s="2212"/>
      <c r="L104" s="2213"/>
      <c r="M104" s="2213"/>
      <c r="N104" s="2213"/>
      <c r="O104" s="2213"/>
      <c r="P104" s="2213"/>
      <c r="Q104" s="2213"/>
      <c r="R104" s="2213"/>
      <c r="S104" s="2213"/>
      <c r="T104" s="2213"/>
      <c r="U104" s="2213"/>
      <c r="V104" s="2213"/>
      <c r="W104" s="2213"/>
      <c r="X104" s="2213"/>
      <c r="Y104" s="2213"/>
      <c r="Z104" s="2213"/>
      <c r="AA104" s="2213"/>
      <c r="AB104" s="2213"/>
      <c r="AC104" s="2213"/>
      <c r="AD104" s="2213"/>
      <c r="AE104" s="2213"/>
      <c r="AF104" s="2213"/>
      <c r="AG104" s="2213"/>
      <c r="AH104" s="2213"/>
      <c r="AI104" s="2213"/>
      <c r="AJ104" s="2213"/>
      <c r="AK104" s="2213"/>
      <c r="AL104" s="2213"/>
      <c r="AM104" s="2213"/>
      <c r="AN104" s="2213"/>
      <c r="AO104" s="2213"/>
    </row>
    <row r="105" spans="1:46" ht="6" customHeight="1" x14ac:dyDescent="0.25">
      <c r="E105" s="52"/>
      <c r="J105" s="1003"/>
      <c r="K105" s="137"/>
      <c r="L105" s="137"/>
      <c r="M105" s="137"/>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row>
    <row r="106" spans="1:46" ht="14.1" customHeight="1" x14ac:dyDescent="0.25">
      <c r="K106" s="2213"/>
      <c r="L106" s="2213"/>
      <c r="M106" s="2213"/>
      <c r="N106" s="2213"/>
      <c r="O106" s="2213"/>
      <c r="P106" s="2213"/>
      <c r="Q106" s="2213"/>
      <c r="R106" s="2213"/>
      <c r="S106" s="2213"/>
      <c r="T106" s="2213"/>
      <c r="U106" s="2213"/>
      <c r="V106" s="2213"/>
      <c r="W106" s="2213"/>
      <c r="X106" s="2213"/>
      <c r="Y106" s="2213"/>
      <c r="Z106" s="2213"/>
      <c r="AA106" s="2213"/>
      <c r="AB106" s="2213"/>
      <c r="AC106" s="2213"/>
      <c r="AD106" s="2213"/>
      <c r="AE106" s="2213"/>
      <c r="AF106" s="2213"/>
      <c r="AG106" s="2213"/>
      <c r="AH106" s="2213"/>
      <c r="AI106" s="2213"/>
      <c r="AJ106" s="2213"/>
      <c r="AK106" s="2213"/>
      <c r="AL106" s="2213"/>
      <c r="AM106" s="2213"/>
      <c r="AN106" s="2213"/>
      <c r="AO106" s="2213"/>
    </row>
    <row r="107" spans="1:46" ht="6" customHeight="1" x14ac:dyDescent="0.2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row>
    <row r="108" spans="1:46" ht="14.1" customHeight="1" x14ac:dyDescent="0.25">
      <c r="A108" s="52" t="s">
        <v>199</v>
      </c>
      <c r="G108" s="2212"/>
      <c r="H108" s="2213"/>
      <c r="I108" s="2213"/>
      <c r="J108" s="2213"/>
      <c r="K108" s="2213"/>
      <c r="L108" s="2213"/>
      <c r="M108" s="2213"/>
      <c r="N108" s="2213"/>
      <c r="O108" s="2213"/>
      <c r="P108" s="2213"/>
      <c r="Q108" s="2213"/>
      <c r="R108" s="2213"/>
      <c r="S108" s="2213"/>
      <c r="T108" s="2213"/>
      <c r="U108" s="2213"/>
      <c r="V108" s="2213"/>
      <c r="W108" s="2213"/>
      <c r="X108" s="2213"/>
      <c r="Y108" s="2213"/>
      <c r="Z108" s="2213"/>
      <c r="AA108" s="2213"/>
      <c r="AB108" s="2213"/>
      <c r="AC108" s="2213"/>
      <c r="AD108" s="2213"/>
      <c r="AE108" s="2213"/>
      <c r="AF108" s="2213"/>
      <c r="AG108" s="2213"/>
      <c r="AH108" s="2213"/>
      <c r="AI108" s="2213"/>
      <c r="AJ108" s="2213"/>
      <c r="AK108" s="2213"/>
      <c r="AL108" s="2213"/>
      <c r="AM108" s="2213"/>
      <c r="AN108" s="2213"/>
      <c r="AO108" s="32" t="s">
        <v>45</v>
      </c>
    </row>
    <row r="109" spans="1:46" ht="6" customHeight="1" x14ac:dyDescent="0.25">
      <c r="A109" s="52"/>
      <c r="G109" s="137"/>
      <c r="H109" s="137"/>
      <c r="I109" s="137"/>
      <c r="J109" s="137"/>
      <c r="K109" s="137"/>
      <c r="L109" s="137"/>
      <c r="M109" s="137"/>
      <c r="N109" s="137"/>
      <c r="O109" s="137"/>
      <c r="P109" s="137"/>
      <c r="Q109" s="137"/>
      <c r="R109" s="137"/>
      <c r="S109" s="137"/>
      <c r="T109" s="137"/>
      <c r="U109" s="137"/>
      <c r="V109" s="137"/>
      <c r="W109" s="137"/>
      <c r="X109" s="137"/>
      <c r="Y109" s="137"/>
      <c r="Z109" s="137"/>
      <c r="AA109" s="137"/>
      <c r="AB109" s="137"/>
      <c r="AC109" s="137"/>
      <c r="AD109" s="137"/>
      <c r="AE109" s="137"/>
      <c r="AF109" s="137"/>
      <c r="AG109" s="137"/>
      <c r="AH109" s="137"/>
      <c r="AI109" s="137"/>
      <c r="AJ109" s="137"/>
      <c r="AK109" s="137"/>
      <c r="AL109" s="137"/>
      <c r="AM109" s="137"/>
      <c r="AN109" s="137"/>
    </row>
    <row r="110" spans="1:46" ht="14.1" customHeight="1" x14ac:dyDescent="0.25">
      <c r="A110" s="407"/>
      <c r="B110" s="407"/>
      <c r="C110" s="407"/>
      <c r="D110" s="407"/>
      <c r="E110" s="407"/>
      <c r="F110" s="407"/>
      <c r="G110" s="2213"/>
      <c r="H110" s="2213"/>
      <c r="I110" s="2213"/>
      <c r="J110" s="2213"/>
      <c r="K110" s="2213"/>
      <c r="L110" s="2213"/>
      <c r="M110" s="2213"/>
      <c r="N110" s="2213"/>
      <c r="O110" s="2213"/>
      <c r="P110" s="2213"/>
      <c r="Q110" s="2213"/>
      <c r="R110" s="2213"/>
      <c r="S110" s="2213"/>
      <c r="T110" s="2213"/>
      <c r="U110" s="2213"/>
      <c r="V110" s="2213"/>
      <c r="W110" s="2213"/>
      <c r="X110" s="2213"/>
      <c r="Y110" s="2213"/>
      <c r="Z110" s="2213"/>
      <c r="AA110" s="2213"/>
      <c r="AB110" s="2213"/>
      <c r="AC110" s="2213"/>
      <c r="AD110" s="2213"/>
      <c r="AE110" s="2213"/>
      <c r="AF110" s="2213"/>
      <c r="AG110" s="2213"/>
      <c r="AH110" s="2213"/>
      <c r="AI110" s="2213"/>
      <c r="AJ110" s="2213"/>
      <c r="AK110" s="2213"/>
      <c r="AL110" s="2213"/>
      <c r="AM110" s="2213"/>
      <c r="AN110" s="2213"/>
      <c r="AO110" s="2213"/>
    </row>
    <row r="111" spans="1:46" ht="8.1" customHeight="1" x14ac:dyDescent="0.25"/>
    <row r="112" spans="1:46" ht="14.1" customHeight="1" x14ac:dyDescent="0.25">
      <c r="A112" s="563" t="s">
        <v>564</v>
      </c>
      <c r="B112" s="731"/>
      <c r="C112" s="731"/>
      <c r="D112" s="731"/>
      <c r="E112" s="731"/>
      <c r="F112" s="731"/>
      <c r="G112" s="731"/>
      <c r="H112" s="731"/>
      <c r="I112" s="731"/>
      <c r="J112" s="731"/>
      <c r="K112" s="731"/>
      <c r="L112" s="731"/>
      <c r="M112" s="731"/>
      <c r="N112" s="731"/>
      <c r="O112" s="731"/>
      <c r="P112" s="731"/>
      <c r="Q112" s="731"/>
      <c r="R112" s="731"/>
      <c r="S112" s="1003"/>
      <c r="T112" s="2239">
        <f>'dv7.1'!AA9</f>
        <v>0</v>
      </c>
      <c r="U112" s="2239"/>
      <c r="V112" s="2239"/>
      <c r="W112" s="2239"/>
      <c r="X112" s="2239"/>
      <c r="Y112" s="2239"/>
      <c r="Z112" s="2239"/>
      <c r="AA112" s="2239"/>
      <c r="AB112" s="2239"/>
      <c r="AC112" s="2239"/>
      <c r="AD112" s="2239"/>
      <c r="AE112" s="2239"/>
      <c r="AF112" s="2239"/>
      <c r="AG112" s="2239"/>
      <c r="AH112" s="2239"/>
      <c r="AI112" s="2239"/>
      <c r="AJ112" s="2239"/>
      <c r="AK112" s="2239"/>
      <c r="AL112" s="2239"/>
      <c r="AM112" s="2239"/>
      <c r="AN112" s="2239"/>
      <c r="AO112" s="2239"/>
      <c r="AP112" s="747"/>
    </row>
    <row r="113" spans="1:47" ht="14.1" customHeight="1" x14ac:dyDescent="0.25">
      <c r="A113" s="563" t="s">
        <v>200</v>
      </c>
      <c r="B113" s="731"/>
      <c r="C113" s="731"/>
      <c r="D113" s="731"/>
      <c r="E113" s="731"/>
      <c r="F113" s="731"/>
      <c r="G113" s="731"/>
      <c r="H113" s="731"/>
      <c r="I113" s="731"/>
      <c r="J113" s="731"/>
      <c r="K113" s="731"/>
      <c r="L113" s="731"/>
      <c r="M113" s="731"/>
      <c r="N113" s="731"/>
      <c r="O113" s="731"/>
      <c r="P113" s="731"/>
      <c r="S113" s="2226"/>
      <c r="T113" s="2238"/>
      <c r="U113" s="2238"/>
      <c r="V113" s="2238"/>
      <c r="W113" s="2238"/>
      <c r="X113" s="2238"/>
      <c r="Y113" s="2238"/>
      <c r="Z113" s="2238"/>
      <c r="AA113" s="2238"/>
      <c r="AB113" s="2238"/>
      <c r="AC113" s="2238"/>
      <c r="AD113" s="2238"/>
      <c r="AE113" s="2238"/>
      <c r="AF113" s="2238"/>
      <c r="AG113" s="2238"/>
      <c r="AH113" s="2238"/>
      <c r="AI113" s="2238"/>
      <c r="AJ113" s="2238"/>
      <c r="AK113" s="2238"/>
      <c r="AL113" s="2238"/>
      <c r="AM113" s="2238"/>
      <c r="AN113" s="2238"/>
      <c r="AO113" s="1476" t="s">
        <v>42</v>
      </c>
    </row>
    <row r="114" spans="1:47" ht="8.1" customHeight="1" x14ac:dyDescent="0.25">
      <c r="A114" s="731"/>
      <c r="B114" s="731"/>
      <c r="C114" s="731"/>
      <c r="D114" s="731"/>
      <c r="E114" s="731"/>
      <c r="F114" s="731"/>
      <c r="G114" s="731"/>
      <c r="H114" s="731"/>
      <c r="I114" s="731"/>
      <c r="J114" s="731"/>
      <c r="K114" s="731"/>
      <c r="L114" s="731"/>
      <c r="M114" s="731"/>
      <c r="N114" s="731"/>
      <c r="O114" s="731"/>
      <c r="P114" s="731"/>
      <c r="Q114" s="731"/>
      <c r="R114" s="731"/>
      <c r="S114" s="731"/>
      <c r="T114" s="731"/>
      <c r="U114" s="731"/>
      <c r="V114" s="731"/>
      <c r="W114" s="731"/>
      <c r="X114" s="731"/>
      <c r="Y114" s="731"/>
      <c r="Z114" s="731"/>
      <c r="AA114" s="731"/>
      <c r="AB114" s="731"/>
      <c r="AC114" s="731"/>
      <c r="AD114" s="731"/>
      <c r="AE114" s="731"/>
      <c r="AF114" s="731"/>
      <c r="AG114" s="731"/>
      <c r="AH114" s="731"/>
      <c r="AI114" s="731"/>
      <c r="AJ114" s="731"/>
      <c r="AK114" s="731"/>
      <c r="AL114" s="731"/>
      <c r="AM114" s="731"/>
      <c r="AN114" s="731"/>
      <c r="AO114" s="731"/>
    </row>
    <row r="115" spans="1:47" ht="14.1" customHeight="1" x14ac:dyDescent="0.25">
      <c r="A115" s="2211" t="s">
        <v>661</v>
      </c>
      <c r="B115" s="2223"/>
      <c r="C115" s="2223"/>
      <c r="D115" s="2223"/>
      <c r="E115" s="2223"/>
      <c r="F115" s="2223"/>
      <c r="G115" s="2223"/>
      <c r="H115" s="2223"/>
      <c r="I115" s="2223"/>
      <c r="J115" s="2223"/>
      <c r="K115" s="2223"/>
      <c r="L115" s="2223"/>
      <c r="M115" s="2223"/>
      <c r="N115" s="2223"/>
      <c r="O115" s="2223"/>
      <c r="P115" s="2223"/>
      <c r="Q115" s="2223"/>
      <c r="R115" s="2223"/>
      <c r="S115" s="2223"/>
      <c r="T115" s="2223"/>
      <c r="U115" s="2223"/>
      <c r="V115" s="2223"/>
      <c r="W115" s="2223"/>
      <c r="X115" s="2223"/>
      <c r="Y115" s="2223"/>
      <c r="Z115" s="2223"/>
      <c r="AA115" s="2223"/>
      <c r="AB115" s="2223"/>
      <c r="AC115" s="2223"/>
      <c r="AD115" s="2223"/>
      <c r="AE115" s="2223"/>
      <c r="AF115" s="2223"/>
      <c r="AG115" s="2223"/>
      <c r="AH115" s="2223"/>
      <c r="AI115" s="2223"/>
      <c r="AJ115" s="2223"/>
      <c r="AK115" s="2223"/>
      <c r="AL115" s="2223"/>
      <c r="AM115" s="2223"/>
      <c r="AN115" s="2223"/>
      <c r="AO115" s="2223"/>
    </row>
    <row r="116" spans="1:47" ht="14.1" customHeight="1" x14ac:dyDescent="0.25">
      <c r="A116" s="2223"/>
      <c r="B116" s="2223"/>
      <c r="C116" s="2223"/>
      <c r="D116" s="2223"/>
      <c r="E116" s="2223"/>
      <c r="F116" s="2223"/>
      <c r="G116" s="2223"/>
      <c r="H116" s="2223"/>
      <c r="I116" s="2223"/>
      <c r="J116" s="2223"/>
      <c r="K116" s="2223"/>
      <c r="L116" s="2223"/>
      <c r="M116" s="2223"/>
      <c r="N116" s="2223"/>
      <c r="O116" s="2223"/>
      <c r="P116" s="2223"/>
      <c r="Q116" s="2223"/>
      <c r="R116" s="2223"/>
      <c r="S116" s="2223"/>
      <c r="T116" s="2223"/>
      <c r="U116" s="2223"/>
      <c r="V116" s="2223"/>
      <c r="W116" s="2223"/>
      <c r="X116" s="2223"/>
      <c r="Y116" s="2223"/>
      <c r="Z116" s="2223"/>
      <c r="AA116" s="2223"/>
      <c r="AB116" s="2223"/>
      <c r="AC116" s="2223"/>
      <c r="AD116" s="2223"/>
      <c r="AE116" s="2223"/>
      <c r="AF116" s="2223"/>
      <c r="AG116" s="2223"/>
      <c r="AH116" s="2223"/>
      <c r="AI116" s="2223"/>
      <c r="AJ116" s="2223"/>
      <c r="AK116" s="2223"/>
      <c r="AL116" s="2223"/>
      <c r="AM116" s="2223"/>
      <c r="AN116" s="2223"/>
      <c r="AO116" s="2223"/>
    </row>
    <row r="117" spans="1:47" ht="15.9" customHeight="1" x14ac:dyDescent="0.25">
      <c r="A117" s="2221"/>
      <c r="B117" s="2221"/>
      <c r="C117" s="2221"/>
      <c r="D117" s="2221"/>
      <c r="E117" s="2221"/>
      <c r="F117" s="2221"/>
      <c r="G117" s="2221"/>
      <c r="H117" s="2221"/>
      <c r="I117" s="2221"/>
      <c r="J117" s="2221"/>
      <c r="K117" s="2221"/>
      <c r="L117" s="2221"/>
      <c r="M117" s="2221"/>
      <c r="N117" s="2221"/>
      <c r="O117" s="2221"/>
      <c r="P117" s="2221"/>
      <c r="Q117" s="2221"/>
      <c r="R117" s="2221"/>
      <c r="S117" s="2221"/>
      <c r="T117" s="2221"/>
      <c r="U117" s="2221"/>
      <c r="V117" s="2221"/>
      <c r="W117" s="2221"/>
      <c r="X117" s="2221"/>
      <c r="Y117" s="2221"/>
      <c r="Z117" s="2221"/>
      <c r="AA117" s="2221"/>
      <c r="AB117" s="2221"/>
      <c r="AC117" s="2221"/>
      <c r="AD117" s="2221"/>
      <c r="AE117" s="2221"/>
      <c r="AF117" s="2221"/>
      <c r="AG117" s="2221"/>
      <c r="AH117" s="2221"/>
      <c r="AI117" s="2221"/>
      <c r="AJ117" s="2221"/>
      <c r="AK117" s="2221"/>
      <c r="AL117" s="2221"/>
      <c r="AM117" s="2221"/>
      <c r="AN117" s="2221"/>
      <c r="AO117" s="2221"/>
    </row>
    <row r="118" spans="1:47" ht="15.9" customHeight="1" x14ac:dyDescent="0.25">
      <c r="A118" s="2222"/>
      <c r="B118" s="2222"/>
      <c r="C118" s="2222"/>
      <c r="D118" s="2222"/>
      <c r="E118" s="2222"/>
      <c r="F118" s="2222"/>
      <c r="G118" s="2222"/>
      <c r="H118" s="2222"/>
      <c r="I118" s="2222"/>
      <c r="J118" s="2222"/>
      <c r="K118" s="2222"/>
      <c r="L118" s="2222"/>
      <c r="M118" s="2222"/>
      <c r="N118" s="2222"/>
      <c r="O118" s="2222"/>
      <c r="P118" s="2222"/>
      <c r="Q118" s="2222"/>
      <c r="R118" s="2222"/>
      <c r="S118" s="2222"/>
      <c r="T118" s="2222"/>
      <c r="U118" s="2222"/>
      <c r="V118" s="2222"/>
      <c r="W118" s="2222"/>
      <c r="X118" s="2222"/>
      <c r="Y118" s="2222"/>
      <c r="Z118" s="2222"/>
      <c r="AA118" s="2222"/>
      <c r="AB118" s="2222"/>
      <c r="AC118" s="2222"/>
      <c r="AD118" s="2222"/>
      <c r="AE118" s="2222"/>
      <c r="AF118" s="2222"/>
      <c r="AG118" s="2222"/>
      <c r="AH118" s="2222"/>
      <c r="AI118" s="2222"/>
      <c r="AJ118" s="2222"/>
      <c r="AK118" s="2222"/>
      <c r="AL118" s="2222"/>
      <c r="AM118" s="2222"/>
      <c r="AN118" s="2222"/>
      <c r="AO118" s="2222"/>
    </row>
    <row r="119" spans="1:47" ht="15.9" customHeight="1" x14ac:dyDescent="0.25">
      <c r="A119" s="2222"/>
      <c r="B119" s="2222"/>
      <c r="C119" s="2222"/>
      <c r="D119" s="2222"/>
      <c r="E119" s="2222"/>
      <c r="F119" s="2222"/>
      <c r="G119" s="2222"/>
      <c r="H119" s="2222"/>
      <c r="I119" s="2222"/>
      <c r="J119" s="2222"/>
      <c r="K119" s="2222"/>
      <c r="L119" s="2222"/>
      <c r="M119" s="2222"/>
      <c r="N119" s="2222"/>
      <c r="O119" s="2222"/>
      <c r="P119" s="2222"/>
      <c r="Q119" s="2222"/>
      <c r="R119" s="2222"/>
      <c r="S119" s="2222"/>
      <c r="T119" s="2222"/>
      <c r="U119" s="2222"/>
      <c r="V119" s="2222"/>
      <c r="W119" s="2222"/>
      <c r="X119" s="2222"/>
      <c r="Y119" s="2222"/>
      <c r="Z119" s="2222"/>
      <c r="AA119" s="2222"/>
      <c r="AB119" s="2222"/>
      <c r="AC119" s="2222"/>
      <c r="AD119" s="2222"/>
      <c r="AE119" s="2222"/>
      <c r="AF119" s="2222"/>
      <c r="AG119" s="2222"/>
      <c r="AH119" s="2222"/>
      <c r="AI119" s="2222"/>
      <c r="AJ119" s="2222"/>
      <c r="AK119" s="2222"/>
      <c r="AL119" s="2222"/>
      <c r="AM119" s="2222"/>
      <c r="AN119" s="2222"/>
      <c r="AO119" s="2222"/>
    </row>
    <row r="120" spans="1:47" ht="15.9" customHeight="1" x14ac:dyDescent="0.25">
      <c r="A120" s="2222"/>
      <c r="B120" s="2222"/>
      <c r="C120" s="2222"/>
      <c r="D120" s="2222"/>
      <c r="E120" s="2222"/>
      <c r="F120" s="2222"/>
      <c r="G120" s="2222"/>
      <c r="H120" s="2222"/>
      <c r="I120" s="2222"/>
      <c r="J120" s="2222"/>
      <c r="K120" s="2222"/>
      <c r="L120" s="2222"/>
      <c r="M120" s="2222"/>
      <c r="N120" s="2222"/>
      <c r="O120" s="2222"/>
      <c r="P120" s="2222"/>
      <c r="Q120" s="2222"/>
      <c r="R120" s="2222"/>
      <c r="S120" s="2222"/>
      <c r="T120" s="2222"/>
      <c r="U120" s="2222"/>
      <c r="V120" s="2222"/>
      <c r="W120" s="2222"/>
      <c r="X120" s="2222"/>
      <c r="Y120" s="2222"/>
      <c r="Z120" s="2222"/>
      <c r="AA120" s="2222"/>
      <c r="AB120" s="2222"/>
      <c r="AC120" s="2222"/>
      <c r="AD120" s="2222"/>
      <c r="AE120" s="2222"/>
      <c r="AF120" s="2222"/>
      <c r="AG120" s="2222"/>
      <c r="AH120" s="2222"/>
      <c r="AI120" s="2222"/>
      <c r="AJ120" s="2222"/>
      <c r="AK120" s="2222"/>
      <c r="AL120" s="2222"/>
      <c r="AM120" s="2222"/>
      <c r="AN120" s="2222"/>
      <c r="AO120" s="2222"/>
    </row>
    <row r="121" spans="1:47" ht="15.9" customHeight="1" x14ac:dyDescent="0.25">
      <c r="A121" s="2222"/>
      <c r="B121" s="2222"/>
      <c r="C121" s="2222"/>
      <c r="D121" s="2222"/>
      <c r="E121" s="2222"/>
      <c r="F121" s="2222"/>
      <c r="G121" s="2222"/>
      <c r="H121" s="2222"/>
      <c r="I121" s="2222"/>
      <c r="J121" s="2222"/>
      <c r="K121" s="2222"/>
      <c r="L121" s="2222"/>
      <c r="M121" s="2222"/>
      <c r="N121" s="2222"/>
      <c r="O121" s="2222"/>
      <c r="P121" s="2222"/>
      <c r="Q121" s="2222"/>
      <c r="R121" s="2222"/>
      <c r="S121" s="2222"/>
      <c r="T121" s="2222"/>
      <c r="U121" s="2222"/>
      <c r="V121" s="2222"/>
      <c r="W121" s="2222"/>
      <c r="X121" s="2222"/>
      <c r="Y121" s="2222"/>
      <c r="Z121" s="2222"/>
      <c r="AA121" s="2222"/>
      <c r="AB121" s="2222"/>
      <c r="AC121" s="2222"/>
      <c r="AD121" s="2222"/>
      <c r="AE121" s="2222"/>
      <c r="AF121" s="2222"/>
      <c r="AG121" s="2222"/>
      <c r="AH121" s="2222"/>
      <c r="AI121" s="2222"/>
      <c r="AJ121" s="2222"/>
      <c r="AK121" s="2222"/>
      <c r="AL121" s="2222"/>
      <c r="AM121" s="2222"/>
      <c r="AN121" s="2222"/>
      <c r="AO121" s="2222"/>
    </row>
    <row r="122" spans="1:47" ht="6" customHeight="1" x14ac:dyDescent="0.25">
      <c r="A122" s="52"/>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row>
    <row r="123" spans="1:47" x14ac:dyDescent="0.25">
      <c r="A123" s="459" t="s">
        <v>591</v>
      </c>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row>
    <row r="124" spans="1:47" ht="6" customHeight="1" x14ac:dyDescent="0.25">
      <c r="A124" s="52"/>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row>
    <row r="125" spans="1:47" ht="12.75" customHeight="1" x14ac:dyDescent="0.25">
      <c r="A125" s="1054" t="s">
        <v>662</v>
      </c>
      <c r="B125" s="1054"/>
      <c r="C125" s="1054"/>
      <c r="D125" s="1054"/>
      <c r="E125" s="1054"/>
      <c r="F125" s="1054"/>
      <c r="G125" s="1054"/>
      <c r="H125" s="1054"/>
      <c r="I125" s="1054"/>
      <c r="J125" s="1054"/>
      <c r="K125" s="1054"/>
      <c r="L125" s="1054"/>
      <c r="M125" s="1054"/>
      <c r="N125" s="1054"/>
      <c r="O125" s="1054"/>
      <c r="P125" s="1054"/>
      <c r="Q125" s="1054"/>
      <c r="R125" s="1054"/>
      <c r="S125" s="1054"/>
      <c r="T125" s="1054"/>
      <c r="U125" s="1054"/>
      <c r="V125" s="1054"/>
      <c r="W125" s="1054"/>
      <c r="X125" s="1054"/>
      <c r="Y125" s="1054"/>
      <c r="Z125" s="1054"/>
      <c r="AA125" s="1054"/>
      <c r="AB125" s="1054"/>
      <c r="AC125" s="1054"/>
      <c r="AD125" s="1054"/>
      <c r="AE125" s="1054"/>
      <c r="AF125" s="1054"/>
      <c r="AG125" s="1054"/>
      <c r="AH125" s="1054"/>
      <c r="AI125" s="1054"/>
      <c r="AJ125" s="1054"/>
      <c r="AK125" s="1054"/>
      <c r="AL125" s="1054"/>
      <c r="AM125" s="1054"/>
      <c r="AN125" s="1054"/>
      <c r="AO125" s="1054"/>
    </row>
    <row r="126" spans="1:47" s="460" customFormat="1" ht="12.75" customHeight="1" x14ac:dyDescent="0.25">
      <c r="A126" s="2225"/>
      <c r="B126" s="1734"/>
      <c r="C126" s="1734"/>
      <c r="D126" s="1734"/>
      <c r="E126" s="1734"/>
      <c r="F126" s="1734"/>
      <c r="G126" s="1734"/>
      <c r="H126" s="1734"/>
      <c r="I126" s="1734"/>
      <c r="J126" s="1734"/>
      <c r="K126" s="1734"/>
      <c r="L126" s="1734"/>
      <c r="M126" s="1734"/>
      <c r="N126" s="1734"/>
      <c r="O126" s="1734"/>
      <c r="P126" s="1734"/>
      <c r="Q126" s="1734"/>
      <c r="R126" s="1734"/>
      <c r="S126" s="459"/>
      <c r="T126" s="459"/>
      <c r="U126" s="459"/>
      <c r="V126" s="459"/>
      <c r="W126" s="459"/>
      <c r="X126" s="459"/>
      <c r="Y126" s="459"/>
      <c r="Z126" s="459"/>
      <c r="AA126" s="459"/>
      <c r="AB126" s="459"/>
      <c r="AC126" s="459"/>
      <c r="AD126" s="459"/>
      <c r="AE126" s="459"/>
      <c r="AF126" s="459"/>
      <c r="AG126" s="459"/>
      <c r="AH126" s="459"/>
      <c r="AI126" s="459"/>
      <c r="AJ126" s="459"/>
      <c r="AK126" s="459"/>
      <c r="AL126" s="459"/>
      <c r="AM126" s="459"/>
      <c r="AN126" s="459"/>
      <c r="AO126" s="458" t="s">
        <v>663</v>
      </c>
      <c r="AQ126" s="218"/>
      <c r="AR126" s="218"/>
      <c r="AS126" s="218"/>
      <c r="AT126" s="218"/>
      <c r="AU126" s="218"/>
    </row>
    <row r="127" spans="1:47" s="460" customFormat="1" ht="12.75" customHeight="1" x14ac:dyDescent="0.2">
      <c r="A127" s="52" t="s">
        <v>347</v>
      </c>
      <c r="B127" s="459"/>
      <c r="C127" s="459"/>
      <c r="D127" s="459"/>
      <c r="E127" s="459"/>
      <c r="F127" s="459"/>
      <c r="G127" s="459"/>
      <c r="H127" s="459"/>
      <c r="I127" s="459"/>
      <c r="J127" s="459"/>
      <c r="K127" s="459"/>
      <c r="L127" s="459"/>
      <c r="M127" s="459"/>
      <c r="N127" s="459"/>
      <c r="O127" s="459"/>
      <c r="P127" s="459"/>
      <c r="Q127" s="459"/>
      <c r="R127" s="459"/>
      <c r="S127" s="459"/>
      <c r="T127" s="459"/>
      <c r="U127" s="459"/>
      <c r="V127" s="459"/>
      <c r="W127" s="459"/>
      <c r="X127" s="459"/>
      <c r="Y127" s="459"/>
      <c r="Z127" s="459"/>
      <c r="AA127" s="459"/>
      <c r="AB127" s="459"/>
      <c r="AC127" s="459"/>
      <c r="AD127" s="459"/>
      <c r="AE127" s="459"/>
      <c r="AF127" s="459"/>
      <c r="AG127" s="459"/>
      <c r="AH127" s="459"/>
      <c r="AI127" s="459"/>
      <c r="AJ127" s="459"/>
      <c r="AK127" s="459"/>
      <c r="AL127" s="459"/>
      <c r="AM127" s="459"/>
      <c r="AN127" s="459"/>
      <c r="AO127" s="459"/>
      <c r="AQ127" s="218"/>
      <c r="AR127" s="218"/>
      <c r="AS127" s="218"/>
      <c r="AT127" s="218"/>
      <c r="AU127" s="218"/>
    </row>
    <row r="128" spans="1:47" ht="10.199999999999999" customHeight="1" thickBot="1" x14ac:dyDescent="0.3">
      <c r="A128" s="52"/>
      <c r="B128" s="15"/>
      <c r="C128" s="15"/>
      <c r="D128" s="15"/>
      <c r="E128" s="15"/>
      <c r="F128" s="15"/>
      <c r="G128" s="15"/>
      <c r="H128" s="15"/>
      <c r="I128" s="15"/>
      <c r="J128" s="15"/>
      <c r="K128" s="15"/>
      <c r="L128" s="15"/>
      <c r="M128" s="15"/>
      <c r="N128" s="138"/>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row>
    <row r="129" spans="1:47" ht="13.8" thickBot="1" x14ac:dyDescent="0.3">
      <c r="A129" s="433" t="s">
        <v>169</v>
      </c>
      <c r="B129" s="434"/>
      <c r="C129" s="434"/>
      <c r="D129" s="434"/>
      <c r="E129" s="434"/>
      <c r="F129" s="434"/>
      <c r="G129" s="434"/>
      <c r="H129" s="434"/>
      <c r="I129" s="434"/>
      <c r="J129" s="434"/>
      <c r="K129" s="434"/>
      <c r="L129" s="434"/>
      <c r="M129" s="434"/>
      <c r="N129" s="434"/>
      <c r="O129" s="434"/>
      <c r="P129" s="434"/>
      <c r="Q129" s="434"/>
      <c r="R129" s="434"/>
      <c r="S129" s="434"/>
      <c r="T129" s="434"/>
      <c r="U129" s="434"/>
      <c r="V129" s="434"/>
      <c r="W129" s="434"/>
      <c r="X129" s="434"/>
      <c r="Y129" s="434"/>
      <c r="Z129" s="434"/>
      <c r="AA129" s="434"/>
      <c r="AB129" s="434"/>
      <c r="AC129" s="435"/>
      <c r="AD129" s="725"/>
      <c r="AE129" s="15"/>
      <c r="AF129" s="15"/>
      <c r="AG129" s="15"/>
    </row>
    <row r="130" spans="1:47" s="917" customFormat="1" ht="6" customHeight="1" x14ac:dyDescent="0.25">
      <c r="AG130" s="1003"/>
      <c r="AQ130" s="175"/>
      <c r="AR130" s="175"/>
      <c r="AS130" s="175"/>
      <c r="AT130" s="175"/>
      <c r="AU130" s="175"/>
    </row>
    <row r="131" spans="1:47" s="917" customFormat="1" ht="13.2" customHeight="1" x14ac:dyDescent="0.25">
      <c r="A131" s="1416" t="s">
        <v>664</v>
      </c>
      <c r="B131" s="1274"/>
      <c r="C131" s="1274"/>
      <c r="D131" s="1274"/>
      <c r="E131" s="1274"/>
      <c r="F131" s="1274"/>
      <c r="G131" s="1274"/>
      <c r="H131" s="1274"/>
      <c r="I131" s="1274"/>
      <c r="J131" s="1274"/>
      <c r="K131" s="1274"/>
      <c r="L131" s="1274"/>
      <c r="M131" s="1274"/>
      <c r="N131" s="1274"/>
      <c r="O131" s="1274"/>
      <c r="P131" s="1274"/>
      <c r="Q131" s="1274"/>
      <c r="R131" s="1274"/>
      <c r="S131" s="1274"/>
      <c r="T131" s="1274"/>
      <c r="U131" s="1274"/>
      <c r="V131" s="1274"/>
      <c r="W131" s="1274"/>
      <c r="X131" s="1274"/>
      <c r="Y131" s="1274"/>
      <c r="Z131" s="1274"/>
      <c r="AA131" s="1274"/>
      <c r="AB131" s="1274"/>
      <c r="AC131" s="1274"/>
      <c r="AD131" s="1274"/>
      <c r="AE131" s="1274"/>
      <c r="AF131" s="1274"/>
      <c r="AG131" s="1003"/>
      <c r="AQ131" s="175"/>
      <c r="AR131" s="175"/>
      <c r="AS131" s="175"/>
      <c r="AT131" s="175"/>
      <c r="AU131" s="175"/>
    </row>
    <row r="132" spans="1:47" x14ac:dyDescent="0.25">
      <c r="A132" s="1416" t="s">
        <v>781</v>
      </c>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row>
    <row r="133" spans="1:47" x14ac:dyDescent="0.25">
      <c r="A133" s="940" t="s">
        <v>91</v>
      </c>
      <c r="B133" s="738"/>
      <c r="C133" s="941" t="s">
        <v>203</v>
      </c>
      <c r="D133" s="941"/>
      <c r="E133" s="941"/>
      <c r="F133" s="941"/>
      <c r="G133" s="738" t="s">
        <v>635</v>
      </c>
      <c r="H133" s="946"/>
      <c r="I133" s="1585"/>
      <c r="J133" s="1585"/>
      <c r="K133" s="1585"/>
      <c r="L133" s="1585"/>
      <c r="M133" s="1585"/>
      <c r="N133" s="1585"/>
      <c r="O133" s="1585"/>
      <c r="P133" s="1585"/>
      <c r="Q133" s="1585"/>
      <c r="R133" s="1585"/>
      <c r="S133" s="1585"/>
      <c r="T133" s="1585"/>
      <c r="U133" s="946"/>
      <c r="V133" s="738"/>
      <c r="W133" s="738"/>
      <c r="X133" s="738"/>
      <c r="Y133" s="738"/>
      <c r="Z133" s="738"/>
      <c r="AA133" s="738"/>
      <c r="AB133" s="738"/>
      <c r="AC133" s="738"/>
      <c r="AD133" s="738"/>
      <c r="AE133" s="738"/>
      <c r="AF133" s="738"/>
      <c r="AG133" s="738"/>
      <c r="AH133" s="940"/>
      <c r="AI133" s="940"/>
      <c r="AJ133" s="738"/>
      <c r="AK133" s="738"/>
      <c r="AL133" s="738"/>
      <c r="AM133" s="738"/>
      <c r="AN133" s="738"/>
      <c r="AO133" s="950" t="s">
        <v>495</v>
      </c>
    </row>
    <row r="134" spans="1:47" x14ac:dyDescent="0.25">
      <c r="A134" s="15"/>
      <c r="V134" s="19"/>
      <c r="Y134" s="6"/>
      <c r="Z134" s="6"/>
      <c r="AH134" s="15"/>
      <c r="AI134" s="15"/>
      <c r="AJ134" s="15"/>
      <c r="AK134" s="15"/>
      <c r="AL134" s="15"/>
      <c r="AM134" s="15"/>
      <c r="AN134" s="15"/>
      <c r="AO134" s="15"/>
    </row>
    <row r="135" spans="1:47" x14ac:dyDescent="0.25">
      <c r="A135" s="100" t="s">
        <v>255</v>
      </c>
      <c r="B135" s="98"/>
      <c r="C135" s="98"/>
      <c r="D135" s="98"/>
      <c r="E135" s="98"/>
      <c r="F135" s="98"/>
      <c r="G135" s="98"/>
      <c r="H135" s="57"/>
      <c r="I135" s="99" t="s">
        <v>63</v>
      </c>
      <c r="J135" s="98"/>
      <c r="K135" s="98"/>
      <c r="L135" s="98"/>
      <c r="M135" s="98"/>
      <c r="N135" s="98"/>
      <c r="O135" s="98"/>
      <c r="P135" s="98"/>
      <c r="Q135" s="57"/>
      <c r="R135" s="99" t="s">
        <v>648</v>
      </c>
      <c r="S135" s="98"/>
      <c r="T135" s="98"/>
      <c r="U135" s="98"/>
      <c r="V135" s="98"/>
      <c r="W135" s="98"/>
      <c r="X135" s="98"/>
      <c r="Y135" s="98"/>
      <c r="Z135" s="98"/>
      <c r="AA135" s="98"/>
      <c r="AB135" s="98"/>
      <c r="AC135" s="98"/>
      <c r="AD135" s="98"/>
      <c r="AE135" s="98"/>
      <c r="AF135" s="98"/>
      <c r="AG135" s="57"/>
      <c r="AH135" s="100" t="s">
        <v>361</v>
      </c>
      <c r="AI135" s="98"/>
      <c r="AJ135" s="98"/>
      <c r="AK135" s="98"/>
      <c r="AL135" s="98"/>
      <c r="AM135" s="98"/>
      <c r="AN135" s="98"/>
      <c r="AO135" s="98"/>
    </row>
    <row r="136" spans="1:47" x14ac:dyDescent="0.25">
      <c r="H136" s="4"/>
      <c r="I136" s="39" t="s">
        <v>64</v>
      </c>
      <c r="J136" s="2"/>
      <c r="K136" s="2"/>
      <c r="L136" s="2"/>
      <c r="M136" s="2"/>
      <c r="N136" s="14"/>
      <c r="O136" s="14"/>
      <c r="P136" s="14"/>
      <c r="Q136" s="3"/>
      <c r="R136" s="10" t="s">
        <v>65</v>
      </c>
      <c r="S136" s="2"/>
      <c r="T136" s="2"/>
      <c r="U136" s="2"/>
      <c r="V136" s="2"/>
      <c r="W136" s="2"/>
      <c r="X136" s="2"/>
      <c r="Y136" s="2"/>
      <c r="Z136" s="2"/>
      <c r="AA136" s="2"/>
      <c r="AB136" s="14"/>
      <c r="AC136" s="14"/>
      <c r="AD136" s="14"/>
      <c r="AE136" s="14"/>
      <c r="AF136" s="14"/>
      <c r="AG136" s="3"/>
      <c r="AH136" s="13" t="s">
        <v>348</v>
      </c>
      <c r="AI136" s="2"/>
      <c r="AJ136" s="2"/>
      <c r="AK136" s="2"/>
      <c r="AL136" s="2"/>
      <c r="AM136" s="2"/>
      <c r="AN136" s="2"/>
      <c r="AO136" s="14"/>
    </row>
    <row r="137" spans="1:47" x14ac:dyDescent="0.25">
      <c r="H137" s="4"/>
      <c r="I137" s="39" t="s">
        <v>40</v>
      </c>
      <c r="J137" s="2"/>
      <c r="K137" s="2"/>
      <c r="L137" s="2"/>
      <c r="M137" s="2"/>
      <c r="N137" s="14"/>
      <c r="O137" s="14"/>
      <c r="P137" s="14"/>
      <c r="Q137" s="3"/>
      <c r="R137" s="10" t="s">
        <v>41</v>
      </c>
      <c r="S137" s="2"/>
      <c r="T137" s="2"/>
      <c r="U137" s="2"/>
      <c r="V137" s="2"/>
      <c r="W137" s="2"/>
      <c r="X137" s="2"/>
      <c r="Y137" s="2"/>
      <c r="Z137" s="2"/>
      <c r="AA137" s="2"/>
      <c r="AB137" s="14"/>
      <c r="AC137" s="14"/>
      <c r="AD137" s="14"/>
      <c r="AE137" s="14"/>
      <c r="AF137" s="14"/>
      <c r="AG137" s="3"/>
    </row>
    <row r="138" spans="1:47" x14ac:dyDescent="0.25">
      <c r="H138" s="4"/>
      <c r="N138" s="15"/>
      <c r="O138" s="15"/>
      <c r="P138" s="15"/>
      <c r="Q138" s="4"/>
      <c r="R138" s="17"/>
      <c r="AB138" s="15"/>
      <c r="AC138" s="15"/>
      <c r="AD138" s="15"/>
      <c r="AE138" s="15"/>
      <c r="AF138" s="15"/>
      <c r="AG138" s="4"/>
    </row>
    <row r="139" spans="1:47" x14ac:dyDescent="0.25">
      <c r="H139" s="4"/>
      <c r="N139" s="15"/>
      <c r="O139" s="15"/>
      <c r="P139" s="15"/>
      <c r="Q139" s="4"/>
      <c r="R139" s="17"/>
      <c r="AB139" s="15"/>
      <c r="AC139" s="15"/>
      <c r="AD139" s="15"/>
      <c r="AE139" s="15"/>
      <c r="AF139" s="15"/>
      <c r="AG139" s="4"/>
    </row>
    <row r="140" spans="1:47" x14ac:dyDescent="0.25">
      <c r="A140" s="6"/>
      <c r="B140" s="6"/>
      <c r="C140" s="6"/>
      <c r="D140" s="6"/>
      <c r="E140" s="6"/>
      <c r="F140" s="6"/>
      <c r="G140" s="6"/>
      <c r="H140" s="5"/>
      <c r="I140" s="6"/>
      <c r="J140" s="6"/>
      <c r="K140" s="6"/>
      <c r="L140" s="6"/>
      <c r="M140" s="6"/>
      <c r="N140" s="6"/>
      <c r="O140" s="6"/>
      <c r="P140" s="6"/>
      <c r="Q140" s="5"/>
      <c r="R140" s="18"/>
      <c r="S140" s="6"/>
      <c r="T140" s="6"/>
      <c r="U140" s="6"/>
      <c r="V140" s="6"/>
      <c r="W140" s="6"/>
      <c r="X140" s="6"/>
      <c r="Y140" s="6"/>
      <c r="Z140" s="6"/>
      <c r="AA140" s="6"/>
      <c r="AB140" s="6"/>
      <c r="AC140" s="6"/>
      <c r="AD140" s="6"/>
      <c r="AE140" s="6"/>
      <c r="AF140" s="6"/>
      <c r="AG140" s="5"/>
      <c r="AH140" s="6"/>
      <c r="AI140" s="6"/>
      <c r="AJ140" s="6"/>
      <c r="AK140" s="6"/>
      <c r="AL140" s="6"/>
      <c r="AM140" s="6"/>
      <c r="AN140" s="6"/>
      <c r="AO140" s="6"/>
    </row>
    <row r="141" spans="1:47" x14ac:dyDescent="0.25">
      <c r="A141" s="19" t="s">
        <v>92</v>
      </c>
    </row>
    <row r="142" spans="1:47" x14ac:dyDescent="0.25">
      <c r="A142" s="19" t="s">
        <v>349</v>
      </c>
    </row>
    <row r="143" spans="1:47" x14ac:dyDescent="0.25">
      <c r="A143" s="19" t="s">
        <v>346</v>
      </c>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row>
    <row r="144" spans="1:47" x14ac:dyDescent="0.25">
      <c r="A144" s="19" t="s">
        <v>205</v>
      </c>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row>
    <row r="145" spans="1:41" x14ac:dyDescent="0.25">
      <c r="A145" s="19" t="s">
        <v>223</v>
      </c>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row>
  </sheetData>
  <sheetProtection algorithmName="SHA-512" hashValue="esH88vTywZIOP7jotVxuJrpQil+dSINLQ+oXQNFAcSljwEbs8JKU5W/s2x9DJaU7zG6EUggThHT0fnA7c4kuxw==" saltValue="IDL9qGqGUk60VuzoGisuaA==" spinCount="100000" sheet="1" objects="1" scenarios="1"/>
  <mergeCells count="108">
    <mergeCell ref="G108:AN108"/>
    <mergeCell ref="AQ61:AS64"/>
    <mergeCell ref="S99:AO99"/>
    <mergeCell ref="A81:G81"/>
    <mergeCell ref="S113:AN113"/>
    <mergeCell ref="T43:AJ43"/>
    <mergeCell ref="T39:AE39"/>
    <mergeCell ref="AG64:AM64"/>
    <mergeCell ref="AG60:AM60"/>
    <mergeCell ref="I66:T66"/>
    <mergeCell ref="AC55:AL55"/>
    <mergeCell ref="T112:AO112"/>
    <mergeCell ref="M83:AG83"/>
    <mergeCell ref="AJ86:AO86"/>
    <mergeCell ref="H85:AI85"/>
    <mergeCell ref="H86:AB86"/>
    <mergeCell ref="H88:AI88"/>
    <mergeCell ref="B90:L90"/>
    <mergeCell ref="D80:G80"/>
    <mergeCell ref="A85:G85"/>
    <mergeCell ref="B83:G83"/>
    <mergeCell ref="AH83:AO83"/>
    <mergeCell ref="M90:N90"/>
    <mergeCell ref="K95:AO95"/>
    <mergeCell ref="A2:G2"/>
    <mergeCell ref="H2:J2"/>
    <mergeCell ref="R2:V2"/>
    <mergeCell ref="D52:K52"/>
    <mergeCell ref="A55:L55"/>
    <mergeCell ref="AH2:AO2"/>
    <mergeCell ref="A11:G11"/>
    <mergeCell ref="U60:AE60"/>
    <mergeCell ref="AH3:AO3"/>
    <mergeCell ref="S22:AO22"/>
    <mergeCell ref="S24:AO24"/>
    <mergeCell ref="H31:AN31"/>
    <mergeCell ref="H33:AO33"/>
    <mergeCell ref="Y35:AO35"/>
    <mergeCell ref="H9:AB9"/>
    <mergeCell ref="O13:Q13"/>
    <mergeCell ref="H11:AI11"/>
    <mergeCell ref="AC9:AI9"/>
    <mergeCell ref="L2:Q2"/>
    <mergeCell ref="W2:AA2"/>
    <mergeCell ref="I3:AG4"/>
    <mergeCell ref="AH4:AO4"/>
    <mergeCell ref="K16:AO16"/>
    <mergeCell ref="K97:AO97"/>
    <mergeCell ref="S36:AN36"/>
    <mergeCell ref="AH82:AO82"/>
    <mergeCell ref="AG59:AM59"/>
    <mergeCell ref="AH81:AO81"/>
    <mergeCell ref="O90:Q90"/>
    <mergeCell ref="S90:V90"/>
    <mergeCell ref="AC86:AI86"/>
    <mergeCell ref="AE45:AH45"/>
    <mergeCell ref="AF48:AN48"/>
    <mergeCell ref="S50:AO50"/>
    <mergeCell ref="K93:AO93"/>
    <mergeCell ref="I80:AG81"/>
    <mergeCell ref="I133:T133"/>
    <mergeCell ref="L59:S59"/>
    <mergeCell ref="L60:S60"/>
    <mergeCell ref="L61:S61"/>
    <mergeCell ref="L62:S62"/>
    <mergeCell ref="L64:S64"/>
    <mergeCell ref="A117:AO117"/>
    <mergeCell ref="A118:AO118"/>
    <mergeCell ref="A119:AO119"/>
    <mergeCell ref="A120:AO120"/>
    <mergeCell ref="A121:AO121"/>
    <mergeCell ref="A115:AO116"/>
    <mergeCell ref="M82:AG82"/>
    <mergeCell ref="A82:G82"/>
    <mergeCell ref="A79:G79"/>
    <mergeCell ref="AH80:AO80"/>
    <mergeCell ref="AH79:AO79"/>
    <mergeCell ref="L79:Q79"/>
    <mergeCell ref="R79:V79"/>
    <mergeCell ref="W79:AA79"/>
    <mergeCell ref="A126:R126"/>
    <mergeCell ref="G110:AO110"/>
    <mergeCell ref="A86:G86"/>
    <mergeCell ref="S101:AO101"/>
    <mergeCell ref="AQ67:AS69"/>
    <mergeCell ref="AQ54:AS57"/>
    <mergeCell ref="K104:AO104"/>
    <mergeCell ref="K106:AO106"/>
    <mergeCell ref="D3:G3"/>
    <mergeCell ref="A4:G4"/>
    <mergeCell ref="A68:G68"/>
    <mergeCell ref="B6:G6"/>
    <mergeCell ref="M6:AG6"/>
    <mergeCell ref="S13:V13"/>
    <mergeCell ref="J27:AO27"/>
    <mergeCell ref="J29:AO29"/>
    <mergeCell ref="K18:AO18"/>
    <mergeCell ref="M5:AG5"/>
    <mergeCell ref="N55:Y55"/>
    <mergeCell ref="AH5:AO5"/>
    <mergeCell ref="AH6:AO6"/>
    <mergeCell ref="A5:G5"/>
    <mergeCell ref="K20:AO20"/>
    <mergeCell ref="M13:N13"/>
    <mergeCell ref="B13:L13"/>
    <mergeCell ref="A8:G8"/>
    <mergeCell ref="A9:G9"/>
    <mergeCell ref="H8:AI8"/>
  </mergeCells>
  <phoneticPr fontId="43" type="noConversion"/>
  <conditionalFormatting sqref="A13:AO15 A40:AO42 AF39:AO39 A39:L39 AK43:AO43 A44:AO44 A46:AO47 A45:X45 A49:AO49 Z59:AF59 A59:L59 A65:AO65 Z63:AO63 L63:U63 A60:K64 X61:AO61 AN64:AO64 X62:AG62 AN62:AO62 AN59:AO60 Z64:AF64 A67:AO67 A68:G73 H71:AO73 I68:AO70 A34:AO34 A94:AO94 A96:AO96 A95:K95 A98:AO98 A97:K97 A100:AO100 A102:AO103 A105:AO105 A107:AO107 A109:AO109 A108:G108 AO108 A110:G110 A111:AO111 AO113 A114:AO114 S126:AO126 A134:AO145 A89:AO92 AJ86:AJ87 A74:AO77 A37:AO38 A36:P36 AO36 J79:K79 J84:AO84 AJ88:AO88 A84:H84 A79 A80:D80 A81:A82 A83:B83 J82:L82 J83:K83 AJ85:AO85 A88:H88 A85:A87 H85:H87 U61:U62 A122:AO124 A115 A125:A126 A17:AO21 A16:J16 A23:AO23 A22:Q22 S22 A25:AO30 A24:Q24 S24 A32:AO32 A31:F31 H31 AO31 A33:F33 H33 A35:V35 Y35 N39:Q39 T39 A43:Q43 T43 A48 AF48 A51:AO58 A93:J93 A99:Q99 S99 A101:Q101 S101 A104:I104 K104 A106:I106 K106 A112:Q112 A113:P113 A117:A121 AJ45:AN45 S113 T112 H79:H83 AB79:AG79 AH79:AH83 A127:AO129 AG130:AO130 AT70:BD70 A50:Q50 S50 AO48 A131:AO132">
    <cfRule type="expression" dxfId="285" priority="49" stopIfTrue="1">
      <formula>langue="nl"</formula>
    </cfRule>
  </conditionalFormatting>
  <conditionalFormatting sqref="AE45">
    <cfRule type="expression" dxfId="284" priority="48" stopIfTrue="1">
      <formula>langue="nl"</formula>
    </cfRule>
  </conditionalFormatting>
  <conditionalFormatting sqref="AG59">
    <cfRule type="expression" dxfId="283" priority="45" stopIfTrue="1">
      <formula>langue="nl"</formula>
    </cfRule>
  </conditionalFormatting>
  <conditionalFormatting sqref="A36">
    <cfRule type="expression" dxfId="282" priority="390">
      <formula>$S$36=""</formula>
    </cfRule>
  </conditionalFormatting>
  <conditionalFormatting sqref="R2 L2 W2">
    <cfRule type="expression" dxfId="281" priority="37" stopIfTrue="1">
      <formula>L2&lt;&gt;TypeChantier</formula>
    </cfRule>
  </conditionalFormatting>
  <conditionalFormatting sqref="AO133">
    <cfRule type="expression" dxfId="280" priority="35" stopIfTrue="1">
      <formula>langue="nl"</formula>
    </cfRule>
  </conditionalFormatting>
  <conditionalFormatting sqref="AO66">
    <cfRule type="expression" dxfId="279" priority="36" stopIfTrue="1">
      <formula>langue="nl"</formula>
    </cfRule>
  </conditionalFormatting>
  <conditionalFormatting sqref="R79 L79 W79">
    <cfRule type="expression" dxfId="278" priority="34" stopIfTrue="1">
      <formula>L79&lt;&gt;TypeChantier</formula>
    </cfRule>
  </conditionalFormatting>
  <conditionalFormatting sqref="L60 T60">
    <cfRule type="expression" dxfId="277" priority="33" stopIfTrue="1">
      <formula>langue="nl"</formula>
    </cfRule>
  </conditionalFormatting>
  <conditionalFormatting sqref="L61 T61">
    <cfRule type="expression" dxfId="276" priority="32" stopIfTrue="1">
      <formula>langue="nl"</formula>
    </cfRule>
  </conditionalFormatting>
  <conditionalFormatting sqref="L62 T62">
    <cfRule type="expression" dxfId="275" priority="31" stopIfTrue="1">
      <formula>langue="nl"</formula>
    </cfRule>
  </conditionalFormatting>
  <conditionalFormatting sqref="L64 T64">
    <cfRule type="expression" dxfId="274" priority="30" stopIfTrue="1">
      <formula>langue="nl"</formula>
    </cfRule>
  </conditionalFormatting>
  <conditionalFormatting sqref="AG60">
    <cfRule type="expression" dxfId="273" priority="29" stopIfTrue="1">
      <formula>langue="nl"</formula>
    </cfRule>
  </conditionalFormatting>
  <conditionalFormatting sqref="AG64">
    <cfRule type="expression" dxfId="272" priority="28" stopIfTrue="1">
      <formula>langue="nl"</formula>
    </cfRule>
  </conditionalFormatting>
  <conditionalFormatting sqref="A113">
    <cfRule type="expression" dxfId="271" priority="23">
      <formula>$S$113=""</formula>
    </cfRule>
  </conditionalFormatting>
  <conditionalFormatting sqref="K16:AO16">
    <cfRule type="expression" dxfId="270" priority="22" stopIfTrue="1">
      <formula>langue="nl"</formula>
    </cfRule>
  </conditionalFormatting>
  <conditionalFormatting sqref="K93">
    <cfRule type="expression" dxfId="269" priority="20" stopIfTrue="1">
      <formula>langue="nl"</formula>
    </cfRule>
  </conditionalFormatting>
  <conditionalFormatting sqref="AQ48">
    <cfRule type="expression" dxfId="268" priority="19" stopIfTrue="1">
      <formula>langue="nl"</formula>
    </cfRule>
  </conditionalFormatting>
  <conditionalFormatting sqref="AQ50">
    <cfRule type="expression" dxfId="267" priority="18" stopIfTrue="1">
      <formula>langue="nl"</formula>
    </cfRule>
  </conditionalFormatting>
  <conditionalFormatting sqref="AQ52">
    <cfRule type="expression" dxfId="266" priority="17" stopIfTrue="1">
      <formula>langue="nl"</formula>
    </cfRule>
  </conditionalFormatting>
  <conditionalFormatting sqref="AS53">
    <cfRule type="expression" dxfId="265" priority="15" stopIfTrue="1">
      <formula>langue="nl"</formula>
    </cfRule>
  </conditionalFormatting>
  <conditionalFormatting sqref="AP59">
    <cfRule type="expression" dxfId="264" priority="13" stopIfTrue="1">
      <formula>langue="nl"</formula>
    </cfRule>
  </conditionalFormatting>
  <conditionalFormatting sqref="AQ66">
    <cfRule type="expression" dxfId="263" priority="4" stopIfTrue="1">
      <formula>langue="nl"</formula>
    </cfRule>
  </conditionalFormatting>
  <conditionalFormatting sqref="AQ59">
    <cfRule type="expression" dxfId="262" priority="10" stopIfTrue="1">
      <formula>langue="nl"</formula>
    </cfRule>
  </conditionalFormatting>
  <conditionalFormatting sqref="AQ60">
    <cfRule type="expression" dxfId="261" priority="9" stopIfTrue="1">
      <formula>langue="nl"</formula>
    </cfRule>
  </conditionalFormatting>
  <conditionalFormatting sqref="AQ70">
    <cfRule type="expression" dxfId="260" priority="3" stopIfTrue="1">
      <formula>langue="nl"</formula>
    </cfRule>
  </conditionalFormatting>
  <conditionalFormatting sqref="A48">
    <cfRule type="expression" dxfId="259" priority="404">
      <formula>$AF$48=""</formula>
    </cfRule>
  </conditionalFormatting>
  <dataValidations disablePrompts="1" count="1">
    <dataValidation type="list" allowBlank="1" showInputMessage="1" showErrorMessage="1" sqref="U60:AE60" xr:uid="{00000000-0002-0000-1A00-000000000000}">
      <formula1>"soumis à la TVA,non soumis à la TVA"</formula1>
    </dataValidation>
  </dataValidations>
  <printOptions horizontalCentered="1"/>
  <pageMargins left="0.39370078740157483" right="0" top="0.19685039370078741" bottom="0.59055118110236227" header="0" footer="0"/>
  <pageSetup paperSize="9" scale="99" fitToHeight="0" orientation="portrait" r:id="rId1"/>
  <headerFooter alignWithMargins="0"/>
  <rowBreaks count="1" manualBreakCount="1">
    <brk id="77" max="40" man="1"/>
  </rowBreaks>
  <ignoredErrors>
    <ignoredError sqref="T43" unlockedFormula="1"/>
  </ignoredError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BL163"/>
  <sheetViews>
    <sheetView zoomScaleNormal="100" zoomScaleSheetLayoutView="115" workbookViewId="0">
      <selection activeCell="X23" sqref="X23:AC23"/>
    </sheetView>
  </sheetViews>
  <sheetFormatPr baseColWidth="10" defaultColWidth="11.44140625" defaultRowHeight="13.2" x14ac:dyDescent="0.25"/>
  <cols>
    <col min="1" max="40" width="2.44140625" style="271" customWidth="1"/>
    <col min="41" max="41" width="2.5546875" style="271" customWidth="1"/>
    <col min="42" max="45" width="18.6640625" style="570" customWidth="1"/>
    <col min="46" max="46" width="12.6640625" style="570" customWidth="1"/>
    <col min="47" max="47" width="11" style="570" customWidth="1"/>
    <col min="48" max="48" width="8.44140625" style="570" customWidth="1"/>
    <col min="49" max="49" width="9.44140625" style="570" hidden="1" customWidth="1"/>
    <col min="50" max="50" width="3.88671875" style="570" hidden="1" customWidth="1"/>
    <col min="51" max="51" width="9.5546875" style="570" customWidth="1"/>
    <col min="52" max="52" width="8.44140625" style="570" customWidth="1"/>
    <col min="53" max="53" width="4.44140625" style="570" customWidth="1"/>
    <col min="54" max="54" width="4.5546875" style="570" customWidth="1"/>
    <col min="55" max="55" width="3.44140625" style="570" customWidth="1"/>
    <col min="56" max="56" width="14.44140625" style="570" customWidth="1"/>
    <col min="57" max="60" width="11.44140625" style="570"/>
    <col min="61" max="61" width="8" style="570" customWidth="1"/>
    <col min="62" max="64" width="11.44140625" style="570"/>
    <col min="65" max="16384" width="11.44140625" style="271"/>
  </cols>
  <sheetData>
    <row r="1" spans="1:64" ht="6.75" customHeight="1" x14ac:dyDescent="0.25">
      <c r="A1" s="1396"/>
      <c r="B1" s="1396"/>
      <c r="C1" s="1396"/>
      <c r="D1" s="1396"/>
      <c r="E1" s="1396"/>
      <c r="F1" s="1396"/>
      <c r="G1" s="1396"/>
      <c r="H1" s="1396"/>
      <c r="I1" s="1396"/>
      <c r="J1" s="1396"/>
      <c r="K1" s="1396"/>
      <c r="L1" s="1396"/>
      <c r="M1" s="1396"/>
      <c r="N1" s="1396"/>
      <c r="O1" s="1396"/>
      <c r="P1" s="1396"/>
      <c r="Q1" s="1396"/>
      <c r="R1" s="1396"/>
      <c r="S1" s="1396"/>
      <c r="T1" s="1396"/>
      <c r="U1" s="1396"/>
      <c r="V1" s="1396"/>
      <c r="W1" s="1396"/>
      <c r="X1" s="1396"/>
      <c r="Y1" s="1396"/>
      <c r="Z1" s="1396"/>
      <c r="AA1" s="1396"/>
      <c r="AB1" s="1396"/>
      <c r="AC1" s="1396"/>
      <c r="AD1" s="1396"/>
      <c r="AE1" s="1396"/>
      <c r="AF1" s="1396"/>
      <c r="AG1" s="1396"/>
      <c r="AH1" s="1396"/>
      <c r="AI1" s="1396"/>
      <c r="AJ1" s="1396"/>
      <c r="AK1" s="1396"/>
      <c r="AL1" s="1396"/>
      <c r="AM1" s="1396"/>
      <c r="AN1" s="1396"/>
      <c r="AO1" s="1396"/>
    </row>
    <row r="2" spans="1:64" s="1272" customFormat="1" ht="20.100000000000001" customHeight="1" x14ac:dyDescent="0.4">
      <c r="A2" s="2259"/>
      <c r="B2" s="2259"/>
      <c r="C2" s="2259"/>
      <c r="D2" s="2259"/>
      <c r="E2" s="2259"/>
      <c r="F2" s="2259"/>
      <c r="G2" s="2259"/>
      <c r="H2" s="2259"/>
      <c r="I2" s="2259"/>
      <c r="J2" s="2259"/>
      <c r="K2" s="2259"/>
      <c r="L2" s="2259"/>
      <c r="M2" s="2259"/>
      <c r="N2" s="2259"/>
      <c r="O2" s="2259"/>
      <c r="P2" s="2259"/>
      <c r="Q2" s="2259"/>
      <c r="R2" s="2259"/>
      <c r="S2" s="2259"/>
      <c r="T2" s="2259"/>
      <c r="U2" s="2259"/>
      <c r="V2" s="2259"/>
      <c r="W2" s="2259"/>
      <c r="X2" s="2259"/>
      <c r="Y2" s="2259"/>
      <c r="Z2" s="2259"/>
      <c r="AA2" s="2259"/>
      <c r="AB2" s="2259"/>
      <c r="AC2" s="2259"/>
      <c r="AD2" s="2259"/>
      <c r="AE2" s="2259"/>
      <c r="AF2" s="2259"/>
      <c r="AG2" s="2259"/>
      <c r="AH2" s="2259"/>
      <c r="AI2" s="2259"/>
      <c r="AJ2" s="2259"/>
      <c r="AK2" s="2259"/>
      <c r="AL2" s="2259"/>
      <c r="AM2" s="2259"/>
      <c r="AN2" s="2259"/>
      <c r="AO2" s="2259"/>
      <c r="AP2" s="1270"/>
      <c r="AQ2" s="1270"/>
      <c r="AR2" s="1271"/>
      <c r="AS2" s="1270"/>
      <c r="AT2" s="1270"/>
      <c r="AU2" s="1270"/>
      <c r="AV2" s="1270"/>
      <c r="AW2" s="1270"/>
      <c r="AX2" s="1270"/>
      <c r="AY2" s="1270"/>
      <c r="AZ2" s="1270"/>
      <c r="BA2" s="1270"/>
      <c r="BB2" s="1270"/>
      <c r="BC2" s="1270"/>
      <c r="BD2" s="1270"/>
      <c r="BE2" s="1270"/>
      <c r="BF2" s="1270"/>
      <c r="BG2" s="1270"/>
      <c r="BH2" s="1270"/>
      <c r="BI2" s="1270"/>
      <c r="BJ2" s="1270"/>
      <c r="BK2" s="1270"/>
      <c r="BL2" s="1270"/>
    </row>
    <row r="3" spans="1:64" s="49" customFormat="1" ht="12.6" customHeight="1" x14ac:dyDescent="0.25">
      <c r="A3" s="1058" t="str">
        <f>données!A5</f>
        <v>version 2021 (1)</v>
      </c>
      <c r="B3" s="1058"/>
      <c r="C3" s="1058"/>
      <c r="D3" s="1058"/>
      <c r="E3" s="1058"/>
      <c r="F3" s="1058"/>
      <c r="G3" s="1058"/>
      <c r="H3" s="1058"/>
      <c r="I3" s="1058"/>
      <c r="J3" s="1058"/>
      <c r="K3" s="1058"/>
      <c r="L3" s="1058"/>
      <c r="M3" s="1058"/>
      <c r="N3" s="1058"/>
      <c r="O3" s="1058"/>
      <c r="P3" s="1058"/>
      <c r="Q3" s="1058"/>
      <c r="R3" s="1058"/>
      <c r="S3" s="1058"/>
      <c r="T3" s="1058"/>
      <c r="U3" s="1058"/>
      <c r="V3" s="1058"/>
      <c r="W3" s="1058"/>
      <c r="X3" s="1058"/>
      <c r="Y3" s="1058"/>
      <c r="Z3" s="1058"/>
      <c r="AA3" s="1058"/>
      <c r="AB3" s="1058"/>
      <c r="AC3" s="1058"/>
      <c r="AD3" s="1058"/>
      <c r="AE3" s="1058"/>
      <c r="AF3" s="1058"/>
      <c r="AG3" s="1058"/>
      <c r="AH3" s="1058"/>
      <c r="AI3" s="1058"/>
      <c r="AJ3" s="1058"/>
      <c r="AK3" s="1058"/>
      <c r="AL3" s="1058"/>
      <c r="AM3" s="1058"/>
      <c r="AN3" s="1058"/>
      <c r="AO3" s="1058"/>
      <c r="AP3" s="787"/>
      <c r="AQ3" s="787"/>
      <c r="AR3" s="787"/>
      <c r="AS3" s="787"/>
      <c r="AT3" s="787"/>
      <c r="AU3" s="787"/>
      <c r="AV3" s="787"/>
      <c r="AW3" s="787"/>
      <c r="AX3" s="787"/>
      <c r="AY3" s="787"/>
      <c r="AZ3" s="787"/>
      <c r="BA3" s="787"/>
      <c r="BB3" s="787"/>
      <c r="BC3" s="787"/>
      <c r="BD3" s="787"/>
      <c r="BE3" s="787"/>
      <c r="BF3" s="787"/>
      <c r="BG3" s="787"/>
      <c r="BH3" s="787"/>
      <c r="BI3" s="787"/>
      <c r="BJ3" s="787"/>
      <c r="BK3" s="787"/>
      <c r="BL3" s="787"/>
    </row>
    <row r="4" spans="1:64" x14ac:dyDescent="0.25">
      <c r="A4" s="2260" t="s">
        <v>100</v>
      </c>
      <c r="B4" s="2260"/>
      <c r="C4" s="2260"/>
      <c r="D4" s="2260"/>
      <c r="E4" s="2260"/>
      <c r="F4" s="2260"/>
      <c r="G4" s="2261"/>
      <c r="H4" s="2262" t="s">
        <v>97</v>
      </c>
      <c r="I4" s="2263"/>
      <c r="J4" s="2263"/>
      <c r="K4" s="1348"/>
      <c r="L4" s="2264" t="s">
        <v>488</v>
      </c>
      <c r="M4" s="2264"/>
      <c r="N4" s="2264"/>
      <c r="O4" s="2264"/>
      <c r="P4" s="2264"/>
      <c r="Q4" s="2264"/>
      <c r="R4" s="2264" t="s">
        <v>484</v>
      </c>
      <c r="S4" s="2264"/>
      <c r="T4" s="2264"/>
      <c r="U4" s="2264"/>
      <c r="V4" s="2264"/>
      <c r="W4" s="2264"/>
      <c r="X4" s="2264"/>
      <c r="Y4" s="2264"/>
      <c r="Z4" s="2264" t="s">
        <v>489</v>
      </c>
      <c r="AA4" s="2264"/>
      <c r="AB4" s="2264"/>
      <c r="AC4" s="2264"/>
      <c r="AD4" s="2264"/>
      <c r="AE4" s="1349" t="s">
        <v>42</v>
      </c>
      <c r="AF4" s="1508"/>
      <c r="AG4" s="1350"/>
      <c r="AH4" s="2265" t="s">
        <v>101</v>
      </c>
      <c r="AI4" s="2266"/>
      <c r="AJ4" s="2266"/>
      <c r="AK4" s="2266"/>
      <c r="AL4" s="2266"/>
      <c r="AM4" s="2266"/>
      <c r="AN4" s="2266"/>
      <c r="AO4" s="2266"/>
      <c r="AP4" s="847"/>
      <c r="AQ4" s="847"/>
    </row>
    <row r="5" spans="1:64" ht="12.75" customHeight="1" x14ac:dyDescent="0.25">
      <c r="A5" s="1351" t="s">
        <v>137</v>
      </c>
      <c r="B5" s="1351"/>
      <c r="C5" s="1351"/>
      <c r="D5" s="2248">
        <f>données!$D$7</f>
        <v>0</v>
      </c>
      <c r="E5" s="2248"/>
      <c r="F5" s="2248"/>
      <c r="G5" s="2249"/>
      <c r="H5" s="1348" t="s">
        <v>141</v>
      </c>
      <c r="I5" s="2250">
        <f>données!$J$7</f>
        <v>0</v>
      </c>
      <c r="J5" s="2250"/>
      <c r="K5" s="2250"/>
      <c r="L5" s="2250"/>
      <c r="M5" s="2250"/>
      <c r="N5" s="2250"/>
      <c r="O5" s="2250"/>
      <c r="P5" s="2250"/>
      <c r="Q5" s="2250"/>
      <c r="R5" s="2250"/>
      <c r="S5" s="2250"/>
      <c r="T5" s="2250"/>
      <c r="U5" s="2250"/>
      <c r="V5" s="2250"/>
      <c r="W5" s="2250"/>
      <c r="X5" s="2250"/>
      <c r="Y5" s="2250"/>
      <c r="Z5" s="2250"/>
      <c r="AA5" s="2250"/>
      <c r="AB5" s="2250"/>
      <c r="AC5" s="2250"/>
      <c r="AD5" s="2250"/>
      <c r="AE5" s="2250"/>
      <c r="AF5" s="2250"/>
      <c r="AG5" s="2251"/>
      <c r="AH5" s="2254">
        <f>données!$AI$7</f>
        <v>0</v>
      </c>
      <c r="AI5" s="2248"/>
      <c r="AJ5" s="2248"/>
      <c r="AK5" s="2248"/>
      <c r="AL5" s="2248"/>
      <c r="AM5" s="2248"/>
      <c r="AN5" s="2248"/>
      <c r="AO5" s="2248"/>
      <c r="AP5" s="787"/>
      <c r="AQ5" s="787"/>
    </row>
    <row r="6" spans="1:64" x14ac:dyDescent="0.25">
      <c r="A6" s="2255">
        <f>données!A8</f>
        <v>0</v>
      </c>
      <c r="B6" s="2255"/>
      <c r="C6" s="2255"/>
      <c r="D6" s="2255"/>
      <c r="E6" s="2255"/>
      <c r="F6" s="2255"/>
      <c r="G6" s="2256"/>
      <c r="H6" s="1348" t="s">
        <v>138</v>
      </c>
      <c r="I6" s="2252"/>
      <c r="J6" s="2252"/>
      <c r="K6" s="2252"/>
      <c r="L6" s="2252"/>
      <c r="M6" s="2252"/>
      <c r="N6" s="2252"/>
      <c r="O6" s="2252"/>
      <c r="P6" s="2252"/>
      <c r="Q6" s="2252"/>
      <c r="R6" s="2252"/>
      <c r="S6" s="2252"/>
      <c r="T6" s="2252"/>
      <c r="U6" s="2252"/>
      <c r="V6" s="2252"/>
      <c r="W6" s="2252"/>
      <c r="X6" s="2252"/>
      <c r="Y6" s="2252"/>
      <c r="Z6" s="2252"/>
      <c r="AA6" s="2252"/>
      <c r="AB6" s="2252"/>
      <c r="AC6" s="2252"/>
      <c r="AD6" s="2252"/>
      <c r="AE6" s="2252"/>
      <c r="AF6" s="2252"/>
      <c r="AG6" s="2253"/>
      <c r="AH6" s="2257">
        <f>données!$AI$8</f>
        <v>0</v>
      </c>
      <c r="AI6" s="2258"/>
      <c r="AJ6" s="2258"/>
      <c r="AK6" s="2258"/>
      <c r="AL6" s="2258"/>
      <c r="AM6" s="2258"/>
      <c r="AN6" s="2258"/>
      <c r="AO6" s="2258"/>
      <c r="AP6" s="787"/>
      <c r="AQ6" s="787"/>
    </row>
    <row r="7" spans="1:64" ht="12.15" customHeight="1" x14ac:dyDescent="0.25">
      <c r="A7" s="2269">
        <f>données!A9</f>
        <v>0</v>
      </c>
      <c r="B7" s="2269"/>
      <c r="C7" s="2269"/>
      <c r="D7" s="2269"/>
      <c r="E7" s="2269"/>
      <c r="F7" s="2269"/>
      <c r="G7" s="2270"/>
      <c r="H7" s="1348" t="s">
        <v>140</v>
      </c>
      <c r="I7" s="1348"/>
      <c r="J7" s="1348"/>
      <c r="K7" s="1348"/>
      <c r="L7" s="1348"/>
      <c r="M7" s="2267">
        <f>données!$M$9</f>
        <v>0</v>
      </c>
      <c r="N7" s="2267"/>
      <c r="O7" s="2267"/>
      <c r="P7" s="2267"/>
      <c r="Q7" s="2267"/>
      <c r="R7" s="2267"/>
      <c r="S7" s="2267"/>
      <c r="T7" s="2267"/>
      <c r="U7" s="2267"/>
      <c r="V7" s="2267"/>
      <c r="W7" s="2267"/>
      <c r="X7" s="2267"/>
      <c r="Y7" s="2267"/>
      <c r="Z7" s="2267"/>
      <c r="AA7" s="2267"/>
      <c r="AB7" s="2267"/>
      <c r="AC7" s="2267"/>
      <c r="AD7" s="2267"/>
      <c r="AE7" s="2267"/>
      <c r="AF7" s="2267"/>
      <c r="AG7" s="2268"/>
      <c r="AH7" s="2257">
        <f>données!$AI$9</f>
        <v>0</v>
      </c>
      <c r="AI7" s="2258"/>
      <c r="AJ7" s="2258"/>
      <c r="AK7" s="2258"/>
      <c r="AL7" s="2258"/>
      <c r="AM7" s="2258"/>
      <c r="AN7" s="2258"/>
      <c r="AO7" s="2258"/>
      <c r="AP7" s="787"/>
      <c r="AQ7" s="787"/>
    </row>
    <row r="8" spans="1:64" x14ac:dyDescent="0.25">
      <c r="A8" s="1351" t="s">
        <v>138</v>
      </c>
      <c r="B8" s="2269">
        <f>données!B10</f>
        <v>0</v>
      </c>
      <c r="C8" s="2269"/>
      <c r="D8" s="2269"/>
      <c r="E8" s="2269"/>
      <c r="F8" s="2269"/>
      <c r="G8" s="2270"/>
      <c r="H8" s="1348" t="s">
        <v>139</v>
      </c>
      <c r="I8" s="1348"/>
      <c r="J8" s="1348"/>
      <c r="K8" s="1348"/>
      <c r="L8" s="1508"/>
      <c r="M8" s="2271">
        <f>données!$M$10</f>
        <v>0</v>
      </c>
      <c r="N8" s="2271"/>
      <c r="O8" s="2271"/>
      <c r="P8" s="2271"/>
      <c r="Q8" s="2271"/>
      <c r="R8" s="2271"/>
      <c r="S8" s="2271"/>
      <c r="T8" s="2272"/>
      <c r="U8" s="2272"/>
      <c r="V8" s="2272"/>
      <c r="W8" s="2271"/>
      <c r="X8" s="2271"/>
      <c r="Y8" s="2271"/>
      <c r="Z8" s="2271"/>
      <c r="AA8" s="2271"/>
      <c r="AB8" s="2271"/>
      <c r="AC8" s="2271"/>
      <c r="AD8" s="2271"/>
      <c r="AE8" s="2271"/>
      <c r="AF8" s="2271"/>
      <c r="AG8" s="2273"/>
      <c r="AH8" s="2257" t="str">
        <f>IF(données!$AI$10=0,"",données!$AI$10)</f>
        <v/>
      </c>
      <c r="AI8" s="2258"/>
      <c r="AJ8" s="2258"/>
      <c r="AK8" s="2258"/>
      <c r="AL8" s="2258"/>
      <c r="AM8" s="2258"/>
      <c r="AN8" s="2258"/>
      <c r="AO8" s="2258"/>
      <c r="AP8" s="787"/>
      <c r="AQ8" s="787"/>
      <c r="AR8" s="787"/>
      <c r="AS8" s="787"/>
      <c r="AT8" s="787"/>
      <c r="AU8" s="787"/>
      <c r="AV8" s="787"/>
      <c r="AW8" s="787"/>
      <c r="AX8" s="787"/>
      <c r="AY8" s="787"/>
    </row>
    <row r="9" spans="1:64" ht="8.1" customHeight="1" x14ac:dyDescent="0.25">
      <c r="A9" s="1352"/>
      <c r="B9" s="1352"/>
      <c r="C9" s="1352"/>
      <c r="D9" s="1352"/>
      <c r="E9" s="1352"/>
      <c r="F9" s="1352"/>
      <c r="G9" s="1352"/>
      <c r="H9" s="1353"/>
      <c r="I9" s="1352"/>
      <c r="J9" s="1352"/>
      <c r="K9" s="1352"/>
      <c r="L9" s="1352"/>
      <c r="M9" s="1352"/>
      <c r="N9" s="1352"/>
      <c r="O9" s="1352"/>
      <c r="P9" s="1352"/>
      <c r="Q9" s="1352"/>
      <c r="R9" s="1352"/>
      <c r="S9" s="1352"/>
      <c r="T9" s="1352"/>
      <c r="U9" s="1352"/>
      <c r="V9" s="1352"/>
      <c r="W9" s="1352"/>
      <c r="X9" s="1352"/>
      <c r="Y9" s="1352"/>
      <c r="Z9" s="1352"/>
      <c r="AA9" s="1352"/>
      <c r="AB9" s="1352"/>
      <c r="AC9" s="1352"/>
      <c r="AD9" s="1352"/>
      <c r="AE9" s="1352"/>
      <c r="AF9" s="1352"/>
      <c r="AG9" s="1352"/>
      <c r="AH9" s="1353"/>
      <c r="AI9" s="1352"/>
      <c r="AJ9" s="1352"/>
      <c r="AK9" s="1352"/>
      <c r="AL9" s="1352"/>
      <c r="AM9" s="1352"/>
      <c r="AN9" s="1352"/>
      <c r="AO9" s="1352"/>
    </row>
    <row r="10" spans="1:64" ht="21" x14ac:dyDescent="0.4">
      <c r="A10" s="2274" t="str">
        <f>'dv1'!A10:E10</f>
        <v>Ed. 2017</v>
      </c>
      <c r="B10" s="2274"/>
      <c r="C10" s="2274"/>
      <c r="D10" s="2274"/>
      <c r="E10" s="2274"/>
      <c r="F10" s="2274"/>
      <c r="G10" s="2274"/>
      <c r="H10" s="2275" t="s">
        <v>719</v>
      </c>
      <c r="I10" s="2276"/>
      <c r="J10" s="2276"/>
      <c r="K10" s="2276"/>
      <c r="L10" s="2276"/>
      <c r="M10" s="2276"/>
      <c r="N10" s="2276"/>
      <c r="O10" s="2276"/>
      <c r="P10" s="2276"/>
      <c r="Q10" s="2276"/>
      <c r="R10" s="2276"/>
      <c r="S10" s="2276"/>
      <c r="T10" s="2277"/>
      <c r="U10" s="2277"/>
      <c r="V10" s="2277"/>
      <c r="W10" s="2276"/>
      <c r="X10" s="2276"/>
      <c r="Y10" s="2276"/>
      <c r="Z10" s="2276"/>
      <c r="AA10" s="2276"/>
      <c r="AB10" s="2276"/>
      <c r="AC10" s="2276"/>
      <c r="AD10" s="2276"/>
      <c r="AE10" s="2276"/>
      <c r="AF10" s="2276"/>
      <c r="AG10" s="2276"/>
      <c r="AH10" s="2276"/>
      <c r="AI10" s="2278"/>
      <c r="AJ10" s="1397"/>
      <c r="AK10" s="1398"/>
      <c r="AL10" s="1399"/>
      <c r="AM10" s="1399"/>
      <c r="AN10" s="1399"/>
      <c r="AO10" s="1399"/>
    </row>
    <row r="11" spans="1:64" x14ac:dyDescent="0.25">
      <c r="A11" s="2281" t="str">
        <f>'dv1'!A11:F11</f>
        <v>(SLRB/MT 2017)</v>
      </c>
      <c r="B11" s="2281"/>
      <c r="C11" s="2281"/>
      <c r="D11" s="2281"/>
      <c r="E11" s="2281"/>
      <c r="F11" s="2281"/>
      <c r="G11" s="2281"/>
      <c r="H11" s="1400"/>
      <c r="I11" s="1401"/>
      <c r="J11" s="1402"/>
      <c r="K11" s="1402"/>
      <c r="L11" s="1402"/>
      <c r="M11" s="1402"/>
      <c r="N11" s="1402"/>
      <c r="O11" s="1402"/>
      <c r="P11" s="1402"/>
      <c r="Q11" s="1402"/>
      <c r="R11" s="1402"/>
      <c r="S11" s="1402"/>
      <c r="T11" s="1402"/>
      <c r="U11" s="1402"/>
      <c r="V11" s="1402"/>
      <c r="W11" s="1402"/>
      <c r="X11" s="1402"/>
      <c r="Y11" s="1402"/>
      <c r="Z11" s="1402"/>
      <c r="AA11" s="1402"/>
      <c r="AB11" s="1402"/>
      <c r="AC11" s="1402"/>
      <c r="AD11" s="1402"/>
      <c r="AE11" s="1403"/>
      <c r="AF11" s="1402"/>
      <c r="AG11" s="1402"/>
      <c r="AH11" s="1402"/>
      <c r="AI11" s="1404"/>
      <c r="AJ11" s="1353"/>
      <c r="AK11" s="1402"/>
      <c r="AL11" s="1402"/>
      <c r="AM11" s="1402"/>
      <c r="AN11" s="1402"/>
      <c r="AO11" s="1402"/>
    </row>
    <row r="12" spans="1:64" s="1058" customFormat="1" ht="13.35" customHeight="1" x14ac:dyDescent="0.25">
      <c r="A12" s="1355"/>
      <c r="B12" s="1355"/>
      <c r="C12" s="1355"/>
      <c r="D12" s="1355"/>
      <c r="E12" s="1355"/>
      <c r="F12" s="1355"/>
      <c r="G12" s="1355"/>
      <c r="H12" s="1354"/>
      <c r="I12" s="1356"/>
      <c r="J12" s="1354"/>
      <c r="K12" s="1354"/>
      <c r="L12" s="1354"/>
      <c r="M12" s="1354"/>
      <c r="N12" s="1354"/>
      <c r="O12" s="1354"/>
      <c r="P12" s="1354"/>
      <c r="Q12" s="1354"/>
      <c r="R12" s="1354"/>
      <c r="S12" s="1354"/>
      <c r="T12" s="1354"/>
      <c r="U12" s="1354"/>
      <c r="V12" s="1354"/>
      <c r="W12" s="1354"/>
      <c r="X12" s="1354"/>
      <c r="Y12" s="1354"/>
      <c r="Z12" s="1354"/>
      <c r="AA12" s="1354"/>
      <c r="AB12" s="1354"/>
      <c r="AC12" s="1354"/>
      <c r="AD12" s="1354"/>
      <c r="AE12" s="1357"/>
      <c r="AF12" s="1354"/>
      <c r="AG12" s="1354"/>
      <c r="AH12" s="1354"/>
      <c r="AI12" s="1354"/>
      <c r="AK12" s="1354"/>
      <c r="AL12" s="1354"/>
      <c r="AM12" s="1354"/>
      <c r="AN12" s="1354"/>
      <c r="AO12" s="1354"/>
      <c r="AP12" s="1362"/>
      <c r="AQ12" s="1362"/>
      <c r="AR12" s="1362"/>
      <c r="AS12" s="1362"/>
      <c r="AT12" s="1362"/>
      <c r="AU12" s="1362"/>
      <c r="AV12" s="1362"/>
      <c r="AW12" s="1362"/>
      <c r="AX12" s="1362"/>
      <c r="AY12" s="1362"/>
      <c r="AZ12" s="1362"/>
      <c r="BA12" s="1362"/>
      <c r="BB12" s="1362"/>
      <c r="BC12" s="1362"/>
      <c r="BD12" s="1362"/>
      <c r="BE12" s="1362"/>
      <c r="BF12" s="1362"/>
      <c r="BG12" s="1362"/>
      <c r="BH12" s="1362"/>
      <c r="BI12" s="1362"/>
      <c r="BJ12" s="1362"/>
      <c r="BK12" s="1362"/>
      <c r="BL12" s="1362"/>
    </row>
    <row r="13" spans="1:64" s="1058" customFormat="1" ht="13.35" customHeight="1" x14ac:dyDescent="0.25">
      <c r="A13" s="1472" t="s">
        <v>751</v>
      </c>
      <c r="AP13" s="1362"/>
      <c r="AQ13" s="1362"/>
      <c r="AR13" s="1362"/>
      <c r="AS13" s="1362"/>
      <c r="AT13" s="1362"/>
      <c r="AU13" s="1362"/>
      <c r="AV13" s="1362"/>
      <c r="AW13" s="1362"/>
      <c r="AX13" s="1362"/>
      <c r="AY13" s="1362"/>
      <c r="AZ13" s="1362"/>
      <c r="BA13" s="1362"/>
      <c r="BB13" s="1362"/>
      <c r="BC13" s="1362"/>
      <c r="BD13" s="1362"/>
      <c r="BE13" s="1362"/>
      <c r="BF13" s="1362"/>
      <c r="BG13" s="1362"/>
      <c r="BH13" s="1362"/>
      <c r="BI13" s="1362"/>
      <c r="BJ13" s="1362"/>
      <c r="BK13" s="1362"/>
      <c r="BL13" s="1362"/>
    </row>
    <row r="14" spans="1:64" s="1058" customFormat="1" ht="13.35" customHeight="1" x14ac:dyDescent="0.25">
      <c r="A14" s="940"/>
      <c r="B14" s="1359"/>
      <c r="C14" s="1359"/>
      <c r="D14" s="1359"/>
      <c r="E14" s="1359"/>
      <c r="F14" s="1359"/>
      <c r="G14" s="1359"/>
      <c r="H14" s="1359"/>
      <c r="I14" s="1359"/>
      <c r="J14" s="1359"/>
      <c r="K14" s="1359"/>
      <c r="L14" s="1359"/>
      <c r="M14" s="1360"/>
      <c r="N14" s="1360"/>
      <c r="O14" s="1361"/>
      <c r="P14" s="1361"/>
      <c r="Q14" s="1361"/>
      <c r="R14" s="1355"/>
      <c r="S14" s="1355"/>
      <c r="T14" s="1355"/>
      <c r="U14" s="1355"/>
      <c r="V14" s="1355"/>
      <c r="W14" s="1355"/>
      <c r="X14" s="1355"/>
      <c r="Y14" s="1355"/>
      <c r="Z14" s="1093"/>
      <c r="AA14" s="1093"/>
      <c r="AB14" s="1093"/>
      <c r="AC14" s="1093"/>
      <c r="AD14" s="1093"/>
      <c r="AE14" s="1093"/>
      <c r="AF14" s="1093"/>
      <c r="AG14" s="1093"/>
      <c r="AH14" s="1093"/>
      <c r="AI14" s="1093"/>
      <c r="AJ14" s="1093"/>
      <c r="AK14" s="1093"/>
      <c r="AL14" s="1093"/>
      <c r="AM14" s="1093"/>
      <c r="AN14" s="1093"/>
      <c r="AO14" s="1093"/>
      <c r="AP14" s="1362"/>
      <c r="AQ14" s="1362"/>
      <c r="AR14" s="1362"/>
      <c r="AS14" s="1362"/>
      <c r="AT14" s="1362"/>
      <c r="AU14" s="1362"/>
      <c r="AV14" s="1362"/>
      <c r="AW14" s="1362"/>
      <c r="AX14" s="1362"/>
      <c r="AY14" s="1362"/>
      <c r="AZ14" s="1362"/>
      <c r="BA14" s="1362"/>
      <c r="BB14" s="1362"/>
      <c r="BC14" s="1362"/>
      <c r="BD14" s="1362"/>
      <c r="BE14" s="1362"/>
      <c r="BF14" s="1362"/>
      <c r="BG14" s="1362"/>
      <c r="BH14" s="1362"/>
      <c r="BI14" s="1362"/>
      <c r="BJ14" s="1362"/>
      <c r="BK14" s="1362"/>
      <c r="BL14" s="1362"/>
    </row>
    <row r="15" spans="1:64" s="1058" customFormat="1" ht="13.35" customHeight="1" x14ac:dyDescent="0.25">
      <c r="A15" s="1454" t="s">
        <v>702</v>
      </c>
      <c r="B15" s="1359"/>
      <c r="C15" s="1359"/>
      <c r="D15" s="1359"/>
      <c r="E15" s="1359"/>
      <c r="F15" s="1359"/>
      <c r="G15" s="1359"/>
      <c r="H15" s="1359"/>
      <c r="I15" s="1359"/>
      <c r="J15" s="1359"/>
      <c r="K15" s="1359"/>
      <c r="L15" s="1359"/>
      <c r="M15" s="1360"/>
      <c r="N15" s="1360"/>
      <c r="O15" s="1361"/>
      <c r="P15" s="1361"/>
      <c r="Q15" s="1361"/>
      <c r="R15" s="1355"/>
      <c r="S15" s="1355"/>
      <c r="T15" s="1355"/>
      <c r="U15" s="1355"/>
      <c r="V15" s="1355"/>
      <c r="W15" s="1355"/>
      <c r="X15" s="1355"/>
      <c r="Y15" s="1355"/>
      <c r="Z15" s="1093"/>
      <c r="AA15" s="1093"/>
      <c r="AB15" s="1093"/>
      <c r="AC15" s="1093"/>
      <c r="AD15" s="1093"/>
      <c r="AE15" s="1093"/>
      <c r="AF15" s="1093"/>
      <c r="AG15" s="1093"/>
      <c r="AH15" s="1093"/>
      <c r="AI15" s="1093"/>
      <c r="AJ15" s="1093"/>
      <c r="AK15" s="1093"/>
      <c r="AL15" s="1093"/>
      <c r="AM15" s="1093"/>
      <c r="AN15" s="1093"/>
      <c r="AO15" s="1093"/>
      <c r="AP15" s="1362"/>
      <c r="AQ15" s="1362"/>
      <c r="AR15" s="1362"/>
      <c r="AS15" s="1362"/>
      <c r="AT15" s="1362"/>
      <c r="AU15" s="1362"/>
      <c r="AV15" s="1362"/>
      <c r="AW15" s="1362"/>
      <c r="AX15" s="1362"/>
      <c r="AY15" s="1362"/>
      <c r="AZ15" s="1362"/>
      <c r="BA15" s="1362"/>
      <c r="BB15" s="1362"/>
      <c r="BC15" s="1362"/>
      <c r="BD15" s="1362"/>
      <c r="BE15" s="1362"/>
      <c r="BF15" s="1362"/>
      <c r="BG15" s="1362"/>
      <c r="BH15" s="1362"/>
      <c r="BI15" s="1362"/>
      <c r="BJ15" s="1362"/>
      <c r="BK15" s="1362"/>
      <c r="BL15" s="1362"/>
    </row>
    <row r="16" spans="1:64" s="1058" customFormat="1" ht="13.35" customHeight="1" x14ac:dyDescent="0.25">
      <c r="A16" s="940"/>
      <c r="B16" s="1359"/>
      <c r="C16" s="1359"/>
      <c r="D16" s="1359"/>
      <c r="E16" s="1359"/>
      <c r="F16" s="1359"/>
      <c r="G16" s="1359"/>
      <c r="H16" s="1359"/>
      <c r="I16" s="1359"/>
      <c r="J16" s="1359"/>
      <c r="K16" s="1359"/>
      <c r="L16" s="1359"/>
      <c r="M16" s="1360"/>
      <c r="N16" s="1360"/>
      <c r="O16" s="1361"/>
      <c r="P16" s="1361"/>
      <c r="Q16" s="1361"/>
      <c r="R16" s="1355"/>
      <c r="S16" s="1355"/>
      <c r="T16" s="1355"/>
      <c r="U16" s="1355"/>
      <c r="V16" s="1355"/>
      <c r="W16" s="1355"/>
      <c r="X16" s="1355"/>
      <c r="Y16" s="1355"/>
      <c r="Z16" s="1093"/>
      <c r="AA16" s="1093"/>
      <c r="AB16" s="1093"/>
      <c r="AC16" s="1093"/>
      <c r="AD16" s="1093"/>
      <c r="AE16" s="1093"/>
      <c r="AF16" s="1093"/>
      <c r="AG16" s="1093"/>
      <c r="AH16" s="1093"/>
      <c r="AI16" s="1093"/>
      <c r="AJ16" s="1093"/>
      <c r="AK16" s="1093"/>
      <c r="AL16" s="1093"/>
      <c r="AM16" s="1093"/>
      <c r="AN16" s="1093"/>
      <c r="AO16" s="1093"/>
      <c r="AP16" s="1362"/>
      <c r="AQ16" s="1362"/>
      <c r="AR16" s="1362"/>
      <c r="AS16" s="1362"/>
      <c r="AT16" s="1362"/>
      <c r="AU16" s="1362"/>
      <c r="AV16" s="1362"/>
      <c r="AW16" s="1362"/>
      <c r="AX16" s="1362"/>
      <c r="AY16" s="1362"/>
      <c r="AZ16" s="1362"/>
      <c r="BA16" s="1362"/>
      <c r="BB16" s="1362"/>
      <c r="BC16" s="1362"/>
      <c r="BD16" s="1362"/>
      <c r="BE16" s="1362"/>
      <c r="BF16" s="1362"/>
      <c r="BG16" s="1362"/>
      <c r="BH16" s="1362"/>
      <c r="BI16" s="1362"/>
      <c r="BJ16" s="1362"/>
      <c r="BK16" s="1362"/>
      <c r="BL16" s="1362"/>
    </row>
    <row r="17" spans="1:64" s="1058" customFormat="1" ht="13.35" customHeight="1" x14ac:dyDescent="0.25">
      <c r="A17" s="1093" t="s">
        <v>704</v>
      </c>
      <c r="B17" s="1362"/>
      <c r="C17" s="1362"/>
      <c r="D17" s="1362"/>
      <c r="E17" s="1362"/>
      <c r="F17" s="1362"/>
      <c r="G17" s="1362"/>
      <c r="H17" s="1362"/>
      <c r="I17" s="1362"/>
      <c r="J17" s="1362"/>
      <c r="K17" s="1362"/>
      <c r="L17" s="1362"/>
      <c r="M17" s="1362"/>
      <c r="N17" s="1362"/>
      <c r="O17" s="1362"/>
      <c r="P17" s="1362"/>
      <c r="Q17" s="1362"/>
      <c r="R17" s="1362"/>
      <c r="S17" s="1362"/>
      <c r="T17" s="1362"/>
      <c r="U17" s="1362"/>
      <c r="V17" s="1362"/>
      <c r="W17" s="1362"/>
      <c r="X17" s="2279">
        <f>'dv7.1'!AC14</f>
        <v>0</v>
      </c>
      <c r="Y17" s="2279"/>
      <c r="Z17" s="2279"/>
      <c r="AA17" s="2279"/>
      <c r="AB17" s="2279"/>
      <c r="AC17" s="2279"/>
      <c r="AD17" s="1351" t="s">
        <v>772</v>
      </c>
      <c r="AE17" s="1362"/>
      <c r="AF17" s="1362"/>
      <c r="AG17" s="1362"/>
      <c r="AH17" s="1362"/>
      <c r="AI17" s="1362"/>
      <c r="AJ17" s="2290">
        <f>X17+1</f>
        <v>1</v>
      </c>
      <c r="AK17" s="2290"/>
      <c r="AL17" s="2290"/>
      <c r="AM17" s="2290"/>
      <c r="AN17" s="2290"/>
      <c r="AO17" s="1508" t="s">
        <v>53</v>
      </c>
      <c r="AQ17" s="1448"/>
      <c r="AR17" s="1449"/>
      <c r="AT17" s="1362"/>
      <c r="AU17" s="1362"/>
      <c r="AV17" s="1362"/>
      <c r="AW17" s="1362"/>
      <c r="AX17" s="1362"/>
      <c r="AY17" s="1362"/>
      <c r="AZ17" s="1362"/>
      <c r="BA17" s="1362"/>
      <c r="BB17" s="1362"/>
      <c r="BC17" s="1362"/>
      <c r="BD17" s="1362"/>
      <c r="BE17" s="1362"/>
      <c r="BF17" s="1362"/>
      <c r="BG17" s="1362"/>
      <c r="BH17" s="1362"/>
      <c r="BI17" s="1362"/>
      <c r="BJ17" s="1362"/>
      <c r="BK17" s="1362"/>
      <c r="BL17" s="1362"/>
    </row>
    <row r="18" spans="1:64" s="1058" customFormat="1" ht="13.35" customHeight="1" x14ac:dyDescent="0.25">
      <c r="A18" s="1093"/>
      <c r="B18" s="1362"/>
      <c r="C18" s="1362"/>
      <c r="D18" s="1362"/>
      <c r="E18" s="1362"/>
      <c r="F18" s="1362"/>
      <c r="G18" s="1362"/>
      <c r="H18" s="1362"/>
      <c r="I18" s="1362"/>
      <c r="J18" s="1362"/>
      <c r="K18" s="1362"/>
      <c r="L18" s="1362"/>
      <c r="M18" s="1362"/>
      <c r="N18" s="1362"/>
      <c r="O18" s="1362"/>
      <c r="P18" s="1362"/>
      <c r="Q18" s="1362"/>
      <c r="R18" s="1362"/>
      <c r="S18" s="1362"/>
      <c r="T18" s="1362"/>
      <c r="U18" s="1362"/>
      <c r="V18" s="1362"/>
      <c r="W18" s="1362"/>
      <c r="X18" s="1362"/>
      <c r="Y18" s="1362"/>
      <c r="Z18" s="1362"/>
      <c r="AA18" s="1362"/>
      <c r="AB18" s="1362"/>
      <c r="AC18" s="1362"/>
      <c r="AD18" s="1362"/>
      <c r="AE18" s="1362"/>
      <c r="AF18" s="1362"/>
      <c r="AG18" s="1362"/>
      <c r="AH18" s="1362"/>
      <c r="AI18" s="1362"/>
      <c r="AJ18" s="1362"/>
      <c r="AK18" s="1362"/>
      <c r="AL18" s="1362"/>
      <c r="AM18" s="1362"/>
      <c r="AN18" s="1362"/>
      <c r="AO18" s="1362"/>
      <c r="AP18" s="1166"/>
      <c r="AQ18" s="1450"/>
      <c r="AR18" s="1450"/>
      <c r="AS18" s="1365"/>
      <c r="AT18" s="1362"/>
      <c r="AU18" s="1362"/>
      <c r="AV18" s="1362"/>
      <c r="AW18" s="1362"/>
      <c r="AX18" s="1362"/>
      <c r="AY18" s="1362"/>
      <c r="AZ18" s="1362"/>
      <c r="BA18" s="1362"/>
      <c r="BB18" s="1362"/>
      <c r="BC18" s="1362"/>
      <c r="BD18" s="1362"/>
      <c r="BE18" s="1362"/>
      <c r="BF18" s="1362"/>
      <c r="BG18" s="1362"/>
      <c r="BH18" s="1362"/>
      <c r="BI18" s="1362"/>
      <c r="BJ18" s="1362"/>
      <c r="BK18" s="1362"/>
      <c r="BL18" s="1362"/>
    </row>
    <row r="19" spans="1:64" s="1058" customFormat="1" ht="13.35" customHeight="1" x14ac:dyDescent="0.25">
      <c r="A19" s="1093" t="s">
        <v>660</v>
      </c>
      <c r="B19" s="1362"/>
      <c r="C19" s="1362"/>
      <c r="D19" s="1362"/>
      <c r="E19" s="1363"/>
      <c r="F19" s="1362"/>
      <c r="G19" s="1362"/>
      <c r="H19" s="1362"/>
      <c r="I19" s="1362"/>
      <c r="J19" s="1362"/>
      <c r="K19" s="1362"/>
      <c r="L19" s="1362"/>
      <c r="M19" s="1508"/>
      <c r="N19" s="1364"/>
      <c r="O19" s="1364"/>
      <c r="P19" s="1364"/>
      <c r="Q19" s="1364"/>
      <c r="R19" s="1364"/>
      <c r="S19" s="1364"/>
      <c r="T19" s="1364"/>
      <c r="U19" s="1364"/>
      <c r="V19" s="1364"/>
      <c r="W19" s="1364"/>
      <c r="X19" s="2279">
        <f>'dv7bis.1-dv7ter.1'!S50</f>
        <v>0</v>
      </c>
      <c r="Y19" s="2279"/>
      <c r="Z19" s="2279"/>
      <c r="AA19" s="2279"/>
      <c r="AB19" s="2279"/>
      <c r="AC19" s="2279"/>
      <c r="AD19" s="1364"/>
      <c r="AE19" s="1364"/>
      <c r="AF19" s="1364"/>
      <c r="AG19" s="1364"/>
      <c r="AH19" s="1364"/>
      <c r="AI19" s="1364"/>
      <c r="AJ19" s="1364"/>
      <c r="AK19" s="1364"/>
      <c r="AL19" s="1364"/>
      <c r="AM19" s="1364"/>
      <c r="AN19" s="1364"/>
      <c r="AO19" s="1364"/>
      <c r="AQ19" s="1166"/>
      <c r="AR19" s="1166"/>
      <c r="AT19" s="1362"/>
      <c r="AU19" s="1362"/>
      <c r="AV19" s="1362"/>
      <c r="AW19" s="1362"/>
      <c r="AX19" s="1362"/>
      <c r="AY19" s="1362"/>
      <c r="AZ19" s="1362"/>
      <c r="BA19" s="1362"/>
      <c r="BB19" s="1362"/>
      <c r="BC19" s="1362"/>
      <c r="BD19" s="1362"/>
      <c r="BE19" s="1362"/>
      <c r="BF19" s="1362"/>
      <c r="BG19" s="1362"/>
      <c r="BH19" s="1362"/>
      <c r="BI19" s="1362"/>
      <c r="BJ19" s="1362"/>
      <c r="BK19" s="1362"/>
      <c r="BL19" s="1362"/>
    </row>
    <row r="20" spans="1:64" s="1058" customFormat="1" ht="13.35" customHeight="1" x14ac:dyDescent="0.25">
      <c r="A20" s="1362"/>
      <c r="B20" s="1362"/>
      <c r="C20" s="1362"/>
      <c r="D20" s="1362"/>
      <c r="E20" s="1365"/>
      <c r="F20" s="1362"/>
      <c r="G20" s="1362"/>
      <c r="H20" s="1362"/>
      <c r="I20" s="1362"/>
      <c r="J20" s="1362"/>
      <c r="K20" s="1364"/>
      <c r="L20" s="1364"/>
      <c r="M20" s="1364"/>
      <c r="N20" s="1364"/>
      <c r="O20" s="1364"/>
      <c r="P20" s="1364"/>
      <c r="Q20" s="1364"/>
      <c r="R20" s="1364"/>
      <c r="S20" s="1364"/>
      <c r="T20" s="1364"/>
      <c r="U20" s="1364"/>
      <c r="V20" s="1364"/>
      <c r="W20" s="1364"/>
      <c r="X20" s="1364"/>
      <c r="Y20" s="1364"/>
      <c r="Z20" s="1364"/>
      <c r="AA20" s="1364"/>
      <c r="AB20" s="1364"/>
      <c r="AC20" s="1364"/>
      <c r="AD20" s="1364"/>
      <c r="AE20" s="1364"/>
      <c r="AF20" s="1364"/>
      <c r="AG20" s="1364"/>
      <c r="AH20" s="1364"/>
      <c r="AI20" s="1364"/>
      <c r="AJ20" s="1364"/>
      <c r="AK20" s="1364"/>
      <c r="AL20" s="1364"/>
      <c r="AM20" s="1364"/>
      <c r="AN20" s="1364"/>
      <c r="AO20" s="1364"/>
      <c r="AP20" s="1166"/>
      <c r="AQ20" s="1365"/>
      <c r="AT20" s="1362"/>
      <c r="AU20" s="1362"/>
      <c r="AV20" s="1362"/>
      <c r="AW20" s="1362"/>
      <c r="AX20" s="1362"/>
      <c r="AY20" s="1362"/>
      <c r="AZ20" s="1362"/>
      <c r="BA20" s="1362"/>
      <c r="BB20" s="1362"/>
      <c r="BC20" s="1362"/>
      <c r="BD20" s="1362"/>
      <c r="BE20" s="1362"/>
      <c r="BF20" s="1362"/>
      <c r="BG20" s="1362"/>
      <c r="BH20" s="1362"/>
      <c r="BI20" s="1362"/>
      <c r="BJ20" s="1362"/>
      <c r="BK20" s="1362"/>
      <c r="BL20" s="1362"/>
    </row>
    <row r="21" spans="1:64" s="1058" customFormat="1" ht="13.35" customHeight="1" x14ac:dyDescent="0.25">
      <c r="A21" s="1093" t="s">
        <v>69</v>
      </c>
      <c r="B21" s="1362"/>
      <c r="C21" s="1362"/>
      <c r="D21" s="1362"/>
      <c r="E21" s="1365"/>
      <c r="F21" s="1362"/>
      <c r="G21" s="1362"/>
      <c r="H21" s="1362"/>
      <c r="I21" s="1362"/>
      <c r="J21" s="1362"/>
      <c r="K21" s="1362"/>
      <c r="L21" s="1366"/>
      <c r="M21" s="1364"/>
      <c r="N21" s="1364"/>
      <c r="O21" s="1364"/>
      <c r="P21" s="1364"/>
      <c r="Q21" s="1364"/>
      <c r="R21" s="1364"/>
      <c r="S21" s="1364"/>
      <c r="T21" s="1364"/>
      <c r="U21" s="1364"/>
      <c r="V21" s="1364"/>
      <c r="W21" s="1364"/>
      <c r="X21" s="2280">
        <f>'dv7bis.1-dv7ter.1'!D52</f>
        <v>0</v>
      </c>
      <c r="Y21" s="2280"/>
      <c r="Z21" s="2280"/>
      <c r="AA21" s="2280"/>
      <c r="AB21" s="2280"/>
      <c r="AC21" s="2280"/>
      <c r="AD21" s="1093" t="s">
        <v>533</v>
      </c>
      <c r="AE21" s="1364"/>
      <c r="AF21" s="1364"/>
      <c r="AG21" s="1364"/>
      <c r="AH21" s="1364"/>
      <c r="AI21" s="1364"/>
      <c r="AJ21" s="1364"/>
      <c r="AK21" s="1364"/>
      <c r="AL21" s="1364"/>
      <c r="AM21" s="1364"/>
      <c r="AN21" s="1364"/>
      <c r="AO21" s="1364"/>
      <c r="AQ21" s="1365"/>
      <c r="AR21" s="1365"/>
      <c r="AT21" s="1362"/>
      <c r="AU21" s="1362"/>
      <c r="AV21" s="1362"/>
      <c r="AW21" s="1362"/>
      <c r="AX21" s="1362"/>
      <c r="AY21" s="1362"/>
      <c r="AZ21" s="1362"/>
      <c r="BA21" s="1362"/>
      <c r="BB21" s="1362"/>
      <c r="BC21" s="1362"/>
      <c r="BD21" s="1362"/>
      <c r="BE21" s="1362"/>
      <c r="BF21" s="1362"/>
      <c r="BG21" s="1362"/>
      <c r="BH21" s="1362"/>
      <c r="BI21" s="1362"/>
      <c r="BJ21" s="1362"/>
      <c r="BK21" s="1362"/>
      <c r="BL21" s="1362"/>
    </row>
    <row r="22" spans="1:64" s="1058" customFormat="1" ht="13.35" customHeight="1" x14ac:dyDescent="0.25">
      <c r="A22" s="1351"/>
      <c r="B22" s="1362"/>
      <c r="C22" s="1362"/>
      <c r="D22" s="1362"/>
      <c r="E22" s="1365"/>
      <c r="F22" s="1362"/>
      <c r="G22" s="1362"/>
      <c r="H22" s="1362"/>
      <c r="I22" s="1362"/>
      <c r="J22" s="1362"/>
      <c r="K22" s="1362"/>
      <c r="L22" s="1366"/>
      <c r="M22" s="1364"/>
      <c r="N22" s="1364"/>
      <c r="O22" s="1364"/>
      <c r="P22" s="1364"/>
      <c r="Q22" s="1364"/>
      <c r="R22" s="1364"/>
      <c r="S22" s="1364"/>
      <c r="T22" s="1364"/>
      <c r="U22" s="1364"/>
      <c r="V22" s="1364"/>
      <c r="W22" s="1364"/>
      <c r="X22" s="1439"/>
      <c r="Y22" s="1439"/>
      <c r="Z22" s="1439"/>
      <c r="AA22" s="1439"/>
      <c r="AB22" s="1439"/>
      <c r="AC22" s="1439"/>
      <c r="AD22" s="1362"/>
      <c r="AE22" s="1364"/>
      <c r="AF22" s="1364"/>
      <c r="AG22" s="1364"/>
      <c r="AH22" s="1364"/>
      <c r="AI22" s="1364"/>
      <c r="AJ22" s="1364"/>
      <c r="AK22" s="1364"/>
      <c r="AL22" s="1364"/>
      <c r="AM22" s="1364"/>
      <c r="AN22" s="1364"/>
      <c r="AO22" s="1364"/>
      <c r="AP22" s="1093"/>
      <c r="AQ22" s="1365"/>
      <c r="AR22" s="1365"/>
      <c r="AS22" s="1451"/>
      <c r="AT22" s="1362"/>
      <c r="AU22" s="1362"/>
      <c r="AV22" s="1362"/>
      <c r="AW22" s="1362"/>
      <c r="AX22" s="1362"/>
      <c r="AY22" s="1362"/>
      <c r="AZ22" s="1362"/>
      <c r="BA22" s="1362"/>
      <c r="BB22" s="1362"/>
      <c r="BC22" s="1362"/>
      <c r="BD22" s="1362"/>
      <c r="BE22" s="1362"/>
      <c r="BF22" s="1362"/>
      <c r="BG22" s="1362"/>
      <c r="BH22" s="1362"/>
      <c r="BI22" s="1362"/>
      <c r="BJ22" s="1362"/>
      <c r="BK22" s="1362"/>
      <c r="BL22" s="1362"/>
    </row>
    <row r="23" spans="1:64" s="1058" customFormat="1" ht="13.35" customHeight="1" x14ac:dyDescent="0.25">
      <c r="A23" s="1093" t="s">
        <v>720</v>
      </c>
      <c r="B23" s="1362"/>
      <c r="C23" s="1362"/>
      <c r="D23" s="1362"/>
      <c r="E23" s="1365"/>
      <c r="F23" s="1362"/>
      <c r="G23" s="1362"/>
      <c r="H23" s="1362"/>
      <c r="I23" s="1362"/>
      <c r="J23" s="1362"/>
      <c r="K23" s="1362"/>
      <c r="L23" s="1366"/>
      <c r="M23" s="1364"/>
      <c r="N23" s="1364"/>
      <c r="O23" s="1364"/>
      <c r="P23" s="1364"/>
      <c r="Q23" s="1364"/>
      <c r="R23" s="1364"/>
      <c r="S23" s="1364"/>
      <c r="T23" s="1364"/>
      <c r="U23" s="1364"/>
      <c r="V23" s="1364"/>
      <c r="W23" s="1364"/>
      <c r="X23" s="2285"/>
      <c r="Y23" s="2285"/>
      <c r="Z23" s="2285"/>
      <c r="AA23" s="2285"/>
      <c r="AB23" s="2285"/>
      <c r="AC23" s="2285"/>
      <c r="AD23" s="1362"/>
      <c r="AE23" s="1364"/>
      <c r="AF23" s="1364"/>
      <c r="AG23" s="1364"/>
      <c r="AH23" s="1364"/>
      <c r="AI23" s="1364"/>
      <c r="AJ23" s="1364"/>
      <c r="AK23" s="1364"/>
      <c r="AL23" s="1364"/>
      <c r="AM23" s="1364"/>
      <c r="AN23" s="1364"/>
      <c r="AO23" s="1364"/>
      <c r="AP23" s="1093"/>
      <c r="AQ23" s="1365"/>
      <c r="AR23" s="1365"/>
      <c r="AS23" s="1451"/>
      <c r="AT23" s="1362"/>
      <c r="AU23" s="1362"/>
      <c r="AV23" s="1362"/>
      <c r="AW23" s="1362"/>
      <c r="AX23" s="1362"/>
      <c r="AY23" s="1362"/>
      <c r="AZ23" s="1362"/>
      <c r="BA23" s="1362"/>
      <c r="BB23" s="1362"/>
      <c r="BC23" s="1362"/>
      <c r="BD23" s="1362"/>
      <c r="BE23" s="1362"/>
      <c r="BF23" s="1362"/>
      <c r="BG23" s="1362"/>
      <c r="BH23" s="1362"/>
      <c r="BI23" s="1362"/>
      <c r="BJ23" s="1362"/>
      <c r="BK23" s="1362"/>
      <c r="BL23" s="1362"/>
    </row>
    <row r="24" spans="1:64" s="1058" customFormat="1" ht="13.35" customHeight="1" x14ac:dyDescent="0.25">
      <c r="A24" s="1362"/>
      <c r="B24" s="1362"/>
      <c r="C24" s="1362"/>
      <c r="D24" s="1362"/>
      <c r="E24" s="1093"/>
      <c r="F24" s="1362"/>
      <c r="G24" s="1362"/>
      <c r="H24" s="1362"/>
      <c r="I24" s="1362"/>
      <c r="J24" s="1093" t="s">
        <v>699</v>
      </c>
      <c r="K24" s="1362"/>
      <c r="L24" s="1362"/>
      <c r="M24" s="1362"/>
      <c r="N24" s="1362"/>
      <c r="O24" s="1362"/>
      <c r="P24" s="1362"/>
      <c r="Q24" s="1362"/>
      <c r="R24" s="1362"/>
      <c r="S24" s="1362"/>
      <c r="T24" s="1362"/>
      <c r="U24" s="1362"/>
      <c r="V24" s="1362"/>
      <c r="W24" s="1364"/>
      <c r="X24" s="2286" t="str">
        <f>IF(X23="","",X23+3)</f>
        <v/>
      </c>
      <c r="Y24" s="2286"/>
      <c r="Z24" s="2286"/>
      <c r="AA24" s="2286"/>
      <c r="AB24" s="2286"/>
      <c r="AC24" s="2286"/>
      <c r="AD24" s="1364"/>
      <c r="AE24" s="1364"/>
      <c r="AF24" s="1364"/>
      <c r="AG24" s="1364"/>
      <c r="AH24" s="1364"/>
      <c r="AI24" s="1364"/>
      <c r="AJ24" s="1364"/>
      <c r="AK24" s="1364"/>
      <c r="AL24" s="1364"/>
      <c r="AM24" s="1364"/>
      <c r="AN24" s="1364"/>
      <c r="AO24" s="1364"/>
      <c r="AQ24" s="1450"/>
      <c r="AR24" s="1452"/>
      <c r="AT24" s="1362"/>
      <c r="AU24" s="1362"/>
      <c r="AV24" s="1362"/>
      <c r="AW24" s="1362"/>
      <c r="AX24" s="1362"/>
      <c r="AY24" s="1362"/>
      <c r="AZ24" s="1362"/>
      <c r="BA24" s="1362"/>
      <c r="BB24" s="1362"/>
      <c r="BC24" s="1362"/>
      <c r="BD24" s="1362"/>
      <c r="BE24" s="1362"/>
      <c r="BF24" s="1362"/>
      <c r="BG24" s="1362"/>
      <c r="BH24" s="1362"/>
      <c r="BI24" s="1362"/>
      <c r="BJ24" s="1362"/>
      <c r="BK24" s="1362"/>
      <c r="BL24" s="1362"/>
    </row>
    <row r="25" spans="1:64" s="1058" customFormat="1" ht="13.35" customHeight="1" x14ac:dyDescent="0.25">
      <c r="A25" s="1362"/>
      <c r="B25" s="1362"/>
      <c r="C25" s="1362"/>
      <c r="D25" s="1362"/>
      <c r="E25" s="1093"/>
      <c r="F25" s="1362"/>
      <c r="G25" s="1362"/>
      <c r="H25" s="1362"/>
      <c r="I25" s="1362"/>
      <c r="J25" s="1093"/>
      <c r="K25" s="1362"/>
      <c r="L25" s="1362"/>
      <c r="M25" s="1362"/>
      <c r="N25" s="1362"/>
      <c r="O25" s="1362"/>
      <c r="P25" s="1362"/>
      <c r="Q25" s="1362"/>
      <c r="R25" s="1362"/>
      <c r="S25" s="1362"/>
      <c r="T25" s="1362"/>
      <c r="U25" s="1362"/>
      <c r="V25" s="1362"/>
      <c r="W25" s="1364"/>
      <c r="X25" s="1453"/>
      <c r="Y25" s="1453"/>
      <c r="Z25" s="1453"/>
      <c r="AA25" s="1453"/>
      <c r="AB25" s="1453"/>
      <c r="AC25" s="1453"/>
      <c r="AD25" s="1364"/>
      <c r="AE25" s="1364"/>
      <c r="AF25" s="1364"/>
      <c r="AG25" s="1364"/>
      <c r="AH25" s="1364"/>
      <c r="AI25" s="1364"/>
      <c r="AJ25" s="1364"/>
      <c r="AK25" s="1364"/>
      <c r="AL25" s="1364"/>
      <c r="AM25" s="1364"/>
      <c r="AN25" s="1364"/>
      <c r="AO25" s="1364"/>
      <c r="AQ25" s="1505"/>
      <c r="AR25" s="1505"/>
      <c r="AS25" s="1505"/>
      <c r="AT25" s="1362"/>
      <c r="AU25" s="1362"/>
      <c r="AV25" s="1362"/>
      <c r="AW25" s="1362"/>
      <c r="AX25" s="1362"/>
      <c r="AY25" s="1362"/>
      <c r="AZ25" s="1362"/>
      <c r="BA25" s="1362"/>
      <c r="BB25" s="1362"/>
      <c r="BC25" s="1362"/>
      <c r="BD25" s="1362"/>
      <c r="BE25" s="1362"/>
      <c r="BF25" s="1362"/>
      <c r="BG25" s="1362"/>
      <c r="BH25" s="1362"/>
      <c r="BI25" s="1362"/>
      <c r="BJ25" s="1362"/>
      <c r="BK25" s="1362"/>
      <c r="BL25" s="1362"/>
    </row>
    <row r="26" spans="1:64" s="1058" customFormat="1" ht="13.35" customHeight="1" x14ac:dyDescent="0.25">
      <c r="A26" s="1093" t="s">
        <v>750</v>
      </c>
      <c r="B26" s="1362"/>
      <c r="C26" s="1362"/>
      <c r="D26" s="1362"/>
      <c r="E26" s="1093"/>
      <c r="F26" s="1362"/>
      <c r="G26" s="1362"/>
      <c r="H26" s="1362"/>
      <c r="I26" s="1362"/>
      <c r="J26" s="1093"/>
      <c r="K26" s="1362"/>
      <c r="L26" s="1362"/>
      <c r="M26" s="1362"/>
      <c r="N26" s="1362"/>
      <c r="O26" s="1362"/>
      <c r="P26" s="1362"/>
      <c r="Q26" s="1362"/>
      <c r="R26" s="1362"/>
      <c r="S26" s="1362"/>
      <c r="T26" s="1362"/>
      <c r="U26" s="1362"/>
      <c r="V26" s="1362"/>
      <c r="W26" s="1364"/>
      <c r="X26" s="2287" t="str">
        <f>IF(X24&gt;X17,X24,X17+1)</f>
        <v/>
      </c>
      <c r="Y26" s="2287"/>
      <c r="Z26" s="2287"/>
      <c r="AA26" s="2287"/>
      <c r="AB26" s="2287"/>
      <c r="AC26" s="2287"/>
      <c r="AD26" s="1364"/>
      <c r="AE26" s="1508"/>
      <c r="AF26" s="1364"/>
      <c r="AG26" s="1364"/>
      <c r="AH26" s="1364"/>
      <c r="AI26" s="1364"/>
      <c r="AJ26" s="1364"/>
      <c r="AK26" s="1364"/>
      <c r="AL26" s="1364"/>
      <c r="AM26" s="1364"/>
      <c r="AN26" s="1364"/>
      <c r="AO26" s="1364"/>
      <c r="AP26" s="2291" t="s">
        <v>760</v>
      </c>
      <c r="AQ26" s="2291"/>
      <c r="AR26" s="2291"/>
      <c r="AS26" s="2291"/>
      <c r="AT26" s="1462"/>
      <c r="AU26" s="1362"/>
      <c r="AV26" s="1362"/>
      <c r="AW26" s="1362"/>
      <c r="AX26" s="1362"/>
      <c r="AY26" s="1362"/>
      <c r="AZ26" s="1362"/>
      <c r="BA26" s="1362"/>
      <c r="BB26" s="1362"/>
      <c r="BC26" s="1362"/>
      <c r="BD26" s="1362"/>
      <c r="BE26" s="1362"/>
      <c r="BF26" s="1362"/>
      <c r="BG26" s="1362"/>
      <c r="BH26" s="1362"/>
      <c r="BI26" s="1362"/>
      <c r="BJ26" s="1362"/>
      <c r="BK26" s="1362"/>
      <c r="BL26" s="1362"/>
    </row>
    <row r="27" spans="1:64" s="1058" customFormat="1" ht="13.35" customHeight="1" x14ac:dyDescent="0.25">
      <c r="A27" s="1093"/>
      <c r="B27" s="1362"/>
      <c r="C27" s="1362"/>
      <c r="D27" s="1362"/>
      <c r="E27" s="1093"/>
      <c r="F27" s="1362"/>
      <c r="G27" s="1362"/>
      <c r="H27" s="1362"/>
      <c r="I27" s="1362"/>
      <c r="J27" s="1093"/>
      <c r="K27" s="1362"/>
      <c r="L27" s="1362"/>
      <c r="M27" s="1362"/>
      <c r="N27" s="1362"/>
      <c r="O27" s="1362"/>
      <c r="P27" s="1362"/>
      <c r="Q27" s="1362"/>
      <c r="R27" s="1362"/>
      <c r="S27" s="1362"/>
      <c r="T27" s="1362"/>
      <c r="U27" s="1362"/>
      <c r="V27" s="1362"/>
      <c r="W27" s="1364"/>
      <c r="X27" s="1453"/>
      <c r="Y27" s="1453"/>
      <c r="Z27" s="1453"/>
      <c r="AA27" s="1453"/>
      <c r="AB27" s="1453"/>
      <c r="AC27" s="1453"/>
      <c r="AD27" s="1364"/>
      <c r="AE27" s="1364"/>
      <c r="AF27" s="1364"/>
      <c r="AG27" s="1364"/>
      <c r="AH27" s="1364"/>
      <c r="AI27" s="1364"/>
      <c r="AJ27" s="1364"/>
      <c r="AK27" s="1364"/>
      <c r="AL27" s="1364"/>
      <c r="AM27" s="1364"/>
      <c r="AN27" s="1364"/>
      <c r="AO27" s="1364"/>
      <c r="AP27" s="2291"/>
      <c r="AQ27" s="2291"/>
      <c r="AR27" s="2291"/>
      <c r="AS27" s="2291"/>
      <c r="AT27" s="1462"/>
      <c r="AU27" s="1362"/>
      <c r="AV27" s="1362"/>
      <c r="AW27" s="1362"/>
      <c r="AX27" s="1362"/>
      <c r="AY27" s="1362"/>
      <c r="AZ27" s="1362"/>
      <c r="BA27" s="1362"/>
      <c r="BB27" s="1362"/>
      <c r="BC27" s="1362"/>
      <c r="BD27" s="1362"/>
      <c r="BE27" s="1362"/>
      <c r="BF27" s="1362"/>
      <c r="BG27" s="1362"/>
      <c r="BH27" s="1362"/>
      <c r="BI27" s="1362"/>
      <c r="BJ27" s="1362"/>
      <c r="BK27" s="1362"/>
      <c r="BL27" s="1362"/>
    </row>
    <row r="28" spans="1:64" s="1058" customFormat="1" ht="13.35" customHeight="1" x14ac:dyDescent="0.25">
      <c r="A28" s="1093" t="s">
        <v>700</v>
      </c>
      <c r="C28" s="1362"/>
      <c r="D28" s="1362"/>
      <c r="E28" s="1093"/>
      <c r="F28" s="1362"/>
      <c r="G28" s="1362"/>
      <c r="H28" s="1362"/>
      <c r="I28" s="1362"/>
      <c r="J28" s="1093"/>
      <c r="K28" s="1362"/>
      <c r="L28" s="1362"/>
      <c r="M28" s="1362"/>
      <c r="N28" s="1362"/>
      <c r="O28" s="1362"/>
      <c r="P28" s="1362"/>
      <c r="Q28" s="1362"/>
      <c r="R28" s="1362"/>
      <c r="S28" s="1362"/>
      <c r="T28" s="1362"/>
      <c r="U28" s="1362"/>
      <c r="V28" s="1362"/>
      <c r="W28" s="1364"/>
      <c r="X28" s="2128">
        <f>IF(OR(X23="",X26&gt;X19),0,X19-(X26-1))</f>
        <v>0</v>
      </c>
      <c r="Y28" s="2128"/>
      <c r="Z28" s="2128"/>
      <c r="AA28" s="2128"/>
      <c r="AB28" s="2128"/>
      <c r="AC28" s="2128"/>
      <c r="AD28" s="1093" t="s">
        <v>533</v>
      </c>
      <c r="AE28" s="1364"/>
      <c r="AF28" s="1364"/>
      <c r="AG28" s="1364"/>
      <c r="AH28" s="1364"/>
      <c r="AI28" s="1364"/>
      <c r="AJ28" s="1364"/>
      <c r="AK28" s="1364"/>
      <c r="AL28" s="1364"/>
      <c r="AM28" s="1364"/>
      <c r="AN28" s="1364"/>
      <c r="AO28" s="1364"/>
      <c r="AP28" s="1498"/>
      <c r="AQ28" s="1498"/>
      <c r="AR28" s="1498"/>
      <c r="AS28" s="1498"/>
      <c r="AT28" s="1462"/>
      <c r="AU28" s="1362"/>
      <c r="AV28" s="1362"/>
      <c r="AW28" s="1362"/>
      <c r="AX28" s="1362"/>
      <c r="AY28" s="1362"/>
      <c r="AZ28" s="1362"/>
      <c r="BA28" s="1362"/>
      <c r="BB28" s="1362"/>
      <c r="BC28" s="1362"/>
      <c r="BD28" s="1362"/>
      <c r="BE28" s="1362"/>
      <c r="BF28" s="1362"/>
      <c r="BG28" s="1362"/>
      <c r="BH28" s="1362"/>
      <c r="BI28" s="1362"/>
      <c r="BJ28" s="1362"/>
      <c r="BK28" s="1362"/>
      <c r="BL28" s="1362"/>
    </row>
    <row r="29" spans="1:64" s="1058" customFormat="1" ht="13.35" customHeight="1" x14ac:dyDescent="0.25">
      <c r="A29" s="1093"/>
      <c r="C29" s="1362"/>
      <c r="D29" s="1362"/>
      <c r="E29" s="1093"/>
      <c r="F29" s="1362"/>
      <c r="G29" s="1362"/>
      <c r="H29" s="1362"/>
      <c r="I29" s="1362"/>
      <c r="J29" s="1093"/>
      <c r="K29" s="1362"/>
      <c r="L29" s="1362"/>
      <c r="M29" s="1362"/>
      <c r="N29" s="1362"/>
      <c r="O29" s="1362"/>
      <c r="P29" s="1362"/>
      <c r="Q29" s="1362"/>
      <c r="R29" s="1362"/>
      <c r="S29" s="1362"/>
      <c r="T29" s="1362"/>
      <c r="U29" s="1362"/>
      <c r="V29" s="1362"/>
      <c r="W29" s="1364"/>
      <c r="X29" s="1507"/>
      <c r="Y29" s="1507"/>
      <c r="Z29" s="1507"/>
      <c r="AA29" s="1507"/>
      <c r="AB29" s="1507"/>
      <c r="AC29" s="1507"/>
      <c r="AD29" s="1364"/>
      <c r="AE29" s="1364"/>
      <c r="AF29" s="1364"/>
      <c r="AG29" s="1364"/>
      <c r="AH29" s="1364"/>
      <c r="AI29" s="1364"/>
      <c r="AJ29" s="1364"/>
      <c r="AK29" s="1364"/>
      <c r="AL29" s="1364"/>
      <c r="AM29" s="1364"/>
      <c r="AN29" s="1364"/>
      <c r="AO29" s="1364"/>
      <c r="AP29" s="1093"/>
      <c r="AQ29" s="1450"/>
      <c r="AR29" s="1452"/>
      <c r="AS29" s="1450"/>
      <c r="AT29" s="1362"/>
      <c r="AU29" s="1362"/>
      <c r="AV29" s="1362"/>
      <c r="AW29" s="1362"/>
      <c r="AX29" s="1362"/>
      <c r="AY29" s="1362"/>
      <c r="AZ29" s="1362"/>
      <c r="BA29" s="1362"/>
      <c r="BB29" s="1362"/>
      <c r="BC29" s="1362"/>
      <c r="BD29" s="1362"/>
      <c r="BE29" s="1362"/>
      <c r="BF29" s="1362"/>
      <c r="BG29" s="1362"/>
      <c r="BH29" s="1362"/>
      <c r="BI29" s="1362"/>
      <c r="BJ29" s="1362"/>
      <c r="BK29" s="1362"/>
      <c r="BL29" s="1362"/>
    </row>
    <row r="30" spans="1:64" s="563" customFormat="1" ht="13.35" customHeight="1" x14ac:dyDescent="0.2">
      <c r="A30" s="1093" t="s">
        <v>721</v>
      </c>
      <c r="B30" s="1093"/>
      <c r="C30" s="1093"/>
      <c r="D30" s="1093"/>
      <c r="E30" s="1093"/>
      <c r="F30" s="1093"/>
      <c r="G30" s="1093"/>
      <c r="H30" s="1093"/>
      <c r="I30" s="1093"/>
      <c r="J30" s="1093"/>
      <c r="K30" s="1093"/>
      <c r="L30" s="1093"/>
      <c r="M30" s="1093"/>
      <c r="N30" s="1093"/>
      <c r="O30" s="1093"/>
      <c r="P30" s="1093"/>
      <c r="Q30" s="1093"/>
      <c r="R30" s="1093"/>
      <c r="S30" s="1093"/>
      <c r="T30" s="1093"/>
      <c r="U30" s="1093"/>
      <c r="V30" s="1093"/>
      <c r="W30" s="1093"/>
      <c r="X30" s="2282">
        <f>MIN(MAX(50,ROUND(0.02%*données!P15,2)),500)</f>
        <v>50</v>
      </c>
      <c r="Y30" s="2282"/>
      <c r="Z30" s="2282"/>
      <c r="AA30" s="2282"/>
      <c r="AB30" s="2282"/>
      <c r="AC30" s="2282"/>
      <c r="AE30" s="1093"/>
      <c r="AF30" s="1093"/>
      <c r="AG30" s="1093"/>
      <c r="AH30" s="1093"/>
      <c r="AI30" s="1093"/>
      <c r="AJ30" s="1093"/>
      <c r="AK30" s="1093"/>
      <c r="AL30" s="1093"/>
      <c r="AM30" s="1093"/>
      <c r="AN30" s="1093"/>
      <c r="AO30" s="1093"/>
      <c r="AP30" s="2284" t="s">
        <v>581</v>
      </c>
      <c r="AQ30" s="2284"/>
      <c r="AR30" s="2284"/>
      <c r="AS30" s="2284"/>
      <c r="AT30" s="1093"/>
      <c r="AU30" s="1093"/>
      <c r="AV30" s="1093"/>
      <c r="AW30" s="1093"/>
      <c r="AX30" s="1093"/>
      <c r="AY30" s="1093"/>
      <c r="AZ30" s="1093"/>
      <c r="BA30" s="1093"/>
      <c r="BB30" s="1093"/>
      <c r="BC30" s="1093"/>
      <c r="BD30" s="1093"/>
      <c r="BE30" s="1093"/>
    </row>
    <row r="31" spans="1:64" s="1058" customFormat="1" ht="13.35" customHeight="1" x14ac:dyDescent="0.25">
      <c r="A31" s="1362"/>
      <c r="B31" s="1362"/>
      <c r="C31" s="1362"/>
      <c r="D31" s="1362"/>
      <c r="E31" s="1362"/>
      <c r="F31" s="1362"/>
      <c r="G31" s="1362"/>
      <c r="H31" s="1362"/>
      <c r="I31" s="1362"/>
      <c r="J31" s="1362"/>
      <c r="K31" s="1362"/>
      <c r="L31" s="1362"/>
      <c r="M31" s="1362"/>
      <c r="N31" s="1362"/>
      <c r="O31" s="1362"/>
      <c r="P31" s="1362"/>
      <c r="Q31" s="1362"/>
      <c r="R31" s="1362"/>
      <c r="S31" s="1367"/>
      <c r="T31" s="1367"/>
      <c r="U31" s="1367"/>
      <c r="V31" s="1367"/>
      <c r="W31" s="1367"/>
      <c r="X31" s="1367"/>
      <c r="Y31" s="1367"/>
      <c r="Z31" s="1367"/>
      <c r="AA31" s="1367"/>
      <c r="AB31" s="1367"/>
      <c r="AC31" s="1367"/>
      <c r="AD31" s="1367"/>
      <c r="AE31" s="1367"/>
      <c r="AF31" s="1367"/>
      <c r="AG31" s="1367"/>
      <c r="AH31" s="1367"/>
      <c r="AI31" s="1367"/>
      <c r="AJ31" s="1367"/>
      <c r="AK31" s="1367"/>
      <c r="AL31" s="1367"/>
      <c r="AM31" s="1367"/>
      <c r="AN31" s="1367"/>
      <c r="AO31" s="1367"/>
      <c r="AP31" s="1499"/>
      <c r="AQ31" s="1499"/>
      <c r="AR31" s="1499"/>
      <c r="AS31" s="1499"/>
      <c r="AT31" s="1362"/>
      <c r="AU31" s="1362"/>
      <c r="AV31" s="1362"/>
      <c r="AW31" s="1362"/>
      <c r="AX31" s="1362"/>
      <c r="AY31" s="1362"/>
      <c r="AZ31" s="1362"/>
      <c r="BA31" s="1362"/>
      <c r="BB31" s="1362"/>
      <c r="BC31" s="1362"/>
      <c r="BD31" s="1362"/>
      <c r="BE31" s="1362"/>
      <c r="BF31" s="1362"/>
      <c r="BG31" s="1362"/>
      <c r="BH31" s="1362"/>
      <c r="BI31" s="1362"/>
      <c r="BJ31" s="1362"/>
      <c r="BK31" s="1362"/>
      <c r="BL31" s="1362"/>
    </row>
    <row r="32" spans="1:64" s="1093" customFormat="1" ht="13.35" customHeight="1" x14ac:dyDescent="0.25">
      <c r="A32" s="1351" t="s">
        <v>705</v>
      </c>
      <c r="B32" s="1362"/>
      <c r="C32" s="1362"/>
      <c r="D32" s="1362"/>
      <c r="E32" s="1362"/>
      <c r="F32" s="1362"/>
      <c r="G32" s="1362"/>
      <c r="H32" s="1362"/>
      <c r="I32" s="1362"/>
      <c r="J32" s="1362"/>
      <c r="K32" s="1362"/>
      <c r="L32" s="1362"/>
      <c r="M32" s="1362"/>
      <c r="N32" s="1362"/>
      <c r="O32" s="1362"/>
      <c r="P32" s="1362"/>
      <c r="Q32" s="1362"/>
      <c r="R32" s="1362"/>
      <c r="S32" s="1362"/>
      <c r="T32" s="1362"/>
      <c r="U32" s="1362"/>
      <c r="V32" s="1362"/>
      <c r="W32" s="1362"/>
      <c r="X32" s="2283">
        <f>X28*X30</f>
        <v>0</v>
      </c>
      <c r="Y32" s="2283"/>
      <c r="Z32" s="2283"/>
      <c r="AA32" s="2283"/>
      <c r="AB32" s="2283"/>
      <c r="AC32" s="2283"/>
      <c r="AD32" s="1362"/>
      <c r="AE32" s="1362"/>
      <c r="AF32" s="1362"/>
      <c r="AG32" s="1362"/>
      <c r="AH32" s="1362"/>
      <c r="AI32" s="1362"/>
      <c r="AJ32" s="1362"/>
      <c r="AK32" s="1362"/>
      <c r="AL32" s="1362"/>
      <c r="AM32" s="1362"/>
      <c r="AN32" s="1362"/>
      <c r="AO32" s="1362"/>
      <c r="AP32" s="2292" t="s">
        <v>706</v>
      </c>
      <c r="AQ32" s="2292"/>
      <c r="AR32" s="2292"/>
      <c r="AS32" s="2292"/>
    </row>
    <row r="33" spans="1:64" s="1058" customFormat="1" ht="13.35" customHeight="1" x14ac:dyDescent="0.25">
      <c r="A33" s="1362"/>
      <c r="B33" s="1362"/>
      <c r="C33" s="1362"/>
      <c r="D33" s="1362"/>
      <c r="E33" s="1093"/>
      <c r="F33" s="1362"/>
      <c r="G33" s="1362"/>
      <c r="H33" s="1362"/>
      <c r="I33" s="1362"/>
      <c r="J33" s="1508"/>
      <c r="K33" s="1364"/>
      <c r="L33" s="1364"/>
      <c r="M33" s="1364"/>
      <c r="N33" s="1364"/>
      <c r="O33" s="1364"/>
      <c r="P33" s="1364"/>
      <c r="Q33" s="1364"/>
      <c r="R33" s="1364"/>
      <c r="S33" s="1364"/>
      <c r="T33" s="1364"/>
      <c r="U33" s="1364"/>
      <c r="V33" s="1364"/>
      <c r="W33" s="1364"/>
      <c r="X33" s="1364"/>
      <c r="Y33" s="1364"/>
      <c r="Z33" s="1364"/>
      <c r="AA33" s="1364"/>
      <c r="AB33" s="1364"/>
      <c r="AC33" s="1364"/>
      <c r="AD33" s="1364"/>
      <c r="AE33" s="1364"/>
      <c r="AF33" s="1364"/>
      <c r="AG33" s="1364"/>
      <c r="AH33" s="1364"/>
      <c r="AI33" s="1364"/>
      <c r="AJ33" s="1364"/>
      <c r="AK33" s="1364"/>
      <c r="AL33" s="1364"/>
      <c r="AM33" s="1364"/>
      <c r="AN33" s="1364"/>
      <c r="AO33" s="1364"/>
      <c r="AP33" s="1497"/>
      <c r="AQ33" s="1497"/>
      <c r="AR33" s="1497"/>
      <c r="AS33" s="1497"/>
      <c r="AT33" s="1362"/>
      <c r="AU33" s="1362"/>
      <c r="AV33" s="1362"/>
      <c r="AW33" s="1362"/>
      <c r="AX33" s="1362"/>
      <c r="AY33" s="1362"/>
      <c r="AZ33" s="1362"/>
      <c r="BA33" s="1362"/>
      <c r="BB33" s="1362"/>
      <c r="BC33" s="1362"/>
      <c r="BD33" s="1362"/>
      <c r="BE33" s="1362"/>
      <c r="BF33" s="1362"/>
      <c r="BG33" s="1362"/>
      <c r="BH33" s="1362"/>
      <c r="BI33" s="1362"/>
      <c r="BJ33" s="1362"/>
      <c r="BK33" s="1362"/>
      <c r="BL33" s="1362"/>
    </row>
    <row r="34" spans="1:64" s="1058" customFormat="1" ht="13.35" customHeight="1" x14ac:dyDescent="0.25">
      <c r="A34" s="1362"/>
      <c r="B34" s="1362"/>
      <c r="C34" s="1362"/>
      <c r="D34" s="1362"/>
      <c r="E34" s="1093"/>
      <c r="F34" s="1362"/>
      <c r="G34" s="1362"/>
      <c r="H34" s="1362"/>
      <c r="I34" s="1362"/>
      <c r="J34" s="1364"/>
      <c r="K34" s="1364"/>
      <c r="L34" s="1364"/>
      <c r="M34" s="1364"/>
      <c r="N34" s="1364"/>
      <c r="O34" s="1364"/>
      <c r="P34" s="1364"/>
      <c r="Q34" s="1364"/>
      <c r="R34" s="1364"/>
      <c r="S34" s="1364"/>
      <c r="T34" s="1364"/>
      <c r="U34" s="1364"/>
      <c r="V34" s="1364"/>
      <c r="W34" s="1364"/>
      <c r="X34" s="1364"/>
      <c r="Y34" s="1364"/>
      <c r="Z34" s="1364"/>
      <c r="AA34" s="1364"/>
      <c r="AB34" s="1364"/>
      <c r="AC34" s="1364"/>
      <c r="AD34" s="1364"/>
      <c r="AE34" s="1364"/>
      <c r="AF34" s="1364"/>
      <c r="AG34" s="1364"/>
      <c r="AH34" s="1364"/>
      <c r="AI34" s="1364"/>
      <c r="AJ34" s="1364"/>
      <c r="AK34" s="1364"/>
      <c r="AL34" s="1364"/>
      <c r="AM34" s="1364"/>
      <c r="AN34" s="1364"/>
      <c r="AO34" s="1364"/>
      <c r="AR34" s="1362"/>
      <c r="AS34" s="1362"/>
      <c r="AT34" s="1362"/>
      <c r="AU34" s="1362"/>
      <c r="AV34" s="1362"/>
      <c r="AW34" s="1362"/>
      <c r="AX34" s="1362"/>
      <c r="AY34" s="1362"/>
      <c r="AZ34" s="1362"/>
      <c r="BA34" s="1362"/>
      <c r="BB34" s="1362"/>
      <c r="BC34" s="1362"/>
      <c r="BD34" s="1362"/>
      <c r="BE34" s="1362"/>
      <c r="BF34" s="1362"/>
      <c r="BG34" s="1362"/>
      <c r="BH34" s="1362"/>
      <c r="BI34" s="1362"/>
      <c r="BJ34" s="1362"/>
      <c r="BK34" s="1362"/>
      <c r="BL34" s="1362"/>
    </row>
    <row r="35" spans="1:64" s="1058" customFormat="1" ht="13.35" customHeight="1" x14ac:dyDescent="0.25">
      <c r="A35" s="1454" t="s">
        <v>728</v>
      </c>
      <c r="B35" s="1362"/>
      <c r="C35" s="1362"/>
      <c r="D35" s="1362"/>
      <c r="E35" s="1362"/>
      <c r="F35" s="1362"/>
      <c r="G35" s="1362"/>
      <c r="H35" s="1362"/>
      <c r="I35" s="1362"/>
      <c r="J35" s="1362"/>
      <c r="K35" s="1362"/>
      <c r="L35" s="1362"/>
      <c r="M35" s="1362"/>
      <c r="N35" s="1362"/>
      <c r="O35" s="1362"/>
      <c r="Q35" s="1362"/>
      <c r="R35" s="1362"/>
      <c r="S35" s="1362"/>
      <c r="T35" s="1362"/>
      <c r="U35" s="1362"/>
      <c r="V35" s="1362"/>
      <c r="W35" s="1362"/>
      <c r="X35" s="1362"/>
      <c r="Y35" s="1362"/>
      <c r="Z35" s="1362"/>
      <c r="AA35" s="1362"/>
      <c r="AB35" s="1362"/>
      <c r="AC35" s="1362"/>
      <c r="AE35" s="1362"/>
      <c r="AG35" s="1368"/>
      <c r="AH35" s="1368"/>
      <c r="AI35" s="1368"/>
      <c r="AJ35" s="1368"/>
      <c r="AK35" s="1368"/>
      <c r="AL35" s="1368"/>
      <c r="AM35" s="1368"/>
      <c r="AN35" s="1368"/>
      <c r="AO35" s="1368"/>
      <c r="AR35" s="1362"/>
      <c r="AS35" s="1362"/>
      <c r="AT35" s="1362"/>
      <c r="AU35" s="1362"/>
      <c r="AV35" s="1362"/>
      <c r="AW35" s="1362"/>
      <c r="AX35" s="1362"/>
      <c r="AY35" s="1362"/>
      <c r="AZ35" s="1362"/>
      <c r="BA35" s="1362"/>
      <c r="BB35" s="1362"/>
      <c r="BC35" s="1362"/>
      <c r="BD35" s="1362"/>
      <c r="BE35" s="1362"/>
      <c r="BF35" s="1362"/>
      <c r="BG35" s="1362"/>
      <c r="BH35" s="1362"/>
      <c r="BI35" s="1362"/>
      <c r="BJ35" s="1362"/>
      <c r="BK35" s="1362"/>
      <c r="BL35" s="1362"/>
    </row>
    <row r="36" spans="1:64" s="1058" customFormat="1" ht="13.35" customHeight="1" x14ac:dyDescent="0.25">
      <c r="A36" s="1093"/>
      <c r="B36" s="1362"/>
      <c r="C36" s="1362"/>
      <c r="D36" s="1362"/>
      <c r="E36" s="1362"/>
      <c r="F36" s="1362"/>
      <c r="G36" s="1362"/>
      <c r="H36" s="1362"/>
      <c r="I36" s="1362"/>
      <c r="J36" s="1362"/>
      <c r="K36" s="1362"/>
      <c r="L36" s="1362"/>
      <c r="M36" s="1362"/>
      <c r="N36" s="1364"/>
      <c r="O36" s="1364"/>
      <c r="P36" s="1364"/>
      <c r="Q36" s="1364"/>
      <c r="R36" s="1364"/>
      <c r="S36" s="1364"/>
      <c r="T36" s="1364"/>
      <c r="U36" s="1364"/>
      <c r="V36" s="1364"/>
      <c r="W36" s="1364"/>
      <c r="X36" s="1364"/>
      <c r="Y36" s="1364"/>
      <c r="Z36" s="1364"/>
      <c r="AA36" s="1364"/>
      <c r="AB36" s="1364"/>
      <c r="AC36" s="1364"/>
      <c r="AD36" s="1364"/>
      <c r="AE36" s="1364"/>
      <c r="AF36" s="1455"/>
      <c r="AG36" s="1455"/>
      <c r="AH36" s="1455"/>
      <c r="AI36" s="1455"/>
      <c r="AJ36" s="1455"/>
      <c r="AK36" s="1455"/>
      <c r="AL36" s="1455"/>
      <c r="AM36" s="1455"/>
      <c r="AN36" s="1455"/>
      <c r="AO36" s="1456"/>
      <c r="AR36" s="1362"/>
      <c r="AS36" s="1362"/>
      <c r="AT36" s="1362"/>
      <c r="AU36" s="1362"/>
      <c r="AV36" s="1362"/>
      <c r="AW36" s="1362"/>
      <c r="AX36" s="1362"/>
      <c r="AY36" s="1362"/>
      <c r="AZ36" s="1362"/>
      <c r="BA36" s="1362"/>
      <c r="BB36" s="1362"/>
      <c r="BC36" s="1362"/>
      <c r="BD36" s="1362"/>
      <c r="BE36" s="1362"/>
      <c r="BF36" s="1362"/>
      <c r="BG36" s="1362"/>
      <c r="BH36" s="1362"/>
      <c r="BI36" s="1362"/>
      <c r="BJ36" s="1362"/>
      <c r="BK36" s="1362"/>
      <c r="BL36" s="1362"/>
    </row>
    <row r="37" spans="1:64" s="453" customFormat="1" ht="13.35" customHeight="1" x14ac:dyDescent="0.25">
      <c r="A37" s="1093" t="s">
        <v>722</v>
      </c>
      <c r="B37" s="1457"/>
      <c r="C37" s="1457"/>
      <c r="D37" s="1452"/>
      <c r="E37" s="1093"/>
      <c r="F37" s="1458"/>
      <c r="G37" s="1458"/>
      <c r="H37" s="1458"/>
      <c r="I37" s="1364"/>
      <c r="J37" s="1364"/>
      <c r="K37" s="1364"/>
      <c r="L37" s="1364"/>
      <c r="M37" s="1364"/>
      <c r="N37" s="1364"/>
      <c r="O37" s="1364"/>
      <c r="P37" s="1364"/>
      <c r="Q37" s="1364"/>
      <c r="R37" s="1364"/>
      <c r="S37" s="1364"/>
      <c r="T37" s="1364"/>
      <c r="U37" s="1364"/>
      <c r="V37" s="1364"/>
      <c r="W37" s="1364"/>
      <c r="X37" s="2279">
        <f>'dv7bis.1-dv7ter.1'!A126</f>
        <v>0</v>
      </c>
      <c r="Y37" s="2279"/>
      <c r="Z37" s="2279"/>
      <c r="AA37" s="2279"/>
      <c r="AB37" s="2279"/>
      <c r="AC37" s="2279"/>
      <c r="AD37" s="1351" t="s">
        <v>772</v>
      </c>
      <c r="AE37" s="1362"/>
      <c r="AF37" s="1362"/>
      <c r="AG37" s="1362"/>
      <c r="AH37" s="1362"/>
      <c r="AI37" s="1362"/>
      <c r="AJ37" s="2290">
        <f>X37+1</f>
        <v>1</v>
      </c>
      <c r="AK37" s="2290"/>
      <c r="AL37" s="2290"/>
      <c r="AM37" s="2290"/>
      <c r="AN37" s="2290"/>
      <c r="AO37" s="1506" t="s">
        <v>53</v>
      </c>
      <c r="AP37" s="1058"/>
      <c r="AQ37" s="1058"/>
      <c r="AR37" s="1058"/>
      <c r="AS37" s="1362"/>
      <c r="AT37" s="1362"/>
      <c r="AU37" s="1362"/>
      <c r="AV37" s="1362"/>
      <c r="AW37" s="1362"/>
      <c r="AX37" s="1362"/>
      <c r="AY37" s="1362"/>
      <c r="AZ37" s="1362"/>
      <c r="BA37" s="1362"/>
      <c r="BB37" s="1362"/>
      <c r="BC37" s="1362"/>
      <c r="BD37" s="1362"/>
      <c r="BE37" s="1362"/>
      <c r="BF37" s="1284"/>
      <c r="BG37" s="1284"/>
      <c r="BH37" s="1284"/>
      <c r="BI37" s="1284"/>
      <c r="BJ37" s="1284"/>
      <c r="BK37" s="1284"/>
      <c r="BL37" s="1284"/>
    </row>
    <row r="38" spans="1:64" s="453" customFormat="1" ht="13.35" customHeight="1" x14ac:dyDescent="0.25">
      <c r="A38" s="1093"/>
      <c r="B38" s="1457"/>
      <c r="C38" s="1457"/>
      <c r="D38" s="1452"/>
      <c r="E38" s="1093"/>
      <c r="F38" s="1458"/>
      <c r="G38" s="1458"/>
      <c r="H38" s="1458"/>
      <c r="I38" s="1364"/>
      <c r="J38" s="1364"/>
      <c r="K38" s="1364"/>
      <c r="L38" s="1364"/>
      <c r="M38" s="1364"/>
      <c r="N38" s="1364"/>
      <c r="O38" s="1364"/>
      <c r="P38" s="1364"/>
      <c r="Q38" s="1364"/>
      <c r="R38" s="1364"/>
      <c r="S38" s="1364"/>
      <c r="T38" s="1364"/>
      <c r="U38" s="1364"/>
      <c r="V38" s="1364"/>
      <c r="W38" s="1364"/>
      <c r="X38" s="1453"/>
      <c r="Y38" s="1453"/>
      <c r="Z38" s="1453"/>
      <c r="AA38" s="1453"/>
      <c r="AB38" s="1453"/>
      <c r="AC38" s="1453"/>
      <c r="AD38" s="1364"/>
      <c r="AE38" s="1364"/>
      <c r="AF38" s="1364"/>
      <c r="AG38" s="1364"/>
      <c r="AH38" s="1364"/>
      <c r="AI38" s="1364"/>
      <c r="AJ38" s="1364"/>
      <c r="AK38" s="1364"/>
      <c r="AL38" s="1364"/>
      <c r="AM38" s="1364"/>
      <c r="AN38" s="1364"/>
      <c r="AO38" s="1364"/>
      <c r="AP38" s="1058"/>
      <c r="AQ38" s="1058"/>
      <c r="AR38" s="1058"/>
      <c r="AS38" s="1362"/>
      <c r="AT38" s="1362"/>
      <c r="AU38" s="1362"/>
      <c r="AV38" s="1362"/>
      <c r="AW38" s="1362"/>
      <c r="AX38" s="1362"/>
      <c r="AY38" s="1362"/>
      <c r="AZ38" s="1362"/>
      <c r="BA38" s="1362"/>
      <c r="BB38" s="1362"/>
      <c r="BC38" s="1362"/>
      <c r="BD38" s="1362"/>
      <c r="BE38" s="1362"/>
      <c r="BF38" s="1284"/>
      <c r="BG38" s="1284"/>
      <c r="BH38" s="1284"/>
      <c r="BI38" s="1284"/>
      <c r="BJ38" s="1284"/>
      <c r="BK38" s="1284"/>
      <c r="BL38" s="1284"/>
    </row>
    <row r="39" spans="1:64" s="453" customFormat="1" ht="13.35" customHeight="1" x14ac:dyDescent="0.25">
      <c r="A39" s="1093" t="s">
        <v>660</v>
      </c>
      <c r="B39" s="1362"/>
      <c r="C39" s="1362"/>
      <c r="D39" s="1362"/>
      <c r="E39" s="1363"/>
      <c r="F39" s="1362"/>
      <c r="G39" s="1362"/>
      <c r="H39" s="1362"/>
      <c r="I39" s="1362"/>
      <c r="J39" s="1362"/>
      <c r="K39" s="1362"/>
      <c r="L39" s="1362"/>
      <c r="M39" s="1508"/>
      <c r="N39" s="1364"/>
      <c r="O39" s="1364"/>
      <c r="P39" s="1364"/>
      <c r="Q39" s="1364"/>
      <c r="R39" s="1364"/>
      <c r="S39" s="1364"/>
      <c r="T39" s="1364"/>
      <c r="U39" s="1364"/>
      <c r="V39" s="1364"/>
      <c r="W39" s="1364"/>
      <c r="X39" s="2279">
        <f>'dv7bis.1-dv7ter.1'!S50</f>
        <v>0</v>
      </c>
      <c r="Y39" s="2279"/>
      <c r="Z39" s="2279"/>
      <c r="AA39" s="2279"/>
      <c r="AB39" s="2279"/>
      <c r="AC39" s="2279"/>
      <c r="AD39" s="1364"/>
      <c r="AE39" s="1364"/>
      <c r="AF39" s="1364"/>
      <c r="AG39" s="1364"/>
      <c r="AH39" s="1364"/>
      <c r="AI39" s="1364"/>
      <c r="AJ39" s="1364"/>
      <c r="AK39" s="1364"/>
      <c r="AL39" s="1364"/>
      <c r="AM39" s="1364"/>
      <c r="AN39" s="1364"/>
      <c r="AO39" s="1364"/>
      <c r="AP39" s="1058"/>
      <c r="AQ39" s="1058"/>
      <c r="AR39" s="1058"/>
      <c r="AS39" s="1362"/>
      <c r="AT39" s="1362"/>
      <c r="AU39" s="1362"/>
      <c r="AV39" s="1362"/>
      <c r="AW39" s="1362"/>
      <c r="AX39" s="1362"/>
      <c r="AY39" s="1362"/>
      <c r="AZ39" s="1362"/>
      <c r="BA39" s="1362"/>
      <c r="BB39" s="1362"/>
      <c r="BC39" s="1362"/>
      <c r="BD39" s="1362"/>
      <c r="BE39" s="1362"/>
      <c r="BF39" s="1284"/>
      <c r="BG39" s="1284"/>
      <c r="BH39" s="1284"/>
      <c r="BI39" s="1284"/>
      <c r="BJ39" s="1284"/>
      <c r="BK39" s="1284"/>
      <c r="BL39" s="1284"/>
    </row>
    <row r="40" spans="1:64" s="453" customFormat="1" ht="13.35" customHeight="1" x14ac:dyDescent="0.25">
      <c r="A40" s="1093"/>
      <c r="B40" s="1362"/>
      <c r="C40" s="1362"/>
      <c r="D40" s="1362"/>
      <c r="E40" s="1363"/>
      <c r="F40" s="1362"/>
      <c r="G40" s="1362"/>
      <c r="H40" s="1362"/>
      <c r="I40" s="1362"/>
      <c r="J40" s="1362"/>
      <c r="K40" s="1362"/>
      <c r="L40" s="1362"/>
      <c r="M40" s="1508"/>
      <c r="N40" s="1364"/>
      <c r="O40" s="1364"/>
      <c r="P40" s="1364"/>
      <c r="Q40" s="1364"/>
      <c r="R40" s="1364"/>
      <c r="S40" s="1364"/>
      <c r="T40" s="1364"/>
      <c r="U40" s="1364"/>
      <c r="V40" s="1364"/>
      <c r="W40" s="1364"/>
      <c r="X40" s="1444"/>
      <c r="Y40" s="1444"/>
      <c r="Z40" s="1444"/>
      <c r="AA40" s="1444"/>
      <c r="AB40" s="1444"/>
      <c r="AC40" s="1444"/>
      <c r="AD40" s="1364"/>
      <c r="AE40" s="1364"/>
      <c r="AF40" s="1364"/>
      <c r="AG40" s="1364"/>
      <c r="AH40" s="1364"/>
      <c r="AI40" s="1364"/>
      <c r="AJ40" s="1364"/>
      <c r="AK40" s="1364"/>
      <c r="AL40" s="1364"/>
      <c r="AM40" s="1364"/>
      <c r="AN40" s="1364"/>
      <c r="AO40" s="1364"/>
      <c r="AP40" s="1441"/>
      <c r="AQ40" s="1441"/>
      <c r="AR40" s="1441"/>
      <c r="AS40" s="1362"/>
      <c r="AT40" s="1362"/>
      <c r="AU40" s="1362"/>
      <c r="AV40" s="1362"/>
      <c r="AW40" s="1362"/>
      <c r="AX40" s="1362"/>
      <c r="AY40" s="1362"/>
      <c r="AZ40" s="1362"/>
      <c r="BA40" s="1362"/>
      <c r="BB40" s="1362"/>
      <c r="BC40" s="1362"/>
      <c r="BD40" s="1362"/>
      <c r="BE40" s="1362"/>
      <c r="BF40" s="1284"/>
      <c r="BG40" s="1284"/>
      <c r="BH40" s="1284"/>
      <c r="BI40" s="1284"/>
      <c r="BJ40" s="1284"/>
      <c r="BK40" s="1284"/>
      <c r="BL40" s="1284"/>
    </row>
    <row r="41" spans="1:64" s="453" customFormat="1" ht="13.35" customHeight="1" x14ac:dyDescent="0.25">
      <c r="A41" s="1093" t="s">
        <v>69</v>
      </c>
      <c r="B41" s="1362"/>
      <c r="C41" s="1362"/>
      <c r="D41" s="1362"/>
      <c r="E41" s="1363"/>
      <c r="F41" s="1362"/>
      <c r="G41" s="1362"/>
      <c r="H41" s="1362"/>
      <c r="I41" s="1362"/>
      <c r="J41" s="1362"/>
      <c r="K41" s="1362"/>
      <c r="L41" s="1362"/>
      <c r="M41" s="1508"/>
      <c r="N41" s="1364"/>
      <c r="O41" s="1364"/>
      <c r="P41" s="1364"/>
      <c r="Q41" s="1364"/>
      <c r="R41" s="1364"/>
      <c r="S41" s="1364"/>
      <c r="T41" s="1364"/>
      <c r="U41" s="1364"/>
      <c r="V41" s="1364"/>
      <c r="W41" s="1364"/>
      <c r="X41" s="2280">
        <f>IF(OR('dv7bis.1-dv7ter.1'!A126="",X39-X37&lt;0),0,(X39-X37))</f>
        <v>0</v>
      </c>
      <c r="Y41" s="2280"/>
      <c r="Z41" s="2280"/>
      <c r="AA41" s="2280"/>
      <c r="AB41" s="2280"/>
      <c r="AC41" s="2280"/>
      <c r="AD41" s="1093" t="s">
        <v>533</v>
      </c>
      <c r="AE41" s="1364"/>
      <c r="AF41" s="1364"/>
      <c r="AG41" s="1364"/>
      <c r="AH41" s="1364"/>
      <c r="AI41" s="1364"/>
      <c r="AJ41" s="1364"/>
      <c r="AK41" s="1364"/>
      <c r="AL41" s="1364"/>
      <c r="AM41" s="1364"/>
      <c r="AN41" s="1364"/>
      <c r="AO41" s="1364"/>
      <c r="AP41" s="1441"/>
      <c r="AQ41" s="1441"/>
      <c r="AR41" s="1441"/>
      <c r="AS41" s="1362"/>
      <c r="AT41" s="1362"/>
      <c r="AU41" s="1362"/>
      <c r="AV41" s="1362"/>
      <c r="AW41" s="1362"/>
      <c r="AX41" s="1362"/>
      <c r="AY41" s="1362"/>
      <c r="AZ41" s="1362"/>
      <c r="BA41" s="1362"/>
      <c r="BB41" s="1362"/>
      <c r="BC41" s="1362"/>
      <c r="BD41" s="1362"/>
      <c r="BE41" s="1362"/>
      <c r="BF41" s="1284"/>
      <c r="BG41" s="1284"/>
      <c r="BH41" s="1284"/>
      <c r="BI41" s="1284"/>
      <c r="BJ41" s="1284"/>
      <c r="BK41" s="1284"/>
      <c r="BL41" s="1284"/>
    </row>
    <row r="42" spans="1:64" s="453" customFormat="1" ht="13.35" customHeight="1" x14ac:dyDescent="0.25">
      <c r="A42" s="1093"/>
      <c r="B42" s="1362"/>
      <c r="C42" s="1362"/>
      <c r="D42" s="1362"/>
      <c r="E42" s="1363"/>
      <c r="F42" s="1362"/>
      <c r="G42" s="1362"/>
      <c r="H42" s="1362"/>
      <c r="I42" s="1362"/>
      <c r="J42" s="1362"/>
      <c r="K42" s="1362"/>
      <c r="L42" s="1362"/>
      <c r="M42" s="1508"/>
      <c r="N42" s="1364"/>
      <c r="O42" s="1364"/>
      <c r="P42" s="1364"/>
      <c r="Q42" s="1364"/>
      <c r="R42" s="1364"/>
      <c r="S42" s="1364"/>
      <c r="T42" s="1364"/>
      <c r="U42" s="1364"/>
      <c r="V42" s="1364"/>
      <c r="W42" s="1364"/>
      <c r="X42" s="1444"/>
      <c r="Y42" s="1444"/>
      <c r="Z42" s="1444"/>
      <c r="AA42" s="1444"/>
      <c r="AB42" s="1444"/>
      <c r="AC42" s="1444"/>
      <c r="AD42" s="1364"/>
      <c r="AE42" s="1364"/>
      <c r="AF42" s="1364"/>
      <c r="AG42" s="1364"/>
      <c r="AH42" s="1364"/>
      <c r="AI42" s="1364"/>
      <c r="AJ42" s="1364"/>
      <c r="AK42" s="1364"/>
      <c r="AL42" s="1364"/>
      <c r="AM42" s="1364"/>
      <c r="AN42" s="1364"/>
      <c r="AO42" s="1364"/>
      <c r="AP42" s="1441"/>
      <c r="AQ42" s="1441"/>
      <c r="AR42" s="1441"/>
      <c r="AS42" s="1362"/>
      <c r="AT42" s="1362"/>
      <c r="AU42" s="1362"/>
      <c r="AV42" s="1362"/>
      <c r="AW42" s="1362"/>
      <c r="AX42" s="1362"/>
      <c r="AY42" s="1362"/>
      <c r="AZ42" s="1362"/>
      <c r="BA42" s="1362"/>
      <c r="BB42" s="1362"/>
      <c r="BC42" s="1362"/>
      <c r="BD42" s="1362"/>
      <c r="BE42" s="1362"/>
      <c r="BF42" s="1284"/>
      <c r="BG42" s="1284"/>
      <c r="BH42" s="1284"/>
      <c r="BI42" s="1284"/>
      <c r="BJ42" s="1284"/>
      <c r="BK42" s="1284"/>
      <c r="BL42" s="1284"/>
    </row>
    <row r="43" spans="1:64" s="453" customFormat="1" ht="13.35" customHeight="1" x14ac:dyDescent="0.25">
      <c r="A43" s="1093" t="s">
        <v>723</v>
      </c>
      <c r="B43" s="1166"/>
      <c r="C43" s="1166"/>
      <c r="D43" s="1058"/>
      <c r="E43" s="1362"/>
      <c r="F43" s="1362"/>
      <c r="G43" s="1362"/>
      <c r="H43" s="1362"/>
      <c r="I43" s="1362"/>
      <c r="J43" s="1362"/>
      <c r="K43" s="1362"/>
      <c r="L43" s="1362"/>
      <c r="M43" s="1362"/>
      <c r="N43" s="1362"/>
      <c r="O43" s="1362"/>
      <c r="P43" s="1362"/>
      <c r="Q43" s="1362"/>
      <c r="R43" s="1362"/>
      <c r="S43" s="1362"/>
      <c r="T43" s="1362"/>
      <c r="U43" s="1362"/>
      <c r="V43" s="1362"/>
      <c r="W43" s="1362"/>
      <c r="X43" s="2285"/>
      <c r="Y43" s="2285"/>
      <c r="Z43" s="2285"/>
      <c r="AA43" s="2285"/>
      <c r="AB43" s="2285"/>
      <c r="AC43" s="2285"/>
      <c r="AD43" s="1362"/>
      <c r="AE43" s="1362"/>
      <c r="AF43" s="1362"/>
      <c r="AG43" s="1362"/>
      <c r="AH43" s="1362"/>
      <c r="AI43" s="1362"/>
      <c r="AJ43" s="1362"/>
      <c r="AK43" s="1362"/>
      <c r="AL43" s="1362"/>
      <c r="AM43" s="1362"/>
      <c r="AN43" s="1362"/>
      <c r="AO43" s="1362"/>
      <c r="AP43" s="1362"/>
      <c r="AQ43" s="1362"/>
      <c r="AR43" s="1362"/>
      <c r="AS43" s="1362"/>
      <c r="AT43" s="1362"/>
      <c r="AU43" s="1362"/>
      <c r="AV43" s="1362"/>
      <c r="AW43" s="1362"/>
      <c r="AX43" s="1362"/>
      <c r="AY43" s="1362"/>
      <c r="AZ43" s="1362"/>
      <c r="BA43" s="1362"/>
      <c r="BB43" s="1362"/>
      <c r="BC43" s="1362"/>
      <c r="BD43" s="1362"/>
      <c r="BE43" s="1362"/>
      <c r="BF43" s="1284"/>
      <c r="BG43" s="1284"/>
      <c r="BH43" s="1284"/>
      <c r="BI43" s="1284"/>
      <c r="BJ43" s="1284"/>
      <c r="BK43" s="1284"/>
      <c r="BL43" s="1284"/>
    </row>
    <row r="44" spans="1:64" s="453" customFormat="1" ht="13.35" customHeight="1" x14ac:dyDescent="0.25">
      <c r="A44" s="1166"/>
      <c r="B44" s="1365"/>
      <c r="C44" s="1058"/>
      <c r="D44" s="1058"/>
      <c r="E44" s="1362"/>
      <c r="F44" s="1362"/>
      <c r="G44" s="1362"/>
      <c r="H44" s="1362"/>
      <c r="I44" s="1362"/>
      <c r="J44" s="1093" t="s">
        <v>699</v>
      </c>
      <c r="K44" s="1362"/>
      <c r="L44" s="1362"/>
      <c r="M44" s="1362"/>
      <c r="N44" s="1362"/>
      <c r="O44" s="1362"/>
      <c r="P44" s="1362"/>
      <c r="Q44" s="1362"/>
      <c r="R44" s="1362"/>
      <c r="S44" s="1362"/>
      <c r="T44" s="1362"/>
      <c r="U44" s="1362"/>
      <c r="V44" s="1362"/>
      <c r="W44" s="1362"/>
      <c r="X44" s="2289" t="str">
        <f>IF(X43="","",X43+3)</f>
        <v/>
      </c>
      <c r="Y44" s="2289"/>
      <c r="Z44" s="2289"/>
      <c r="AA44" s="2289"/>
      <c r="AB44" s="2289"/>
      <c r="AC44" s="2289"/>
      <c r="AD44" s="1362"/>
      <c r="AE44" s="1362"/>
      <c r="AF44" s="1362"/>
      <c r="AG44" s="1362"/>
      <c r="AH44" s="1362"/>
      <c r="AI44" s="1362"/>
      <c r="AJ44" s="1362"/>
      <c r="AK44" s="1362"/>
      <c r="AL44" s="1362"/>
      <c r="AM44" s="1362"/>
      <c r="AN44" s="1362"/>
      <c r="AO44" s="1362"/>
      <c r="AP44" s="1362"/>
      <c r="AQ44" s="1362"/>
      <c r="AR44" s="1362"/>
      <c r="AS44" s="1362"/>
      <c r="AT44" s="1362"/>
      <c r="AU44" s="1362"/>
      <c r="AV44" s="1362"/>
      <c r="AW44" s="1362"/>
      <c r="AX44" s="1362"/>
      <c r="AY44" s="1362"/>
      <c r="AZ44" s="1362"/>
      <c r="BA44" s="1362"/>
      <c r="BB44" s="1362"/>
      <c r="BC44" s="1362"/>
      <c r="BD44" s="1362"/>
      <c r="BE44" s="1362"/>
      <c r="BF44" s="1284"/>
      <c r="BG44" s="1284"/>
      <c r="BH44" s="1284"/>
      <c r="BI44" s="1284"/>
      <c r="BJ44" s="1284"/>
      <c r="BK44" s="1284"/>
      <c r="BL44" s="1284"/>
    </row>
    <row r="45" spans="1:64" s="1290" customFormat="1" ht="13.35" customHeight="1" x14ac:dyDescent="0.25">
      <c r="A45" s="1452"/>
      <c r="B45" s="1452"/>
      <c r="C45" s="1452"/>
      <c r="D45" s="1452"/>
      <c r="E45" s="1509"/>
      <c r="F45" s="1509"/>
      <c r="G45" s="1509"/>
      <c r="H45" s="1509"/>
      <c r="I45" s="1509"/>
      <c r="J45" s="1509"/>
      <c r="K45" s="1509"/>
      <c r="L45" s="1509"/>
      <c r="M45" s="1509"/>
      <c r="N45" s="1509"/>
      <c r="O45" s="1509"/>
      <c r="P45" s="1351"/>
      <c r="Q45" s="1459"/>
      <c r="R45" s="1459"/>
      <c r="S45" s="1459"/>
      <c r="T45" s="1459"/>
      <c r="U45" s="1459"/>
      <c r="V45" s="1459"/>
      <c r="W45" s="1459"/>
      <c r="X45" s="1459"/>
      <c r="Y45" s="1459"/>
      <c r="Z45" s="1459"/>
      <c r="AA45" s="1459"/>
      <c r="AB45" s="1459"/>
      <c r="AC45" s="1459"/>
      <c r="AD45" s="1459"/>
      <c r="AE45" s="1459"/>
      <c r="AF45" s="1459"/>
      <c r="AG45" s="1459"/>
      <c r="AH45" s="1459"/>
      <c r="AI45" s="1459"/>
      <c r="AJ45" s="1459"/>
      <c r="AK45" s="1459"/>
      <c r="AL45" s="1459"/>
      <c r="AM45" s="1459"/>
      <c r="AN45" s="1459"/>
      <c r="AO45" s="1459"/>
      <c r="AQ45" s="1505"/>
      <c r="AR45" s="1505"/>
      <c r="AS45" s="1505"/>
      <c r="AT45" s="1500"/>
      <c r="AU45" s="1500"/>
      <c r="AV45" s="1500"/>
      <c r="AW45" s="1500"/>
      <c r="AX45" s="1500"/>
      <c r="AY45" s="1500"/>
      <c r="AZ45" s="1500"/>
      <c r="BA45" s="1500"/>
      <c r="BB45" s="1500"/>
      <c r="BC45" s="1500"/>
      <c r="BD45" s="1500"/>
      <c r="BE45" s="1500"/>
    </row>
    <row r="46" spans="1:64" s="1291" customFormat="1" ht="13.35" customHeight="1" x14ac:dyDescent="0.25">
      <c r="A46" s="1093" t="s">
        <v>750</v>
      </c>
      <c r="B46" s="1365"/>
      <c r="C46" s="1365"/>
      <c r="D46" s="1460"/>
      <c r="E46" s="1362"/>
      <c r="F46" s="1362"/>
      <c r="G46" s="1362"/>
      <c r="H46" s="1362"/>
      <c r="I46" s="1362"/>
      <c r="J46" s="1362"/>
      <c r="K46" s="1362"/>
      <c r="L46" s="1362"/>
      <c r="M46" s="1362"/>
      <c r="N46" s="1362"/>
      <c r="O46" s="1362"/>
      <c r="P46" s="1362"/>
      <c r="Q46" s="1362"/>
      <c r="R46" s="1362"/>
      <c r="S46" s="1362"/>
      <c r="T46" s="1362"/>
      <c r="U46" s="1362"/>
      <c r="V46" s="1362"/>
      <c r="W46" s="1362"/>
      <c r="X46" s="2287" t="str">
        <f>IF(X44&gt;X37,X44,X37+1)</f>
        <v/>
      </c>
      <c r="Y46" s="2287"/>
      <c r="Z46" s="2287"/>
      <c r="AA46" s="2287"/>
      <c r="AB46" s="2287"/>
      <c r="AC46" s="2287"/>
      <c r="AD46" s="1461"/>
      <c r="AE46" s="1461"/>
      <c r="AF46" s="1461"/>
      <c r="AG46" s="1461"/>
      <c r="AH46" s="1461"/>
      <c r="AI46" s="1461"/>
      <c r="AJ46" s="1461"/>
      <c r="AK46" s="1461"/>
      <c r="AL46" s="1461"/>
      <c r="AM46" s="1461"/>
      <c r="AN46" s="1461"/>
      <c r="AO46" s="1461"/>
      <c r="AP46" s="2291" t="s">
        <v>762</v>
      </c>
      <c r="AQ46" s="2291"/>
      <c r="AR46" s="2291"/>
      <c r="AS46" s="2291"/>
      <c r="AT46" s="1362"/>
      <c r="AU46" s="1362"/>
      <c r="AV46" s="1362"/>
      <c r="AW46" s="1362"/>
      <c r="AX46" s="1362"/>
      <c r="AY46" s="1362"/>
      <c r="AZ46" s="1362"/>
      <c r="BA46" s="1362"/>
      <c r="BB46" s="1362"/>
      <c r="BC46" s="1362"/>
      <c r="BD46" s="1362"/>
      <c r="BE46" s="1362"/>
      <c r="BF46" s="1284"/>
      <c r="BG46" s="1284"/>
      <c r="BH46" s="1284"/>
      <c r="BI46" s="1284"/>
      <c r="BJ46" s="1284"/>
      <c r="BK46" s="1284"/>
      <c r="BL46" s="1284"/>
    </row>
    <row r="47" spans="1:64" s="453" customFormat="1" ht="13.35" customHeight="1" x14ac:dyDescent="0.25">
      <c r="A47" s="944"/>
      <c r="B47" s="944"/>
      <c r="C47" s="944"/>
      <c r="D47" s="944"/>
      <c r="E47" s="1362"/>
      <c r="F47" s="1362"/>
      <c r="G47" s="1362"/>
      <c r="H47" s="1362"/>
      <c r="I47" s="1362"/>
      <c r="J47" s="1362"/>
      <c r="K47" s="1362"/>
      <c r="L47" s="1362"/>
      <c r="M47" s="1362"/>
      <c r="N47" s="1362"/>
      <c r="O47" s="1362"/>
      <c r="P47" s="1362"/>
      <c r="Q47" s="1362"/>
      <c r="R47" s="1362"/>
      <c r="S47" s="1362"/>
      <c r="T47" s="1362"/>
      <c r="U47" s="1362"/>
      <c r="V47" s="1362"/>
      <c r="W47" s="1362"/>
      <c r="X47" s="1362"/>
      <c r="Y47" s="1362"/>
      <c r="Z47" s="1362"/>
      <c r="AA47" s="1362"/>
      <c r="AB47" s="1362"/>
      <c r="AC47" s="1362"/>
      <c r="AD47" s="1362"/>
      <c r="AE47" s="1362"/>
      <c r="AF47" s="1362"/>
      <c r="AG47" s="1362"/>
      <c r="AH47" s="1362"/>
      <c r="AI47" s="1362"/>
      <c r="AJ47" s="1362"/>
      <c r="AK47" s="1362"/>
      <c r="AL47" s="1362"/>
      <c r="AM47" s="1362"/>
      <c r="AN47" s="1362"/>
      <c r="AO47" s="1362"/>
      <c r="AP47" s="2291"/>
      <c r="AQ47" s="2291"/>
      <c r="AR47" s="2291"/>
      <c r="AS47" s="2291"/>
      <c r="AT47" s="1362"/>
      <c r="AU47" s="1362"/>
      <c r="AV47" s="1362"/>
      <c r="AW47" s="1362"/>
      <c r="AX47" s="1362"/>
      <c r="AY47" s="1362"/>
      <c r="AZ47" s="1362"/>
      <c r="BA47" s="1362"/>
      <c r="BB47" s="1362"/>
      <c r="BC47" s="1362"/>
      <c r="BD47" s="1362"/>
      <c r="BE47" s="1362"/>
      <c r="BF47" s="1284"/>
      <c r="BG47" s="1284"/>
      <c r="BH47" s="1284"/>
      <c r="BI47" s="1284"/>
      <c r="BJ47" s="1284"/>
      <c r="BK47" s="1284"/>
      <c r="BL47" s="1284"/>
    </row>
    <row r="48" spans="1:64" s="453" customFormat="1" ht="13.35" customHeight="1" x14ac:dyDescent="0.25">
      <c r="A48" s="1093" t="s">
        <v>700</v>
      </c>
      <c r="B48" s="1450"/>
      <c r="C48" s="1452"/>
      <c r="D48" s="1058"/>
      <c r="E48" s="1462"/>
      <c r="F48" s="1462"/>
      <c r="G48" s="1462"/>
      <c r="H48" s="1462"/>
      <c r="I48" s="1462"/>
      <c r="J48" s="1462"/>
      <c r="K48" s="1462"/>
      <c r="L48" s="1462"/>
      <c r="M48" s="1462"/>
      <c r="N48" s="1462"/>
      <c r="O48" s="1462"/>
      <c r="P48" s="1462"/>
      <c r="Q48" s="1462"/>
      <c r="R48" s="1462"/>
      <c r="S48" s="1462"/>
      <c r="T48" s="1462"/>
      <c r="U48" s="1462"/>
      <c r="V48" s="1462"/>
      <c r="W48" s="1462"/>
      <c r="X48" s="2128">
        <f>IF(OR('dv7bis.1-dv7ter.1'!A126="",X46&gt;X39),0,X39-(X46-1))</f>
        <v>0</v>
      </c>
      <c r="Y48" s="2128"/>
      <c r="Z48" s="2128"/>
      <c r="AA48" s="2128"/>
      <c r="AB48" s="2128"/>
      <c r="AC48" s="2128"/>
      <c r="AD48" s="1093" t="s">
        <v>533</v>
      </c>
      <c r="AE48" s="1462"/>
      <c r="AF48" s="1462"/>
      <c r="AG48" s="1462"/>
      <c r="AH48" s="1462"/>
      <c r="AI48" s="1462"/>
      <c r="AJ48" s="1462"/>
      <c r="AK48" s="1462"/>
      <c r="AL48" s="1462"/>
      <c r="AM48" s="1462"/>
      <c r="AN48" s="1462"/>
      <c r="AO48" s="1462"/>
      <c r="AP48" s="1462"/>
      <c r="AQ48" s="1462"/>
      <c r="AR48" s="1462"/>
      <c r="AS48" s="1462"/>
      <c r="AT48" s="1362"/>
      <c r="AU48" s="1362"/>
      <c r="AV48" s="1362"/>
      <c r="AW48" s="1362"/>
      <c r="AX48" s="1362"/>
      <c r="AY48" s="1362"/>
      <c r="AZ48" s="1362"/>
      <c r="BA48" s="1362"/>
      <c r="BB48" s="1362"/>
      <c r="BC48" s="1362"/>
      <c r="BD48" s="1362"/>
      <c r="BE48" s="1362"/>
      <c r="BF48" s="1284"/>
      <c r="BG48" s="1284"/>
      <c r="BH48" s="1284"/>
      <c r="BI48" s="1284"/>
      <c r="BJ48" s="1284"/>
      <c r="BK48" s="1284"/>
      <c r="BL48" s="1284"/>
    </row>
    <row r="49" spans="1:64" s="453" customFormat="1" ht="13.35" customHeight="1" x14ac:dyDescent="0.25">
      <c r="A49" s="1093"/>
      <c r="B49" s="1450"/>
      <c r="C49" s="1452"/>
      <c r="D49" s="1058"/>
      <c r="E49" s="1462"/>
      <c r="F49" s="1462"/>
      <c r="G49" s="1462"/>
      <c r="H49" s="1462"/>
      <c r="I49" s="1462"/>
      <c r="J49" s="1462"/>
      <c r="K49" s="1462"/>
      <c r="L49" s="1462"/>
      <c r="M49" s="1462"/>
      <c r="N49" s="1462"/>
      <c r="O49" s="1462"/>
      <c r="P49" s="1462"/>
      <c r="Q49" s="1462"/>
      <c r="R49" s="1462"/>
      <c r="S49" s="1462"/>
      <c r="T49" s="1462"/>
      <c r="U49" s="1462"/>
      <c r="V49" s="1462"/>
      <c r="W49" s="1462"/>
      <c r="X49" s="1507"/>
      <c r="Y49" s="1507"/>
      <c r="Z49" s="1507"/>
      <c r="AA49" s="1507"/>
      <c r="AB49" s="1507"/>
      <c r="AC49" s="1507"/>
      <c r="AD49" s="1462"/>
      <c r="AE49" s="1462"/>
      <c r="AF49" s="1462"/>
      <c r="AG49" s="1462"/>
      <c r="AH49" s="1462"/>
      <c r="AI49" s="1462"/>
      <c r="AJ49" s="1462"/>
      <c r="AK49" s="1462"/>
      <c r="AL49" s="1462"/>
      <c r="AM49" s="1462"/>
      <c r="AN49" s="1462"/>
      <c r="AO49" s="1462"/>
      <c r="AP49" s="1362"/>
      <c r="AQ49" s="1362"/>
      <c r="AR49" s="1362"/>
      <c r="AS49" s="1362"/>
      <c r="AT49" s="1362"/>
      <c r="AU49" s="1362"/>
      <c r="AV49" s="1362"/>
      <c r="AW49" s="1362"/>
      <c r="AX49" s="1362"/>
      <c r="AY49" s="1362"/>
      <c r="AZ49" s="1362"/>
      <c r="BA49" s="1362"/>
      <c r="BB49" s="1362"/>
      <c r="BC49" s="1362"/>
      <c r="BD49" s="1362"/>
      <c r="BE49" s="1362"/>
      <c r="BF49" s="1284"/>
      <c r="BG49" s="1284"/>
      <c r="BH49" s="1284"/>
      <c r="BI49" s="1284"/>
      <c r="BJ49" s="1284"/>
      <c r="BK49" s="1284"/>
      <c r="BL49" s="1284"/>
    </row>
    <row r="50" spans="1:64" s="1290" customFormat="1" ht="13.35" customHeight="1" x14ac:dyDescent="0.25">
      <c r="A50" s="1093" t="s">
        <v>724</v>
      </c>
      <c r="B50" s="1365"/>
      <c r="C50" s="1459"/>
      <c r="D50" s="1452"/>
      <c r="E50" s="1463"/>
      <c r="F50" s="1463"/>
      <c r="G50" s="1463"/>
      <c r="H50" s="1463"/>
      <c r="I50" s="1463"/>
      <c r="J50" s="1463"/>
      <c r="K50" s="1463"/>
      <c r="L50" s="1463"/>
      <c r="M50" s="1463"/>
      <c r="N50" s="1463"/>
      <c r="O50" s="1463"/>
      <c r="P50" s="1463"/>
      <c r="Q50" s="1463"/>
      <c r="R50" s="1463"/>
      <c r="S50" s="1463"/>
      <c r="T50" s="1463"/>
      <c r="U50" s="1463"/>
      <c r="V50" s="1463"/>
      <c r="W50" s="1463"/>
      <c r="X50" s="2282">
        <f>MIN(MAX(25,ROUND(0.01%*données!P15,2)),250)</f>
        <v>25</v>
      </c>
      <c r="Y50" s="2282"/>
      <c r="Z50" s="2282"/>
      <c r="AA50" s="2282"/>
      <c r="AB50" s="2282"/>
      <c r="AC50" s="2282"/>
      <c r="AD50" s="1459"/>
      <c r="AE50" s="1463"/>
      <c r="AF50" s="1463"/>
      <c r="AG50" s="1463"/>
      <c r="AH50" s="1463"/>
      <c r="AI50" s="1463"/>
      <c r="AJ50" s="1463"/>
      <c r="AK50" s="1463"/>
      <c r="AL50" s="1463"/>
      <c r="AM50" s="1463"/>
      <c r="AN50" s="1463"/>
      <c r="AO50" s="1463"/>
      <c r="AP50" s="1442" t="s">
        <v>747</v>
      </c>
      <c r="AQ50" s="1459"/>
      <c r="AR50" s="1459"/>
      <c r="AS50" s="1459"/>
      <c r="AT50" s="1459"/>
      <c r="AU50" s="1459"/>
      <c r="AV50" s="1459"/>
      <c r="AW50" s="1459"/>
      <c r="AX50" s="1459"/>
      <c r="AY50" s="1459"/>
      <c r="AZ50" s="1459"/>
      <c r="BA50" s="1459"/>
      <c r="BB50" s="1459"/>
      <c r="BC50" s="1459"/>
      <c r="BD50" s="1459"/>
      <c r="BE50" s="1459"/>
    </row>
    <row r="51" spans="1:64" s="1290" customFormat="1" ht="13.35" customHeight="1" x14ac:dyDescent="0.25">
      <c r="A51" s="1365"/>
      <c r="B51" s="1365"/>
      <c r="C51" s="1459"/>
      <c r="D51" s="1452"/>
      <c r="E51" s="1463"/>
      <c r="F51" s="1463"/>
      <c r="G51" s="1463"/>
      <c r="H51" s="1463"/>
      <c r="I51" s="1463"/>
      <c r="J51" s="1463"/>
      <c r="K51" s="1463"/>
      <c r="L51" s="1463"/>
      <c r="M51" s="1463"/>
      <c r="N51" s="1463"/>
      <c r="O51" s="1463"/>
      <c r="P51" s="1463"/>
      <c r="Q51" s="1463"/>
      <c r="R51" s="1463"/>
      <c r="S51" s="1463"/>
      <c r="T51" s="1463"/>
      <c r="U51" s="1463"/>
      <c r="V51" s="1463"/>
      <c r="W51" s="1463"/>
      <c r="X51" s="1464"/>
      <c r="Y51" s="1464"/>
      <c r="Z51" s="1464"/>
      <c r="AA51" s="1464"/>
      <c r="AB51" s="1464"/>
      <c r="AC51" s="1464"/>
      <c r="AD51" s="1463"/>
      <c r="AE51" s="1463"/>
      <c r="AF51" s="1463"/>
      <c r="AG51" s="1463"/>
      <c r="AH51" s="1463"/>
      <c r="AI51" s="1463"/>
      <c r="AJ51" s="1463"/>
      <c r="AK51" s="1463"/>
      <c r="AL51" s="1463"/>
      <c r="AM51" s="1463"/>
      <c r="AN51" s="1463"/>
      <c r="AO51" s="1463"/>
      <c r="AP51" s="1459"/>
      <c r="AQ51" s="1459"/>
      <c r="AR51" s="1459"/>
      <c r="AS51" s="1459"/>
      <c r="AT51" s="1459"/>
      <c r="AU51" s="1459"/>
      <c r="AV51" s="1459"/>
      <c r="AW51" s="1459"/>
      <c r="AX51" s="1459"/>
      <c r="AY51" s="1459"/>
      <c r="AZ51" s="1459"/>
      <c r="BA51" s="1459"/>
      <c r="BB51" s="1459"/>
      <c r="BC51" s="1459"/>
      <c r="BD51" s="1459"/>
      <c r="BE51" s="1459"/>
    </row>
    <row r="52" spans="1:64" s="1290" customFormat="1" ht="13.35" customHeight="1" x14ac:dyDescent="0.25">
      <c r="A52" s="1365" t="s">
        <v>703</v>
      </c>
      <c r="B52" s="1459"/>
      <c r="C52" s="944"/>
      <c r="D52" s="944"/>
      <c r="E52" s="1463"/>
      <c r="F52" s="1463"/>
      <c r="G52" s="1463"/>
      <c r="H52" s="1463"/>
      <c r="I52" s="1463"/>
      <c r="J52" s="1463"/>
      <c r="K52" s="1463"/>
      <c r="L52" s="1463"/>
      <c r="M52" s="1463"/>
      <c r="N52" s="1463"/>
      <c r="O52" s="1463"/>
      <c r="P52" s="1463"/>
      <c r="Q52" s="1463"/>
      <c r="R52" s="1463"/>
      <c r="S52" s="1463"/>
      <c r="T52" s="1463"/>
      <c r="U52" s="1463"/>
      <c r="V52" s="1463"/>
      <c r="W52" s="1463"/>
      <c r="X52" s="2283">
        <f>X50*X48</f>
        <v>0</v>
      </c>
      <c r="Y52" s="2283"/>
      <c r="Z52" s="2283"/>
      <c r="AA52" s="2283"/>
      <c r="AB52" s="2283"/>
      <c r="AC52" s="2283"/>
      <c r="AD52" s="1463"/>
      <c r="AE52" s="1463"/>
      <c r="AF52" s="1463"/>
      <c r="AG52" s="1463"/>
      <c r="AH52" s="1463"/>
      <c r="AI52" s="1463"/>
      <c r="AJ52" s="1463"/>
      <c r="AK52" s="1463"/>
      <c r="AL52" s="1463"/>
      <c r="AM52" s="1463"/>
      <c r="AN52" s="1463"/>
      <c r="AO52" s="1463"/>
      <c r="AQ52" s="1479"/>
      <c r="AR52" s="1479"/>
      <c r="AS52" s="1459"/>
      <c r="AT52" s="1459"/>
      <c r="AU52" s="1459"/>
      <c r="AV52" s="1459"/>
      <c r="AW52" s="1459"/>
      <c r="AX52" s="1459"/>
      <c r="AY52" s="1459"/>
      <c r="AZ52" s="1459"/>
      <c r="BA52" s="1459"/>
      <c r="BB52" s="1459"/>
      <c r="BC52" s="1459"/>
      <c r="BD52" s="1459"/>
      <c r="BE52" s="1459"/>
    </row>
    <row r="53" spans="1:64" s="1290" customFormat="1" ht="13.35" customHeight="1" x14ac:dyDescent="0.25">
      <c r="A53" s="944"/>
      <c r="B53" s="944"/>
      <c r="C53" s="944"/>
      <c r="D53" s="944"/>
      <c r="E53" s="1465"/>
      <c r="F53" s="1465"/>
      <c r="G53" s="1465"/>
      <c r="H53" s="1465"/>
      <c r="I53" s="1465"/>
      <c r="J53" s="1465"/>
      <c r="K53" s="1465"/>
      <c r="L53" s="1465"/>
      <c r="M53" s="1465"/>
      <c r="N53" s="1465"/>
      <c r="O53" s="1466"/>
      <c r="P53" s="1363"/>
      <c r="Q53" s="1093"/>
      <c r="R53" s="1467"/>
      <c r="S53" s="1467"/>
      <c r="T53" s="1467"/>
      <c r="U53" s="1467"/>
      <c r="V53" s="1467"/>
      <c r="W53" s="1467"/>
      <c r="X53" s="1467"/>
      <c r="Y53" s="1467"/>
      <c r="Z53" s="1467"/>
      <c r="AA53" s="1467"/>
      <c r="AB53" s="1467"/>
      <c r="AC53" s="1467"/>
      <c r="AD53" s="1467"/>
      <c r="AE53" s="1467"/>
      <c r="AF53" s="1467"/>
      <c r="AG53" s="1467"/>
      <c r="AH53" s="1467"/>
      <c r="AI53" s="1467"/>
      <c r="AJ53" s="1467"/>
      <c r="AK53" s="1467"/>
      <c r="AL53" s="1467"/>
      <c r="AM53" s="1467"/>
      <c r="AN53" s="1467"/>
      <c r="AO53" s="1467"/>
      <c r="AP53" s="1479"/>
      <c r="AQ53" s="1479"/>
      <c r="AR53" s="1479"/>
      <c r="AS53" s="1459"/>
      <c r="AT53" s="1459"/>
      <c r="AU53" s="1459"/>
      <c r="AV53" s="1459"/>
      <c r="AW53" s="1459"/>
      <c r="AX53" s="1459"/>
      <c r="AY53" s="1459"/>
      <c r="AZ53" s="1459"/>
      <c r="BA53" s="1459"/>
      <c r="BB53" s="1459"/>
      <c r="BC53" s="1459"/>
      <c r="BD53" s="1459"/>
      <c r="BE53" s="1459"/>
    </row>
    <row r="54" spans="1:64" s="1291" customFormat="1" ht="13.35" customHeight="1" x14ac:dyDescent="0.25">
      <c r="A54" s="1472" t="s">
        <v>701</v>
      </c>
      <c r="B54" s="944"/>
      <c r="C54" s="944"/>
      <c r="D54" s="1468"/>
      <c r="E54" s="1469"/>
      <c r="F54" s="1469"/>
      <c r="G54" s="1469"/>
      <c r="H54" s="1362"/>
      <c r="I54" s="1469"/>
      <c r="J54" s="1469"/>
      <c r="K54" s="1469"/>
      <c r="L54" s="1469"/>
      <c r="M54" s="1469"/>
      <c r="N54" s="1469"/>
      <c r="O54" s="1469"/>
      <c r="P54" s="1469"/>
      <c r="Q54" s="1469"/>
      <c r="R54" s="1469"/>
      <c r="S54" s="1469"/>
      <c r="T54" s="1469"/>
      <c r="U54" s="1469"/>
      <c r="V54" s="1469"/>
      <c r="W54" s="1469"/>
      <c r="X54" s="1469"/>
      <c r="Y54" s="1469"/>
      <c r="Z54" s="1469"/>
      <c r="AA54" s="1469"/>
      <c r="AB54" s="1469"/>
      <c r="AC54" s="1469"/>
      <c r="AD54" s="1469"/>
      <c r="AE54" s="1469"/>
      <c r="AF54" s="1469"/>
      <c r="AG54" s="1469"/>
      <c r="AH54" s="1469"/>
      <c r="AI54" s="1469"/>
      <c r="AJ54" s="1469"/>
      <c r="AK54" s="1469"/>
      <c r="AL54" s="1469"/>
      <c r="AM54" s="1469"/>
      <c r="AN54" s="1469"/>
      <c r="AO54" s="1469"/>
      <c r="AP54" s="2288" t="s">
        <v>729</v>
      </c>
      <c r="AQ54" s="2288"/>
      <c r="AR54" s="2288"/>
      <c r="AS54" s="2288"/>
      <c r="AT54" s="1362"/>
      <c r="AU54" s="1362"/>
      <c r="AV54" s="1362"/>
      <c r="AW54" s="1362"/>
      <c r="AX54" s="1362"/>
      <c r="AY54" s="1362"/>
      <c r="AZ54" s="1362"/>
      <c r="BA54" s="1362"/>
      <c r="BB54" s="1362"/>
      <c r="BC54" s="1362"/>
      <c r="BD54" s="1362"/>
      <c r="BE54" s="1362"/>
      <c r="BF54" s="1284"/>
      <c r="BG54" s="1284"/>
      <c r="BH54" s="1284"/>
      <c r="BI54" s="1284"/>
      <c r="BJ54" s="1284"/>
      <c r="BK54" s="1284"/>
      <c r="BL54" s="1284"/>
    </row>
    <row r="55" spans="1:64" s="1291" customFormat="1" ht="13.35" customHeight="1" x14ac:dyDescent="0.25">
      <c r="A55" s="1284"/>
      <c r="B55" s="1284"/>
      <c r="C55" s="1284"/>
      <c r="D55" s="1258"/>
      <c r="E55" s="1295"/>
      <c r="F55" s="1296"/>
      <c r="G55" s="1296"/>
      <c r="H55" s="1296"/>
      <c r="I55" s="1296"/>
      <c r="J55" s="1296"/>
      <c r="K55" s="1296"/>
      <c r="L55" s="1296"/>
      <c r="M55" s="1296"/>
      <c r="N55" s="1296"/>
      <c r="O55" s="1296"/>
      <c r="P55" s="1296"/>
      <c r="Q55" s="1296"/>
      <c r="R55" s="1296"/>
      <c r="S55" s="1296"/>
      <c r="T55" s="1296"/>
      <c r="U55" s="1296"/>
      <c r="V55" s="1296"/>
      <c r="W55" s="1296"/>
      <c r="X55" s="1296"/>
      <c r="Y55" s="1296"/>
      <c r="Z55" s="1296"/>
      <c r="AA55" s="1296"/>
      <c r="AB55" s="1296"/>
      <c r="AC55" s="1296"/>
      <c r="AD55" s="1296"/>
      <c r="AE55" s="1296"/>
      <c r="AF55" s="1296"/>
      <c r="AG55" s="1296"/>
      <c r="AH55" s="1296"/>
      <c r="AI55" s="1296"/>
      <c r="AJ55" s="1296"/>
      <c r="AK55" s="1296"/>
      <c r="AL55" s="1296"/>
      <c r="AM55" s="1296"/>
      <c r="AN55" s="1296"/>
      <c r="AO55" s="1296"/>
      <c r="AP55" s="2288"/>
      <c r="AQ55" s="2288"/>
      <c r="AR55" s="2288"/>
      <c r="AS55" s="2288"/>
      <c r="AT55" s="1284"/>
      <c r="AU55" s="1284"/>
      <c r="AV55" s="1284"/>
      <c r="AW55" s="1284"/>
      <c r="AX55" s="1284"/>
      <c r="AY55" s="1284"/>
      <c r="AZ55" s="1284"/>
      <c r="BA55" s="1284"/>
      <c r="BB55" s="1284"/>
      <c r="BC55" s="1284"/>
      <c r="BD55" s="1284"/>
      <c r="BE55" s="1284"/>
      <c r="BF55" s="1284"/>
      <c r="BG55" s="1284"/>
      <c r="BH55" s="1284"/>
      <c r="BI55" s="1284"/>
      <c r="BJ55" s="1284"/>
      <c r="BK55" s="1284"/>
      <c r="BL55" s="1284"/>
    </row>
    <row r="56" spans="1:64" s="1291" customFormat="1" ht="13.35" customHeight="1" x14ac:dyDescent="0.25">
      <c r="A56" s="1284"/>
      <c r="B56" s="1284"/>
      <c r="C56" s="1284"/>
      <c r="D56" s="1258"/>
      <c r="E56" s="1292"/>
      <c r="F56" s="1294"/>
      <c r="G56" s="1294"/>
      <c r="H56" s="1294"/>
      <c r="I56" s="1294"/>
      <c r="J56" s="1325"/>
      <c r="K56" s="1325"/>
      <c r="L56" s="1325"/>
      <c r="M56" s="1325"/>
      <c r="N56" s="1325"/>
      <c r="O56" s="1325"/>
      <c r="P56" s="1325"/>
      <c r="Q56" s="1325"/>
      <c r="R56" s="1325"/>
      <c r="S56" s="1325"/>
      <c r="T56" s="1325"/>
      <c r="U56" s="1325"/>
      <c r="V56" s="1325"/>
      <c r="W56" s="1325"/>
      <c r="X56" s="1287"/>
      <c r="Y56" s="1287"/>
      <c r="Z56" s="1294"/>
      <c r="AA56" s="1294"/>
      <c r="AB56" s="1294"/>
      <c r="AC56" s="1294"/>
      <c r="AD56" s="1294"/>
      <c r="AE56" s="1294"/>
      <c r="AF56" s="1294"/>
      <c r="AG56" s="1294"/>
      <c r="AH56" s="1294"/>
      <c r="AI56" s="1294"/>
      <c r="AJ56" s="1294"/>
      <c r="AK56" s="1294"/>
      <c r="AL56" s="1294"/>
      <c r="AM56" s="1286"/>
      <c r="AN56" s="1286"/>
      <c r="AO56" s="1286"/>
      <c r="AP56" s="1284"/>
      <c r="AQ56" s="1284"/>
      <c r="AR56" s="1284"/>
      <c r="AS56" s="1284"/>
      <c r="AT56" s="1284"/>
      <c r="AU56" s="1284"/>
      <c r="AV56" s="1284"/>
      <c r="AW56" s="1284"/>
      <c r="AX56" s="1284"/>
      <c r="AY56" s="1284"/>
      <c r="AZ56" s="1284"/>
      <c r="BA56" s="1284"/>
      <c r="BB56" s="1284"/>
      <c r="BC56" s="1284"/>
      <c r="BD56" s="1284"/>
      <c r="BE56" s="1284"/>
      <c r="BF56" s="1284"/>
      <c r="BG56" s="1284"/>
      <c r="BH56" s="1284"/>
      <c r="BI56" s="1284"/>
      <c r="BJ56" s="1284"/>
      <c r="BK56" s="1284"/>
      <c r="BL56" s="1284"/>
    </row>
    <row r="57" spans="1:64" s="453" customFormat="1" ht="13.35" customHeight="1" x14ac:dyDescent="0.25">
      <c r="A57" s="1286"/>
      <c r="B57" s="1284"/>
      <c r="C57" s="1284"/>
      <c r="D57" s="1258"/>
      <c r="E57" s="1292"/>
      <c r="F57" s="1292"/>
      <c r="G57" s="1292"/>
      <c r="H57" s="1292"/>
      <c r="I57" s="1292"/>
      <c r="J57" s="1292"/>
      <c r="K57" s="1292"/>
      <c r="L57" s="1292"/>
      <c r="M57" s="1292"/>
      <c r="N57" s="1292"/>
      <c r="O57" s="1292"/>
      <c r="P57" s="1292"/>
      <c r="Q57" s="1292"/>
      <c r="R57" s="1292"/>
      <c r="S57" s="1292"/>
      <c r="T57" s="1292"/>
      <c r="U57" s="1292"/>
      <c r="V57" s="1292"/>
      <c r="W57" s="1292"/>
      <c r="X57" s="1292"/>
      <c r="Y57" s="1292"/>
      <c r="Z57" s="1292"/>
      <c r="AA57" s="1292"/>
      <c r="AB57" s="1292"/>
      <c r="AC57" s="1292"/>
      <c r="AD57" s="1292"/>
      <c r="AE57" s="1292"/>
      <c r="AF57" s="1292"/>
      <c r="AG57" s="1292"/>
      <c r="AH57" s="1292"/>
      <c r="AI57" s="1292"/>
      <c r="AJ57" s="1292"/>
      <c r="AK57" s="1292"/>
      <c r="AL57" s="1292"/>
      <c r="AM57" s="1292"/>
      <c r="AN57" s="1292"/>
      <c r="AO57" s="1292"/>
      <c r="AP57" s="1284"/>
      <c r="AQ57" s="1284"/>
      <c r="AR57" s="1284"/>
      <c r="AS57" s="1284"/>
      <c r="AT57" s="1284"/>
      <c r="AU57" s="1284"/>
      <c r="AV57" s="1284"/>
      <c r="AW57" s="1284"/>
      <c r="AX57" s="1284"/>
      <c r="AY57" s="1284"/>
      <c r="AZ57" s="1284"/>
      <c r="BA57" s="1284"/>
      <c r="BB57" s="1284"/>
      <c r="BC57" s="1284"/>
      <c r="BD57" s="1284"/>
      <c r="BE57" s="1284"/>
      <c r="BF57" s="1284"/>
      <c r="BG57" s="1284"/>
      <c r="BH57" s="1284"/>
      <c r="BI57" s="1284"/>
      <c r="BJ57" s="1284"/>
      <c r="BK57" s="1284"/>
      <c r="BL57" s="1284"/>
    </row>
    <row r="58" spans="1:64" s="453" customFormat="1" ht="13.35" customHeight="1" x14ac:dyDescent="0.25">
      <c r="A58" s="1284"/>
      <c r="B58" s="1284"/>
      <c r="C58" s="1284"/>
      <c r="D58" s="1290"/>
      <c r="E58" s="1292"/>
      <c r="F58" s="1294"/>
      <c r="G58" s="1294"/>
      <c r="H58" s="1294"/>
      <c r="I58" s="1294"/>
      <c r="J58" s="1294"/>
      <c r="K58" s="1294"/>
      <c r="L58" s="1294"/>
      <c r="M58" s="1294"/>
      <c r="N58" s="1294"/>
      <c r="O58" s="1294"/>
      <c r="P58" s="1294"/>
      <c r="Q58" s="1294"/>
      <c r="R58" s="1294"/>
      <c r="S58" s="1325"/>
      <c r="T58" s="1325"/>
      <c r="U58" s="1325"/>
      <c r="V58" s="1325"/>
      <c r="W58" s="1325"/>
      <c r="X58" s="1325"/>
      <c r="Y58" s="1325"/>
      <c r="Z58" s="1325"/>
      <c r="AA58" s="1325"/>
      <c r="AB58" s="1325"/>
      <c r="AC58" s="1325"/>
      <c r="AD58" s="1325"/>
      <c r="AE58" s="1325"/>
      <c r="AF58" s="1286"/>
      <c r="AG58" s="1286"/>
      <c r="AH58" s="1286"/>
      <c r="AI58" s="1286"/>
      <c r="AJ58" s="1286"/>
      <c r="AK58" s="1286"/>
      <c r="AL58" s="1286"/>
      <c r="AM58" s="1286"/>
      <c r="AN58" s="1286"/>
      <c r="AO58" s="1286"/>
      <c r="AP58" s="1284"/>
      <c r="AQ58" s="1284"/>
      <c r="AR58" s="1284"/>
      <c r="AS58" s="1284"/>
      <c r="AT58" s="1284"/>
      <c r="AU58" s="1284"/>
      <c r="AV58" s="1284"/>
      <c r="AW58" s="1284"/>
      <c r="AX58" s="1284"/>
      <c r="AY58" s="1284"/>
      <c r="AZ58" s="1284"/>
      <c r="BA58" s="1284"/>
      <c r="BB58" s="1284"/>
      <c r="BC58" s="1284"/>
      <c r="BD58" s="1284"/>
      <c r="BE58" s="1284"/>
      <c r="BF58" s="1284"/>
      <c r="BG58" s="1284"/>
      <c r="BH58" s="1284"/>
      <c r="BI58" s="1284"/>
      <c r="BJ58" s="1284"/>
      <c r="BK58" s="1284"/>
      <c r="BL58" s="1284"/>
    </row>
    <row r="59" spans="1:64" s="453" customFormat="1" ht="13.35" customHeight="1" x14ac:dyDescent="0.25">
      <c r="A59" s="1284"/>
      <c r="B59" s="1284"/>
      <c r="C59" s="1284"/>
      <c r="D59" s="1287"/>
      <c r="E59" s="1284"/>
      <c r="F59" s="1284"/>
      <c r="G59" s="1284"/>
      <c r="H59" s="1284"/>
      <c r="I59" s="1284"/>
      <c r="J59" s="1284"/>
      <c r="K59" s="1284"/>
      <c r="L59" s="1284"/>
      <c r="M59" s="1284"/>
      <c r="N59" s="1284"/>
      <c r="O59" s="1284"/>
      <c r="P59" s="1284"/>
      <c r="Q59" s="1284"/>
      <c r="R59" s="1284"/>
      <c r="S59" s="1284"/>
      <c r="T59" s="1284"/>
      <c r="U59" s="1284"/>
      <c r="V59" s="1284"/>
      <c r="W59" s="1284"/>
      <c r="X59" s="1284"/>
      <c r="Y59" s="1284"/>
      <c r="Z59" s="1284"/>
      <c r="AA59" s="1284"/>
      <c r="AB59" s="1284"/>
      <c r="AC59" s="1284"/>
      <c r="AD59" s="1284"/>
      <c r="AE59" s="1284"/>
      <c r="AF59" s="1284"/>
      <c r="AG59" s="1284"/>
      <c r="AH59" s="1284"/>
      <c r="AI59" s="1284"/>
      <c r="AJ59" s="1284"/>
      <c r="AK59" s="1284"/>
      <c r="AL59" s="1284"/>
      <c r="AM59" s="1284"/>
      <c r="AN59" s="1284"/>
      <c r="AO59" s="1284"/>
      <c r="AP59" s="1284"/>
      <c r="AQ59" s="1284"/>
      <c r="AR59" s="1284"/>
      <c r="AS59" s="1284"/>
      <c r="AT59" s="1284"/>
      <c r="AU59" s="1284"/>
      <c r="AV59" s="1284"/>
      <c r="AW59" s="1284"/>
      <c r="AX59" s="1284"/>
      <c r="AY59" s="1284"/>
      <c r="AZ59" s="1284"/>
      <c r="BA59" s="1284"/>
      <c r="BB59" s="1284"/>
      <c r="BC59" s="1284"/>
      <c r="BD59" s="1284"/>
      <c r="BE59" s="1284"/>
      <c r="BF59" s="1284"/>
      <c r="BG59" s="1284"/>
      <c r="BH59" s="1284"/>
      <c r="BI59" s="1284"/>
      <c r="BJ59" s="1284"/>
      <c r="BK59" s="1284"/>
      <c r="BL59" s="1284"/>
    </row>
    <row r="60" spans="1:64" s="453" customFormat="1" ht="13.35" customHeight="1" x14ac:dyDescent="0.25">
      <c r="A60" s="1326"/>
      <c r="B60" s="1326"/>
      <c r="C60" s="1326"/>
      <c r="D60" s="1326"/>
      <c r="E60" s="1326"/>
      <c r="F60" s="1326"/>
      <c r="G60" s="1326"/>
      <c r="H60" s="1326"/>
      <c r="I60" s="1326"/>
      <c r="J60" s="1326"/>
      <c r="K60" s="1326"/>
      <c r="L60" s="1326"/>
      <c r="M60" s="1326"/>
      <c r="N60" s="1326"/>
      <c r="O60" s="1326"/>
      <c r="P60" s="1326"/>
      <c r="Q60" s="1326"/>
      <c r="R60" s="1326"/>
      <c r="S60" s="1326"/>
      <c r="T60" s="1326"/>
      <c r="U60" s="1326"/>
      <c r="V60" s="1326"/>
      <c r="W60" s="1326"/>
      <c r="X60" s="1326"/>
      <c r="Y60" s="1326"/>
      <c r="Z60" s="1326"/>
      <c r="AA60" s="1326"/>
      <c r="AB60" s="1326"/>
      <c r="AC60" s="1326"/>
      <c r="AD60" s="1326"/>
      <c r="AE60" s="1326"/>
      <c r="AF60" s="1326"/>
      <c r="AG60" s="1326"/>
      <c r="AH60" s="1326"/>
      <c r="AI60" s="1326"/>
      <c r="AJ60" s="1326"/>
      <c r="AK60" s="1326"/>
      <c r="AL60" s="1326"/>
      <c r="AM60" s="1326"/>
      <c r="AN60" s="1326"/>
      <c r="AO60" s="1326"/>
      <c r="AP60" s="1284"/>
      <c r="AQ60" s="1284"/>
      <c r="AR60" s="1284"/>
      <c r="AS60" s="1284"/>
      <c r="AT60" s="1284"/>
      <c r="AU60" s="1284"/>
      <c r="AV60" s="1284"/>
      <c r="AW60" s="1284"/>
      <c r="AX60" s="1284"/>
      <c r="AY60" s="1284"/>
      <c r="AZ60" s="1284"/>
      <c r="BA60" s="1284"/>
      <c r="BB60" s="1284"/>
      <c r="BC60" s="1284"/>
      <c r="BD60" s="1284"/>
      <c r="BE60" s="1284"/>
      <c r="BF60" s="1284"/>
      <c r="BG60" s="1284"/>
      <c r="BH60" s="1284"/>
      <c r="BI60" s="1284"/>
      <c r="BJ60" s="1284"/>
      <c r="BK60" s="1284"/>
      <c r="BL60" s="1284"/>
    </row>
    <row r="61" spans="1:64" s="453" customFormat="1" ht="13.35" customHeight="1" x14ac:dyDescent="0.25">
      <c r="A61" s="1284"/>
      <c r="B61" s="1284"/>
      <c r="C61" s="1284"/>
      <c r="D61" s="1258"/>
      <c r="E61" s="1327"/>
      <c r="F61" s="1327"/>
      <c r="G61" s="1327"/>
      <c r="H61" s="1327"/>
      <c r="I61" s="1327"/>
      <c r="J61" s="1327"/>
      <c r="K61" s="1327"/>
      <c r="L61" s="1327"/>
      <c r="M61" s="1327"/>
      <c r="N61" s="1327"/>
      <c r="O61" s="1327"/>
      <c r="P61" s="1327"/>
      <c r="Q61" s="1327"/>
      <c r="R61" s="1327"/>
      <c r="S61" s="1327"/>
      <c r="T61" s="1327"/>
      <c r="U61" s="1327"/>
      <c r="V61" s="1327"/>
      <c r="W61" s="1327"/>
      <c r="X61" s="1327"/>
      <c r="Y61" s="1327"/>
      <c r="Z61" s="1327"/>
      <c r="AA61" s="1327"/>
      <c r="AB61" s="1325"/>
      <c r="AC61" s="1325"/>
      <c r="AD61" s="1325"/>
      <c r="AE61" s="1325"/>
      <c r="AF61" s="1325"/>
      <c r="AG61" s="1325"/>
      <c r="AH61" s="1328"/>
      <c r="AI61" s="1328"/>
      <c r="AJ61" s="1297"/>
      <c r="AK61" s="1297"/>
      <c r="AL61" s="1297"/>
      <c r="AM61" s="1297"/>
      <c r="AN61" s="1297"/>
      <c r="AO61" s="1297"/>
      <c r="AP61" s="1284"/>
      <c r="AR61" s="1284"/>
      <c r="AS61" s="1284"/>
      <c r="AT61" s="1284"/>
      <c r="AU61" s="1284"/>
      <c r="AV61" s="1284"/>
      <c r="AW61" s="1284"/>
      <c r="AX61" s="1284"/>
      <c r="AY61" s="1284"/>
      <c r="AZ61" s="1284"/>
      <c r="BA61" s="1284"/>
      <c r="BB61" s="1284"/>
      <c r="BC61" s="1284"/>
      <c r="BD61" s="1284"/>
      <c r="BE61" s="1284"/>
      <c r="BF61" s="1284"/>
      <c r="BG61" s="1284"/>
      <c r="BH61" s="1284"/>
      <c r="BI61" s="1284"/>
      <c r="BJ61" s="1284"/>
      <c r="BK61" s="1284"/>
      <c r="BL61" s="1284"/>
    </row>
    <row r="62" spans="1:64" s="453" customFormat="1" ht="13.35" customHeight="1" x14ac:dyDescent="0.25">
      <c r="A62" s="1284"/>
      <c r="B62" s="1284"/>
      <c r="C62" s="1284"/>
      <c r="D62" s="1297"/>
      <c r="E62" s="1297"/>
      <c r="F62" s="1297"/>
      <c r="G62" s="1284"/>
      <c r="H62" s="1284"/>
      <c r="I62" s="1328"/>
      <c r="J62" s="1328"/>
      <c r="K62" s="1325"/>
      <c r="L62" s="1325"/>
      <c r="M62" s="1325"/>
      <c r="N62" s="1325"/>
      <c r="O62" s="1325"/>
      <c r="P62" s="1325"/>
      <c r="Q62" s="1325"/>
      <c r="R62" s="1299"/>
      <c r="S62" s="1299"/>
      <c r="T62" s="1299"/>
      <c r="U62" s="1299"/>
      <c r="V62" s="1299"/>
      <c r="W62" s="1284"/>
      <c r="X62" s="1297"/>
      <c r="Y62" s="1297"/>
      <c r="Z62" s="1297"/>
      <c r="AA62" s="1297"/>
      <c r="AB62" s="1297"/>
      <c r="AC62" s="1297"/>
      <c r="AD62" s="1297"/>
      <c r="AE62" s="1297"/>
      <c r="AF62" s="1297"/>
      <c r="AG62" s="1297"/>
      <c r="AH62" s="1297"/>
      <c r="AI62" s="1297"/>
      <c r="AJ62" s="1297"/>
      <c r="AK62" s="1297"/>
      <c r="AL62" s="1297"/>
      <c r="AM62" s="1297"/>
      <c r="AN62" s="1297"/>
      <c r="AO62" s="1258"/>
      <c r="AP62" s="1297"/>
      <c r="AQ62" s="1297"/>
      <c r="AR62" s="1297"/>
      <c r="AS62" s="1297"/>
      <c r="AT62" s="1284"/>
      <c r="AU62" s="1284"/>
      <c r="AV62" s="1284"/>
      <c r="AW62" s="1284"/>
      <c r="AX62" s="1284"/>
      <c r="AY62" s="1284"/>
      <c r="AZ62" s="1284"/>
      <c r="BA62" s="1284"/>
      <c r="BB62" s="1284"/>
      <c r="BC62" s="1284"/>
      <c r="BD62" s="1284"/>
      <c r="BE62" s="1284"/>
      <c r="BF62" s="1284"/>
      <c r="BG62" s="1284"/>
      <c r="BH62" s="1284"/>
      <c r="BI62" s="1284"/>
      <c r="BJ62" s="1284"/>
      <c r="BK62" s="1284"/>
      <c r="BL62" s="1284"/>
    </row>
    <row r="63" spans="1:64" s="453" customFormat="1" ht="13.35" customHeight="1" x14ac:dyDescent="0.25">
      <c r="A63" s="1284"/>
      <c r="B63" s="1284"/>
      <c r="C63" s="1284"/>
      <c r="D63" s="1258"/>
      <c r="E63" s="1327"/>
      <c r="F63" s="1327"/>
      <c r="G63" s="1327"/>
      <c r="H63" s="1327"/>
      <c r="I63" s="1327"/>
      <c r="J63" s="1327"/>
      <c r="K63" s="1327"/>
      <c r="L63" s="1327"/>
      <c r="M63" s="1327"/>
      <c r="N63" s="1327"/>
      <c r="O63" s="1327"/>
      <c r="P63" s="1327"/>
      <c r="Q63" s="1327"/>
      <c r="R63" s="1327"/>
      <c r="S63" s="1327"/>
      <c r="T63" s="1327"/>
      <c r="U63" s="1327"/>
      <c r="V63" s="1327"/>
      <c r="W63" s="1327"/>
      <c r="X63" s="1327"/>
      <c r="Y63" s="1327"/>
      <c r="Z63" s="1327"/>
      <c r="AA63" s="1325"/>
      <c r="AB63" s="1325"/>
      <c r="AC63" s="1325"/>
      <c r="AD63" s="1325"/>
      <c r="AE63" s="1325"/>
      <c r="AF63" s="1325"/>
      <c r="AG63" s="1325"/>
      <c r="AH63" s="1328"/>
      <c r="AI63" s="1328"/>
      <c r="AJ63" s="1297"/>
      <c r="AK63" s="1297"/>
      <c r="AL63" s="1297"/>
      <c r="AM63" s="1297"/>
      <c r="AN63" s="1297"/>
      <c r="AO63" s="1297"/>
      <c r="AP63" s="1284"/>
      <c r="AS63" s="1284"/>
      <c r="AT63" s="1284"/>
      <c r="AU63" s="1284"/>
      <c r="AV63" s="1284"/>
      <c r="AW63" s="1284"/>
      <c r="AX63" s="1284"/>
      <c r="AY63" s="1284"/>
      <c r="AZ63" s="1284"/>
      <c r="BA63" s="1284"/>
      <c r="BB63" s="1284"/>
      <c r="BC63" s="1284"/>
      <c r="BD63" s="1284"/>
      <c r="BE63" s="1284"/>
      <c r="BF63" s="1284"/>
      <c r="BG63" s="1284"/>
      <c r="BH63" s="1284"/>
      <c r="BI63" s="1284"/>
      <c r="BJ63" s="1284"/>
      <c r="BK63" s="1284"/>
      <c r="BL63" s="1284"/>
    </row>
    <row r="64" spans="1:64" s="453" customFormat="1" ht="13.35" customHeight="1" x14ac:dyDescent="0.25">
      <c r="A64" s="1309"/>
      <c r="B64" s="1332"/>
      <c r="C64" s="1332"/>
      <c r="D64" s="1332"/>
      <c r="E64" s="1332"/>
      <c r="F64" s="1332"/>
      <c r="G64" s="1332"/>
      <c r="H64" s="1332"/>
      <c r="AI64" s="1332"/>
      <c r="AJ64" s="1332"/>
      <c r="AK64" s="1332"/>
      <c r="AL64" s="1332"/>
      <c r="AM64" s="1332"/>
      <c r="AN64" s="1332"/>
      <c r="AO64" s="1332"/>
      <c r="AP64" s="1284"/>
      <c r="AQ64" s="1284"/>
      <c r="AR64" s="1284"/>
      <c r="AS64" s="1284"/>
      <c r="AT64" s="1284"/>
      <c r="AU64" s="1284"/>
      <c r="AV64" s="1284"/>
      <c r="AW64" s="1284"/>
      <c r="AX64" s="1284"/>
      <c r="AY64" s="1284"/>
      <c r="AZ64" s="1284"/>
      <c r="BA64" s="1284"/>
      <c r="BB64" s="1284"/>
      <c r="BC64" s="1284"/>
      <c r="BD64" s="1284"/>
      <c r="BE64" s="1284"/>
      <c r="BF64" s="1284"/>
      <c r="BG64" s="1284"/>
      <c r="BH64" s="1284"/>
      <c r="BI64" s="1284"/>
      <c r="BJ64" s="1284"/>
      <c r="BK64" s="1284"/>
      <c r="BL64" s="1284"/>
    </row>
    <row r="65" spans="1:64" s="453" customFormat="1" ht="13.35" customHeight="1" x14ac:dyDescent="0.25">
      <c r="A65" s="1333"/>
      <c r="B65" s="1332"/>
      <c r="C65" s="1332"/>
      <c r="D65" s="1332"/>
      <c r="E65" s="1332"/>
      <c r="F65" s="1332"/>
      <c r="G65" s="1332"/>
      <c r="H65" s="1332"/>
      <c r="I65" s="1334"/>
      <c r="J65" s="1331"/>
      <c r="K65" s="1331"/>
      <c r="L65" s="1331"/>
      <c r="M65" s="1331"/>
      <c r="N65" s="1331"/>
      <c r="O65" s="1331"/>
      <c r="P65" s="1331"/>
      <c r="Q65" s="1331"/>
      <c r="R65" s="1331"/>
      <c r="S65" s="1331"/>
      <c r="T65" s="1331"/>
      <c r="U65" s="1331"/>
      <c r="V65" s="1331"/>
      <c r="W65" s="1331"/>
      <c r="X65" s="1331"/>
      <c r="Y65" s="1331"/>
      <c r="Z65" s="1331"/>
      <c r="AA65" s="1331"/>
      <c r="AB65" s="1331"/>
      <c r="AC65" s="1331"/>
      <c r="AD65" s="1331"/>
      <c r="AE65" s="1331"/>
      <c r="AF65" s="1331"/>
      <c r="AG65" s="1331"/>
      <c r="AH65" s="1331"/>
      <c r="AI65" s="1331"/>
      <c r="AJ65" s="1331"/>
      <c r="AK65" s="1331"/>
      <c r="AL65" s="1332"/>
      <c r="AM65" s="1332"/>
      <c r="AN65" s="1332"/>
      <c r="AO65" s="1332"/>
      <c r="AP65" s="1284"/>
      <c r="AQ65" s="1284"/>
      <c r="AR65" s="1284"/>
      <c r="AS65" s="1284"/>
      <c r="AT65" s="1284"/>
      <c r="AU65" s="1284"/>
      <c r="AV65" s="1284"/>
      <c r="AW65" s="1284"/>
      <c r="AX65" s="1284"/>
      <c r="AY65" s="1284"/>
      <c r="AZ65" s="1284"/>
      <c r="BA65" s="1284"/>
      <c r="BB65" s="1284"/>
      <c r="BC65" s="1284"/>
      <c r="BD65" s="1284"/>
      <c r="BE65" s="1284"/>
      <c r="BF65" s="1284"/>
      <c r="BG65" s="1284"/>
      <c r="BH65" s="1284"/>
      <c r="BI65" s="1284"/>
      <c r="BJ65" s="1284"/>
      <c r="BK65" s="1284"/>
      <c r="BL65" s="1284"/>
    </row>
    <row r="66" spans="1:64" s="453" customFormat="1" ht="13.35" customHeight="1" x14ac:dyDescent="0.25">
      <c r="A66" s="1310"/>
      <c r="B66" s="1310"/>
      <c r="C66" s="1310"/>
      <c r="D66" s="1332"/>
      <c r="E66" s="1332"/>
      <c r="F66" s="1332"/>
      <c r="G66" s="1332"/>
      <c r="H66" s="1332"/>
      <c r="I66" s="1310"/>
      <c r="J66" s="1331"/>
      <c r="K66" s="1331"/>
      <c r="L66" s="1331"/>
      <c r="M66" s="1331"/>
      <c r="N66" s="1331"/>
      <c r="O66" s="1331"/>
      <c r="P66" s="1331"/>
      <c r="Q66" s="1331"/>
      <c r="R66" s="1331"/>
      <c r="S66" s="1331"/>
      <c r="T66" s="1331"/>
      <c r="U66" s="1331"/>
      <c r="V66" s="1331"/>
      <c r="W66" s="1331"/>
      <c r="X66" s="1331"/>
      <c r="Y66" s="1331"/>
      <c r="Z66" s="1331"/>
      <c r="AA66" s="1331"/>
      <c r="AB66" s="1331"/>
      <c r="AC66" s="1331"/>
      <c r="AD66" s="1331"/>
      <c r="AE66" s="1331"/>
      <c r="AF66" s="1331"/>
      <c r="AG66" s="1331"/>
      <c r="AH66" s="1331"/>
      <c r="AI66" s="1331"/>
      <c r="AJ66" s="1331"/>
      <c r="AK66" s="1331"/>
      <c r="AL66" s="1332"/>
      <c r="AM66" s="1332"/>
      <c r="AN66" s="1332"/>
      <c r="AO66" s="1332"/>
      <c r="AP66" s="1284"/>
      <c r="AQ66" s="1284"/>
      <c r="AR66" s="1284"/>
      <c r="AS66" s="1284"/>
      <c r="AT66" s="1284"/>
      <c r="AU66" s="1284"/>
      <c r="AV66" s="1284"/>
      <c r="AW66" s="1284"/>
      <c r="AX66" s="1284"/>
      <c r="AY66" s="1284"/>
      <c r="AZ66" s="1284"/>
      <c r="BA66" s="1284"/>
      <c r="BB66" s="1284"/>
      <c r="BC66" s="1284"/>
      <c r="BD66" s="1284"/>
      <c r="BE66" s="1284"/>
      <c r="BF66" s="1284"/>
      <c r="BG66" s="1284"/>
      <c r="BH66" s="1284"/>
      <c r="BI66" s="1284"/>
      <c r="BJ66" s="1284"/>
      <c r="BK66" s="1284"/>
      <c r="BL66" s="1284"/>
    </row>
    <row r="67" spans="1:64" s="453" customFormat="1" ht="13.35" customHeight="1" x14ac:dyDescent="0.25">
      <c r="A67" s="1335"/>
      <c r="B67" s="1335"/>
      <c r="C67" s="1335"/>
      <c r="D67" s="1335"/>
      <c r="E67" s="1335"/>
      <c r="F67" s="1335"/>
      <c r="G67" s="1335"/>
      <c r="H67" s="1335"/>
      <c r="I67" s="1310"/>
      <c r="J67" s="1331"/>
      <c r="K67" s="1331"/>
      <c r="L67" s="1331"/>
      <c r="M67" s="1331"/>
      <c r="N67" s="1331"/>
      <c r="O67" s="1331"/>
      <c r="P67" s="1331"/>
      <c r="Q67" s="1331"/>
      <c r="R67" s="1331"/>
      <c r="S67" s="1331"/>
      <c r="T67" s="1331"/>
      <c r="U67" s="1331"/>
      <c r="V67" s="1331"/>
      <c r="W67" s="1331"/>
      <c r="X67" s="1331"/>
      <c r="Y67" s="1331"/>
      <c r="Z67" s="1331"/>
      <c r="AA67" s="1331"/>
      <c r="AB67" s="1331"/>
      <c r="AC67" s="1331"/>
      <c r="AD67" s="1331"/>
      <c r="AE67" s="1331"/>
      <c r="AF67" s="1331"/>
      <c r="AG67" s="1331"/>
      <c r="AH67" s="1331"/>
      <c r="AI67" s="1331"/>
      <c r="AJ67" s="1331"/>
      <c r="AK67" s="1331"/>
      <c r="AL67" s="1332"/>
      <c r="AM67" s="1332"/>
      <c r="AN67" s="1332"/>
      <c r="AO67" s="1332"/>
      <c r="AP67" s="1284"/>
      <c r="AQ67" s="1284"/>
      <c r="AR67" s="1284"/>
      <c r="AS67" s="1284"/>
      <c r="AT67" s="1284"/>
      <c r="AU67" s="1284"/>
      <c r="AV67" s="1284"/>
      <c r="AW67" s="1284"/>
      <c r="AX67" s="1284"/>
      <c r="AY67" s="1284"/>
      <c r="AZ67" s="1284"/>
      <c r="BA67" s="1284"/>
      <c r="BB67" s="1284"/>
      <c r="BC67" s="1284"/>
      <c r="BD67" s="1284"/>
      <c r="BE67" s="1284"/>
      <c r="BF67" s="1284"/>
      <c r="BG67" s="1284"/>
      <c r="BH67" s="1284"/>
      <c r="BI67" s="1284"/>
      <c r="BJ67" s="1284"/>
      <c r="BK67" s="1284"/>
      <c r="BL67" s="1284"/>
    </row>
    <row r="68" spans="1:64" s="453" customFormat="1" ht="13.35" customHeight="1" x14ac:dyDescent="0.25">
      <c r="A68" s="1335"/>
      <c r="B68" s="1335"/>
      <c r="C68" s="1335"/>
      <c r="D68" s="1335"/>
      <c r="E68" s="1335"/>
      <c r="F68" s="1335"/>
      <c r="G68" s="1335"/>
      <c r="H68" s="1335"/>
      <c r="I68" s="1310"/>
      <c r="J68" s="1331"/>
      <c r="K68" s="1331"/>
      <c r="L68" s="1331"/>
      <c r="M68" s="1331"/>
      <c r="N68" s="1331"/>
      <c r="O68" s="1331"/>
      <c r="P68" s="1331"/>
      <c r="Q68" s="1331"/>
      <c r="R68" s="1331"/>
      <c r="S68" s="1331"/>
      <c r="T68" s="1331"/>
      <c r="U68" s="1331"/>
      <c r="V68" s="1331"/>
      <c r="W68" s="1331"/>
      <c r="X68" s="1331"/>
      <c r="Y68" s="1331"/>
      <c r="Z68" s="1331"/>
      <c r="AA68" s="1331"/>
      <c r="AB68" s="1331"/>
      <c r="AC68" s="1331"/>
      <c r="AD68" s="1331"/>
      <c r="AE68" s="1331"/>
      <c r="AF68" s="1331"/>
      <c r="AG68" s="1331"/>
      <c r="AH68" s="1331"/>
      <c r="AI68" s="1331"/>
      <c r="AJ68" s="1331"/>
      <c r="AK68" s="1331"/>
      <c r="AL68" s="1332"/>
      <c r="AM68" s="1332"/>
      <c r="AN68" s="1332"/>
      <c r="AO68" s="1332"/>
      <c r="AP68" s="1284"/>
      <c r="AQ68" s="1284"/>
      <c r="AR68" s="1284"/>
      <c r="AS68" s="1284"/>
      <c r="AT68" s="1284"/>
      <c r="AU68" s="1284"/>
      <c r="AV68" s="1284"/>
      <c r="AW68" s="1284"/>
      <c r="AX68" s="1284"/>
      <c r="AY68" s="1284"/>
      <c r="AZ68" s="1284"/>
      <c r="BA68" s="1284"/>
      <c r="BB68" s="1284"/>
      <c r="BC68" s="1284"/>
      <c r="BD68" s="1284"/>
      <c r="BE68" s="1284"/>
      <c r="BF68" s="1284"/>
      <c r="BG68" s="1284"/>
      <c r="BH68" s="1284"/>
      <c r="BI68" s="1284"/>
      <c r="BJ68" s="1284"/>
      <c r="BK68" s="1284"/>
      <c r="BL68" s="1284"/>
    </row>
    <row r="69" spans="1:64" s="453" customFormat="1" ht="13.35" customHeight="1" x14ac:dyDescent="0.25">
      <c r="A69" s="1310"/>
      <c r="B69" s="1335"/>
      <c r="C69" s="1335"/>
      <c r="D69" s="1335"/>
      <c r="E69" s="1335"/>
      <c r="F69" s="1335"/>
      <c r="G69" s="1335"/>
      <c r="H69" s="1335"/>
      <c r="I69" s="1310"/>
      <c r="J69" s="1310"/>
      <c r="K69" s="1310"/>
      <c r="L69" s="1310"/>
      <c r="M69" s="1310"/>
      <c r="N69" s="1310"/>
      <c r="O69" s="1310"/>
      <c r="P69" s="1310"/>
      <c r="Q69" s="1310"/>
      <c r="R69" s="1310"/>
      <c r="S69" s="1310"/>
      <c r="T69" s="1310"/>
      <c r="U69" s="1310"/>
      <c r="V69" s="1310"/>
      <c r="W69" s="1310"/>
      <c r="X69" s="1310"/>
      <c r="Y69" s="1310"/>
      <c r="Z69" s="1310"/>
      <c r="AA69" s="1310"/>
      <c r="AB69" s="1310"/>
      <c r="AC69" s="1310"/>
      <c r="AD69" s="1310"/>
      <c r="AE69" s="1310"/>
      <c r="AF69" s="1310"/>
      <c r="AG69" s="1310"/>
      <c r="AH69" s="1332"/>
      <c r="AI69" s="1332"/>
      <c r="AJ69" s="1332"/>
      <c r="AK69" s="1332"/>
      <c r="AL69" s="1332"/>
      <c r="AM69" s="1332"/>
      <c r="AN69" s="1332"/>
      <c r="AO69" s="1332"/>
      <c r="AP69" s="1284"/>
      <c r="AQ69" s="1284"/>
      <c r="AR69" s="1284"/>
      <c r="AS69" s="1284"/>
      <c r="AT69" s="1284"/>
      <c r="AU69" s="1284"/>
      <c r="AV69" s="1284"/>
      <c r="AW69" s="1284"/>
      <c r="AX69" s="1284"/>
      <c r="AY69" s="1284"/>
      <c r="AZ69" s="1284"/>
      <c r="BA69" s="1284"/>
      <c r="BB69" s="1284"/>
      <c r="BC69" s="1284"/>
      <c r="BD69" s="1284"/>
      <c r="BE69" s="1284"/>
      <c r="BF69" s="1284"/>
      <c r="BG69" s="1284"/>
      <c r="BH69" s="1284"/>
      <c r="BI69" s="1284"/>
      <c r="BJ69" s="1284"/>
      <c r="BK69" s="1284"/>
      <c r="BL69" s="1284"/>
    </row>
    <row r="70" spans="1:64" s="453" customFormat="1" ht="13.35" customHeight="1" x14ac:dyDescent="0.25">
      <c r="A70" s="1309"/>
      <c r="B70" s="1309"/>
      <c r="C70" s="1309"/>
      <c r="D70" s="1309"/>
      <c r="E70" s="1309"/>
      <c r="F70" s="1309"/>
      <c r="G70" s="1309"/>
      <c r="H70" s="1309"/>
      <c r="I70" s="1310"/>
      <c r="J70" s="1310"/>
      <c r="K70" s="1310"/>
      <c r="L70" s="1310"/>
      <c r="M70" s="1310"/>
      <c r="N70" s="1310"/>
      <c r="O70" s="1310"/>
      <c r="P70" s="1310"/>
      <c r="Q70" s="1310"/>
      <c r="R70" s="1310"/>
      <c r="S70" s="1310"/>
      <c r="T70" s="1310"/>
      <c r="U70" s="1310"/>
      <c r="V70" s="1310"/>
      <c r="W70" s="1310"/>
      <c r="X70" s="1310"/>
      <c r="Y70" s="1310"/>
      <c r="Z70" s="1310"/>
      <c r="AA70" s="1310"/>
      <c r="AB70" s="1310"/>
      <c r="AC70" s="1310"/>
      <c r="AD70" s="1310"/>
      <c r="AE70" s="1310"/>
      <c r="AF70" s="1310"/>
      <c r="AG70" s="1310"/>
      <c r="AH70" s="1310"/>
      <c r="AI70" s="1310"/>
      <c r="AJ70" s="1310"/>
      <c r="AK70" s="1310"/>
      <c r="AL70" s="1310"/>
      <c r="AM70" s="1310"/>
      <c r="AN70" s="1310"/>
      <c r="AO70" s="1310"/>
      <c r="AP70" s="1284"/>
      <c r="AQ70" s="1284"/>
      <c r="AR70" s="1284"/>
      <c r="AS70" s="1284"/>
      <c r="AT70" s="1284"/>
      <c r="AU70" s="1284"/>
      <c r="AV70" s="1284"/>
      <c r="AW70" s="1284"/>
      <c r="AX70" s="1284"/>
      <c r="AY70" s="1284"/>
      <c r="AZ70" s="1284"/>
      <c r="BA70" s="1284"/>
      <c r="BB70" s="1284"/>
      <c r="BC70" s="1284"/>
      <c r="BD70" s="1284"/>
      <c r="BE70" s="1284"/>
      <c r="BF70" s="1284"/>
      <c r="BG70" s="1284"/>
      <c r="BH70" s="1284"/>
      <c r="BI70" s="1284"/>
      <c r="BJ70" s="1284"/>
      <c r="BK70" s="1284"/>
      <c r="BL70" s="1284"/>
    </row>
    <row r="71" spans="1:64" s="453" customFormat="1" ht="13.35" customHeight="1" x14ac:dyDescent="0.4">
      <c r="A71" s="1336"/>
      <c r="B71" s="1337"/>
      <c r="C71" s="1337"/>
      <c r="D71" s="1337"/>
      <c r="E71" s="1337"/>
      <c r="F71" s="1337"/>
      <c r="G71" s="1337"/>
      <c r="H71" s="1337"/>
      <c r="I71" s="1338"/>
      <c r="J71" s="1332"/>
      <c r="K71" s="1332"/>
      <c r="L71" s="1332"/>
      <c r="M71" s="1332"/>
      <c r="N71" s="1332"/>
      <c r="O71" s="1332"/>
      <c r="P71" s="1332"/>
      <c r="Q71" s="1332"/>
      <c r="R71" s="1332"/>
      <c r="S71" s="1332"/>
      <c r="T71" s="1332"/>
      <c r="U71" s="1332"/>
      <c r="V71" s="1332"/>
      <c r="W71" s="1332"/>
      <c r="X71" s="1332"/>
      <c r="Y71" s="1332"/>
      <c r="Z71" s="1332"/>
      <c r="AA71" s="1332"/>
      <c r="AB71" s="1332"/>
      <c r="AC71" s="1332"/>
      <c r="AD71" s="1332"/>
      <c r="AE71" s="1314"/>
      <c r="AF71" s="1332"/>
      <c r="AG71" s="1332"/>
      <c r="AH71" s="1332"/>
      <c r="AI71" s="1332"/>
      <c r="AJ71" s="1339"/>
      <c r="AK71" s="1332"/>
      <c r="AL71" s="1332"/>
      <c r="AM71" s="1332"/>
      <c r="AN71" s="1332"/>
      <c r="AO71" s="1332"/>
      <c r="AP71" s="1284"/>
      <c r="AQ71" s="1284"/>
      <c r="AR71" s="1284"/>
      <c r="AS71" s="1284"/>
      <c r="AT71" s="1284"/>
      <c r="AU71" s="1284"/>
      <c r="AV71" s="1284"/>
      <c r="AW71" s="1284"/>
      <c r="AX71" s="1284"/>
      <c r="AY71" s="1284"/>
      <c r="AZ71" s="1284"/>
      <c r="BA71" s="1284"/>
      <c r="BB71" s="1284"/>
      <c r="BC71" s="1284"/>
      <c r="BD71" s="1284"/>
      <c r="BE71" s="1284"/>
      <c r="BF71" s="1284"/>
      <c r="BG71" s="1284"/>
      <c r="BH71" s="1284"/>
      <c r="BI71" s="1284"/>
      <c r="BJ71" s="1284"/>
      <c r="BK71" s="1284"/>
      <c r="BL71" s="1284"/>
    </row>
    <row r="72" spans="1:64" s="453" customFormat="1" ht="13.35" customHeight="1" x14ac:dyDescent="0.25">
      <c r="A72" s="1314"/>
      <c r="B72" s="1332"/>
      <c r="C72" s="1332"/>
      <c r="D72" s="1332"/>
      <c r="E72" s="1332"/>
      <c r="F72" s="1332"/>
      <c r="G72" s="1332"/>
      <c r="H72" s="1332"/>
      <c r="I72" s="1311"/>
      <c r="J72" s="1332"/>
      <c r="K72" s="1332"/>
      <c r="L72" s="1332"/>
      <c r="M72" s="1332"/>
      <c r="N72" s="1332"/>
      <c r="O72" s="1332"/>
      <c r="P72" s="1332"/>
      <c r="Q72" s="1332"/>
      <c r="R72" s="1332"/>
      <c r="S72" s="1332"/>
      <c r="T72" s="1332"/>
      <c r="U72" s="1332"/>
      <c r="V72" s="1332"/>
      <c r="W72" s="1332"/>
      <c r="X72" s="1332"/>
      <c r="Y72" s="1332"/>
      <c r="Z72" s="1332"/>
      <c r="AA72" s="1332"/>
      <c r="AB72" s="1332"/>
      <c r="AC72" s="1332"/>
      <c r="AD72" s="1332"/>
      <c r="AE72" s="1335"/>
      <c r="AF72" s="1332"/>
      <c r="AG72" s="1332"/>
      <c r="AH72" s="1332"/>
      <c r="AI72" s="1332"/>
      <c r="AJ72" s="1310"/>
      <c r="AK72" s="1332"/>
      <c r="AL72" s="1332"/>
      <c r="AM72" s="1332"/>
      <c r="AN72" s="1332"/>
      <c r="AO72" s="1332"/>
      <c r="AP72" s="1284"/>
      <c r="AQ72" s="1284"/>
      <c r="AR72" s="1284"/>
      <c r="AS72" s="1284"/>
      <c r="AT72" s="1284"/>
      <c r="AU72" s="1284"/>
      <c r="AV72" s="1284"/>
      <c r="AW72" s="1284"/>
      <c r="AX72" s="1284"/>
      <c r="AY72" s="1284"/>
      <c r="AZ72" s="1284"/>
      <c r="BA72" s="1284"/>
      <c r="BB72" s="1284"/>
      <c r="BC72" s="1284"/>
      <c r="BD72" s="1284"/>
      <c r="BE72" s="1284"/>
      <c r="BF72" s="1284"/>
      <c r="BG72" s="1284"/>
      <c r="BH72" s="1284"/>
      <c r="BI72" s="1284"/>
      <c r="BJ72" s="1284"/>
      <c r="BK72" s="1284"/>
      <c r="BL72" s="1284"/>
    </row>
    <row r="73" spans="1:64" s="453" customFormat="1" ht="13.35" customHeight="1" x14ac:dyDescent="0.25">
      <c r="A73" s="1310"/>
      <c r="B73" s="1310"/>
      <c r="C73" s="1310"/>
      <c r="D73" s="1310"/>
      <c r="E73" s="1310"/>
      <c r="F73" s="1310"/>
      <c r="G73" s="1310"/>
      <c r="H73" s="1310"/>
      <c r="I73" s="1310"/>
      <c r="J73" s="1310"/>
      <c r="K73" s="1310"/>
      <c r="L73" s="1310"/>
      <c r="M73" s="1310"/>
      <c r="N73" s="1310"/>
      <c r="O73" s="1310"/>
      <c r="P73" s="1310"/>
      <c r="Q73" s="1310"/>
      <c r="R73" s="1310"/>
      <c r="S73" s="1310"/>
      <c r="T73" s="1310"/>
      <c r="U73" s="1310"/>
      <c r="V73" s="1310"/>
      <c r="W73" s="1310"/>
      <c r="X73" s="1310"/>
      <c r="Y73" s="1310"/>
      <c r="Z73" s="1310"/>
      <c r="AA73" s="1310"/>
      <c r="AB73" s="1310"/>
      <c r="AC73" s="1310"/>
      <c r="AD73" s="1310"/>
      <c r="AE73" s="1310"/>
      <c r="AF73" s="1310"/>
      <c r="AG73" s="1310"/>
      <c r="AH73" s="1310"/>
      <c r="AI73" s="1310"/>
      <c r="AJ73" s="1310"/>
      <c r="AK73" s="1310"/>
      <c r="AL73" s="1310"/>
      <c r="AM73" s="1310"/>
      <c r="AN73" s="1310"/>
      <c r="AO73" s="1310"/>
      <c r="AP73" s="1284"/>
      <c r="AQ73" s="1284"/>
      <c r="AR73" s="1284"/>
      <c r="AS73" s="1284"/>
      <c r="AT73" s="1284"/>
      <c r="AU73" s="1284"/>
      <c r="AV73" s="1284"/>
      <c r="AW73" s="1284"/>
      <c r="AX73" s="1284"/>
      <c r="AY73" s="1284"/>
      <c r="AZ73" s="1284"/>
      <c r="BA73" s="1284"/>
      <c r="BB73" s="1284"/>
      <c r="BC73" s="1284"/>
      <c r="BD73" s="1284"/>
      <c r="BE73" s="1284"/>
      <c r="BF73" s="1284"/>
      <c r="BG73" s="1284"/>
      <c r="BH73" s="1284"/>
      <c r="BI73" s="1284"/>
      <c r="BJ73" s="1284"/>
      <c r="BK73" s="1284"/>
      <c r="BL73" s="1284"/>
    </row>
    <row r="74" spans="1:64" s="453" customFormat="1" ht="13.35" customHeight="1" x14ac:dyDescent="0.25">
      <c r="A74" s="1310"/>
      <c r="B74" s="1310"/>
      <c r="C74" s="1310"/>
      <c r="D74" s="1310"/>
      <c r="E74" s="1310"/>
      <c r="F74" s="1310"/>
      <c r="G74" s="1310"/>
      <c r="H74" s="1310"/>
      <c r="I74" s="1310"/>
      <c r="J74" s="1310"/>
      <c r="K74" s="1310"/>
      <c r="L74" s="1310"/>
      <c r="M74" s="1310"/>
      <c r="N74" s="1310"/>
      <c r="O74" s="1310"/>
      <c r="P74" s="1310"/>
      <c r="Q74" s="1310"/>
      <c r="R74" s="1310"/>
      <c r="S74" s="1310"/>
      <c r="T74" s="1310"/>
      <c r="U74" s="1310"/>
      <c r="V74" s="1310"/>
      <c r="W74" s="1310"/>
      <c r="X74" s="1310"/>
      <c r="Y74" s="1310"/>
      <c r="Z74" s="1310"/>
      <c r="AA74" s="1310"/>
      <c r="AB74" s="1310"/>
      <c r="AC74" s="1310"/>
      <c r="AD74" s="1310"/>
      <c r="AE74" s="1310"/>
      <c r="AF74" s="1310"/>
      <c r="AG74" s="1310"/>
      <c r="AH74" s="1310"/>
      <c r="AI74" s="1310"/>
      <c r="AJ74" s="1310"/>
      <c r="AK74" s="1310"/>
      <c r="AL74" s="1310"/>
      <c r="AM74" s="1310"/>
      <c r="AN74" s="1310"/>
      <c r="AO74" s="1312"/>
      <c r="AP74" s="1307"/>
      <c r="AQ74" s="1307"/>
      <c r="AR74" s="1284"/>
      <c r="AS74" s="1284"/>
      <c r="AT74" s="1284"/>
      <c r="AU74" s="1284"/>
      <c r="AV74" s="1284"/>
      <c r="AW74" s="1284"/>
      <c r="AX74" s="1284"/>
      <c r="AY74" s="1284"/>
      <c r="AZ74" s="1284"/>
      <c r="BA74" s="1284"/>
      <c r="BB74" s="1284"/>
      <c r="BC74" s="1284"/>
      <c r="BD74" s="1284"/>
      <c r="BE74" s="1284"/>
      <c r="BF74" s="1284"/>
      <c r="BG74" s="1284"/>
      <c r="BH74" s="1284"/>
      <c r="BI74" s="1284"/>
      <c r="BJ74" s="1284"/>
      <c r="BK74" s="1284"/>
      <c r="BL74" s="1284"/>
    </row>
    <row r="75" spans="1:64" s="453" customFormat="1" ht="13.35" customHeight="1" x14ac:dyDescent="0.25">
      <c r="A75" s="1310"/>
      <c r="B75" s="1310"/>
      <c r="C75" s="1310"/>
      <c r="D75" s="1310"/>
      <c r="E75" s="1310"/>
      <c r="F75" s="1310"/>
      <c r="G75" s="1310"/>
      <c r="H75" s="1310"/>
      <c r="I75" s="1310"/>
      <c r="J75" s="1310"/>
      <c r="K75" s="1310"/>
      <c r="L75" s="1310"/>
      <c r="M75" s="1310"/>
      <c r="N75" s="1310"/>
      <c r="O75" s="1310"/>
      <c r="P75" s="1310"/>
      <c r="Q75" s="1310"/>
      <c r="R75" s="1310"/>
      <c r="S75" s="1310"/>
      <c r="T75" s="1310"/>
      <c r="U75" s="1310"/>
      <c r="V75" s="1310"/>
      <c r="W75" s="1310"/>
      <c r="X75" s="1310"/>
      <c r="Y75" s="1310"/>
      <c r="Z75" s="1310"/>
      <c r="AA75" s="1310"/>
      <c r="AB75" s="1310"/>
      <c r="AC75" s="1310"/>
      <c r="AD75" s="1310"/>
      <c r="AE75" s="1310"/>
      <c r="AF75" s="1310"/>
      <c r="AG75" s="1310"/>
      <c r="AH75" s="1310"/>
      <c r="AI75" s="1310"/>
      <c r="AJ75" s="1310"/>
      <c r="AK75" s="1310"/>
      <c r="AL75" s="1310"/>
      <c r="AM75" s="1310"/>
      <c r="AN75" s="1310"/>
      <c r="AO75" s="1310"/>
      <c r="AP75" s="1307"/>
      <c r="AQ75" s="1307"/>
      <c r="AR75" s="1284"/>
      <c r="AS75" s="1284"/>
      <c r="AT75" s="1284"/>
      <c r="AU75" s="1284"/>
      <c r="AV75" s="1284"/>
      <c r="AW75" s="1284"/>
      <c r="AX75" s="1284"/>
      <c r="AY75" s="1284"/>
      <c r="AZ75" s="1284"/>
      <c r="BA75" s="1284"/>
      <c r="BB75" s="1284"/>
      <c r="BC75" s="1284"/>
      <c r="BD75" s="1284"/>
      <c r="BE75" s="1284"/>
      <c r="BF75" s="1284"/>
      <c r="BG75" s="1284"/>
      <c r="BH75" s="1284"/>
      <c r="BI75" s="1284"/>
      <c r="BJ75" s="1284"/>
      <c r="BK75" s="1284"/>
      <c r="BL75" s="1284"/>
    </row>
    <row r="76" spans="1:64" s="453" customFormat="1" ht="13.35" customHeight="1" x14ac:dyDescent="0.25">
      <c r="A76" s="1313"/>
      <c r="B76" s="1340"/>
      <c r="C76" s="1340"/>
      <c r="D76" s="1340"/>
      <c r="E76" s="1340"/>
      <c r="F76" s="1340"/>
      <c r="G76" s="1340"/>
      <c r="H76" s="1340"/>
      <c r="I76" s="1340"/>
      <c r="J76" s="1340"/>
      <c r="K76" s="1340"/>
      <c r="L76" s="1340"/>
      <c r="M76" s="1341"/>
      <c r="N76" s="1341"/>
      <c r="O76" s="1342"/>
      <c r="P76" s="1342"/>
      <c r="Q76" s="1342"/>
      <c r="R76" s="1314"/>
      <c r="S76" s="1314"/>
      <c r="T76" s="1314"/>
      <c r="U76" s="1314"/>
      <c r="V76" s="1314"/>
      <c r="W76" s="1314"/>
      <c r="X76" s="1314"/>
      <c r="Y76" s="1314"/>
      <c r="Z76" s="1313"/>
      <c r="AA76" s="1313"/>
      <c r="AB76" s="1313"/>
      <c r="AC76" s="1313"/>
      <c r="AD76" s="1313"/>
      <c r="AE76" s="1313"/>
      <c r="AF76" s="1313"/>
      <c r="AG76" s="1313"/>
      <c r="AH76" s="1313"/>
      <c r="AI76" s="1313"/>
      <c r="AJ76" s="1313"/>
      <c r="AK76" s="1313"/>
      <c r="AL76" s="1313"/>
      <c r="AM76" s="1313"/>
      <c r="AN76" s="1310"/>
      <c r="AO76" s="1310"/>
      <c r="AP76" s="1284"/>
      <c r="AQ76" s="1284"/>
      <c r="AR76" s="1284"/>
      <c r="AS76" s="1284"/>
      <c r="AT76" s="1284"/>
      <c r="AU76" s="1284"/>
      <c r="AV76" s="1284"/>
      <c r="AW76" s="1284"/>
      <c r="AX76" s="1284"/>
      <c r="AY76" s="1284"/>
      <c r="AZ76" s="1284"/>
      <c r="BA76" s="1284"/>
      <c r="BB76" s="1284"/>
      <c r="BC76" s="1284"/>
      <c r="BD76" s="1284"/>
      <c r="BE76" s="1284"/>
      <c r="BF76" s="1284"/>
      <c r="BG76" s="1284"/>
      <c r="BH76" s="1284"/>
      <c r="BI76" s="1284"/>
      <c r="BJ76" s="1284"/>
      <c r="BK76" s="1284"/>
      <c r="BL76" s="1284"/>
    </row>
    <row r="77" spans="1:64" s="453" customFormat="1" ht="13.35" customHeight="1" x14ac:dyDescent="0.25">
      <c r="A77" s="1310"/>
      <c r="B77" s="1310"/>
      <c r="C77" s="1310"/>
      <c r="D77" s="1310"/>
      <c r="E77" s="1310"/>
      <c r="F77" s="1310"/>
      <c r="G77" s="1310"/>
      <c r="H77" s="1310"/>
      <c r="I77" s="1310"/>
      <c r="J77" s="1310"/>
      <c r="K77" s="1310"/>
      <c r="L77" s="1310"/>
      <c r="M77" s="1310"/>
      <c r="N77" s="1310"/>
      <c r="O77" s="1310"/>
      <c r="P77" s="1310"/>
      <c r="Q77" s="1310"/>
      <c r="R77" s="1310"/>
      <c r="S77" s="1310"/>
      <c r="T77" s="1310"/>
      <c r="U77" s="1310"/>
      <c r="V77" s="1310"/>
      <c r="W77" s="1310"/>
      <c r="X77" s="1310"/>
      <c r="Y77" s="1310"/>
      <c r="Z77" s="1310"/>
      <c r="AA77" s="1310"/>
      <c r="AB77" s="1310"/>
      <c r="AC77" s="1310"/>
      <c r="AD77" s="1310"/>
      <c r="AE77" s="1310"/>
      <c r="AF77" s="1310"/>
      <c r="AG77" s="1310"/>
      <c r="AH77" s="1310"/>
      <c r="AI77" s="1310"/>
      <c r="AJ77" s="1310"/>
      <c r="AK77" s="1310"/>
      <c r="AL77" s="1310"/>
      <c r="AM77" s="1310"/>
      <c r="AN77" s="1310"/>
      <c r="AO77" s="1310"/>
      <c r="AP77" s="1284"/>
      <c r="AQ77" s="1284"/>
      <c r="AR77" s="1284"/>
      <c r="AS77" s="1284"/>
      <c r="AT77" s="1284"/>
      <c r="AU77" s="1284"/>
      <c r="AV77" s="1284"/>
      <c r="AW77" s="1284"/>
      <c r="AX77" s="1284"/>
      <c r="AY77" s="1284"/>
      <c r="AZ77" s="1284"/>
      <c r="BA77" s="1284"/>
      <c r="BB77" s="1284"/>
      <c r="BC77" s="1284"/>
      <c r="BD77" s="1284"/>
      <c r="BE77" s="1284"/>
      <c r="BF77" s="1284"/>
      <c r="BG77" s="1284"/>
      <c r="BH77" s="1284"/>
      <c r="BI77" s="1284"/>
      <c r="BJ77" s="1284"/>
      <c r="BK77" s="1284"/>
      <c r="BL77" s="1284"/>
    </row>
    <row r="78" spans="1:64" s="1284" customFormat="1" ht="13.35" customHeight="1" x14ac:dyDescent="0.25">
      <c r="A78" s="1313"/>
      <c r="B78" s="1310"/>
      <c r="C78" s="1310"/>
      <c r="D78" s="1310"/>
      <c r="E78" s="1310"/>
      <c r="F78" s="1310"/>
      <c r="G78" s="1310"/>
      <c r="H78" s="1310"/>
      <c r="I78" s="1310"/>
      <c r="J78" s="1310"/>
      <c r="K78" s="1310"/>
      <c r="L78" s="1310"/>
      <c r="M78" s="1310"/>
      <c r="N78" s="1310"/>
      <c r="O78" s="1310"/>
      <c r="P78" s="1310"/>
      <c r="Q78" s="1310"/>
      <c r="R78" s="1310"/>
      <c r="S78" s="1310"/>
      <c r="T78" s="1310"/>
      <c r="U78" s="1310"/>
      <c r="V78" s="1310"/>
      <c r="W78" s="1310"/>
      <c r="X78" s="1310"/>
      <c r="Y78" s="1310"/>
      <c r="Z78" s="1310"/>
      <c r="AA78" s="1310"/>
      <c r="AB78" s="1310"/>
      <c r="AC78" s="1310"/>
      <c r="AD78" s="1310"/>
      <c r="AE78" s="1310"/>
      <c r="AF78" s="1310"/>
      <c r="AG78" s="1310"/>
      <c r="AH78" s="1310"/>
      <c r="AI78" s="1310"/>
      <c r="AJ78" s="1310"/>
      <c r="AK78" s="1310"/>
      <c r="AL78" s="1310"/>
      <c r="AM78" s="1310"/>
      <c r="AN78" s="1310"/>
      <c r="AO78" s="1310"/>
    </row>
    <row r="79" spans="1:64" s="1284" customFormat="1" ht="13.35" customHeight="1" x14ac:dyDescent="0.25">
      <c r="A79" s="1310"/>
      <c r="B79" s="1310"/>
      <c r="C79" s="1310"/>
      <c r="D79" s="1310"/>
      <c r="E79" s="897"/>
      <c r="F79" s="1310"/>
      <c r="G79" s="1310"/>
      <c r="H79" s="1310"/>
      <c r="I79" s="1310"/>
      <c r="J79" s="1310"/>
      <c r="K79" s="1310"/>
      <c r="L79" s="453"/>
      <c r="M79" s="1334"/>
      <c r="N79" s="1334"/>
      <c r="O79" s="1334"/>
      <c r="P79" s="1334"/>
      <c r="Q79" s="1334"/>
      <c r="R79" s="1334"/>
      <c r="S79" s="1334"/>
      <c r="T79" s="1334"/>
      <c r="U79" s="1334"/>
      <c r="V79" s="1334"/>
      <c r="W79" s="1334"/>
      <c r="X79" s="1334"/>
      <c r="Y79" s="1334"/>
      <c r="Z79" s="1334"/>
      <c r="AA79" s="1334"/>
      <c r="AB79" s="1334"/>
      <c r="AC79" s="1334"/>
      <c r="AD79" s="1334"/>
      <c r="AE79" s="1334"/>
      <c r="AF79" s="1334"/>
      <c r="AG79" s="1334"/>
      <c r="AH79" s="1334"/>
      <c r="AI79" s="1334"/>
      <c r="AJ79" s="1334"/>
      <c r="AK79" s="1334"/>
      <c r="AL79" s="1334"/>
      <c r="AM79" s="1334"/>
      <c r="AN79" s="1334"/>
      <c r="AO79" s="1334"/>
    </row>
    <row r="80" spans="1:64" s="1284" customFormat="1" ht="13.35" customHeight="1" x14ac:dyDescent="0.25">
      <c r="A80" s="1310"/>
      <c r="B80" s="1310"/>
      <c r="C80" s="1310"/>
      <c r="D80" s="1310"/>
      <c r="E80" s="1315"/>
      <c r="F80" s="1310"/>
      <c r="G80" s="1310"/>
      <c r="H80" s="1310"/>
      <c r="I80" s="1310"/>
      <c r="J80" s="1310"/>
      <c r="K80" s="1343"/>
      <c r="L80" s="1343"/>
      <c r="M80" s="1343"/>
      <c r="N80" s="1343"/>
      <c r="O80" s="1343"/>
      <c r="P80" s="1343"/>
      <c r="Q80" s="1343"/>
      <c r="R80" s="1343"/>
      <c r="S80" s="1343"/>
      <c r="T80" s="1343"/>
      <c r="U80" s="1343"/>
      <c r="V80" s="1343"/>
      <c r="W80" s="1343"/>
      <c r="X80" s="1343"/>
      <c r="Y80" s="1343"/>
      <c r="Z80" s="1343"/>
      <c r="AA80" s="1343"/>
      <c r="AB80" s="1343"/>
      <c r="AC80" s="1343"/>
      <c r="AD80" s="1343"/>
      <c r="AE80" s="1343"/>
      <c r="AF80" s="1343"/>
      <c r="AG80" s="1343"/>
      <c r="AH80" s="1343"/>
      <c r="AI80" s="1343"/>
      <c r="AJ80" s="1343"/>
      <c r="AK80" s="1343"/>
      <c r="AL80" s="1343"/>
      <c r="AM80" s="1343"/>
      <c r="AN80" s="1343"/>
      <c r="AO80" s="1343"/>
    </row>
    <row r="81" spans="1:41" s="1284" customFormat="1" ht="13.35" customHeight="1" x14ac:dyDescent="0.25">
      <c r="A81" s="1310"/>
      <c r="B81" s="1310"/>
      <c r="C81" s="1310"/>
      <c r="D81" s="1310"/>
      <c r="E81" s="1315"/>
      <c r="F81" s="1310"/>
      <c r="G81" s="1310"/>
      <c r="H81" s="1310"/>
      <c r="I81" s="1310"/>
      <c r="J81" s="1310"/>
      <c r="K81" s="1334"/>
      <c r="L81" s="1334"/>
      <c r="M81" s="1334"/>
      <c r="N81" s="1334"/>
      <c r="O81" s="1334"/>
      <c r="P81" s="1334"/>
      <c r="Q81" s="1334"/>
      <c r="R81" s="1334"/>
      <c r="S81" s="1334"/>
      <c r="T81" s="1334"/>
      <c r="U81" s="1334"/>
      <c r="V81" s="1334"/>
      <c r="W81" s="1334"/>
      <c r="X81" s="1334"/>
      <c r="Y81" s="1334"/>
      <c r="Z81" s="1334"/>
      <c r="AA81" s="1334"/>
      <c r="AB81" s="1334"/>
      <c r="AC81" s="1334"/>
      <c r="AD81" s="1334"/>
      <c r="AE81" s="1334"/>
      <c r="AF81" s="1334"/>
      <c r="AG81" s="1334"/>
      <c r="AH81" s="1334"/>
      <c r="AI81" s="1334"/>
      <c r="AJ81" s="1334"/>
      <c r="AK81" s="1334"/>
      <c r="AL81" s="1334"/>
      <c r="AM81" s="1334"/>
      <c r="AN81" s="1334"/>
      <c r="AO81" s="1334"/>
    </row>
    <row r="82" spans="1:41" s="1284" customFormat="1" ht="13.35" customHeight="1" x14ac:dyDescent="0.25">
      <c r="A82" s="1310"/>
      <c r="B82" s="1310"/>
      <c r="C82" s="1310"/>
      <c r="D82" s="1310"/>
      <c r="E82" s="1313"/>
      <c r="F82" s="1310"/>
      <c r="G82" s="1310"/>
      <c r="H82" s="1310"/>
      <c r="I82" s="1310"/>
      <c r="J82" s="1310"/>
      <c r="K82" s="1310"/>
      <c r="L82" s="1310"/>
      <c r="M82" s="1310"/>
      <c r="N82" s="1310"/>
      <c r="O82" s="1310"/>
      <c r="P82" s="1310"/>
      <c r="Q82" s="1310"/>
      <c r="R82" s="1310"/>
      <c r="S82" s="453"/>
      <c r="T82" s="453"/>
      <c r="U82" s="453"/>
      <c r="V82" s="453"/>
      <c r="W82" s="1334"/>
      <c r="X82" s="1334"/>
      <c r="Y82" s="1334"/>
      <c r="Z82" s="1334"/>
      <c r="AA82" s="1334"/>
      <c r="AB82" s="1334"/>
      <c r="AC82" s="1334"/>
      <c r="AD82" s="1334"/>
      <c r="AE82" s="1334"/>
      <c r="AF82" s="1334"/>
      <c r="AG82" s="1334"/>
      <c r="AH82" s="1334"/>
      <c r="AI82" s="1334"/>
      <c r="AJ82" s="1334"/>
      <c r="AK82" s="1334"/>
      <c r="AL82" s="1334"/>
      <c r="AM82" s="1334"/>
      <c r="AN82" s="1334"/>
      <c r="AO82" s="1334"/>
    </row>
    <row r="83" spans="1:41" s="1284" customFormat="1" ht="13.35" customHeight="1" x14ac:dyDescent="0.25">
      <c r="A83" s="1310"/>
      <c r="B83" s="1310"/>
      <c r="C83" s="1310"/>
      <c r="D83" s="1310"/>
      <c r="E83" s="1310"/>
      <c r="F83" s="1310"/>
      <c r="G83" s="1310"/>
      <c r="H83" s="1310"/>
      <c r="I83" s="1310"/>
      <c r="J83" s="1310"/>
      <c r="K83" s="1310"/>
      <c r="L83" s="1310"/>
      <c r="M83" s="1310"/>
      <c r="N83" s="1310"/>
      <c r="O83" s="1310"/>
      <c r="P83" s="1310"/>
      <c r="Q83" s="1310"/>
      <c r="R83" s="1310"/>
      <c r="S83" s="453"/>
      <c r="T83" s="453"/>
      <c r="U83" s="453"/>
      <c r="V83" s="453"/>
      <c r="W83" s="1334"/>
      <c r="X83" s="1334"/>
      <c r="Y83" s="1334"/>
      <c r="Z83" s="1334"/>
      <c r="AA83" s="1334"/>
      <c r="AB83" s="1334"/>
      <c r="AC83" s="1334"/>
      <c r="AD83" s="1334"/>
      <c r="AE83" s="1334"/>
      <c r="AF83" s="1334"/>
      <c r="AG83" s="1334"/>
      <c r="AH83" s="1334"/>
      <c r="AI83" s="1334"/>
      <c r="AJ83" s="1334"/>
      <c r="AK83" s="1334"/>
      <c r="AL83" s="1334"/>
      <c r="AM83" s="1334"/>
      <c r="AN83" s="1334"/>
      <c r="AO83" s="1334"/>
    </row>
    <row r="84" spans="1:41" s="1284" customFormat="1" ht="13.35" customHeight="1" x14ac:dyDescent="0.25">
      <c r="A84" s="1313"/>
      <c r="B84" s="1313"/>
      <c r="C84" s="1313"/>
      <c r="D84" s="1313"/>
      <c r="E84" s="1313"/>
      <c r="F84" s="1313"/>
      <c r="G84" s="1313"/>
      <c r="H84" s="1313"/>
      <c r="I84" s="1313"/>
      <c r="J84" s="1313"/>
      <c r="K84" s="1313"/>
      <c r="L84" s="1313"/>
      <c r="M84" s="1313"/>
      <c r="N84" s="1313"/>
      <c r="O84" s="1313"/>
      <c r="P84" s="1313"/>
      <c r="Q84" s="1313"/>
      <c r="R84" s="1313"/>
      <c r="S84" s="1313"/>
      <c r="T84" s="1313"/>
      <c r="U84" s="1313"/>
      <c r="V84" s="1313"/>
      <c r="W84" s="1313"/>
      <c r="X84" s="1313"/>
      <c r="Y84" s="1313"/>
      <c r="Z84" s="1313"/>
      <c r="AA84" s="1313"/>
      <c r="AB84" s="1313"/>
      <c r="AC84" s="1313"/>
      <c r="AD84" s="1313"/>
      <c r="AE84" s="1313"/>
      <c r="AF84" s="1313"/>
      <c r="AG84" s="1313"/>
      <c r="AH84" s="1313"/>
      <c r="AI84" s="1313"/>
      <c r="AJ84" s="1313"/>
      <c r="AK84" s="1313"/>
      <c r="AL84" s="1313"/>
      <c r="AM84" s="1313"/>
      <c r="AN84" s="1313"/>
      <c r="AO84" s="1313"/>
    </row>
    <row r="85" spans="1:41" s="1284" customFormat="1" ht="13.35" customHeight="1" x14ac:dyDescent="0.25">
      <c r="A85" s="1313"/>
      <c r="B85" s="1310"/>
      <c r="C85" s="1310"/>
      <c r="D85" s="1310"/>
      <c r="E85" s="1310"/>
      <c r="F85" s="1310"/>
      <c r="G85" s="1310"/>
      <c r="H85" s="1310"/>
      <c r="I85" s="1310"/>
      <c r="J85" s="1310"/>
      <c r="K85" s="1310"/>
      <c r="L85" s="1310"/>
      <c r="M85" s="1310"/>
      <c r="N85" s="1310"/>
      <c r="O85" s="1310"/>
      <c r="P85" s="1310"/>
      <c r="Q85" s="1310"/>
      <c r="R85" s="1310"/>
      <c r="S85" s="1310"/>
      <c r="T85" s="1310"/>
      <c r="U85" s="1310"/>
      <c r="V85" s="1310"/>
      <c r="W85" s="1310"/>
      <c r="X85" s="1310"/>
      <c r="Y85" s="1310"/>
      <c r="Z85" s="1310"/>
      <c r="AA85" s="1310"/>
      <c r="AB85" s="1310"/>
      <c r="AC85" s="1310"/>
      <c r="AD85" s="1310"/>
      <c r="AE85" s="1310"/>
      <c r="AF85" s="1310"/>
      <c r="AG85" s="1310"/>
      <c r="AH85" s="1310"/>
      <c r="AI85" s="1310"/>
      <c r="AJ85" s="1310"/>
      <c r="AK85" s="1310"/>
      <c r="AL85" s="1310"/>
      <c r="AM85" s="1310"/>
      <c r="AN85" s="1310"/>
      <c r="AO85" s="1310"/>
    </row>
    <row r="86" spans="1:41" s="1284" customFormat="1" ht="13.35" customHeight="1" x14ac:dyDescent="0.25">
      <c r="A86" s="1310"/>
      <c r="B86" s="1310"/>
      <c r="C86" s="1310"/>
      <c r="D86" s="1310"/>
      <c r="E86" s="1313"/>
      <c r="F86" s="1310"/>
      <c r="G86" s="1310"/>
      <c r="H86" s="1310"/>
      <c r="I86" s="1310"/>
      <c r="J86" s="1334"/>
      <c r="K86" s="1334"/>
      <c r="L86" s="1334"/>
      <c r="M86" s="1334"/>
      <c r="N86" s="1334"/>
      <c r="O86" s="1334"/>
      <c r="P86" s="1334"/>
      <c r="Q86" s="1334"/>
      <c r="R86" s="1334"/>
      <c r="S86" s="1334"/>
      <c r="T86" s="1334"/>
      <c r="U86" s="1334"/>
      <c r="V86" s="1334"/>
      <c r="W86" s="1334"/>
      <c r="X86" s="1334"/>
      <c r="Y86" s="1334"/>
      <c r="Z86" s="1334"/>
      <c r="AA86" s="1334"/>
      <c r="AB86" s="1334"/>
      <c r="AC86" s="1334"/>
      <c r="AD86" s="1334"/>
      <c r="AE86" s="1334"/>
      <c r="AF86" s="1334"/>
      <c r="AG86" s="1334"/>
      <c r="AH86" s="1334"/>
      <c r="AI86" s="1334"/>
      <c r="AJ86" s="1334"/>
      <c r="AK86" s="1334"/>
      <c r="AL86" s="1334"/>
      <c r="AM86" s="1334"/>
      <c r="AN86" s="1334"/>
      <c r="AO86" s="1316"/>
    </row>
    <row r="87" spans="1:41" s="1284" customFormat="1" ht="13.35" customHeight="1" x14ac:dyDescent="0.25">
      <c r="A87" s="1310"/>
      <c r="B87" s="1310"/>
      <c r="C87" s="1310"/>
      <c r="D87" s="1310"/>
      <c r="E87" s="1310"/>
      <c r="F87" s="1310"/>
      <c r="G87" s="1310"/>
      <c r="H87" s="1310"/>
      <c r="I87" s="1310"/>
      <c r="J87" s="1334"/>
      <c r="K87" s="1334"/>
      <c r="L87" s="1334"/>
      <c r="M87" s="1334"/>
      <c r="N87" s="1334"/>
      <c r="O87" s="1334"/>
      <c r="P87" s="1334"/>
      <c r="Q87" s="1334"/>
      <c r="R87" s="1334"/>
      <c r="S87" s="1334"/>
      <c r="T87" s="1334"/>
      <c r="U87" s="1334"/>
      <c r="V87" s="1334"/>
      <c r="W87" s="1334"/>
      <c r="X87" s="1334"/>
      <c r="Y87" s="1334"/>
      <c r="Z87" s="1334"/>
      <c r="AA87" s="1334"/>
      <c r="AB87" s="1334"/>
      <c r="AC87" s="1334"/>
      <c r="AD87" s="1334"/>
      <c r="AE87" s="1334"/>
      <c r="AF87" s="1334"/>
      <c r="AG87" s="1334"/>
      <c r="AH87" s="1334"/>
      <c r="AI87" s="1334"/>
      <c r="AJ87" s="1334"/>
      <c r="AK87" s="1334"/>
      <c r="AL87" s="1334"/>
      <c r="AM87" s="1334"/>
      <c r="AN87" s="1334"/>
      <c r="AO87" s="1334"/>
    </row>
    <row r="88" spans="1:41" s="1284" customFormat="1" ht="13.35" customHeight="1" x14ac:dyDescent="0.25">
      <c r="A88" s="1310"/>
      <c r="B88" s="1310"/>
      <c r="C88" s="1310"/>
      <c r="D88" s="1310"/>
      <c r="E88" s="1310"/>
      <c r="F88" s="1310"/>
      <c r="G88" s="1310"/>
      <c r="H88" s="1310"/>
      <c r="I88" s="1310"/>
      <c r="J88" s="1310"/>
      <c r="K88" s="1310"/>
      <c r="L88" s="1310"/>
      <c r="M88" s="1310"/>
      <c r="N88" s="1310"/>
      <c r="O88" s="1310"/>
      <c r="P88" s="1310"/>
      <c r="Q88" s="1310"/>
      <c r="R88" s="1310"/>
      <c r="S88" s="1310"/>
      <c r="T88" s="1310"/>
      <c r="U88" s="1310"/>
      <c r="V88" s="1310"/>
      <c r="W88" s="1310"/>
      <c r="X88" s="1310"/>
      <c r="Y88" s="1310"/>
      <c r="Z88" s="1310"/>
      <c r="AA88" s="1310"/>
      <c r="AB88" s="1310"/>
      <c r="AC88" s="1310"/>
      <c r="AD88" s="1310"/>
      <c r="AE88" s="1310"/>
      <c r="AF88" s="1310"/>
      <c r="AG88" s="1310"/>
      <c r="AH88" s="1310"/>
      <c r="AI88" s="1310"/>
      <c r="AJ88" s="1310"/>
      <c r="AK88" s="1310"/>
      <c r="AL88" s="1310"/>
      <c r="AM88" s="1310"/>
      <c r="AN88" s="1310"/>
      <c r="AO88" s="1310"/>
    </row>
    <row r="89" spans="1:41" s="1284" customFormat="1" ht="13.35" customHeight="1" x14ac:dyDescent="0.25">
      <c r="A89" s="1313"/>
      <c r="B89" s="1310"/>
      <c r="C89" s="1310"/>
      <c r="D89" s="1310"/>
      <c r="E89" s="1310"/>
      <c r="F89" s="1310"/>
      <c r="G89" s="1310"/>
      <c r="H89" s="1310"/>
      <c r="I89" s="1310"/>
      <c r="J89" s="1310"/>
      <c r="K89" s="1310"/>
      <c r="L89" s="1310"/>
      <c r="M89" s="1310"/>
      <c r="N89" s="1310"/>
      <c r="O89" s="1310"/>
      <c r="P89" s="1310"/>
      <c r="Q89" s="1310"/>
      <c r="R89" s="1310"/>
      <c r="S89" s="1310"/>
      <c r="T89" s="1310"/>
      <c r="U89" s="1310"/>
      <c r="V89" s="1310"/>
      <c r="W89" s="1310"/>
      <c r="X89" s="1310"/>
      <c r="Y89" s="1310"/>
      <c r="Z89" s="1310"/>
      <c r="AA89" s="1310"/>
      <c r="AB89" s="1310"/>
      <c r="AC89" s="1310"/>
      <c r="AD89" s="1310"/>
      <c r="AE89" s="1310"/>
      <c r="AF89" s="1310"/>
      <c r="AG89" s="1310"/>
      <c r="AH89" s="1310"/>
      <c r="AI89" s="1310"/>
      <c r="AJ89" s="1310"/>
      <c r="AK89" s="1310"/>
      <c r="AL89" s="1310"/>
      <c r="AM89" s="1310"/>
      <c r="AN89" s="1310"/>
      <c r="AO89" s="1310"/>
    </row>
    <row r="90" spans="1:41" s="1284" customFormat="1" ht="13.35" customHeight="1" x14ac:dyDescent="0.25">
      <c r="A90" s="1313"/>
      <c r="B90" s="1310"/>
      <c r="C90" s="1310"/>
      <c r="D90" s="1310"/>
      <c r="E90" s="1313"/>
      <c r="F90" s="1310"/>
      <c r="G90" s="1310"/>
      <c r="H90" s="1310"/>
      <c r="I90" s="1310"/>
      <c r="J90" s="1310"/>
      <c r="K90" s="1310"/>
      <c r="L90" s="1310"/>
      <c r="M90" s="969"/>
      <c r="N90" s="1334"/>
      <c r="O90" s="1334"/>
      <c r="P90" s="1334"/>
      <c r="Q90" s="1334"/>
      <c r="R90" s="1334"/>
      <c r="S90" s="1334"/>
      <c r="T90" s="1334"/>
      <c r="U90" s="1334"/>
      <c r="V90" s="1334"/>
      <c r="W90" s="1334"/>
      <c r="X90" s="1334"/>
      <c r="Y90" s="1334"/>
      <c r="Z90" s="1334"/>
      <c r="AA90" s="1334"/>
      <c r="AB90" s="1334"/>
      <c r="AC90" s="1334"/>
      <c r="AD90" s="1334"/>
      <c r="AE90" s="1334"/>
      <c r="AF90" s="1334"/>
      <c r="AG90" s="1334"/>
      <c r="AH90" s="1334"/>
      <c r="AI90" s="1334"/>
      <c r="AJ90" s="1334"/>
      <c r="AK90" s="1334"/>
      <c r="AL90" s="1334"/>
      <c r="AM90" s="1334"/>
      <c r="AN90" s="1334"/>
      <c r="AO90" s="1316"/>
    </row>
    <row r="91" spans="1:41" s="1284" customFormat="1" ht="13.35" customHeight="1" x14ac:dyDescent="0.25">
      <c r="A91" s="453"/>
      <c r="B91" s="453"/>
      <c r="C91" s="453"/>
      <c r="D91" s="1310"/>
      <c r="E91" s="1313"/>
      <c r="F91" s="1310"/>
      <c r="G91" s="969"/>
      <c r="H91" s="1334"/>
      <c r="I91" s="1334"/>
      <c r="J91" s="1334"/>
      <c r="K91" s="1334"/>
      <c r="L91" s="1334"/>
      <c r="M91" s="1334"/>
      <c r="N91" s="1334"/>
      <c r="O91" s="1334"/>
      <c r="P91" s="1334"/>
      <c r="Q91" s="1334"/>
      <c r="R91" s="1334"/>
      <c r="S91" s="1334"/>
      <c r="T91" s="1334"/>
      <c r="U91" s="1334"/>
      <c r="V91" s="1334"/>
      <c r="W91" s="1334"/>
      <c r="X91" s="1334"/>
      <c r="Y91" s="1334"/>
      <c r="Z91" s="1334"/>
      <c r="AA91" s="1334"/>
      <c r="AB91" s="1334"/>
      <c r="AC91" s="1334"/>
      <c r="AD91" s="1334"/>
      <c r="AE91" s="1334"/>
      <c r="AF91" s="1334"/>
      <c r="AG91" s="1334"/>
      <c r="AH91" s="1334"/>
      <c r="AI91" s="1334"/>
      <c r="AJ91" s="1334"/>
      <c r="AK91" s="1334"/>
      <c r="AL91" s="1334"/>
      <c r="AM91" s="1334"/>
      <c r="AN91" s="1334"/>
      <c r="AO91" s="1334"/>
    </row>
    <row r="92" spans="1:41" s="1284" customFormat="1" ht="13.35" customHeight="1" x14ac:dyDescent="0.25">
      <c r="A92" s="1310"/>
      <c r="B92" s="1310"/>
      <c r="C92" s="1310"/>
      <c r="D92" s="1310"/>
      <c r="E92" s="1310"/>
      <c r="F92" s="1310"/>
      <c r="G92" s="969"/>
      <c r="H92" s="1334"/>
      <c r="I92" s="1334"/>
      <c r="J92" s="1334"/>
      <c r="K92" s="1334"/>
      <c r="L92" s="1334"/>
      <c r="M92" s="1334"/>
      <c r="N92" s="1334"/>
      <c r="O92" s="1334"/>
      <c r="P92" s="1334"/>
      <c r="Q92" s="1334"/>
      <c r="R92" s="1334"/>
      <c r="S92" s="1334"/>
      <c r="T92" s="1334"/>
      <c r="U92" s="1334"/>
      <c r="V92" s="1334"/>
      <c r="W92" s="1334"/>
      <c r="X92" s="1334"/>
      <c r="Y92" s="1334"/>
      <c r="Z92" s="1334"/>
      <c r="AA92" s="1334"/>
      <c r="AB92" s="1334"/>
      <c r="AC92" s="1334"/>
      <c r="AD92" s="1334"/>
      <c r="AE92" s="1334"/>
      <c r="AF92" s="1334"/>
      <c r="AG92" s="1334"/>
      <c r="AH92" s="1334"/>
      <c r="AI92" s="1334"/>
      <c r="AJ92" s="1334"/>
      <c r="AK92" s="1334"/>
      <c r="AL92" s="1334"/>
      <c r="AM92" s="1334"/>
      <c r="AN92" s="1334"/>
      <c r="AO92" s="1334"/>
    </row>
    <row r="93" spans="1:41" s="1284" customFormat="1" ht="13.35" customHeight="1" x14ac:dyDescent="0.25">
      <c r="A93" s="1310"/>
      <c r="B93" s="1310"/>
      <c r="C93" s="1310"/>
      <c r="D93" s="1310"/>
      <c r="E93" s="1310"/>
      <c r="F93" s="1310"/>
      <c r="G93" s="1310"/>
      <c r="H93" s="1310"/>
      <c r="I93" s="1310"/>
      <c r="J93" s="1310"/>
      <c r="K93" s="1310"/>
      <c r="L93" s="1310"/>
      <c r="M93" s="1310"/>
      <c r="N93" s="1310"/>
      <c r="O93" s="1310"/>
      <c r="P93" s="1310"/>
      <c r="Q93" s="1310"/>
      <c r="R93" s="1310"/>
      <c r="S93" s="1310"/>
      <c r="T93" s="1310"/>
      <c r="U93" s="1310"/>
      <c r="V93" s="1310"/>
      <c r="W93" s="1310"/>
      <c r="X93" s="1310"/>
      <c r="Y93" s="1310"/>
      <c r="Z93" s="1310"/>
      <c r="AA93" s="1310"/>
      <c r="AB93" s="1310"/>
      <c r="AC93" s="1310"/>
      <c r="AD93" s="1310"/>
      <c r="AE93" s="1310"/>
      <c r="AF93" s="1310"/>
      <c r="AG93" s="1310"/>
      <c r="AH93" s="1310"/>
      <c r="AI93" s="1310"/>
      <c r="AJ93" s="1310"/>
      <c r="AK93" s="1310"/>
      <c r="AL93" s="1310"/>
      <c r="AM93" s="1310"/>
      <c r="AN93" s="1310"/>
      <c r="AO93" s="1310"/>
    </row>
    <row r="94" spans="1:41" s="1284" customFormat="1" ht="13.2" customHeight="1" x14ac:dyDescent="0.25">
      <c r="A94" s="1313"/>
      <c r="B94" s="1310"/>
      <c r="C94" s="1310"/>
      <c r="D94" s="1310"/>
      <c r="E94" s="1310"/>
      <c r="F94" s="1310"/>
      <c r="G94" s="1310"/>
      <c r="H94" s="1310"/>
      <c r="I94" s="1310"/>
      <c r="J94" s="1310"/>
      <c r="K94" s="1310"/>
      <c r="L94" s="1310"/>
      <c r="M94" s="1310"/>
      <c r="N94" s="1310"/>
      <c r="O94" s="1310"/>
      <c r="P94" s="1310"/>
      <c r="Q94" s="1310"/>
      <c r="R94" s="1310"/>
      <c r="S94" s="1310"/>
      <c r="T94" s="1310"/>
      <c r="U94" s="1310"/>
      <c r="V94" s="1310"/>
      <c r="W94" s="1310"/>
      <c r="X94" s="1310"/>
      <c r="Y94" s="1310"/>
      <c r="Z94" s="1310"/>
      <c r="AA94" s="1310"/>
      <c r="AB94" s="1310"/>
      <c r="AC94" s="1310"/>
      <c r="AD94" s="1310"/>
      <c r="AE94" s="1310"/>
      <c r="AF94" s="1310"/>
      <c r="AG94" s="1310"/>
      <c r="AH94" s="1310"/>
      <c r="AI94" s="1310"/>
      <c r="AJ94" s="1310"/>
      <c r="AK94" s="1310"/>
      <c r="AL94" s="1310"/>
      <c r="AM94" s="1310"/>
      <c r="AN94" s="1310"/>
      <c r="AO94" s="1310"/>
    </row>
    <row r="95" spans="1:41" s="1284" customFormat="1" ht="13.2" customHeight="1" x14ac:dyDescent="0.25">
      <c r="A95" s="1317"/>
      <c r="B95" s="1310"/>
      <c r="C95" s="1310"/>
      <c r="D95" s="1310"/>
      <c r="E95" s="1310"/>
      <c r="F95" s="1310"/>
      <c r="G95" s="1310"/>
      <c r="H95" s="1310"/>
      <c r="I95" s="1310"/>
      <c r="J95" s="1310"/>
      <c r="K95" s="1310"/>
      <c r="L95" s="1310"/>
      <c r="M95" s="1310"/>
      <c r="N95" s="1310"/>
      <c r="O95" s="1310"/>
      <c r="P95" s="1310"/>
      <c r="Q95" s="1310"/>
      <c r="R95" s="1310"/>
      <c r="S95" s="1310"/>
      <c r="T95" s="1310"/>
      <c r="U95" s="1310"/>
      <c r="V95" s="1310"/>
      <c r="W95" s="1310"/>
      <c r="X95" s="1310"/>
      <c r="Y95" s="1310"/>
      <c r="Z95" s="1310"/>
      <c r="AA95" s="1310"/>
      <c r="AB95" s="1310"/>
      <c r="AC95" s="1310"/>
      <c r="AD95" s="1310"/>
      <c r="AE95" s="1310"/>
      <c r="AF95" s="1310"/>
      <c r="AG95" s="1310"/>
      <c r="AH95" s="1310"/>
      <c r="AI95" s="1310"/>
      <c r="AJ95" s="1310"/>
      <c r="AK95" s="1310"/>
      <c r="AL95" s="1310"/>
      <c r="AM95" s="1310"/>
      <c r="AN95" s="1310"/>
      <c r="AO95" s="1310"/>
    </row>
    <row r="96" spans="1:41" s="1284" customFormat="1" ht="13.2" customHeight="1" x14ac:dyDescent="0.25">
      <c r="A96" s="1317"/>
      <c r="B96" s="1310"/>
      <c r="C96" s="1310"/>
      <c r="D96" s="1310"/>
      <c r="E96" s="1310"/>
      <c r="F96" s="1310"/>
      <c r="G96" s="1310"/>
      <c r="H96" s="1310"/>
      <c r="I96" s="1310"/>
      <c r="J96" s="1310"/>
      <c r="K96" s="1310"/>
      <c r="L96" s="1310"/>
      <c r="M96" s="1310"/>
      <c r="N96" s="1310"/>
      <c r="O96" s="1310"/>
      <c r="P96" s="1310"/>
      <c r="Q96" s="1310"/>
      <c r="R96" s="1310"/>
      <c r="S96" s="1310"/>
      <c r="T96" s="1310"/>
      <c r="U96" s="1310"/>
      <c r="V96" s="1310"/>
      <c r="W96" s="1310"/>
      <c r="X96" s="1310"/>
      <c r="Y96" s="1310"/>
      <c r="Z96" s="453"/>
      <c r="AA96" s="1344"/>
      <c r="AB96" s="1344"/>
      <c r="AC96" s="1344"/>
      <c r="AD96" s="1344"/>
      <c r="AE96" s="1344"/>
      <c r="AF96" s="1344"/>
      <c r="AG96" s="1344"/>
      <c r="AH96" s="1344"/>
      <c r="AI96" s="1344"/>
      <c r="AJ96" s="1344"/>
      <c r="AK96" s="1344"/>
      <c r="AL96" s="1344"/>
      <c r="AM96" s="1344"/>
      <c r="AN96" s="1344"/>
      <c r="AO96" s="1344"/>
    </row>
    <row r="97" spans="1:43" s="1284" customFormat="1" ht="13.2" customHeight="1" x14ac:dyDescent="0.25">
      <c r="A97" s="1310"/>
      <c r="B97" s="1310"/>
      <c r="C97" s="1310"/>
      <c r="D97" s="1310"/>
      <c r="E97" s="1310"/>
      <c r="F97" s="1310"/>
      <c r="G97" s="1310"/>
      <c r="H97" s="1310"/>
      <c r="I97" s="1310"/>
      <c r="J97" s="1310"/>
      <c r="K97" s="1310"/>
      <c r="L97" s="1310"/>
      <c r="M97" s="1310"/>
      <c r="N97" s="1310"/>
      <c r="O97" s="1310"/>
      <c r="P97" s="1310"/>
      <c r="Q97" s="1310"/>
      <c r="R97" s="1310"/>
      <c r="S97" s="1310"/>
      <c r="T97" s="1310"/>
      <c r="U97" s="1310"/>
      <c r="V97" s="1310"/>
      <c r="W97" s="1310"/>
      <c r="X97" s="1310"/>
      <c r="Y97" s="1310"/>
      <c r="Z97" s="1310"/>
      <c r="AA97" s="1310"/>
      <c r="AB97" s="1310"/>
      <c r="AC97" s="1310"/>
      <c r="AD97" s="1310"/>
      <c r="AE97" s="1310"/>
      <c r="AF97" s="1310"/>
      <c r="AG97" s="1310"/>
      <c r="AH97" s="1310"/>
      <c r="AI97" s="1310"/>
      <c r="AJ97" s="1310"/>
      <c r="AK97" s="1310"/>
      <c r="AL97" s="1310"/>
      <c r="AM97" s="1310"/>
      <c r="AN97" s="1310"/>
      <c r="AO97" s="1310"/>
    </row>
    <row r="98" spans="1:43" s="1284" customFormat="1" ht="13.2" customHeight="1" x14ac:dyDescent="0.25">
      <c r="A98" s="1313"/>
      <c r="B98" s="1310"/>
      <c r="C98" s="1310"/>
      <c r="D98" s="1310"/>
      <c r="E98" s="1310"/>
      <c r="F98" s="1310"/>
      <c r="G98" s="1310"/>
      <c r="H98" s="1310"/>
      <c r="I98" s="1310"/>
      <c r="J98" s="1310"/>
      <c r="K98" s="1310"/>
      <c r="L98" s="1310"/>
      <c r="M98" s="1310"/>
      <c r="N98" s="1310"/>
      <c r="O98" s="1310"/>
      <c r="P98" s="1310"/>
      <c r="Q98" s="1310"/>
      <c r="R98" s="1310"/>
      <c r="S98" s="1310"/>
      <c r="T98" s="1310"/>
      <c r="U98" s="1310"/>
      <c r="V98" s="1310"/>
      <c r="W98" s="1310"/>
      <c r="X98" s="1310"/>
      <c r="Y98" s="1310"/>
      <c r="Z98" s="1310"/>
      <c r="AA98" s="1310"/>
      <c r="AB98" s="1310"/>
      <c r="AC98" s="1310"/>
      <c r="AD98" s="1310"/>
      <c r="AE98" s="1310"/>
      <c r="AF98" s="1310"/>
      <c r="AG98" s="1310"/>
      <c r="AH98" s="1310"/>
      <c r="AI98" s="1310"/>
      <c r="AJ98" s="1310"/>
      <c r="AK98" s="1310"/>
      <c r="AL98" s="1310"/>
      <c r="AM98" s="1310"/>
      <c r="AN98" s="1310"/>
      <c r="AO98" s="1310"/>
    </row>
    <row r="99" spans="1:43" s="1284" customFormat="1" ht="13.2" customHeight="1" x14ac:dyDescent="0.25">
      <c r="A99" s="1334"/>
      <c r="B99" s="1334"/>
      <c r="C99" s="1334"/>
      <c r="D99" s="1334"/>
      <c r="E99" s="1334"/>
      <c r="F99" s="1334"/>
      <c r="G99" s="1334"/>
      <c r="H99" s="1334"/>
      <c r="I99" s="1334"/>
      <c r="J99" s="1334"/>
      <c r="K99" s="1334"/>
      <c r="L99" s="1334"/>
      <c r="M99" s="1334"/>
      <c r="N99" s="1334"/>
      <c r="O99" s="1334"/>
      <c r="P99" s="1334"/>
      <c r="Q99" s="1334"/>
      <c r="R99" s="1334"/>
      <c r="S99" s="1334"/>
      <c r="T99" s="1334"/>
      <c r="U99" s="1334"/>
      <c r="V99" s="1334"/>
      <c r="W99" s="1334"/>
      <c r="X99" s="1334"/>
      <c r="Y99" s="1334"/>
      <c r="Z99" s="1334"/>
      <c r="AA99" s="1334"/>
      <c r="AB99" s="1334"/>
      <c r="AC99" s="1334"/>
      <c r="AD99" s="1334"/>
      <c r="AE99" s="1334"/>
      <c r="AF99" s="1334"/>
      <c r="AG99" s="1334"/>
      <c r="AH99" s="1334"/>
      <c r="AI99" s="1334"/>
      <c r="AJ99" s="1334"/>
      <c r="AK99" s="1334"/>
      <c r="AL99" s="1334"/>
      <c r="AM99" s="1334"/>
      <c r="AN99" s="1334"/>
      <c r="AO99" s="1334"/>
    </row>
    <row r="100" spans="1:43" s="1284" customFormat="1" ht="13.2" customHeight="1" x14ac:dyDescent="0.25">
      <c r="A100" s="1334"/>
      <c r="B100" s="1334"/>
      <c r="C100" s="1334"/>
      <c r="D100" s="1334"/>
      <c r="E100" s="1334"/>
      <c r="F100" s="1334"/>
      <c r="G100" s="1334"/>
      <c r="H100" s="1334"/>
      <c r="I100" s="1334"/>
      <c r="J100" s="1334"/>
      <c r="K100" s="1334"/>
      <c r="L100" s="1334"/>
      <c r="M100" s="1334"/>
      <c r="N100" s="1334"/>
      <c r="O100" s="1334"/>
      <c r="P100" s="1334"/>
      <c r="Q100" s="1334"/>
      <c r="R100" s="1334"/>
      <c r="S100" s="1334"/>
      <c r="T100" s="1334"/>
      <c r="U100" s="1334"/>
      <c r="V100" s="1334"/>
      <c r="W100" s="1334"/>
      <c r="X100" s="1334"/>
      <c r="Y100" s="1334"/>
      <c r="Z100" s="1334"/>
      <c r="AA100" s="1334"/>
      <c r="AB100" s="1334"/>
      <c r="AC100" s="1334"/>
      <c r="AD100" s="1334"/>
      <c r="AE100" s="1334"/>
      <c r="AF100" s="1334"/>
      <c r="AG100" s="1334"/>
      <c r="AH100" s="1334"/>
      <c r="AI100" s="1334"/>
      <c r="AJ100" s="1334"/>
      <c r="AK100" s="1334"/>
      <c r="AL100" s="1334"/>
      <c r="AM100" s="1334"/>
      <c r="AN100" s="1334"/>
      <c r="AO100" s="1334"/>
    </row>
    <row r="101" spans="1:43" s="1284" customFormat="1" ht="13.2" customHeight="1" x14ac:dyDescent="0.25">
      <c r="A101" s="1334"/>
      <c r="B101" s="1334"/>
      <c r="C101" s="1334"/>
      <c r="D101" s="1334"/>
      <c r="E101" s="1334"/>
      <c r="F101" s="1334"/>
      <c r="G101" s="1334"/>
      <c r="H101" s="1334"/>
      <c r="I101" s="1334"/>
      <c r="J101" s="1334"/>
      <c r="K101" s="1334"/>
      <c r="L101" s="1334"/>
      <c r="M101" s="1334"/>
      <c r="N101" s="1334"/>
      <c r="O101" s="1334"/>
      <c r="P101" s="1334"/>
      <c r="Q101" s="1334"/>
      <c r="R101" s="1334"/>
      <c r="S101" s="1334"/>
      <c r="T101" s="1334"/>
      <c r="U101" s="1334"/>
      <c r="V101" s="1334"/>
      <c r="W101" s="1334"/>
      <c r="X101" s="1334"/>
      <c r="Y101" s="1334"/>
      <c r="Z101" s="1334"/>
      <c r="AA101" s="1334"/>
      <c r="AB101" s="1334"/>
      <c r="AC101" s="1334"/>
      <c r="AD101" s="1334"/>
      <c r="AE101" s="1334"/>
      <c r="AF101" s="1334"/>
      <c r="AG101" s="1334"/>
      <c r="AH101" s="1334"/>
      <c r="AI101" s="1334"/>
      <c r="AJ101" s="1334"/>
      <c r="AK101" s="1334"/>
      <c r="AL101" s="1334"/>
      <c r="AM101" s="1334"/>
      <c r="AN101" s="1334"/>
      <c r="AO101" s="1334"/>
    </row>
    <row r="102" spans="1:43" s="1284" customFormat="1" ht="13.2" customHeight="1" x14ac:dyDescent="0.25">
      <c r="A102" s="1334"/>
      <c r="B102" s="1334"/>
      <c r="C102" s="1334"/>
      <c r="D102" s="1334"/>
      <c r="E102" s="1334"/>
      <c r="F102" s="1334"/>
      <c r="G102" s="1334"/>
      <c r="H102" s="1334"/>
      <c r="I102" s="1334"/>
      <c r="J102" s="1334"/>
      <c r="K102" s="1334"/>
      <c r="L102" s="1334"/>
      <c r="M102" s="1334"/>
      <c r="N102" s="1334"/>
      <c r="O102" s="1334"/>
      <c r="P102" s="1334"/>
      <c r="Q102" s="1334"/>
      <c r="R102" s="1334"/>
      <c r="S102" s="1334"/>
      <c r="T102" s="1334"/>
      <c r="U102" s="1334"/>
      <c r="V102" s="1334"/>
      <c r="W102" s="1334"/>
      <c r="X102" s="1334"/>
      <c r="Y102" s="1334"/>
      <c r="Z102" s="1334"/>
      <c r="AA102" s="1334"/>
      <c r="AB102" s="1334"/>
      <c r="AC102" s="1334"/>
      <c r="AD102" s="1334"/>
      <c r="AE102" s="1334"/>
      <c r="AF102" s="1334"/>
      <c r="AG102" s="1334"/>
      <c r="AH102" s="1334"/>
      <c r="AI102" s="1334"/>
      <c r="AJ102" s="1334"/>
      <c r="AK102" s="1334"/>
      <c r="AL102" s="1334"/>
      <c r="AM102" s="1334"/>
      <c r="AN102" s="1334"/>
      <c r="AO102" s="1334"/>
    </row>
    <row r="103" spans="1:43" s="1284" customFormat="1" ht="13.2" customHeight="1" x14ac:dyDescent="0.25">
      <c r="A103" s="1334"/>
      <c r="B103" s="1334"/>
      <c r="C103" s="1334"/>
      <c r="D103" s="1334"/>
      <c r="E103" s="1334"/>
      <c r="F103" s="1334"/>
      <c r="G103" s="1334"/>
      <c r="H103" s="1334"/>
      <c r="I103" s="1334"/>
      <c r="J103" s="1334"/>
      <c r="K103" s="1334"/>
      <c r="L103" s="1334"/>
      <c r="M103" s="1334"/>
      <c r="N103" s="1334"/>
      <c r="O103" s="1334"/>
      <c r="P103" s="1334"/>
      <c r="Q103" s="1334"/>
      <c r="R103" s="1334"/>
      <c r="S103" s="1334"/>
      <c r="T103" s="1334"/>
      <c r="U103" s="1334"/>
      <c r="V103" s="1334"/>
      <c r="W103" s="1334"/>
      <c r="X103" s="1334"/>
      <c r="Y103" s="1334"/>
      <c r="Z103" s="1334"/>
      <c r="AA103" s="1334"/>
      <c r="AB103" s="1334"/>
      <c r="AC103" s="1334"/>
      <c r="AD103" s="1334"/>
      <c r="AE103" s="1334"/>
      <c r="AF103" s="1334"/>
      <c r="AG103" s="1334"/>
      <c r="AH103" s="1334"/>
      <c r="AI103" s="1334"/>
      <c r="AJ103" s="1334"/>
      <c r="AK103" s="1334"/>
      <c r="AL103" s="1334"/>
      <c r="AM103" s="1334"/>
      <c r="AN103" s="1334"/>
      <c r="AO103" s="1334"/>
    </row>
    <row r="104" spans="1:43" s="1284" customFormat="1" ht="13.2" customHeight="1" x14ac:dyDescent="0.25">
      <c r="A104" s="1334"/>
      <c r="B104" s="1334"/>
      <c r="C104" s="1334"/>
      <c r="D104" s="1334"/>
      <c r="E104" s="1334"/>
      <c r="F104" s="1334"/>
      <c r="G104" s="1334"/>
      <c r="H104" s="1334"/>
      <c r="I104" s="1334"/>
      <c r="J104" s="1334"/>
      <c r="K104" s="1334"/>
      <c r="L104" s="1334"/>
      <c r="M104" s="1334"/>
      <c r="N104" s="1334"/>
      <c r="O104" s="1334"/>
      <c r="P104" s="1334"/>
      <c r="Q104" s="1334"/>
      <c r="R104" s="1334"/>
      <c r="S104" s="1334"/>
      <c r="T104" s="1334"/>
      <c r="U104" s="1334"/>
      <c r="V104" s="1334"/>
      <c r="W104" s="1334"/>
      <c r="X104" s="1334"/>
      <c r="Y104" s="1334"/>
      <c r="Z104" s="1334"/>
      <c r="AA104" s="1334"/>
      <c r="AB104" s="1334"/>
      <c r="AC104" s="1334"/>
      <c r="AD104" s="1334"/>
      <c r="AE104" s="1334"/>
      <c r="AF104" s="1334"/>
      <c r="AG104" s="1334"/>
      <c r="AH104" s="1334"/>
      <c r="AI104" s="1334"/>
      <c r="AJ104" s="1334"/>
      <c r="AK104" s="1334"/>
      <c r="AL104" s="1334"/>
      <c r="AM104" s="1334"/>
      <c r="AN104" s="1334"/>
      <c r="AO104" s="1334"/>
    </row>
    <row r="105" spans="1:43" s="1284" customFormat="1" ht="13.2" customHeight="1" x14ac:dyDescent="0.25">
      <c r="A105" s="1334"/>
      <c r="B105" s="1334"/>
      <c r="C105" s="1334"/>
      <c r="D105" s="1334"/>
      <c r="E105" s="1334"/>
      <c r="F105" s="1334"/>
      <c r="G105" s="1334"/>
      <c r="H105" s="1334"/>
      <c r="I105" s="1334"/>
      <c r="J105" s="1334"/>
      <c r="K105" s="1334"/>
      <c r="L105" s="1334"/>
      <c r="M105" s="1334"/>
      <c r="N105" s="1334"/>
      <c r="O105" s="1334"/>
      <c r="P105" s="1334"/>
      <c r="Q105" s="1334"/>
      <c r="R105" s="1334"/>
      <c r="S105" s="1334"/>
      <c r="T105" s="1334"/>
      <c r="U105" s="1334"/>
      <c r="V105" s="1334"/>
      <c r="W105" s="1334"/>
      <c r="X105" s="1334"/>
      <c r="Y105" s="1334"/>
      <c r="Z105" s="1334"/>
      <c r="AA105" s="1334"/>
      <c r="AB105" s="1334"/>
      <c r="AC105" s="1334"/>
      <c r="AD105" s="1334"/>
      <c r="AE105" s="1334"/>
      <c r="AF105" s="1334"/>
      <c r="AG105" s="1334"/>
      <c r="AH105" s="1334"/>
      <c r="AI105" s="1334"/>
      <c r="AJ105" s="1334"/>
      <c r="AK105" s="1334"/>
      <c r="AL105" s="1334"/>
      <c r="AM105" s="1334"/>
      <c r="AN105" s="1334"/>
      <c r="AO105" s="1334"/>
    </row>
    <row r="106" spans="1:43" s="1284" customFormat="1" ht="13.2" customHeight="1" x14ac:dyDescent="0.25">
      <c r="A106" s="1313"/>
      <c r="B106" s="1310"/>
      <c r="C106" s="1310"/>
      <c r="D106" s="1310"/>
      <c r="E106" s="1310"/>
      <c r="F106" s="1310"/>
      <c r="G106" s="1310"/>
      <c r="H106" s="1310"/>
      <c r="I106" s="1310"/>
      <c r="J106" s="1310"/>
      <c r="K106" s="1310"/>
      <c r="L106" s="1310"/>
      <c r="M106" s="1310"/>
      <c r="N106" s="1310"/>
      <c r="O106" s="1310"/>
      <c r="P106" s="1310"/>
      <c r="Q106" s="1310"/>
      <c r="R106" s="1310"/>
      <c r="S106" s="1310"/>
      <c r="T106" s="1310"/>
      <c r="U106" s="1310"/>
      <c r="V106" s="1310"/>
      <c r="W106" s="1310"/>
      <c r="X106" s="1310"/>
      <c r="Y106" s="1310"/>
      <c r="Z106" s="1310"/>
      <c r="AA106" s="1310"/>
      <c r="AB106" s="1310"/>
      <c r="AC106" s="1310"/>
      <c r="AD106" s="1310"/>
      <c r="AE106" s="1310"/>
      <c r="AF106" s="1310"/>
      <c r="AG106" s="1310"/>
      <c r="AH106" s="1310"/>
      <c r="AI106" s="1310"/>
      <c r="AJ106" s="1310"/>
      <c r="AK106" s="1310"/>
      <c r="AL106" s="1310"/>
      <c r="AM106" s="1310"/>
      <c r="AN106" s="1310"/>
      <c r="AO106" s="1310"/>
    </row>
    <row r="107" spans="1:43" s="1284" customFormat="1" ht="13.2" customHeight="1" x14ac:dyDescent="0.25">
      <c r="A107" s="1310"/>
      <c r="B107" s="1310"/>
      <c r="C107" s="1310"/>
      <c r="D107" s="1310"/>
      <c r="E107" s="1310"/>
      <c r="F107" s="1310"/>
      <c r="G107" s="1310"/>
      <c r="H107" s="1310"/>
      <c r="I107" s="1310"/>
      <c r="J107" s="1310"/>
      <c r="K107" s="1310"/>
      <c r="L107" s="1310"/>
      <c r="M107" s="1310"/>
      <c r="N107" s="1310"/>
      <c r="O107" s="1310"/>
      <c r="P107" s="1310"/>
      <c r="Q107" s="1310"/>
      <c r="R107" s="1310"/>
      <c r="S107" s="1310"/>
      <c r="T107" s="1310"/>
      <c r="U107" s="1310"/>
      <c r="V107" s="1310"/>
      <c r="W107" s="1310"/>
      <c r="X107" s="1310"/>
      <c r="Y107" s="1310"/>
      <c r="Z107" s="1310"/>
      <c r="AA107" s="1310"/>
      <c r="AB107" s="1310"/>
      <c r="AC107" s="1310"/>
      <c r="AD107" s="1310"/>
      <c r="AE107" s="1310"/>
      <c r="AF107" s="1310"/>
      <c r="AG107" s="1310"/>
      <c r="AH107" s="1310"/>
      <c r="AI107" s="1310"/>
      <c r="AJ107" s="1310"/>
      <c r="AK107" s="1310"/>
      <c r="AL107" s="1310"/>
      <c r="AM107" s="1310"/>
      <c r="AN107" s="1310"/>
      <c r="AO107" s="1310"/>
    </row>
    <row r="108" spans="1:43" s="1284" customFormat="1" ht="13.2" customHeight="1" x14ac:dyDescent="0.25">
      <c r="A108" s="1315"/>
      <c r="B108" s="1313"/>
      <c r="C108" s="1313"/>
      <c r="D108" s="1313"/>
      <c r="E108" s="1313"/>
      <c r="F108" s="1313"/>
      <c r="G108" s="1313"/>
      <c r="H108" s="1313"/>
      <c r="I108" s="1313"/>
      <c r="J108" s="1313"/>
      <c r="K108" s="1313"/>
      <c r="L108" s="1313"/>
      <c r="M108" s="1313"/>
      <c r="N108" s="1313"/>
      <c r="O108" s="1313"/>
      <c r="P108" s="1313"/>
      <c r="Q108" s="1313"/>
      <c r="R108" s="1313"/>
      <c r="S108" s="1313"/>
      <c r="T108" s="1313"/>
      <c r="U108" s="1313"/>
      <c r="V108" s="1313"/>
      <c r="W108" s="1313"/>
      <c r="X108" s="1313"/>
      <c r="Y108" s="1313"/>
      <c r="Z108" s="1313"/>
      <c r="AA108" s="1313"/>
      <c r="AB108" s="1313"/>
      <c r="AC108" s="1313"/>
      <c r="AD108" s="1313"/>
      <c r="AE108" s="1313"/>
      <c r="AF108" s="1313"/>
      <c r="AG108" s="1313"/>
      <c r="AH108" s="1313"/>
      <c r="AI108" s="1313"/>
      <c r="AJ108" s="1313"/>
      <c r="AK108" s="1313"/>
      <c r="AL108" s="1313"/>
      <c r="AM108" s="1313"/>
      <c r="AN108" s="1313"/>
      <c r="AO108" s="1313"/>
      <c r="AP108" s="1286"/>
      <c r="AQ108" s="1286"/>
    </row>
    <row r="109" spans="1:43" s="1284" customFormat="1" ht="13.2" customHeight="1" x14ac:dyDescent="0.25">
      <c r="A109" s="1345"/>
      <c r="B109" s="1345"/>
      <c r="C109" s="1345"/>
      <c r="D109" s="1345"/>
      <c r="E109" s="1345"/>
      <c r="F109" s="1345"/>
      <c r="G109" s="1345"/>
      <c r="H109" s="1345"/>
      <c r="I109" s="1345"/>
      <c r="J109" s="1345"/>
      <c r="K109" s="1345"/>
      <c r="L109" s="1345"/>
      <c r="M109" s="897"/>
      <c r="N109" s="897"/>
      <c r="O109" s="897"/>
      <c r="P109" s="453"/>
      <c r="Q109" s="1313"/>
      <c r="R109" s="1313"/>
      <c r="S109" s="1313"/>
      <c r="T109" s="1313"/>
      <c r="U109" s="1313"/>
      <c r="V109" s="1313"/>
      <c r="W109" s="1313"/>
      <c r="X109" s="1313"/>
      <c r="Y109" s="1313"/>
      <c r="Z109" s="1313"/>
      <c r="AA109" s="1313"/>
      <c r="AB109" s="1313"/>
      <c r="AC109" s="1313"/>
      <c r="AD109" s="1313"/>
      <c r="AE109" s="1313"/>
      <c r="AF109" s="1313"/>
      <c r="AG109" s="1313"/>
      <c r="AH109" s="1313"/>
      <c r="AI109" s="1313"/>
      <c r="AJ109" s="1313"/>
      <c r="AK109" s="1313"/>
      <c r="AL109" s="1313"/>
      <c r="AM109" s="1313"/>
      <c r="AN109" s="1313"/>
      <c r="AO109" s="1318"/>
      <c r="AP109" s="1286"/>
      <c r="AQ109" s="1286"/>
    </row>
    <row r="110" spans="1:43" s="1284" customFormat="1" ht="13.2" customHeight="1" x14ac:dyDescent="0.25">
      <c r="A110" s="1313"/>
      <c r="B110" s="1313"/>
      <c r="C110" s="1313"/>
      <c r="D110" s="1313"/>
      <c r="E110" s="1313"/>
      <c r="F110" s="1313"/>
      <c r="G110" s="1313"/>
      <c r="H110" s="1313"/>
      <c r="I110" s="1313"/>
      <c r="J110" s="1313"/>
      <c r="K110" s="1313"/>
      <c r="L110" s="1313"/>
      <c r="M110" s="1313"/>
      <c r="N110" s="1313"/>
      <c r="O110" s="1313"/>
      <c r="P110" s="1313"/>
      <c r="Q110" s="1313"/>
      <c r="R110" s="1313"/>
      <c r="S110" s="1313"/>
      <c r="T110" s="1313"/>
      <c r="U110" s="1313"/>
      <c r="V110" s="1313"/>
      <c r="W110" s="1313"/>
      <c r="X110" s="1313"/>
      <c r="Y110" s="1313"/>
      <c r="Z110" s="1313"/>
      <c r="AA110" s="1313"/>
      <c r="AB110" s="1313"/>
      <c r="AC110" s="1313"/>
      <c r="AD110" s="1313"/>
      <c r="AE110" s="1313"/>
      <c r="AF110" s="1313"/>
      <c r="AG110" s="1313"/>
      <c r="AH110" s="1313"/>
      <c r="AI110" s="1313"/>
      <c r="AJ110" s="1313"/>
      <c r="AK110" s="1313"/>
      <c r="AL110" s="1313"/>
      <c r="AM110" s="1313"/>
      <c r="AN110" s="1313"/>
      <c r="AO110" s="1313"/>
      <c r="AP110" s="1286"/>
      <c r="AQ110" s="1286"/>
    </row>
    <row r="111" spans="1:43" s="1284" customFormat="1" ht="13.2" customHeight="1" x14ac:dyDescent="0.25">
      <c r="A111" s="1313"/>
      <c r="B111" s="1310"/>
      <c r="C111" s="1310"/>
      <c r="D111" s="1310"/>
      <c r="E111" s="1310"/>
      <c r="F111" s="1310"/>
      <c r="G111" s="1310"/>
      <c r="H111" s="1310"/>
      <c r="I111" s="1310"/>
      <c r="J111" s="1310"/>
      <c r="K111" s="1310"/>
      <c r="L111" s="1310"/>
      <c r="M111" s="1310"/>
      <c r="N111" s="1310"/>
      <c r="O111" s="1310"/>
      <c r="P111" s="1310"/>
      <c r="Q111" s="1310"/>
      <c r="R111" s="1310"/>
      <c r="S111" s="1310"/>
      <c r="T111" s="1310"/>
      <c r="U111" s="1310"/>
      <c r="V111" s="1310"/>
      <c r="W111" s="1310"/>
      <c r="X111" s="1310"/>
      <c r="Y111" s="1310"/>
      <c r="Z111" s="1310"/>
      <c r="AA111" s="1310"/>
      <c r="AB111" s="1310"/>
      <c r="AC111" s="1310"/>
      <c r="AD111" s="1310"/>
      <c r="AE111" s="1310"/>
      <c r="AF111" s="1310"/>
      <c r="AG111" s="1310"/>
      <c r="AH111" s="1310"/>
      <c r="AI111" s="1310"/>
      <c r="AJ111" s="1310"/>
      <c r="AK111" s="1310"/>
      <c r="AL111" s="1310"/>
      <c r="AM111" s="1310"/>
      <c r="AN111" s="1310"/>
      <c r="AO111" s="1310"/>
    </row>
    <row r="112" spans="1:43" s="1284" customFormat="1" ht="13.2" customHeight="1" x14ac:dyDescent="0.25">
      <c r="A112" s="1346"/>
      <c r="B112" s="1346"/>
      <c r="C112" s="1346"/>
      <c r="D112" s="1346"/>
      <c r="E112" s="1346"/>
      <c r="F112" s="1346"/>
      <c r="G112" s="1346"/>
      <c r="H112" s="1346"/>
      <c r="I112" s="1346"/>
      <c r="J112" s="1346"/>
      <c r="K112" s="1346"/>
      <c r="L112" s="1346"/>
      <c r="M112" s="1346"/>
      <c r="N112" s="1346"/>
      <c r="O112" s="1346"/>
      <c r="P112" s="1346"/>
      <c r="Q112" s="1346"/>
      <c r="R112" s="1346"/>
      <c r="S112" s="1346"/>
      <c r="T112" s="1346"/>
      <c r="U112" s="1346"/>
      <c r="V112" s="1346"/>
      <c r="W112" s="1346"/>
      <c r="X112" s="1346"/>
      <c r="Y112" s="1346"/>
      <c r="Z112" s="1346"/>
      <c r="AA112" s="1346"/>
      <c r="AB112" s="1346"/>
      <c r="AC112" s="1346"/>
      <c r="AD112" s="1346"/>
      <c r="AE112" s="1346"/>
      <c r="AF112" s="1346"/>
      <c r="AG112" s="1346"/>
      <c r="AH112" s="1346"/>
      <c r="AI112" s="1346"/>
      <c r="AJ112" s="1346"/>
      <c r="AK112" s="1346"/>
      <c r="AL112" s="1346"/>
      <c r="AM112" s="1346"/>
      <c r="AN112" s="1346"/>
      <c r="AO112" s="1346"/>
    </row>
    <row r="113" spans="1:41" s="1284" customFormat="1" ht="13.2" customHeight="1" x14ac:dyDescent="0.25">
      <c r="A113" s="1310"/>
      <c r="B113" s="1310"/>
      <c r="C113" s="1310"/>
      <c r="D113" s="1310"/>
      <c r="E113" s="1310"/>
      <c r="F113" s="1310"/>
      <c r="G113" s="1310"/>
      <c r="H113" s="1310"/>
      <c r="I113" s="1310"/>
      <c r="J113" s="1310"/>
      <c r="K113" s="1310"/>
      <c r="L113" s="1310"/>
      <c r="M113" s="1310"/>
      <c r="N113" s="1310"/>
      <c r="O113" s="1310"/>
      <c r="P113" s="1310"/>
      <c r="Q113" s="1310"/>
      <c r="R113" s="1310"/>
      <c r="S113" s="1310"/>
      <c r="T113" s="1310"/>
      <c r="U113" s="1310"/>
      <c r="V113" s="1310"/>
      <c r="W113" s="1310"/>
      <c r="X113" s="1310"/>
      <c r="Y113" s="1310"/>
      <c r="Z113" s="1310"/>
      <c r="AA113" s="1310"/>
      <c r="AB113" s="1310"/>
      <c r="AC113" s="1310"/>
      <c r="AD113" s="1310"/>
      <c r="AE113" s="1310"/>
      <c r="AF113" s="1310"/>
      <c r="AG113" s="1310"/>
      <c r="AH113" s="1310"/>
      <c r="AI113" s="1310"/>
      <c r="AJ113" s="1310"/>
      <c r="AK113" s="1310"/>
      <c r="AL113" s="1310"/>
      <c r="AM113" s="1310"/>
      <c r="AN113" s="1310"/>
      <c r="AO113" s="1310"/>
    </row>
    <row r="114" spans="1:41" s="1284" customFormat="1" ht="13.2" customHeight="1" x14ac:dyDescent="0.25">
      <c r="A114" s="1319"/>
      <c r="B114" s="1310"/>
      <c r="C114" s="1310"/>
      <c r="D114" s="1310"/>
      <c r="E114" s="1310"/>
      <c r="F114" s="1310"/>
      <c r="G114" s="1310"/>
      <c r="H114" s="1310"/>
      <c r="I114" s="1310"/>
      <c r="J114" s="1310"/>
      <c r="K114" s="1310"/>
      <c r="L114" s="1310"/>
      <c r="M114" s="1310"/>
      <c r="N114" s="1310"/>
      <c r="O114" s="1310"/>
      <c r="P114" s="1310"/>
      <c r="Q114" s="1310"/>
      <c r="R114" s="1310"/>
      <c r="S114" s="1310"/>
      <c r="T114" s="1310"/>
      <c r="U114" s="1310"/>
      <c r="V114" s="1310"/>
      <c r="W114" s="1310"/>
      <c r="X114" s="1310"/>
      <c r="Y114" s="1310"/>
      <c r="Z114" s="1310"/>
      <c r="AA114" s="1310"/>
      <c r="AB114" s="1310"/>
      <c r="AC114" s="1310"/>
      <c r="AD114" s="1310"/>
      <c r="AE114" s="1310"/>
      <c r="AF114" s="1310"/>
      <c r="AG114" s="1310"/>
      <c r="AH114" s="1310"/>
      <c r="AI114" s="1310"/>
      <c r="AJ114" s="1310"/>
      <c r="AK114" s="1310"/>
      <c r="AL114" s="1310"/>
      <c r="AM114" s="1310"/>
      <c r="AN114" s="1310"/>
      <c r="AO114" s="1310"/>
    </row>
    <row r="115" spans="1:41" s="1284" customFormat="1" ht="13.2" customHeight="1" x14ac:dyDescent="0.25">
      <c r="A115" s="1310"/>
      <c r="B115" s="1310"/>
      <c r="C115" s="1310"/>
      <c r="D115" s="1310"/>
      <c r="E115" s="1310"/>
      <c r="F115" s="1310"/>
      <c r="G115" s="1310"/>
      <c r="H115" s="1310"/>
      <c r="I115" s="1310"/>
      <c r="J115" s="1310"/>
      <c r="K115" s="1310"/>
      <c r="L115" s="1310"/>
      <c r="M115" s="1310"/>
      <c r="N115" s="1310"/>
      <c r="O115" s="1310"/>
      <c r="P115" s="1310"/>
      <c r="Q115" s="1310"/>
      <c r="R115" s="1310"/>
      <c r="S115" s="1310"/>
      <c r="T115" s="1310"/>
      <c r="U115" s="1310"/>
      <c r="V115" s="1310"/>
      <c r="W115" s="1310"/>
      <c r="X115" s="1310"/>
      <c r="Y115" s="1310"/>
      <c r="Z115" s="1310"/>
      <c r="AA115" s="1310"/>
      <c r="AB115" s="1310"/>
      <c r="AC115" s="1310"/>
      <c r="AD115" s="1310"/>
      <c r="AE115" s="1310"/>
      <c r="AF115" s="1310"/>
      <c r="AG115" s="1310"/>
      <c r="AH115" s="1310"/>
      <c r="AI115" s="1310"/>
      <c r="AJ115" s="1310"/>
      <c r="AK115" s="1310"/>
      <c r="AL115" s="1310"/>
      <c r="AM115" s="1310"/>
      <c r="AN115" s="1310"/>
      <c r="AO115" s="1310"/>
    </row>
    <row r="116" spans="1:41" s="1284" customFormat="1" ht="13.2" customHeight="1" x14ac:dyDescent="0.25">
      <c r="A116" s="1320"/>
      <c r="B116" s="1320"/>
      <c r="C116" s="1321"/>
      <c r="D116" s="1321"/>
      <c r="E116" s="1321"/>
      <c r="F116" s="1321"/>
      <c r="G116" s="1320"/>
      <c r="H116" s="1322"/>
      <c r="I116" s="1347"/>
      <c r="J116" s="1347"/>
      <c r="K116" s="1347"/>
      <c r="L116" s="1347"/>
      <c r="M116" s="1347"/>
      <c r="N116" s="1347"/>
      <c r="O116" s="1347"/>
      <c r="P116" s="1347"/>
      <c r="Q116" s="1347"/>
      <c r="R116" s="1347"/>
      <c r="S116" s="1347"/>
      <c r="T116" s="1347"/>
      <c r="U116" s="1347"/>
      <c r="V116" s="1347"/>
      <c r="W116" s="1347"/>
      <c r="X116" s="1313"/>
      <c r="Y116" s="1313"/>
      <c r="Z116" s="1313"/>
      <c r="AA116" s="1313"/>
      <c r="AB116" s="1313"/>
      <c r="AC116" s="1313"/>
      <c r="AD116" s="1313"/>
      <c r="AE116" s="1313"/>
      <c r="AF116" s="1313"/>
      <c r="AG116" s="1313"/>
      <c r="AH116" s="1313"/>
      <c r="AI116" s="1313"/>
      <c r="AJ116" s="1313"/>
      <c r="AK116" s="1313"/>
      <c r="AL116" s="1313"/>
      <c r="AM116" s="1313"/>
      <c r="AN116" s="1313"/>
      <c r="AO116" s="1318"/>
    </row>
    <row r="117" spans="1:41" s="1284" customFormat="1" ht="13.2" customHeight="1" x14ac:dyDescent="0.25">
      <c r="A117" s="1310"/>
      <c r="B117" s="1310"/>
      <c r="C117" s="1310"/>
      <c r="D117" s="1310"/>
      <c r="E117" s="1310"/>
      <c r="F117" s="1310"/>
      <c r="G117" s="1310"/>
      <c r="H117" s="1310"/>
      <c r="I117" s="1310"/>
      <c r="J117" s="1310"/>
      <c r="K117" s="1310"/>
      <c r="L117" s="1310"/>
      <c r="M117" s="1310"/>
      <c r="N117" s="1310"/>
      <c r="O117" s="1310"/>
      <c r="P117" s="1310"/>
      <c r="Q117" s="1310"/>
      <c r="R117" s="1310"/>
      <c r="S117" s="1310"/>
      <c r="T117" s="1310"/>
      <c r="U117" s="1310"/>
      <c r="V117" s="1310"/>
      <c r="W117" s="1310"/>
      <c r="X117" s="1310"/>
      <c r="Y117" s="1310"/>
      <c r="Z117" s="1310"/>
      <c r="AA117" s="1310"/>
      <c r="AB117" s="1310"/>
      <c r="AC117" s="1310"/>
      <c r="AD117" s="1310"/>
      <c r="AE117" s="1310"/>
      <c r="AF117" s="1310"/>
      <c r="AG117" s="1310"/>
      <c r="AH117" s="1310"/>
      <c r="AI117" s="1310"/>
      <c r="AJ117" s="1310"/>
      <c r="AK117" s="1310"/>
      <c r="AL117" s="1310"/>
      <c r="AM117" s="1310"/>
      <c r="AN117" s="1310"/>
      <c r="AO117" s="1310"/>
    </row>
    <row r="118" spans="1:41" s="1284" customFormat="1" ht="13.2" customHeight="1" x14ac:dyDescent="0.25">
      <c r="A118" s="1314"/>
      <c r="B118" s="1332"/>
      <c r="C118" s="1332"/>
      <c r="D118" s="1332"/>
      <c r="E118" s="1332"/>
      <c r="F118" s="1332"/>
      <c r="G118" s="1332"/>
      <c r="H118" s="1332"/>
      <c r="I118" s="1314"/>
      <c r="J118" s="1332"/>
      <c r="K118" s="1332"/>
      <c r="L118" s="1332"/>
      <c r="M118" s="1332"/>
      <c r="N118" s="1332"/>
      <c r="O118" s="1332"/>
      <c r="P118" s="1332"/>
      <c r="Q118" s="1332"/>
      <c r="R118" s="1314"/>
      <c r="S118" s="1332"/>
      <c r="T118" s="1332"/>
      <c r="U118" s="1332"/>
      <c r="V118" s="1332"/>
      <c r="W118" s="1332"/>
      <c r="X118" s="1332"/>
      <c r="Y118" s="1332"/>
      <c r="Z118" s="1332"/>
      <c r="AA118" s="1332"/>
      <c r="AB118" s="1332"/>
      <c r="AC118" s="1332"/>
      <c r="AD118" s="1332"/>
      <c r="AE118" s="1332"/>
      <c r="AF118" s="1332"/>
      <c r="AG118" s="1332"/>
      <c r="AH118" s="1314"/>
      <c r="AI118" s="1332"/>
      <c r="AJ118" s="1332"/>
      <c r="AK118" s="1332"/>
      <c r="AL118" s="1332"/>
      <c r="AM118" s="1332"/>
      <c r="AN118" s="1332"/>
      <c r="AO118" s="1332"/>
    </row>
    <row r="119" spans="1:41" s="1284" customFormat="1" ht="13.2" customHeight="1" x14ac:dyDescent="0.25">
      <c r="A119" s="1310"/>
      <c r="B119" s="1310"/>
      <c r="C119" s="1310"/>
      <c r="D119" s="1310"/>
      <c r="E119" s="1310"/>
      <c r="F119" s="1310"/>
      <c r="G119" s="1310"/>
      <c r="H119" s="1310"/>
      <c r="I119" s="1335"/>
      <c r="J119" s="1332"/>
      <c r="K119" s="1332"/>
      <c r="L119" s="1332"/>
      <c r="M119" s="1332"/>
      <c r="N119" s="1332"/>
      <c r="O119" s="1332"/>
      <c r="P119" s="1332"/>
      <c r="Q119" s="1332"/>
      <c r="R119" s="1335"/>
      <c r="S119" s="1332"/>
      <c r="T119" s="1332"/>
      <c r="U119" s="1332"/>
      <c r="V119" s="1332"/>
      <c r="W119" s="1332"/>
      <c r="X119" s="1332"/>
      <c r="Y119" s="1332"/>
      <c r="Z119" s="1332"/>
      <c r="AA119" s="1332"/>
      <c r="AB119" s="1332"/>
      <c r="AC119" s="1332"/>
      <c r="AD119" s="1332"/>
      <c r="AE119" s="1332"/>
      <c r="AF119" s="1332"/>
      <c r="AG119" s="1332"/>
      <c r="AH119" s="1314"/>
      <c r="AI119" s="1332"/>
      <c r="AJ119" s="1332"/>
      <c r="AK119" s="1332"/>
      <c r="AL119" s="1332"/>
      <c r="AM119" s="1332"/>
      <c r="AN119" s="1332"/>
      <c r="AO119" s="1332"/>
    </row>
    <row r="120" spans="1:41" s="1284" customFormat="1" ht="13.2" customHeight="1" x14ac:dyDescent="0.25">
      <c r="A120" s="1310"/>
      <c r="B120" s="1310"/>
      <c r="C120" s="1310"/>
      <c r="D120" s="1310"/>
      <c r="E120" s="1310"/>
      <c r="F120" s="1310"/>
      <c r="G120" s="1310"/>
      <c r="H120" s="1310"/>
      <c r="I120" s="1335"/>
      <c r="J120" s="1332"/>
      <c r="K120" s="1332"/>
      <c r="L120" s="1332"/>
      <c r="M120" s="1332"/>
      <c r="N120" s="1332"/>
      <c r="O120" s="1332"/>
      <c r="P120" s="1332"/>
      <c r="Q120" s="1332"/>
      <c r="R120" s="1335"/>
      <c r="S120" s="1332"/>
      <c r="T120" s="1332"/>
      <c r="U120" s="1332"/>
      <c r="V120" s="1332"/>
      <c r="W120" s="1332"/>
      <c r="X120" s="1332"/>
      <c r="Y120" s="1332"/>
      <c r="Z120" s="1332"/>
      <c r="AA120" s="1332"/>
      <c r="AB120" s="1332"/>
      <c r="AC120" s="1332"/>
      <c r="AD120" s="1332"/>
      <c r="AE120" s="1332"/>
      <c r="AF120" s="1332"/>
      <c r="AG120" s="1332"/>
      <c r="AH120" s="1310"/>
      <c r="AI120" s="1310"/>
      <c r="AJ120" s="1310"/>
      <c r="AK120" s="1310"/>
      <c r="AL120" s="1310"/>
      <c r="AM120" s="1310"/>
      <c r="AN120" s="1310"/>
      <c r="AO120" s="1310"/>
    </row>
    <row r="121" spans="1:41" s="1284" customFormat="1" ht="13.2" customHeight="1" x14ac:dyDescent="0.25">
      <c r="A121" s="1310"/>
      <c r="B121" s="1310"/>
      <c r="C121" s="1310"/>
      <c r="D121" s="1310"/>
      <c r="E121" s="1310"/>
      <c r="F121" s="1310"/>
      <c r="G121" s="1310"/>
      <c r="H121" s="1310"/>
      <c r="I121" s="1310"/>
      <c r="J121" s="1310"/>
      <c r="K121" s="1310"/>
      <c r="L121" s="1310"/>
      <c r="M121" s="1310"/>
      <c r="N121" s="1310"/>
      <c r="O121" s="1310"/>
      <c r="P121" s="1310"/>
      <c r="Q121" s="1310"/>
      <c r="R121" s="1310"/>
      <c r="S121" s="1310"/>
      <c r="T121" s="1310"/>
      <c r="U121" s="1310"/>
      <c r="V121" s="1310"/>
      <c r="W121" s="1310"/>
      <c r="X121" s="1310"/>
      <c r="Y121" s="1310"/>
      <c r="Z121" s="1310"/>
      <c r="AA121" s="1310"/>
      <c r="AB121" s="1310"/>
      <c r="AC121" s="1310"/>
      <c r="AD121" s="1310"/>
      <c r="AE121" s="1310"/>
      <c r="AF121" s="1310"/>
      <c r="AG121" s="1310"/>
      <c r="AH121" s="1310"/>
      <c r="AI121" s="1310"/>
      <c r="AJ121" s="1310"/>
      <c r="AK121" s="1310"/>
      <c r="AL121" s="1310"/>
      <c r="AM121" s="1310"/>
      <c r="AN121" s="1310"/>
      <c r="AO121" s="1310"/>
    </row>
    <row r="122" spans="1:41" s="1284" customFormat="1" ht="13.2" customHeight="1" x14ac:dyDescent="0.25">
      <c r="A122" s="1310"/>
      <c r="B122" s="1310"/>
      <c r="C122" s="1310"/>
      <c r="D122" s="1310"/>
      <c r="E122" s="1310"/>
      <c r="F122" s="1310"/>
      <c r="G122" s="1310"/>
      <c r="H122" s="1310"/>
      <c r="I122" s="1310"/>
      <c r="J122" s="1310"/>
      <c r="K122" s="1310"/>
      <c r="L122" s="1310"/>
      <c r="M122" s="1310"/>
      <c r="N122" s="1310"/>
      <c r="O122" s="1310"/>
      <c r="P122" s="1310"/>
      <c r="Q122" s="1310"/>
      <c r="R122" s="1310"/>
      <c r="S122" s="1310"/>
      <c r="T122" s="1310"/>
      <c r="U122" s="1310"/>
      <c r="V122" s="1310"/>
      <c r="W122" s="1310"/>
      <c r="X122" s="1310"/>
      <c r="Y122" s="1310"/>
      <c r="Z122" s="1310"/>
      <c r="AA122" s="1310"/>
      <c r="AB122" s="1310"/>
      <c r="AC122" s="1310"/>
      <c r="AD122" s="1310"/>
      <c r="AE122" s="1310"/>
      <c r="AF122" s="1310"/>
      <c r="AG122" s="1310"/>
      <c r="AH122" s="1310"/>
      <c r="AI122" s="1310"/>
      <c r="AJ122" s="1310"/>
      <c r="AK122" s="1310"/>
      <c r="AL122" s="1310"/>
      <c r="AM122" s="1310"/>
      <c r="AN122" s="1310"/>
      <c r="AO122" s="1310"/>
    </row>
    <row r="123" spans="1:41" s="1284" customFormat="1" ht="13.2" customHeight="1" x14ac:dyDescent="0.25">
      <c r="A123" s="1310"/>
      <c r="B123" s="1310"/>
      <c r="C123" s="1310"/>
      <c r="D123" s="1310"/>
      <c r="E123" s="1310"/>
      <c r="F123" s="1310"/>
      <c r="G123" s="1310"/>
      <c r="H123" s="1310"/>
      <c r="I123" s="1310"/>
      <c r="J123" s="1310"/>
      <c r="K123" s="1310"/>
      <c r="L123" s="1310"/>
      <c r="M123" s="1310"/>
      <c r="N123" s="1310"/>
      <c r="O123" s="1310"/>
      <c r="P123" s="1310"/>
      <c r="Q123" s="1310"/>
      <c r="R123" s="1310"/>
      <c r="S123" s="1310"/>
      <c r="T123" s="1310"/>
      <c r="U123" s="1310"/>
      <c r="V123" s="1310"/>
      <c r="W123" s="1310"/>
      <c r="X123" s="1310"/>
      <c r="Y123" s="1310"/>
      <c r="Z123" s="1310"/>
      <c r="AA123" s="1310"/>
      <c r="AB123" s="1310"/>
      <c r="AC123" s="1310"/>
      <c r="AD123" s="1310"/>
      <c r="AE123" s="1310"/>
      <c r="AF123" s="1310"/>
      <c r="AG123" s="1310"/>
      <c r="AH123" s="1310"/>
      <c r="AI123" s="1310"/>
      <c r="AJ123" s="1310"/>
      <c r="AK123" s="1310"/>
      <c r="AL123" s="1310"/>
      <c r="AM123" s="1310"/>
      <c r="AN123" s="1310"/>
      <c r="AO123" s="1310"/>
    </row>
    <row r="124" spans="1:41" s="1284" customFormat="1" ht="13.2" customHeight="1" x14ac:dyDescent="0.25">
      <c r="A124" s="453"/>
      <c r="B124" s="1310"/>
      <c r="C124" s="1310"/>
      <c r="D124" s="1310"/>
      <c r="E124" s="1310"/>
      <c r="F124" s="1310"/>
      <c r="G124" s="1310"/>
      <c r="H124" s="1310"/>
      <c r="I124" s="1310"/>
      <c r="J124" s="1310"/>
      <c r="K124" s="1310"/>
      <c r="L124" s="1310"/>
      <c r="M124" s="1310"/>
      <c r="N124" s="1310"/>
      <c r="O124" s="1310"/>
      <c r="P124" s="1310"/>
      <c r="Q124" s="1310"/>
      <c r="R124" s="1310"/>
      <c r="S124" s="1310"/>
      <c r="T124" s="1310"/>
      <c r="U124" s="1310"/>
      <c r="V124" s="1310"/>
      <c r="W124" s="1310"/>
      <c r="X124" s="1310"/>
      <c r="Y124" s="1310"/>
      <c r="Z124" s="1310"/>
      <c r="AA124" s="1310"/>
      <c r="AB124" s="1310"/>
      <c r="AC124" s="1310"/>
      <c r="AD124" s="1310"/>
      <c r="AE124" s="1310"/>
      <c r="AF124" s="1310"/>
      <c r="AG124" s="1310"/>
      <c r="AH124" s="1310"/>
      <c r="AI124" s="1310"/>
      <c r="AJ124" s="1310"/>
      <c r="AK124" s="1310"/>
      <c r="AL124" s="1310"/>
      <c r="AM124" s="1310"/>
      <c r="AN124" s="1310"/>
      <c r="AO124" s="1310"/>
    </row>
    <row r="125" spans="1:41" s="570" customFormat="1" x14ac:dyDescent="0.25">
      <c r="A125" s="1323"/>
      <c r="B125" s="1310"/>
      <c r="C125" s="1310"/>
      <c r="D125" s="1310"/>
      <c r="E125" s="1310"/>
      <c r="F125" s="1310"/>
      <c r="G125" s="1310"/>
      <c r="H125" s="1310"/>
      <c r="I125" s="1310"/>
      <c r="J125" s="1310"/>
      <c r="K125" s="1310"/>
      <c r="L125" s="1310"/>
      <c r="M125" s="1310"/>
      <c r="N125" s="1310"/>
      <c r="O125" s="1310"/>
      <c r="P125" s="1310"/>
      <c r="Q125" s="1310"/>
      <c r="R125" s="1310"/>
      <c r="S125" s="1310"/>
      <c r="T125" s="1310"/>
      <c r="U125" s="1310"/>
      <c r="V125" s="1310"/>
      <c r="W125" s="1310"/>
      <c r="X125" s="1310"/>
      <c r="Y125" s="1310"/>
      <c r="Z125" s="1310"/>
      <c r="AA125" s="1310"/>
      <c r="AB125" s="1310"/>
      <c r="AC125" s="1310"/>
      <c r="AD125" s="1310"/>
      <c r="AE125" s="1310"/>
      <c r="AF125" s="1310"/>
      <c r="AG125" s="1310"/>
      <c r="AH125" s="1310"/>
      <c r="AI125" s="1310"/>
      <c r="AJ125" s="1310"/>
      <c r="AK125" s="1310"/>
      <c r="AL125" s="1310"/>
      <c r="AM125" s="1310"/>
      <c r="AN125" s="1310"/>
      <c r="AO125" s="1310"/>
    </row>
    <row r="126" spans="1:41" s="570" customFormat="1" x14ac:dyDescent="0.25">
      <c r="A126" s="1405"/>
      <c r="B126" s="1405"/>
      <c r="C126" s="1405"/>
      <c r="D126" s="1405"/>
      <c r="E126" s="1405"/>
      <c r="F126" s="1405"/>
      <c r="G126" s="1405"/>
      <c r="H126" s="1405"/>
      <c r="I126" s="1405"/>
      <c r="J126" s="1405"/>
      <c r="K126" s="1405"/>
      <c r="L126" s="1405"/>
      <c r="M126" s="1405"/>
      <c r="N126" s="1405"/>
      <c r="O126" s="1405"/>
      <c r="P126" s="1405"/>
      <c r="Q126" s="1405"/>
      <c r="R126" s="1405"/>
      <c r="S126" s="1405"/>
      <c r="T126" s="1405"/>
      <c r="U126" s="1405"/>
      <c r="V126" s="1405"/>
      <c r="W126" s="1405"/>
      <c r="X126" s="1405"/>
      <c r="Y126" s="1405"/>
      <c r="Z126" s="1405"/>
      <c r="AA126" s="1405"/>
      <c r="AB126" s="1405"/>
      <c r="AC126" s="1405"/>
      <c r="AD126" s="1405"/>
      <c r="AE126" s="1405"/>
      <c r="AF126" s="1405"/>
      <c r="AG126" s="1405"/>
      <c r="AH126" s="1405"/>
      <c r="AI126" s="1405"/>
      <c r="AJ126" s="1405"/>
      <c r="AK126" s="1405"/>
      <c r="AL126" s="1405"/>
      <c r="AM126" s="1405"/>
      <c r="AN126" s="1405"/>
      <c r="AO126" s="1405"/>
    </row>
    <row r="127" spans="1:41" s="570" customFormat="1" x14ac:dyDescent="0.25">
      <c r="A127" s="1405"/>
      <c r="B127" s="1405"/>
      <c r="C127" s="1405"/>
      <c r="D127" s="1405"/>
      <c r="E127" s="1405"/>
      <c r="F127" s="1405"/>
      <c r="G127" s="1405"/>
      <c r="H127" s="1405"/>
      <c r="I127" s="1405"/>
      <c r="J127" s="1405"/>
      <c r="K127" s="1405"/>
      <c r="L127" s="1405"/>
      <c r="M127" s="1405"/>
      <c r="N127" s="1405"/>
      <c r="O127" s="1405"/>
      <c r="P127" s="1405"/>
      <c r="Q127" s="1405"/>
      <c r="R127" s="1405"/>
      <c r="S127" s="1405"/>
      <c r="T127" s="1405"/>
      <c r="U127" s="1405"/>
      <c r="V127" s="1405"/>
      <c r="W127" s="1405"/>
      <c r="X127" s="1405"/>
      <c r="Y127" s="1405"/>
      <c r="Z127" s="1405"/>
      <c r="AA127" s="1405"/>
      <c r="AB127" s="1405"/>
      <c r="AC127" s="1405"/>
      <c r="AD127" s="1405"/>
      <c r="AE127" s="1405"/>
      <c r="AF127" s="1405"/>
      <c r="AG127" s="1405"/>
      <c r="AH127" s="1405"/>
      <c r="AI127" s="1405"/>
      <c r="AJ127" s="1405"/>
      <c r="AK127" s="1405"/>
      <c r="AL127" s="1405"/>
      <c r="AM127" s="1405"/>
      <c r="AN127" s="1405"/>
      <c r="AO127" s="1405"/>
    </row>
    <row r="128" spans="1:41" s="570" customFormat="1" x14ac:dyDescent="0.25">
      <c r="A128" s="1405"/>
      <c r="B128" s="1405"/>
      <c r="C128" s="1405"/>
      <c r="D128" s="1405"/>
      <c r="E128" s="1405"/>
      <c r="F128" s="1405"/>
      <c r="G128" s="1405"/>
      <c r="H128" s="1405"/>
      <c r="I128" s="1405"/>
      <c r="J128" s="1405"/>
      <c r="K128" s="1405"/>
      <c r="L128" s="1405"/>
      <c r="M128" s="1405"/>
      <c r="N128" s="1405"/>
      <c r="O128" s="1405"/>
      <c r="P128" s="1405"/>
      <c r="Q128" s="1405"/>
      <c r="R128" s="1405"/>
      <c r="S128" s="1405"/>
      <c r="T128" s="1405"/>
      <c r="U128" s="1405"/>
      <c r="V128" s="1405"/>
      <c r="W128" s="1405"/>
      <c r="X128" s="1405"/>
      <c r="Y128" s="1405"/>
      <c r="Z128" s="1405"/>
      <c r="AA128" s="1405"/>
      <c r="AB128" s="1405"/>
      <c r="AC128" s="1405"/>
      <c r="AD128" s="1405"/>
      <c r="AE128" s="1405"/>
      <c r="AF128" s="1405"/>
      <c r="AG128" s="1405"/>
      <c r="AH128" s="1405"/>
      <c r="AI128" s="1405"/>
      <c r="AJ128" s="1405"/>
      <c r="AK128" s="1405"/>
      <c r="AL128" s="1405"/>
      <c r="AM128" s="1405"/>
      <c r="AN128" s="1405"/>
      <c r="AO128" s="1405"/>
    </row>
    <row r="129" spans="1:41" s="570" customFormat="1" x14ac:dyDescent="0.25">
      <c r="A129" s="1405"/>
      <c r="B129" s="1405"/>
      <c r="C129" s="1405"/>
      <c r="D129" s="1405"/>
      <c r="E129" s="1405"/>
      <c r="F129" s="1405"/>
      <c r="G129" s="1405"/>
      <c r="H129" s="1405"/>
      <c r="I129" s="1405"/>
      <c r="J129" s="1405"/>
      <c r="K129" s="1405"/>
      <c r="L129" s="1405"/>
      <c r="M129" s="1405"/>
      <c r="N129" s="1405"/>
      <c r="O129" s="1405"/>
      <c r="P129" s="1405"/>
      <c r="Q129" s="1405"/>
      <c r="R129" s="1405"/>
      <c r="S129" s="1405"/>
      <c r="T129" s="1405"/>
      <c r="U129" s="1405"/>
      <c r="V129" s="1405"/>
      <c r="W129" s="1405"/>
      <c r="X129" s="1405"/>
      <c r="Y129" s="1405"/>
      <c r="Z129" s="1405"/>
      <c r="AA129" s="1405"/>
      <c r="AB129" s="1405"/>
      <c r="AC129" s="1405"/>
      <c r="AD129" s="1405"/>
      <c r="AE129" s="1405"/>
      <c r="AF129" s="1405"/>
      <c r="AG129" s="1405"/>
      <c r="AH129" s="1405"/>
      <c r="AI129" s="1405"/>
      <c r="AJ129" s="1405"/>
      <c r="AK129" s="1405"/>
      <c r="AL129" s="1405"/>
      <c r="AM129" s="1405"/>
      <c r="AN129" s="1405"/>
      <c r="AO129" s="1405"/>
    </row>
    <row r="130" spans="1:41" s="570" customFormat="1" x14ac:dyDescent="0.25">
      <c r="A130" s="1405"/>
      <c r="B130" s="1405"/>
      <c r="C130" s="1405"/>
      <c r="D130" s="1405"/>
      <c r="E130" s="1405"/>
      <c r="F130" s="1405"/>
      <c r="G130" s="1405"/>
      <c r="H130" s="1405"/>
      <c r="I130" s="1405"/>
      <c r="J130" s="1405"/>
      <c r="K130" s="1405"/>
      <c r="L130" s="1405"/>
      <c r="M130" s="1405"/>
      <c r="N130" s="1405"/>
      <c r="O130" s="1405"/>
      <c r="P130" s="1405"/>
      <c r="Q130" s="1405"/>
      <c r="R130" s="1405"/>
      <c r="S130" s="1405"/>
      <c r="T130" s="1405"/>
      <c r="U130" s="1405"/>
      <c r="V130" s="1405"/>
      <c r="W130" s="1405"/>
      <c r="X130" s="1405"/>
      <c r="Y130" s="1405"/>
      <c r="Z130" s="1405"/>
      <c r="AA130" s="1405"/>
      <c r="AB130" s="1405"/>
      <c r="AC130" s="1405"/>
      <c r="AD130" s="1405"/>
      <c r="AE130" s="1405"/>
      <c r="AF130" s="1405"/>
      <c r="AG130" s="1405"/>
      <c r="AH130" s="1405"/>
      <c r="AI130" s="1405"/>
      <c r="AJ130" s="1405"/>
      <c r="AK130" s="1405"/>
      <c r="AL130" s="1405"/>
      <c r="AM130" s="1405"/>
      <c r="AN130" s="1405"/>
      <c r="AO130" s="1405"/>
    </row>
    <row r="131" spans="1:41" s="570" customFormat="1" x14ac:dyDescent="0.25">
      <c r="A131" s="1405"/>
      <c r="B131" s="1405"/>
      <c r="C131" s="1405"/>
      <c r="D131" s="1405"/>
      <c r="E131" s="1405"/>
      <c r="F131" s="1405"/>
      <c r="G131" s="1405"/>
      <c r="H131" s="1405"/>
      <c r="I131" s="1405"/>
      <c r="J131" s="1405"/>
      <c r="K131" s="1405"/>
      <c r="L131" s="1405"/>
      <c r="M131" s="1405"/>
      <c r="N131" s="1405"/>
      <c r="O131" s="1405"/>
      <c r="P131" s="1405"/>
      <c r="Q131" s="1405"/>
      <c r="R131" s="1405"/>
      <c r="S131" s="1405"/>
      <c r="T131" s="1405"/>
      <c r="U131" s="1405"/>
      <c r="V131" s="1405"/>
      <c r="W131" s="1405"/>
      <c r="X131" s="1405"/>
      <c r="Y131" s="1405"/>
      <c r="Z131" s="1405"/>
      <c r="AA131" s="1405"/>
      <c r="AB131" s="1405"/>
      <c r="AC131" s="1405"/>
      <c r="AD131" s="1405"/>
      <c r="AE131" s="1405"/>
      <c r="AF131" s="1405"/>
      <c r="AG131" s="1405"/>
      <c r="AH131" s="1405"/>
      <c r="AI131" s="1405"/>
      <c r="AJ131" s="1405"/>
      <c r="AK131" s="1405"/>
      <c r="AL131" s="1405"/>
      <c r="AM131" s="1405"/>
      <c r="AN131" s="1405"/>
      <c r="AO131" s="1405"/>
    </row>
    <row r="132" spans="1:41" s="570" customFormat="1" x14ac:dyDescent="0.25">
      <c r="A132" s="1405"/>
      <c r="B132" s="1405"/>
      <c r="C132" s="1405"/>
      <c r="D132" s="1405"/>
      <c r="E132" s="1405"/>
      <c r="F132" s="1405"/>
      <c r="G132" s="1405"/>
      <c r="H132" s="1405"/>
      <c r="I132" s="1405"/>
      <c r="J132" s="1405"/>
      <c r="K132" s="1405"/>
      <c r="L132" s="1405"/>
      <c r="M132" s="1405"/>
      <c r="N132" s="1405"/>
      <c r="O132" s="1405"/>
      <c r="P132" s="1405"/>
      <c r="Q132" s="1405"/>
      <c r="R132" s="1405"/>
      <c r="S132" s="1405"/>
      <c r="T132" s="1405"/>
      <c r="U132" s="1405"/>
      <c r="V132" s="1405"/>
      <c r="W132" s="1405"/>
      <c r="X132" s="1405"/>
      <c r="Y132" s="1405"/>
      <c r="Z132" s="1405"/>
      <c r="AA132" s="1405"/>
      <c r="AB132" s="1405"/>
      <c r="AC132" s="1405"/>
      <c r="AD132" s="1405"/>
      <c r="AE132" s="1405"/>
      <c r="AF132" s="1405"/>
      <c r="AG132" s="1405"/>
      <c r="AH132" s="1405"/>
      <c r="AI132" s="1405"/>
      <c r="AJ132" s="1405"/>
      <c r="AK132" s="1405"/>
      <c r="AL132" s="1405"/>
      <c r="AM132" s="1405"/>
      <c r="AN132" s="1405"/>
      <c r="AO132" s="1405"/>
    </row>
    <row r="133" spans="1:41" s="570" customFormat="1" x14ac:dyDescent="0.25">
      <c r="A133" s="1405"/>
      <c r="B133" s="1405"/>
      <c r="C133" s="1405"/>
      <c r="D133" s="1405"/>
      <c r="E133" s="1405"/>
      <c r="F133" s="1405"/>
      <c r="G133" s="1405"/>
      <c r="H133" s="1405"/>
      <c r="I133" s="1405"/>
      <c r="J133" s="1405"/>
      <c r="K133" s="1405"/>
      <c r="L133" s="1405"/>
      <c r="M133" s="1405"/>
      <c r="N133" s="1405"/>
      <c r="O133" s="1405"/>
      <c r="P133" s="1405"/>
      <c r="Q133" s="1405"/>
      <c r="R133" s="1405"/>
      <c r="S133" s="1405"/>
      <c r="T133" s="1405"/>
      <c r="U133" s="1405"/>
      <c r="V133" s="1405"/>
      <c r="W133" s="1405"/>
      <c r="X133" s="1405"/>
      <c r="Y133" s="1405"/>
      <c r="Z133" s="1405"/>
      <c r="AA133" s="1405"/>
      <c r="AB133" s="1405"/>
      <c r="AC133" s="1405"/>
      <c r="AD133" s="1405"/>
      <c r="AE133" s="1405"/>
      <c r="AF133" s="1405"/>
      <c r="AG133" s="1405"/>
      <c r="AH133" s="1405"/>
      <c r="AI133" s="1405"/>
      <c r="AJ133" s="1405"/>
      <c r="AK133" s="1405"/>
      <c r="AL133" s="1405"/>
      <c r="AM133" s="1405"/>
      <c r="AN133" s="1405"/>
      <c r="AO133" s="1405"/>
    </row>
    <row r="134" spans="1:41" s="570" customFormat="1" x14ac:dyDescent="0.25">
      <c r="A134" s="1405"/>
      <c r="B134" s="1405"/>
      <c r="C134" s="1405"/>
      <c r="D134" s="1405"/>
      <c r="E134" s="1405"/>
      <c r="F134" s="1405"/>
      <c r="G134" s="1405"/>
      <c r="H134" s="1405"/>
      <c r="I134" s="1405"/>
      <c r="J134" s="1405"/>
      <c r="K134" s="1405"/>
      <c r="L134" s="1405"/>
      <c r="M134" s="1405"/>
      <c r="N134" s="1405"/>
      <c r="O134" s="1405"/>
      <c r="P134" s="1405"/>
      <c r="Q134" s="1405"/>
      <c r="R134" s="1405"/>
      <c r="S134" s="1405"/>
      <c r="T134" s="1405"/>
      <c r="U134" s="1405"/>
      <c r="V134" s="1405"/>
      <c r="W134" s="1405"/>
      <c r="X134" s="1405"/>
      <c r="Y134" s="1405"/>
      <c r="Z134" s="1405"/>
      <c r="AA134" s="1405"/>
      <c r="AB134" s="1405"/>
      <c r="AC134" s="1405"/>
      <c r="AD134" s="1405"/>
      <c r="AE134" s="1405"/>
      <c r="AF134" s="1405"/>
      <c r="AG134" s="1405"/>
      <c r="AH134" s="1405"/>
      <c r="AI134" s="1405"/>
      <c r="AJ134" s="1405"/>
      <c r="AK134" s="1405"/>
      <c r="AL134" s="1405"/>
      <c r="AM134" s="1405"/>
      <c r="AN134" s="1405"/>
      <c r="AO134" s="1405"/>
    </row>
    <row r="135" spans="1:41" s="570" customFormat="1" x14ac:dyDescent="0.25">
      <c r="A135" s="1405"/>
      <c r="B135" s="1405"/>
      <c r="C135" s="1405"/>
      <c r="D135" s="1405"/>
      <c r="E135" s="1405"/>
      <c r="F135" s="1405"/>
      <c r="G135" s="1405"/>
      <c r="H135" s="1405"/>
      <c r="I135" s="1405"/>
      <c r="J135" s="1405"/>
      <c r="K135" s="1405"/>
      <c r="L135" s="1405"/>
      <c r="M135" s="1405"/>
      <c r="N135" s="1405"/>
      <c r="O135" s="1405"/>
      <c r="P135" s="1405"/>
      <c r="Q135" s="1405"/>
      <c r="R135" s="1405"/>
      <c r="S135" s="1405"/>
      <c r="T135" s="1405"/>
      <c r="U135" s="1405"/>
      <c r="V135" s="1405"/>
      <c r="W135" s="1405"/>
      <c r="X135" s="1405"/>
      <c r="Y135" s="1405"/>
      <c r="Z135" s="1405"/>
      <c r="AA135" s="1405"/>
      <c r="AB135" s="1405"/>
      <c r="AC135" s="1405"/>
      <c r="AD135" s="1405"/>
      <c r="AE135" s="1405"/>
      <c r="AF135" s="1405"/>
      <c r="AG135" s="1405"/>
      <c r="AH135" s="1405"/>
      <c r="AI135" s="1405"/>
      <c r="AJ135" s="1405"/>
      <c r="AK135" s="1405"/>
      <c r="AL135" s="1405"/>
      <c r="AM135" s="1405"/>
      <c r="AN135" s="1405"/>
      <c r="AO135" s="1405"/>
    </row>
    <row r="136" spans="1:41" s="570" customFormat="1" x14ac:dyDescent="0.25">
      <c r="A136" s="1405"/>
      <c r="B136" s="1405"/>
      <c r="C136" s="1405"/>
      <c r="D136" s="1405"/>
      <c r="E136" s="1405"/>
      <c r="F136" s="1405"/>
      <c r="G136" s="1405"/>
      <c r="H136" s="1405"/>
      <c r="I136" s="1405"/>
      <c r="J136" s="1405"/>
      <c r="K136" s="1405"/>
      <c r="L136" s="1405"/>
      <c r="M136" s="1405"/>
      <c r="N136" s="1405"/>
      <c r="O136" s="1405"/>
      <c r="P136" s="1405"/>
      <c r="Q136" s="1405"/>
      <c r="R136" s="1405"/>
      <c r="S136" s="1405"/>
      <c r="T136" s="1405"/>
      <c r="U136" s="1405"/>
      <c r="V136" s="1405"/>
      <c r="W136" s="1405"/>
      <c r="X136" s="1405"/>
      <c r="Y136" s="1405"/>
      <c r="Z136" s="1405"/>
      <c r="AA136" s="1405"/>
      <c r="AB136" s="1405"/>
      <c r="AC136" s="1405"/>
      <c r="AD136" s="1405"/>
      <c r="AE136" s="1405"/>
      <c r="AF136" s="1405"/>
      <c r="AG136" s="1405"/>
      <c r="AH136" s="1405"/>
      <c r="AI136" s="1405"/>
      <c r="AJ136" s="1405"/>
      <c r="AK136" s="1405"/>
      <c r="AL136" s="1405"/>
      <c r="AM136" s="1405"/>
      <c r="AN136" s="1405"/>
      <c r="AO136" s="1405"/>
    </row>
    <row r="137" spans="1:41" s="570" customFormat="1" x14ac:dyDescent="0.25">
      <c r="A137" s="1405"/>
      <c r="B137" s="1405"/>
      <c r="C137" s="1405"/>
      <c r="D137" s="1405"/>
      <c r="E137" s="1405"/>
      <c r="F137" s="1405"/>
      <c r="G137" s="1405"/>
      <c r="H137" s="1405"/>
      <c r="I137" s="1405"/>
      <c r="J137" s="1405"/>
      <c r="K137" s="1405"/>
      <c r="L137" s="1405"/>
      <c r="M137" s="1405"/>
      <c r="N137" s="1405"/>
      <c r="O137" s="1405"/>
      <c r="P137" s="1405"/>
      <c r="Q137" s="1405"/>
      <c r="R137" s="1405"/>
      <c r="S137" s="1405"/>
      <c r="T137" s="1405"/>
      <c r="U137" s="1405"/>
      <c r="V137" s="1405"/>
      <c r="W137" s="1405"/>
      <c r="X137" s="1405"/>
      <c r="Y137" s="1405"/>
      <c r="Z137" s="1405"/>
      <c r="AA137" s="1405"/>
      <c r="AB137" s="1405"/>
      <c r="AC137" s="1405"/>
      <c r="AD137" s="1405"/>
      <c r="AE137" s="1405"/>
      <c r="AF137" s="1405"/>
      <c r="AG137" s="1405"/>
      <c r="AH137" s="1405"/>
      <c r="AI137" s="1405"/>
      <c r="AJ137" s="1405"/>
      <c r="AK137" s="1405"/>
      <c r="AL137" s="1405"/>
      <c r="AM137" s="1405"/>
      <c r="AN137" s="1405"/>
      <c r="AO137" s="1405"/>
    </row>
    <row r="138" spans="1:41" s="570" customFormat="1" x14ac:dyDescent="0.25">
      <c r="A138" s="1405"/>
      <c r="B138" s="1405"/>
      <c r="C138" s="1405"/>
      <c r="D138" s="1405"/>
      <c r="E138" s="1405"/>
      <c r="F138" s="1405"/>
      <c r="G138" s="1405"/>
      <c r="H138" s="1405"/>
      <c r="I138" s="1405"/>
      <c r="J138" s="1405"/>
      <c r="K138" s="1405"/>
      <c r="L138" s="1405"/>
      <c r="M138" s="1405"/>
      <c r="N138" s="1405"/>
      <c r="O138" s="1405"/>
      <c r="P138" s="1405"/>
      <c r="Q138" s="1405"/>
      <c r="R138" s="1405"/>
      <c r="S138" s="1405"/>
      <c r="T138" s="1405"/>
      <c r="U138" s="1405"/>
      <c r="V138" s="1405"/>
      <c r="W138" s="1405"/>
      <c r="X138" s="1405"/>
      <c r="Y138" s="1405"/>
      <c r="Z138" s="1405"/>
      <c r="AA138" s="1405"/>
      <c r="AB138" s="1405"/>
      <c r="AC138" s="1405"/>
      <c r="AD138" s="1405"/>
      <c r="AE138" s="1405"/>
      <c r="AF138" s="1405"/>
      <c r="AG138" s="1405"/>
      <c r="AH138" s="1405"/>
      <c r="AI138" s="1405"/>
      <c r="AJ138" s="1405"/>
      <c r="AK138" s="1405"/>
      <c r="AL138" s="1405"/>
      <c r="AM138" s="1405"/>
      <c r="AN138" s="1405"/>
      <c r="AO138" s="1405"/>
    </row>
    <row r="139" spans="1:41" s="570" customFormat="1" x14ac:dyDescent="0.25">
      <c r="A139" s="1405"/>
      <c r="B139" s="1405"/>
      <c r="C139" s="1405"/>
      <c r="D139" s="1405"/>
      <c r="E139" s="1405"/>
      <c r="F139" s="1405"/>
      <c r="G139" s="1405"/>
      <c r="H139" s="1405"/>
      <c r="I139" s="1405"/>
      <c r="J139" s="1405"/>
      <c r="K139" s="1405"/>
      <c r="L139" s="1405"/>
      <c r="M139" s="1405"/>
      <c r="N139" s="1405"/>
      <c r="O139" s="1405"/>
      <c r="P139" s="1405"/>
      <c r="Q139" s="1405"/>
      <c r="R139" s="1405"/>
      <c r="S139" s="1405"/>
      <c r="T139" s="1405"/>
      <c r="U139" s="1405"/>
      <c r="V139" s="1405"/>
      <c r="W139" s="1405"/>
      <c r="X139" s="1405"/>
      <c r="Y139" s="1405"/>
      <c r="Z139" s="1405"/>
      <c r="AA139" s="1405"/>
      <c r="AB139" s="1405"/>
      <c r="AC139" s="1405"/>
      <c r="AD139" s="1405"/>
      <c r="AE139" s="1405"/>
      <c r="AF139" s="1405"/>
      <c r="AG139" s="1405"/>
      <c r="AH139" s="1405"/>
      <c r="AI139" s="1405"/>
      <c r="AJ139" s="1405"/>
      <c r="AK139" s="1405"/>
      <c r="AL139" s="1405"/>
      <c r="AM139" s="1405"/>
      <c r="AN139" s="1405"/>
      <c r="AO139" s="1405"/>
    </row>
    <row r="140" spans="1:41" s="570" customFormat="1" x14ac:dyDescent="0.25">
      <c r="A140" s="1405"/>
      <c r="B140" s="1405"/>
      <c r="C140" s="1405"/>
      <c r="D140" s="1405"/>
      <c r="E140" s="1405"/>
      <c r="F140" s="1405"/>
      <c r="G140" s="1405"/>
      <c r="H140" s="1405"/>
      <c r="I140" s="1405"/>
      <c r="J140" s="1405"/>
      <c r="K140" s="1405"/>
      <c r="L140" s="1405"/>
      <c r="M140" s="1405"/>
      <c r="N140" s="1405"/>
      <c r="O140" s="1405"/>
      <c r="P140" s="1405"/>
      <c r="Q140" s="1405"/>
      <c r="R140" s="1405"/>
      <c r="S140" s="1405"/>
      <c r="T140" s="1405"/>
      <c r="U140" s="1405"/>
      <c r="V140" s="1405"/>
      <c r="W140" s="1405"/>
      <c r="X140" s="1405"/>
      <c r="Y140" s="1405"/>
      <c r="Z140" s="1405"/>
      <c r="AA140" s="1405"/>
      <c r="AB140" s="1405"/>
      <c r="AC140" s="1405"/>
      <c r="AD140" s="1405"/>
      <c r="AE140" s="1405"/>
      <c r="AF140" s="1405"/>
      <c r="AG140" s="1405"/>
      <c r="AH140" s="1405"/>
      <c r="AI140" s="1405"/>
      <c r="AJ140" s="1405"/>
      <c r="AK140" s="1405"/>
      <c r="AL140" s="1405"/>
      <c r="AM140" s="1405"/>
      <c r="AN140" s="1405"/>
      <c r="AO140" s="1405"/>
    </row>
    <row r="141" spans="1:41" s="570" customFormat="1" x14ac:dyDescent="0.25">
      <c r="A141" s="1405"/>
      <c r="B141" s="1405"/>
      <c r="C141" s="1405"/>
      <c r="D141" s="1405"/>
      <c r="E141" s="1405"/>
      <c r="F141" s="1405"/>
      <c r="G141" s="1405"/>
      <c r="H141" s="1405"/>
      <c r="I141" s="1405"/>
      <c r="J141" s="1405"/>
      <c r="K141" s="1405"/>
      <c r="L141" s="1405"/>
      <c r="M141" s="1405"/>
      <c r="N141" s="1405"/>
      <c r="O141" s="1405"/>
      <c r="P141" s="1405"/>
      <c r="Q141" s="1405"/>
      <c r="R141" s="1405"/>
      <c r="S141" s="1405"/>
      <c r="T141" s="1405"/>
      <c r="U141" s="1405"/>
      <c r="V141" s="1405"/>
      <c r="W141" s="1405"/>
      <c r="X141" s="1405"/>
      <c r="Y141" s="1405"/>
      <c r="Z141" s="1405"/>
      <c r="AA141" s="1405"/>
      <c r="AB141" s="1405"/>
      <c r="AC141" s="1405"/>
      <c r="AD141" s="1405"/>
      <c r="AE141" s="1405"/>
      <c r="AF141" s="1405"/>
      <c r="AG141" s="1405"/>
      <c r="AH141" s="1405"/>
      <c r="AI141" s="1405"/>
      <c r="AJ141" s="1405"/>
      <c r="AK141" s="1405"/>
      <c r="AL141" s="1405"/>
      <c r="AM141" s="1405"/>
      <c r="AN141" s="1405"/>
      <c r="AO141" s="1405"/>
    </row>
    <row r="142" spans="1:41" s="570" customFormat="1" x14ac:dyDescent="0.25">
      <c r="A142" s="1405"/>
      <c r="B142" s="1405"/>
      <c r="C142" s="1405"/>
      <c r="D142" s="1405"/>
      <c r="E142" s="1405"/>
      <c r="F142" s="1405"/>
      <c r="G142" s="1405"/>
      <c r="H142" s="1405"/>
      <c r="I142" s="1405"/>
      <c r="J142" s="1405"/>
      <c r="K142" s="1405"/>
      <c r="L142" s="1405"/>
      <c r="M142" s="1405"/>
      <c r="N142" s="1405"/>
      <c r="O142" s="1405"/>
      <c r="P142" s="1405"/>
      <c r="Q142" s="1405"/>
      <c r="R142" s="1405"/>
      <c r="S142" s="1405"/>
      <c r="T142" s="1405"/>
      <c r="U142" s="1405"/>
      <c r="V142" s="1405"/>
      <c r="W142" s="1405"/>
      <c r="X142" s="1405"/>
      <c r="Y142" s="1405"/>
      <c r="Z142" s="1405"/>
      <c r="AA142" s="1405"/>
      <c r="AB142" s="1405"/>
      <c r="AC142" s="1405"/>
      <c r="AD142" s="1405"/>
      <c r="AE142" s="1405"/>
      <c r="AF142" s="1405"/>
      <c r="AG142" s="1405"/>
      <c r="AH142" s="1405"/>
      <c r="AI142" s="1405"/>
      <c r="AJ142" s="1405"/>
      <c r="AK142" s="1405"/>
      <c r="AL142" s="1405"/>
      <c r="AM142" s="1405"/>
      <c r="AN142" s="1405"/>
      <c r="AO142" s="1405"/>
    </row>
    <row r="143" spans="1:41" s="570" customFormat="1" x14ac:dyDescent="0.25">
      <c r="A143" s="1405"/>
      <c r="B143" s="1405"/>
      <c r="C143" s="1405"/>
      <c r="D143" s="1405"/>
      <c r="E143" s="1405"/>
      <c r="F143" s="1405"/>
      <c r="G143" s="1405"/>
      <c r="H143" s="1405"/>
      <c r="I143" s="1405"/>
      <c r="J143" s="1405"/>
      <c r="K143" s="1405"/>
      <c r="L143" s="1405"/>
      <c r="M143" s="1405"/>
      <c r="N143" s="1405"/>
      <c r="O143" s="1405"/>
      <c r="P143" s="1405"/>
      <c r="Q143" s="1405"/>
      <c r="R143" s="1405"/>
      <c r="S143" s="1405"/>
      <c r="T143" s="1405"/>
      <c r="U143" s="1405"/>
      <c r="V143" s="1405"/>
      <c r="W143" s="1405"/>
      <c r="X143" s="1405"/>
      <c r="Y143" s="1405"/>
      <c r="Z143" s="1405"/>
      <c r="AA143" s="1405"/>
      <c r="AB143" s="1405"/>
      <c r="AC143" s="1405"/>
      <c r="AD143" s="1405"/>
      <c r="AE143" s="1405"/>
      <c r="AF143" s="1405"/>
      <c r="AG143" s="1405"/>
      <c r="AH143" s="1405"/>
      <c r="AI143" s="1405"/>
      <c r="AJ143" s="1405"/>
      <c r="AK143" s="1405"/>
      <c r="AL143" s="1405"/>
      <c r="AM143" s="1405"/>
      <c r="AN143" s="1405"/>
      <c r="AO143" s="1405"/>
    </row>
    <row r="144" spans="1:41" s="570" customFormat="1" x14ac:dyDescent="0.25">
      <c r="A144" s="1405"/>
      <c r="B144" s="1405"/>
      <c r="C144" s="1405"/>
      <c r="D144" s="1405"/>
      <c r="E144" s="1405"/>
      <c r="F144" s="1405"/>
      <c r="G144" s="1405"/>
      <c r="H144" s="1405"/>
      <c r="I144" s="1405"/>
      <c r="J144" s="1405"/>
      <c r="K144" s="1405"/>
      <c r="L144" s="1405"/>
      <c r="M144" s="1405"/>
      <c r="N144" s="1405"/>
      <c r="O144" s="1405"/>
      <c r="P144" s="1405"/>
      <c r="Q144" s="1405"/>
      <c r="R144" s="1405"/>
      <c r="S144" s="1405"/>
      <c r="T144" s="1405"/>
      <c r="U144" s="1405"/>
      <c r="V144" s="1405"/>
      <c r="W144" s="1405"/>
      <c r="X144" s="1405"/>
      <c r="Y144" s="1405"/>
      <c r="Z144" s="1405"/>
      <c r="AA144" s="1405"/>
      <c r="AB144" s="1405"/>
      <c r="AC144" s="1405"/>
      <c r="AD144" s="1405"/>
      <c r="AE144" s="1405"/>
      <c r="AF144" s="1405"/>
      <c r="AG144" s="1405"/>
      <c r="AH144" s="1405"/>
      <c r="AI144" s="1405"/>
      <c r="AJ144" s="1405"/>
      <c r="AK144" s="1405"/>
      <c r="AL144" s="1405"/>
      <c r="AM144" s="1405"/>
      <c r="AN144" s="1405"/>
      <c r="AO144" s="1405"/>
    </row>
    <row r="145" spans="1:41" s="570" customFormat="1" x14ac:dyDescent="0.25">
      <c r="A145" s="1405"/>
      <c r="B145" s="1405"/>
      <c r="C145" s="1405"/>
      <c r="D145" s="1405"/>
      <c r="E145" s="1405"/>
      <c r="F145" s="1405"/>
      <c r="G145" s="1405"/>
      <c r="H145" s="1405"/>
      <c r="I145" s="1405"/>
      <c r="J145" s="1405"/>
      <c r="K145" s="1405"/>
      <c r="L145" s="1405"/>
      <c r="M145" s="1405"/>
      <c r="N145" s="1405"/>
      <c r="O145" s="1405"/>
      <c r="P145" s="1405"/>
      <c r="Q145" s="1405"/>
      <c r="R145" s="1405"/>
      <c r="S145" s="1405"/>
      <c r="T145" s="1405"/>
      <c r="U145" s="1405"/>
      <c r="V145" s="1405"/>
      <c r="W145" s="1405"/>
      <c r="X145" s="1405"/>
      <c r="Y145" s="1405"/>
      <c r="Z145" s="1405"/>
      <c r="AA145" s="1405"/>
      <c r="AB145" s="1405"/>
      <c r="AC145" s="1405"/>
      <c r="AD145" s="1405"/>
      <c r="AE145" s="1405"/>
      <c r="AF145" s="1405"/>
      <c r="AG145" s="1405"/>
      <c r="AH145" s="1405"/>
      <c r="AI145" s="1405"/>
      <c r="AJ145" s="1405"/>
      <c r="AK145" s="1405"/>
      <c r="AL145" s="1405"/>
      <c r="AM145" s="1405"/>
      <c r="AN145" s="1405"/>
      <c r="AO145" s="1405"/>
    </row>
    <row r="146" spans="1:41" s="570" customFormat="1" x14ac:dyDescent="0.25">
      <c r="A146" s="1405"/>
      <c r="B146" s="1405"/>
      <c r="C146" s="1405"/>
      <c r="D146" s="1405"/>
      <c r="E146" s="1405"/>
      <c r="F146" s="1405"/>
      <c r="G146" s="1405"/>
      <c r="H146" s="1405"/>
      <c r="I146" s="1405"/>
      <c r="J146" s="1405"/>
      <c r="K146" s="1405"/>
      <c r="L146" s="1405"/>
      <c r="M146" s="1405"/>
      <c r="N146" s="1405"/>
      <c r="O146" s="1405"/>
      <c r="P146" s="1405"/>
      <c r="Q146" s="1405"/>
      <c r="R146" s="1405"/>
      <c r="S146" s="1405"/>
      <c r="T146" s="1405"/>
      <c r="U146" s="1405"/>
      <c r="V146" s="1405"/>
      <c r="W146" s="1405"/>
      <c r="X146" s="1405"/>
      <c r="Y146" s="1405"/>
      <c r="Z146" s="1405"/>
      <c r="AA146" s="1405"/>
      <c r="AB146" s="1405"/>
      <c r="AC146" s="1405"/>
      <c r="AD146" s="1405"/>
      <c r="AE146" s="1405"/>
      <c r="AF146" s="1405"/>
      <c r="AG146" s="1405"/>
      <c r="AH146" s="1405"/>
      <c r="AI146" s="1405"/>
      <c r="AJ146" s="1405"/>
      <c r="AK146" s="1405"/>
      <c r="AL146" s="1405"/>
      <c r="AM146" s="1405"/>
      <c r="AN146" s="1405"/>
      <c r="AO146" s="1405"/>
    </row>
    <row r="147" spans="1:41" s="570" customFormat="1" x14ac:dyDescent="0.25">
      <c r="A147" s="1405"/>
      <c r="B147" s="1405"/>
      <c r="C147" s="1405"/>
      <c r="D147" s="1405"/>
      <c r="E147" s="1405"/>
      <c r="F147" s="1405"/>
      <c r="G147" s="1405"/>
      <c r="H147" s="1405"/>
      <c r="I147" s="1405"/>
      <c r="J147" s="1405"/>
      <c r="K147" s="1405"/>
      <c r="L147" s="1405"/>
      <c r="M147" s="1405"/>
      <c r="N147" s="1405"/>
      <c r="O147" s="1405"/>
      <c r="P147" s="1405"/>
      <c r="Q147" s="1405"/>
      <c r="R147" s="1405"/>
      <c r="S147" s="1405"/>
      <c r="T147" s="1405"/>
      <c r="U147" s="1405"/>
      <c r="V147" s="1405"/>
      <c r="W147" s="1405"/>
      <c r="X147" s="1405"/>
      <c r="Y147" s="1405"/>
      <c r="Z147" s="1405"/>
      <c r="AA147" s="1405"/>
      <c r="AB147" s="1405"/>
      <c r="AC147" s="1405"/>
      <c r="AD147" s="1405"/>
      <c r="AE147" s="1405"/>
      <c r="AF147" s="1405"/>
      <c r="AG147" s="1405"/>
      <c r="AH147" s="1405"/>
      <c r="AI147" s="1405"/>
      <c r="AJ147" s="1405"/>
      <c r="AK147" s="1405"/>
      <c r="AL147" s="1405"/>
      <c r="AM147" s="1405"/>
      <c r="AN147" s="1405"/>
      <c r="AO147" s="1405"/>
    </row>
    <row r="148" spans="1:41" s="570" customFormat="1" x14ac:dyDescent="0.25">
      <c r="A148" s="1405"/>
      <c r="B148" s="1405"/>
      <c r="C148" s="1405"/>
      <c r="D148" s="1405"/>
      <c r="E148" s="1405"/>
      <c r="F148" s="1405"/>
      <c r="G148" s="1405"/>
      <c r="H148" s="1405"/>
      <c r="I148" s="1405"/>
      <c r="J148" s="1405"/>
      <c r="K148" s="1405"/>
      <c r="L148" s="1405"/>
      <c r="M148" s="1405"/>
      <c r="N148" s="1405"/>
      <c r="O148" s="1405"/>
      <c r="P148" s="1405"/>
      <c r="Q148" s="1405"/>
      <c r="R148" s="1405"/>
      <c r="S148" s="1405"/>
      <c r="T148" s="1405"/>
      <c r="U148" s="1405"/>
      <c r="V148" s="1405"/>
      <c r="W148" s="1405"/>
      <c r="X148" s="1405"/>
      <c r="Y148" s="1405"/>
      <c r="Z148" s="1405"/>
      <c r="AA148" s="1405"/>
      <c r="AB148" s="1405"/>
      <c r="AC148" s="1405"/>
      <c r="AD148" s="1405"/>
      <c r="AE148" s="1405"/>
      <c r="AF148" s="1405"/>
      <c r="AG148" s="1405"/>
      <c r="AH148" s="1405"/>
      <c r="AI148" s="1405"/>
      <c r="AJ148" s="1405"/>
      <c r="AK148" s="1405"/>
      <c r="AL148" s="1405"/>
      <c r="AM148" s="1405"/>
      <c r="AN148" s="1405"/>
      <c r="AO148" s="1405"/>
    </row>
    <row r="149" spans="1:41" s="570" customFormat="1" x14ac:dyDescent="0.25">
      <c r="A149" s="1405"/>
      <c r="B149" s="1405"/>
      <c r="C149" s="1405"/>
      <c r="D149" s="1405"/>
      <c r="E149" s="1405"/>
      <c r="F149" s="1405"/>
      <c r="G149" s="1405"/>
      <c r="H149" s="1405"/>
      <c r="I149" s="1405"/>
      <c r="J149" s="1405"/>
      <c r="K149" s="1405"/>
      <c r="L149" s="1405"/>
      <c r="M149" s="1405"/>
      <c r="N149" s="1405"/>
      <c r="O149" s="1405"/>
      <c r="P149" s="1405"/>
      <c r="Q149" s="1405"/>
      <c r="R149" s="1405"/>
      <c r="S149" s="1405"/>
      <c r="T149" s="1405"/>
      <c r="U149" s="1405"/>
      <c r="V149" s="1405"/>
      <c r="W149" s="1405"/>
      <c r="X149" s="1405"/>
      <c r="Y149" s="1405"/>
      <c r="Z149" s="1405"/>
      <c r="AA149" s="1405"/>
      <c r="AB149" s="1405"/>
      <c r="AC149" s="1405"/>
      <c r="AD149" s="1405"/>
      <c r="AE149" s="1405"/>
      <c r="AF149" s="1405"/>
      <c r="AG149" s="1405"/>
      <c r="AH149" s="1405"/>
      <c r="AI149" s="1405"/>
      <c r="AJ149" s="1405"/>
      <c r="AK149" s="1405"/>
      <c r="AL149" s="1405"/>
      <c r="AM149" s="1405"/>
      <c r="AN149" s="1405"/>
      <c r="AO149" s="1405"/>
    </row>
    <row r="150" spans="1:41" s="570" customFormat="1" x14ac:dyDescent="0.25">
      <c r="A150" s="1405"/>
      <c r="B150" s="1405"/>
      <c r="C150" s="1405"/>
      <c r="D150" s="1405"/>
      <c r="E150" s="1405"/>
      <c r="F150" s="1405"/>
      <c r="G150" s="1405"/>
      <c r="H150" s="1405"/>
      <c r="I150" s="1405"/>
      <c r="J150" s="1405"/>
      <c r="K150" s="1405"/>
      <c r="L150" s="1405"/>
      <c r="M150" s="1405"/>
      <c r="N150" s="1405"/>
      <c r="O150" s="1405"/>
      <c r="P150" s="1405"/>
      <c r="Q150" s="1405"/>
      <c r="R150" s="1405"/>
      <c r="S150" s="1405"/>
      <c r="T150" s="1405"/>
      <c r="U150" s="1405"/>
      <c r="V150" s="1405"/>
      <c r="W150" s="1405"/>
      <c r="X150" s="1405"/>
      <c r="Y150" s="1405"/>
      <c r="Z150" s="1405"/>
      <c r="AA150" s="1405"/>
      <c r="AB150" s="1405"/>
      <c r="AC150" s="1405"/>
      <c r="AD150" s="1405"/>
      <c r="AE150" s="1405"/>
      <c r="AF150" s="1405"/>
      <c r="AG150" s="1405"/>
      <c r="AH150" s="1405"/>
      <c r="AI150" s="1405"/>
      <c r="AJ150" s="1405"/>
      <c r="AK150" s="1405"/>
      <c r="AL150" s="1405"/>
      <c r="AM150" s="1405"/>
      <c r="AN150" s="1405"/>
      <c r="AO150" s="1405"/>
    </row>
    <row r="151" spans="1:41" s="570" customFormat="1" x14ac:dyDescent="0.25">
      <c r="A151" s="1405"/>
      <c r="B151" s="1405"/>
      <c r="C151" s="1405"/>
      <c r="D151" s="1405"/>
      <c r="E151" s="1405"/>
      <c r="F151" s="1405"/>
      <c r="G151" s="1405"/>
      <c r="H151" s="1405"/>
      <c r="I151" s="1405"/>
      <c r="J151" s="1405"/>
      <c r="K151" s="1405"/>
      <c r="L151" s="1405"/>
      <c r="M151" s="1405"/>
      <c r="N151" s="1405"/>
      <c r="O151" s="1405"/>
      <c r="P151" s="1405"/>
      <c r="Q151" s="1405"/>
      <c r="R151" s="1405"/>
      <c r="S151" s="1405"/>
      <c r="T151" s="1405"/>
      <c r="U151" s="1405"/>
      <c r="V151" s="1405"/>
      <c r="W151" s="1405"/>
      <c r="X151" s="1405"/>
      <c r="Y151" s="1405"/>
      <c r="Z151" s="1405"/>
      <c r="AA151" s="1405"/>
      <c r="AB151" s="1405"/>
      <c r="AC151" s="1405"/>
      <c r="AD151" s="1405"/>
      <c r="AE151" s="1405"/>
      <c r="AF151" s="1405"/>
      <c r="AG151" s="1405"/>
      <c r="AH151" s="1405"/>
      <c r="AI151" s="1405"/>
      <c r="AJ151" s="1405"/>
      <c r="AK151" s="1405"/>
      <c r="AL151" s="1405"/>
      <c r="AM151" s="1405"/>
      <c r="AN151" s="1405"/>
      <c r="AO151" s="1405"/>
    </row>
    <row r="152" spans="1:41" s="570" customFormat="1" x14ac:dyDescent="0.25">
      <c r="A152" s="1405"/>
      <c r="B152" s="1405"/>
      <c r="C152" s="1405"/>
      <c r="D152" s="1405"/>
      <c r="E152" s="1405"/>
      <c r="F152" s="1405"/>
      <c r="G152" s="1405"/>
      <c r="H152" s="1405"/>
      <c r="I152" s="1405"/>
      <c r="J152" s="1405"/>
      <c r="K152" s="1405"/>
      <c r="L152" s="1405"/>
      <c r="M152" s="1405"/>
      <c r="N152" s="1405"/>
      <c r="O152" s="1405"/>
      <c r="P152" s="1405"/>
      <c r="Q152" s="1405"/>
      <c r="R152" s="1405"/>
      <c r="S152" s="1405"/>
      <c r="T152" s="1405"/>
      <c r="U152" s="1405"/>
      <c r="V152" s="1405"/>
      <c r="W152" s="1405"/>
      <c r="X152" s="1405"/>
      <c r="Y152" s="1405"/>
      <c r="Z152" s="1405"/>
      <c r="AA152" s="1405"/>
      <c r="AB152" s="1405"/>
      <c r="AC152" s="1405"/>
      <c r="AD152" s="1405"/>
      <c r="AE152" s="1405"/>
      <c r="AF152" s="1405"/>
      <c r="AG152" s="1405"/>
      <c r="AH152" s="1405"/>
      <c r="AI152" s="1405"/>
      <c r="AJ152" s="1405"/>
      <c r="AK152" s="1405"/>
      <c r="AL152" s="1405"/>
      <c r="AM152" s="1405"/>
      <c r="AN152" s="1405"/>
      <c r="AO152" s="1405"/>
    </row>
    <row r="153" spans="1:41" s="570" customFormat="1" x14ac:dyDescent="0.25">
      <c r="A153" s="1405"/>
      <c r="B153" s="1405"/>
      <c r="C153" s="1405"/>
      <c r="D153" s="1405"/>
      <c r="E153" s="1405"/>
      <c r="F153" s="1405"/>
      <c r="G153" s="1405"/>
      <c r="H153" s="1405"/>
      <c r="I153" s="1405"/>
      <c r="J153" s="1405"/>
      <c r="K153" s="1405"/>
      <c r="L153" s="1405"/>
      <c r="M153" s="1405"/>
      <c r="N153" s="1405"/>
      <c r="O153" s="1405"/>
      <c r="P153" s="1405"/>
      <c r="Q153" s="1405"/>
      <c r="R153" s="1405"/>
      <c r="S153" s="1405"/>
      <c r="T153" s="1405"/>
      <c r="U153" s="1405"/>
      <c r="V153" s="1405"/>
      <c r="W153" s="1405"/>
      <c r="X153" s="1405"/>
      <c r="Y153" s="1405"/>
      <c r="Z153" s="1405"/>
      <c r="AA153" s="1405"/>
      <c r="AB153" s="1405"/>
      <c r="AC153" s="1405"/>
      <c r="AD153" s="1405"/>
      <c r="AE153" s="1405"/>
      <c r="AF153" s="1405"/>
      <c r="AG153" s="1405"/>
      <c r="AH153" s="1405"/>
      <c r="AI153" s="1405"/>
      <c r="AJ153" s="1405"/>
      <c r="AK153" s="1405"/>
      <c r="AL153" s="1405"/>
      <c r="AM153" s="1405"/>
      <c r="AN153" s="1405"/>
      <c r="AO153" s="1405"/>
    </row>
    <row r="154" spans="1:41" s="570" customFormat="1" x14ac:dyDescent="0.25">
      <c r="A154" s="1405"/>
      <c r="B154" s="1405"/>
      <c r="C154" s="1405"/>
      <c r="D154" s="1405"/>
      <c r="E154" s="1405"/>
      <c r="F154" s="1405"/>
      <c r="G154" s="1405"/>
      <c r="H154" s="1405"/>
      <c r="I154" s="1405"/>
      <c r="J154" s="1405"/>
      <c r="K154" s="1405"/>
      <c r="L154" s="1405"/>
      <c r="M154" s="1405"/>
      <c r="N154" s="1405"/>
      <c r="O154" s="1405"/>
      <c r="P154" s="1405"/>
      <c r="Q154" s="1405"/>
      <c r="R154" s="1405"/>
      <c r="S154" s="1405"/>
      <c r="T154" s="1405"/>
      <c r="U154" s="1405"/>
      <c r="V154" s="1405"/>
      <c r="W154" s="1405"/>
      <c r="X154" s="1405"/>
      <c r="Y154" s="1405"/>
      <c r="Z154" s="1405"/>
      <c r="AA154" s="1405"/>
      <c r="AB154" s="1405"/>
      <c r="AC154" s="1405"/>
      <c r="AD154" s="1405"/>
      <c r="AE154" s="1405"/>
      <c r="AF154" s="1405"/>
      <c r="AG154" s="1405"/>
      <c r="AH154" s="1405"/>
      <c r="AI154" s="1405"/>
      <c r="AJ154" s="1405"/>
      <c r="AK154" s="1405"/>
      <c r="AL154" s="1405"/>
      <c r="AM154" s="1405"/>
      <c r="AN154" s="1405"/>
      <c r="AO154" s="1405"/>
    </row>
    <row r="155" spans="1:41" s="570" customFormat="1" x14ac:dyDescent="0.25">
      <c r="A155" s="1405"/>
      <c r="B155" s="1405"/>
      <c r="C155" s="1405"/>
      <c r="D155" s="1405"/>
      <c r="E155" s="1405"/>
      <c r="F155" s="1405"/>
      <c r="G155" s="1405"/>
      <c r="H155" s="1405"/>
      <c r="I155" s="1405"/>
      <c r="J155" s="1405"/>
      <c r="K155" s="1405"/>
      <c r="L155" s="1405"/>
      <c r="M155" s="1405"/>
      <c r="N155" s="1405"/>
      <c r="O155" s="1405"/>
      <c r="P155" s="1405"/>
      <c r="Q155" s="1405"/>
      <c r="R155" s="1405"/>
      <c r="S155" s="1405"/>
      <c r="T155" s="1405"/>
      <c r="U155" s="1405"/>
      <c r="V155" s="1405"/>
      <c r="W155" s="1405"/>
      <c r="X155" s="1405"/>
      <c r="Y155" s="1405"/>
      <c r="Z155" s="1405"/>
      <c r="AA155" s="1405"/>
      <c r="AB155" s="1405"/>
      <c r="AC155" s="1405"/>
      <c r="AD155" s="1405"/>
      <c r="AE155" s="1405"/>
      <c r="AF155" s="1405"/>
      <c r="AG155" s="1405"/>
      <c r="AH155" s="1405"/>
      <c r="AI155" s="1405"/>
      <c r="AJ155" s="1405"/>
      <c r="AK155" s="1405"/>
      <c r="AL155" s="1405"/>
      <c r="AM155" s="1405"/>
      <c r="AN155" s="1405"/>
      <c r="AO155" s="1405"/>
    </row>
    <row r="156" spans="1:41" s="570" customFormat="1" x14ac:dyDescent="0.25">
      <c r="A156" s="1405"/>
      <c r="B156" s="1405"/>
      <c r="C156" s="1405"/>
      <c r="D156" s="1405"/>
      <c r="E156" s="1405"/>
      <c r="F156" s="1405"/>
      <c r="G156" s="1405"/>
      <c r="H156" s="1405"/>
      <c r="I156" s="1405"/>
      <c r="J156" s="1405"/>
      <c r="K156" s="1405"/>
      <c r="L156" s="1405"/>
      <c r="M156" s="1405"/>
      <c r="N156" s="1405"/>
      <c r="O156" s="1405"/>
      <c r="P156" s="1405"/>
      <c r="Q156" s="1405"/>
      <c r="R156" s="1405"/>
      <c r="S156" s="1405"/>
      <c r="T156" s="1405"/>
      <c r="U156" s="1405"/>
      <c r="V156" s="1405"/>
      <c r="W156" s="1405"/>
      <c r="X156" s="1405"/>
      <c r="Y156" s="1405"/>
      <c r="Z156" s="1405"/>
      <c r="AA156" s="1405"/>
      <c r="AB156" s="1405"/>
      <c r="AC156" s="1405"/>
      <c r="AD156" s="1405"/>
      <c r="AE156" s="1405"/>
      <c r="AF156" s="1405"/>
      <c r="AG156" s="1405"/>
      <c r="AH156" s="1405"/>
      <c r="AI156" s="1405"/>
      <c r="AJ156" s="1405"/>
      <c r="AK156" s="1405"/>
      <c r="AL156" s="1405"/>
      <c r="AM156" s="1405"/>
      <c r="AN156" s="1405"/>
      <c r="AO156" s="1405"/>
    </row>
    <row r="157" spans="1:41" s="570" customFormat="1" x14ac:dyDescent="0.25">
      <c r="A157" s="1405"/>
      <c r="B157" s="1405"/>
      <c r="C157" s="1405"/>
      <c r="D157" s="1405"/>
      <c r="E157" s="1405"/>
      <c r="F157" s="1405"/>
      <c r="G157" s="1405"/>
      <c r="H157" s="1405"/>
      <c r="I157" s="1405"/>
      <c r="J157" s="1405"/>
      <c r="K157" s="1405"/>
      <c r="L157" s="1405"/>
      <c r="M157" s="1405"/>
      <c r="N157" s="1405"/>
      <c r="O157" s="1405"/>
      <c r="P157" s="1405"/>
      <c r="Q157" s="1405"/>
      <c r="R157" s="1405"/>
      <c r="S157" s="1405"/>
      <c r="T157" s="1405"/>
      <c r="U157" s="1405"/>
      <c r="V157" s="1405"/>
      <c r="W157" s="1405"/>
      <c r="X157" s="1405"/>
      <c r="Y157" s="1405"/>
      <c r="Z157" s="1405"/>
      <c r="AA157" s="1405"/>
      <c r="AB157" s="1405"/>
      <c r="AC157" s="1405"/>
      <c r="AD157" s="1405"/>
      <c r="AE157" s="1405"/>
      <c r="AF157" s="1405"/>
      <c r="AG157" s="1405"/>
      <c r="AH157" s="1405"/>
      <c r="AI157" s="1405"/>
      <c r="AJ157" s="1405"/>
      <c r="AK157" s="1405"/>
      <c r="AL157" s="1405"/>
      <c r="AM157" s="1405"/>
      <c r="AN157" s="1405"/>
      <c r="AO157" s="1405"/>
    </row>
    <row r="158" spans="1:41" s="570" customFormat="1" x14ac:dyDescent="0.25">
      <c r="A158" s="1405"/>
      <c r="B158" s="1405"/>
      <c r="C158" s="1405"/>
      <c r="D158" s="1405"/>
      <c r="E158" s="1405"/>
      <c r="F158" s="1405"/>
      <c r="G158" s="1405"/>
      <c r="H158" s="1405"/>
      <c r="I158" s="1405"/>
      <c r="J158" s="1405"/>
      <c r="K158" s="1405"/>
      <c r="L158" s="1405"/>
      <c r="M158" s="1405"/>
      <c r="N158" s="1405"/>
      <c r="O158" s="1405"/>
      <c r="P158" s="1405"/>
      <c r="Q158" s="1405"/>
      <c r="R158" s="1405"/>
      <c r="S158" s="1405"/>
      <c r="T158" s="1405"/>
      <c r="U158" s="1405"/>
      <c r="V158" s="1405"/>
      <c r="W158" s="1405"/>
      <c r="X158" s="1405"/>
      <c r="Y158" s="1405"/>
      <c r="Z158" s="1405"/>
      <c r="AA158" s="1405"/>
      <c r="AB158" s="1405"/>
      <c r="AC158" s="1405"/>
      <c r="AD158" s="1405"/>
      <c r="AE158" s="1405"/>
      <c r="AF158" s="1405"/>
      <c r="AG158" s="1405"/>
      <c r="AH158" s="1405"/>
      <c r="AI158" s="1405"/>
      <c r="AJ158" s="1405"/>
      <c r="AK158" s="1405"/>
      <c r="AL158" s="1405"/>
      <c r="AM158" s="1405"/>
      <c r="AN158" s="1405"/>
      <c r="AO158" s="1405"/>
    </row>
    <row r="159" spans="1:41" s="570" customFormat="1" x14ac:dyDescent="0.25">
      <c r="A159" s="1405"/>
      <c r="B159" s="1405"/>
      <c r="C159" s="1405"/>
      <c r="D159" s="1405"/>
      <c r="E159" s="1405"/>
      <c r="F159" s="1405"/>
      <c r="G159" s="1405"/>
      <c r="H159" s="1405"/>
      <c r="I159" s="1405"/>
      <c r="J159" s="1405"/>
      <c r="K159" s="1405"/>
      <c r="L159" s="1405"/>
      <c r="M159" s="1405"/>
      <c r="N159" s="1405"/>
      <c r="O159" s="1405"/>
      <c r="P159" s="1405"/>
      <c r="Q159" s="1405"/>
      <c r="R159" s="1405"/>
      <c r="S159" s="1405"/>
      <c r="T159" s="1405"/>
      <c r="U159" s="1405"/>
      <c r="V159" s="1405"/>
      <c r="W159" s="1405"/>
      <c r="X159" s="1405"/>
      <c r="Y159" s="1405"/>
      <c r="Z159" s="1405"/>
      <c r="AA159" s="1405"/>
      <c r="AB159" s="1405"/>
      <c r="AC159" s="1405"/>
      <c r="AD159" s="1405"/>
      <c r="AE159" s="1405"/>
      <c r="AF159" s="1405"/>
      <c r="AG159" s="1405"/>
      <c r="AH159" s="1405"/>
      <c r="AI159" s="1405"/>
      <c r="AJ159" s="1405"/>
      <c r="AK159" s="1405"/>
      <c r="AL159" s="1405"/>
      <c r="AM159" s="1405"/>
      <c r="AN159" s="1405"/>
      <c r="AO159" s="1405"/>
    </row>
    <row r="160" spans="1:41" s="570" customFormat="1" x14ac:dyDescent="0.25">
      <c r="A160" s="1405"/>
      <c r="B160" s="1405"/>
      <c r="C160" s="1405"/>
      <c r="D160" s="1405"/>
      <c r="E160" s="1405"/>
      <c r="F160" s="1405"/>
      <c r="G160" s="1405"/>
      <c r="H160" s="1405"/>
      <c r="I160" s="1405"/>
      <c r="J160" s="1405"/>
      <c r="K160" s="1405"/>
      <c r="L160" s="1405"/>
      <c r="M160" s="1405"/>
      <c r="N160" s="1405"/>
      <c r="O160" s="1405"/>
      <c r="P160" s="1405"/>
      <c r="Q160" s="1405"/>
      <c r="R160" s="1405"/>
      <c r="S160" s="1405"/>
      <c r="T160" s="1405"/>
      <c r="U160" s="1405"/>
      <c r="V160" s="1405"/>
      <c r="W160" s="1405"/>
      <c r="X160" s="1405"/>
      <c r="Y160" s="1405"/>
      <c r="Z160" s="1405"/>
      <c r="AA160" s="1405"/>
      <c r="AB160" s="1405"/>
      <c r="AC160" s="1405"/>
      <c r="AD160" s="1405"/>
      <c r="AE160" s="1405"/>
      <c r="AF160" s="1405"/>
      <c r="AG160" s="1405"/>
      <c r="AH160" s="1405"/>
      <c r="AI160" s="1405"/>
      <c r="AJ160" s="1405"/>
      <c r="AK160" s="1405"/>
      <c r="AL160" s="1405"/>
      <c r="AM160" s="1405"/>
      <c r="AN160" s="1405"/>
      <c r="AO160" s="1405"/>
    </row>
    <row r="161" spans="1:41" s="570" customFormat="1" x14ac:dyDescent="0.25">
      <c r="A161" s="1405"/>
      <c r="B161" s="1405"/>
      <c r="C161" s="1405"/>
      <c r="D161" s="1405"/>
      <c r="E161" s="1405"/>
      <c r="F161" s="1405"/>
      <c r="G161" s="1405"/>
      <c r="H161" s="1405"/>
      <c r="I161" s="1405"/>
      <c r="J161" s="1405"/>
      <c r="K161" s="1405"/>
      <c r="L161" s="1405"/>
      <c r="M161" s="1405"/>
      <c r="N161" s="1405"/>
      <c r="O161" s="1405"/>
      <c r="P161" s="1405"/>
      <c r="Q161" s="1405"/>
      <c r="R161" s="1405"/>
      <c r="S161" s="1405"/>
      <c r="T161" s="1405"/>
      <c r="U161" s="1405"/>
      <c r="V161" s="1405"/>
      <c r="W161" s="1405"/>
      <c r="X161" s="1405"/>
      <c r="Y161" s="1405"/>
      <c r="Z161" s="1405"/>
      <c r="AA161" s="1405"/>
      <c r="AB161" s="1405"/>
      <c r="AC161" s="1405"/>
      <c r="AD161" s="1405"/>
      <c r="AE161" s="1405"/>
      <c r="AF161" s="1405"/>
      <c r="AG161" s="1405"/>
      <c r="AH161" s="1405"/>
      <c r="AI161" s="1405"/>
      <c r="AJ161" s="1405"/>
      <c r="AK161" s="1405"/>
      <c r="AL161" s="1405"/>
      <c r="AM161" s="1405"/>
      <c r="AN161" s="1405"/>
      <c r="AO161" s="1405"/>
    </row>
    <row r="162" spans="1:41" s="570" customFormat="1" x14ac:dyDescent="0.25">
      <c r="A162" s="1405"/>
      <c r="B162" s="1405"/>
      <c r="C162" s="1405"/>
      <c r="D162" s="1405"/>
      <c r="E162" s="1405"/>
      <c r="F162" s="1405"/>
      <c r="G162" s="1405"/>
      <c r="H162" s="1405"/>
      <c r="I162" s="1405"/>
      <c r="J162" s="1405"/>
      <c r="K162" s="1405"/>
      <c r="L162" s="1405"/>
      <c r="M162" s="1405"/>
      <c r="N162" s="1405"/>
      <c r="O162" s="1405"/>
      <c r="P162" s="1405"/>
      <c r="Q162" s="1405"/>
      <c r="R162" s="1405"/>
      <c r="S162" s="1405"/>
      <c r="T162" s="1405"/>
      <c r="U162" s="1405"/>
      <c r="V162" s="1405"/>
      <c r="W162" s="1405"/>
      <c r="X162" s="1405"/>
      <c r="Y162" s="1405"/>
      <c r="Z162" s="1405"/>
      <c r="AA162" s="1405"/>
      <c r="AB162" s="1405"/>
      <c r="AC162" s="1405"/>
      <c r="AD162" s="1405"/>
      <c r="AE162" s="1405"/>
      <c r="AF162" s="1405"/>
      <c r="AG162" s="1405"/>
      <c r="AH162" s="1405"/>
      <c r="AI162" s="1405"/>
      <c r="AJ162" s="1405"/>
      <c r="AK162" s="1405"/>
      <c r="AL162" s="1405"/>
      <c r="AM162" s="1405"/>
      <c r="AN162" s="1405"/>
      <c r="AO162" s="1405"/>
    </row>
    <row r="163" spans="1:41" s="570" customFormat="1" x14ac:dyDescent="0.25">
      <c r="A163" s="1405"/>
      <c r="B163" s="1405"/>
      <c r="C163" s="1405"/>
      <c r="D163" s="1405"/>
      <c r="E163" s="1405"/>
      <c r="F163" s="1405"/>
      <c r="G163" s="1405"/>
      <c r="H163" s="1405"/>
      <c r="I163" s="1405"/>
      <c r="J163" s="1405"/>
      <c r="K163" s="1405"/>
      <c r="L163" s="1405"/>
      <c r="M163" s="1405"/>
      <c r="N163" s="1405"/>
      <c r="O163" s="1405"/>
      <c r="P163" s="1405"/>
      <c r="Q163" s="1405"/>
      <c r="R163" s="1405"/>
      <c r="S163" s="1405"/>
      <c r="T163" s="1405"/>
      <c r="U163" s="1405"/>
      <c r="V163" s="1405"/>
      <c r="W163" s="1405"/>
      <c r="X163" s="1405"/>
      <c r="Y163" s="1405"/>
      <c r="Z163" s="1405"/>
      <c r="AA163" s="1405"/>
      <c r="AB163" s="1405"/>
      <c r="AC163" s="1405"/>
      <c r="AD163" s="1405"/>
      <c r="AE163" s="1405"/>
      <c r="AF163" s="1405"/>
      <c r="AG163" s="1405"/>
      <c r="AH163" s="1405"/>
      <c r="AI163" s="1405"/>
      <c r="AJ163" s="1405"/>
      <c r="AK163" s="1405"/>
      <c r="AL163" s="1405"/>
      <c r="AM163" s="1405"/>
      <c r="AN163" s="1405"/>
      <c r="AO163" s="1405"/>
    </row>
  </sheetData>
  <sheetProtection password="EC30" sheet="1" objects="1" scenarios="1"/>
  <mergeCells count="46">
    <mergeCell ref="AJ17:AN17"/>
    <mergeCell ref="AJ37:AN37"/>
    <mergeCell ref="AP26:AS27"/>
    <mergeCell ref="AP46:AS47"/>
    <mergeCell ref="AP32:AS32"/>
    <mergeCell ref="AP54:AS55"/>
    <mergeCell ref="X39:AC39"/>
    <mergeCell ref="X37:AC37"/>
    <mergeCell ref="X43:AC43"/>
    <mergeCell ref="X41:AC41"/>
    <mergeCell ref="X52:AC52"/>
    <mergeCell ref="X50:AC50"/>
    <mergeCell ref="X48:AC48"/>
    <mergeCell ref="X46:AC46"/>
    <mergeCell ref="X44:AC44"/>
    <mergeCell ref="X30:AC30"/>
    <mergeCell ref="X32:AC32"/>
    <mergeCell ref="AP30:AS30"/>
    <mergeCell ref="X23:AC23"/>
    <mergeCell ref="X24:AC24"/>
    <mergeCell ref="X26:AC26"/>
    <mergeCell ref="X28:AC28"/>
    <mergeCell ref="A10:G10"/>
    <mergeCell ref="H10:AI10"/>
    <mergeCell ref="X17:AC17"/>
    <mergeCell ref="X19:AC19"/>
    <mergeCell ref="X21:AC21"/>
    <mergeCell ref="A11:G11"/>
    <mergeCell ref="M7:AG7"/>
    <mergeCell ref="AH7:AO7"/>
    <mergeCell ref="B8:G8"/>
    <mergeCell ref="M8:AG8"/>
    <mergeCell ref="AH8:AO8"/>
    <mergeCell ref="A7:G7"/>
    <mergeCell ref="A2:AO2"/>
    <mergeCell ref="A4:G4"/>
    <mergeCell ref="H4:J4"/>
    <mergeCell ref="L4:Q4"/>
    <mergeCell ref="R4:Y4"/>
    <mergeCell ref="Z4:AD4"/>
    <mergeCell ref="AH4:AO4"/>
    <mergeCell ref="D5:G5"/>
    <mergeCell ref="I5:AG6"/>
    <mergeCell ref="AH5:AO5"/>
    <mergeCell ref="A6:G6"/>
    <mergeCell ref="AH6:AO6"/>
  </mergeCells>
  <conditionalFormatting sqref="E50:W52 AD51:AO52 AE50:AO50">
    <cfRule type="expression" dxfId="258" priority="41">
      <formula>$E$53&gt;0</formula>
    </cfRule>
  </conditionalFormatting>
  <conditionalFormatting sqref="E58:R58 E57:AD57">
    <cfRule type="expression" dxfId="257" priority="40">
      <formula>$S$58&gt;0</formula>
    </cfRule>
  </conditionalFormatting>
  <conditionalFormatting sqref="R4 L4 Z4">
    <cfRule type="expression" dxfId="256" priority="39" stopIfTrue="1">
      <formula>L4&lt;&gt;TypeChantier</formula>
    </cfRule>
  </conditionalFormatting>
  <conditionalFormatting sqref="Z56 E55:E56 I54:AO54">
    <cfRule type="expression" dxfId="255" priority="38">
      <formula>$J$56&gt;0</formula>
    </cfRule>
  </conditionalFormatting>
  <conditionalFormatting sqref="E54:G54">
    <cfRule type="expression" dxfId="254" priority="37">
      <formula>$J$56&gt;0</formula>
    </cfRule>
  </conditionalFormatting>
  <conditionalFormatting sqref="A96">
    <cfRule type="expression" dxfId="253" priority="44">
      <formula>$AA$96=""</formula>
    </cfRule>
  </conditionalFormatting>
  <conditionalFormatting sqref="AP22:AP23 AP26 AE30:AO30 AT30:XFD30 AP29">
    <cfRule type="expression" dxfId="252" priority="33" stopIfTrue="1">
      <formula>langue="nl"</formula>
    </cfRule>
  </conditionalFormatting>
  <conditionalFormatting sqref="A17">
    <cfRule type="expression" dxfId="251" priority="35" stopIfTrue="1">
      <formula>langue="nl"</formula>
    </cfRule>
  </conditionalFormatting>
  <conditionalFormatting sqref="A19">
    <cfRule type="expression" dxfId="250" priority="29" stopIfTrue="1">
      <formula>langue="nl"</formula>
    </cfRule>
  </conditionalFormatting>
  <conditionalFormatting sqref="J26:J29">
    <cfRule type="expression" dxfId="249" priority="32" stopIfTrue="1">
      <formula>langue="nl"</formula>
    </cfRule>
  </conditionalFormatting>
  <conditionalFormatting sqref="X23">
    <cfRule type="expression" dxfId="248" priority="31">
      <formula>$X$23=""</formula>
    </cfRule>
  </conditionalFormatting>
  <conditionalFormatting sqref="A21">
    <cfRule type="expression" dxfId="247" priority="28" stopIfTrue="1">
      <formula>langue="nl"</formula>
    </cfRule>
  </conditionalFormatting>
  <conditionalFormatting sqref="A23">
    <cfRule type="expression" dxfId="246" priority="27" stopIfTrue="1">
      <formula>langue="nl"</formula>
    </cfRule>
  </conditionalFormatting>
  <conditionalFormatting sqref="J24:J25">
    <cfRule type="expression" dxfId="245" priority="26" stopIfTrue="1">
      <formula>langue="nl"</formula>
    </cfRule>
  </conditionalFormatting>
  <conditionalFormatting sqref="A26:A27">
    <cfRule type="expression" dxfId="244" priority="25" stopIfTrue="1">
      <formula>langue="nl"</formula>
    </cfRule>
  </conditionalFormatting>
  <conditionalFormatting sqref="A28:A29">
    <cfRule type="expression" dxfId="243" priority="24" stopIfTrue="1">
      <formula>langue="nl"</formula>
    </cfRule>
  </conditionalFormatting>
  <conditionalFormatting sqref="A30:W30">
    <cfRule type="expression" dxfId="242" priority="23" stopIfTrue="1">
      <formula>langue="nl"</formula>
    </cfRule>
  </conditionalFormatting>
  <conditionalFormatting sqref="D54 X51">
    <cfRule type="expression" dxfId="241" priority="22" stopIfTrue="1">
      <formula>langue="nl"</formula>
    </cfRule>
  </conditionalFormatting>
  <conditionalFormatting sqref="X43">
    <cfRule type="expression" dxfId="240" priority="21">
      <formula>$X$43=""</formula>
    </cfRule>
  </conditionalFormatting>
  <conditionalFormatting sqref="A48:A49">
    <cfRule type="expression" dxfId="239" priority="15" stopIfTrue="1">
      <formula>langue="nl"</formula>
    </cfRule>
  </conditionalFormatting>
  <conditionalFormatting sqref="A35">
    <cfRule type="expression" dxfId="238" priority="20" stopIfTrue="1">
      <formula>langue="nl"</formula>
    </cfRule>
  </conditionalFormatting>
  <conditionalFormatting sqref="A37:A38">
    <cfRule type="expression" dxfId="237" priority="19" stopIfTrue="1">
      <formula>langue="nl"</formula>
    </cfRule>
  </conditionalFormatting>
  <conditionalFormatting sqref="J44">
    <cfRule type="expression" dxfId="236" priority="16" stopIfTrue="1">
      <formula>langue="nl"</formula>
    </cfRule>
  </conditionalFormatting>
  <conditionalFormatting sqref="A39:A40 A42">
    <cfRule type="expression" dxfId="235" priority="12" stopIfTrue="1">
      <formula>langue="nl"</formula>
    </cfRule>
  </conditionalFormatting>
  <conditionalFormatting sqref="A43">
    <cfRule type="expression" dxfId="234" priority="11" stopIfTrue="1">
      <formula>langue="nl"</formula>
    </cfRule>
  </conditionalFormatting>
  <conditionalFormatting sqref="A41">
    <cfRule type="expression" dxfId="233" priority="10" stopIfTrue="1">
      <formula>langue="nl"</formula>
    </cfRule>
  </conditionalFormatting>
  <conditionalFormatting sqref="A15">
    <cfRule type="expression" dxfId="232" priority="9" stopIfTrue="1">
      <formula>langue="nl"</formula>
    </cfRule>
  </conditionalFormatting>
  <conditionalFormatting sqref="AP46">
    <cfRule type="expression" dxfId="231" priority="5" stopIfTrue="1">
      <formula>langue="nl"</formula>
    </cfRule>
  </conditionalFormatting>
  <conditionalFormatting sqref="A50">
    <cfRule type="expression" dxfId="230" priority="8" stopIfTrue="1">
      <formula>langue="nl"</formula>
    </cfRule>
  </conditionalFormatting>
  <conditionalFormatting sqref="A46">
    <cfRule type="expression" dxfId="229" priority="3" stopIfTrue="1">
      <formula>langue="nl"</formula>
    </cfRule>
  </conditionalFormatting>
  <conditionalFormatting sqref="X26:AC26">
    <cfRule type="expression" dxfId="228" priority="2">
      <formula>$X$26&gt;$X$19</formula>
    </cfRule>
  </conditionalFormatting>
  <conditionalFormatting sqref="X46:AC46">
    <cfRule type="expression" dxfId="227" priority="1">
      <formula>$X$46&gt;$X$39</formula>
    </cfRule>
  </conditionalFormatting>
  <dataValidations disablePrompts="1" count="1">
    <dataValidation type="list" allowBlank="1" showInputMessage="1" showErrorMessage="1" sqref="AR2" xr:uid="{00000000-0002-0000-1B00-000000000000}">
      <formula1>"FR,NL"</formula1>
    </dataValidation>
  </dataValidations>
  <pageMargins left="0.39370078740157483" right="0" top="0.28999999999999998" bottom="0" header="0" footer="0"/>
  <pageSetup paperSize="9" scale="99" fitToHeight="0" orientation="portrait" r:id="rId1"/>
  <headerFooter alignWithMargins="0"/>
  <rowBreaks count="1" manualBreakCount="1">
    <brk id="63" max="40"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CC146"/>
  <sheetViews>
    <sheetView topLeftCell="A104" zoomScaleNormal="100" zoomScaleSheetLayoutView="70" workbookViewId="0">
      <selection activeCell="A132" sqref="A132:XFD132"/>
    </sheetView>
  </sheetViews>
  <sheetFormatPr baseColWidth="10" defaultColWidth="11.44140625" defaultRowHeight="13.2" x14ac:dyDescent="0.25"/>
  <cols>
    <col min="1" max="8" width="2.44140625" style="917" customWidth="1"/>
    <col min="9" max="9" width="2.5546875" style="917" customWidth="1"/>
    <col min="10" max="40" width="2.44140625" style="917" customWidth="1"/>
    <col min="41" max="41" width="3.44140625" style="917" customWidth="1"/>
    <col min="42" max="42" width="8.44140625" style="917" customWidth="1"/>
    <col min="43" max="45" width="15.6640625" style="175" customWidth="1"/>
    <col min="46" max="46" width="7.44140625" style="175" customWidth="1"/>
    <col min="47" max="47" width="15.44140625" style="175" customWidth="1"/>
    <col min="48" max="48" width="7.109375" style="917" customWidth="1"/>
    <col min="49" max="49" width="3" style="917" customWidth="1"/>
    <col min="50" max="50" width="8.44140625" style="917" customWidth="1"/>
    <col min="51" max="51" width="4.109375" style="917" customWidth="1"/>
    <col min="52" max="52" width="6.44140625" style="917" customWidth="1"/>
    <col min="53" max="53" width="15" style="917" customWidth="1"/>
    <col min="54" max="16384" width="11.44140625" style="917"/>
  </cols>
  <sheetData>
    <row r="1" spans="1:57" ht="19.95" customHeight="1" x14ac:dyDescent="0.25">
      <c r="A1" s="917" t="str">
        <f>données!A5</f>
        <v>version 2021 (1)</v>
      </c>
    </row>
    <row r="2" spans="1:57" ht="12.75" customHeight="1" x14ac:dyDescent="0.25">
      <c r="A2" s="1620" t="s">
        <v>100</v>
      </c>
      <c r="B2" s="1620"/>
      <c r="C2" s="1620"/>
      <c r="D2" s="1620"/>
      <c r="E2" s="1620"/>
      <c r="F2" s="1620"/>
      <c r="G2" s="1780"/>
      <c r="H2" s="1519" t="s">
        <v>97</v>
      </c>
      <c r="I2" s="1520"/>
      <c r="J2" s="1520"/>
      <c r="K2" s="269"/>
      <c r="L2" s="1647" t="s">
        <v>488</v>
      </c>
      <c r="M2" s="1647"/>
      <c r="N2" s="1647"/>
      <c r="O2" s="1647"/>
      <c r="P2" s="1647"/>
      <c r="Q2" s="1647"/>
      <c r="R2" s="1647" t="s">
        <v>484</v>
      </c>
      <c r="S2" s="1647"/>
      <c r="T2" s="1647"/>
      <c r="U2" s="1647"/>
      <c r="V2" s="1647"/>
      <c r="W2" s="1647" t="s">
        <v>489</v>
      </c>
      <c r="X2" s="1647"/>
      <c r="Y2" s="1647"/>
      <c r="Z2" s="1647"/>
      <c r="AA2" s="1647"/>
      <c r="AB2" s="1133" t="s">
        <v>42</v>
      </c>
      <c r="AC2" s="1146"/>
      <c r="AD2" s="1146"/>
      <c r="AE2" s="1146"/>
      <c r="AF2" s="1146"/>
      <c r="AG2" s="1134"/>
      <c r="AH2" s="1621" t="s">
        <v>101</v>
      </c>
      <c r="AI2" s="1622"/>
      <c r="AJ2" s="1622"/>
      <c r="AK2" s="1622"/>
      <c r="AL2" s="1622"/>
      <c r="AM2" s="1622"/>
      <c r="AN2" s="1622"/>
      <c r="AO2" s="1622"/>
      <c r="AP2" s="20"/>
      <c r="AQ2" s="216"/>
      <c r="AR2" s="213"/>
    </row>
    <row r="3" spans="1:57" ht="12.75" customHeight="1" x14ac:dyDescent="0.25">
      <c r="A3" s="1123" t="s">
        <v>137</v>
      </c>
      <c r="B3" s="1123"/>
      <c r="C3" s="1123"/>
      <c r="D3" s="1744">
        <f>données!D7</f>
        <v>0</v>
      </c>
      <c r="E3" s="1744"/>
      <c r="F3" s="1744"/>
      <c r="G3" s="1779"/>
      <c r="H3" s="269" t="s">
        <v>141</v>
      </c>
      <c r="I3" s="1701">
        <f>données!$J$7</f>
        <v>0</v>
      </c>
      <c r="J3" s="1701"/>
      <c r="K3" s="1701"/>
      <c r="L3" s="1701"/>
      <c r="M3" s="1701"/>
      <c r="N3" s="1701"/>
      <c r="O3" s="1701"/>
      <c r="P3" s="1701"/>
      <c r="Q3" s="1701"/>
      <c r="R3" s="1701"/>
      <c r="S3" s="1701"/>
      <c r="T3" s="1701"/>
      <c r="U3" s="1701"/>
      <c r="V3" s="1701"/>
      <c r="W3" s="1701"/>
      <c r="X3" s="1701"/>
      <c r="Y3" s="1701"/>
      <c r="Z3" s="1701"/>
      <c r="AA3" s="1701"/>
      <c r="AB3" s="1701"/>
      <c r="AC3" s="1701"/>
      <c r="AD3" s="1701"/>
      <c r="AE3" s="1701"/>
      <c r="AF3" s="1701"/>
      <c r="AG3" s="1702"/>
      <c r="AH3" s="1743">
        <f>données!$AI$7</f>
        <v>0</v>
      </c>
      <c r="AI3" s="1744"/>
      <c r="AJ3" s="1744"/>
      <c r="AK3" s="1744"/>
      <c r="AL3" s="1744"/>
      <c r="AM3" s="1744"/>
      <c r="AN3" s="1744"/>
      <c r="AO3" s="1744"/>
      <c r="AP3" s="1003"/>
      <c r="AQ3" s="213"/>
      <c r="AR3" s="570"/>
    </row>
    <row r="4" spans="1:57" x14ac:dyDescent="0.25">
      <c r="A4" s="1724">
        <f>données!A8</f>
        <v>0</v>
      </c>
      <c r="B4" s="1724"/>
      <c r="C4" s="1724"/>
      <c r="D4" s="1724"/>
      <c r="E4" s="1724"/>
      <c r="F4" s="1724"/>
      <c r="G4" s="1725"/>
      <c r="H4" s="269" t="s">
        <v>138</v>
      </c>
      <c r="I4" s="1703"/>
      <c r="J4" s="1703"/>
      <c r="K4" s="1703"/>
      <c r="L4" s="1703"/>
      <c r="M4" s="1703"/>
      <c r="N4" s="1703"/>
      <c r="O4" s="1703"/>
      <c r="P4" s="1703"/>
      <c r="Q4" s="1703"/>
      <c r="R4" s="1703"/>
      <c r="S4" s="1703"/>
      <c r="T4" s="1703"/>
      <c r="U4" s="1703"/>
      <c r="V4" s="1703"/>
      <c r="W4" s="1703"/>
      <c r="X4" s="1703"/>
      <c r="Y4" s="1703"/>
      <c r="Z4" s="1703"/>
      <c r="AA4" s="1703"/>
      <c r="AB4" s="1703"/>
      <c r="AC4" s="1703"/>
      <c r="AD4" s="1703"/>
      <c r="AE4" s="1703"/>
      <c r="AF4" s="1703"/>
      <c r="AG4" s="1704"/>
      <c r="AH4" s="1755">
        <f>données!$AI$8</f>
        <v>0</v>
      </c>
      <c r="AI4" s="1756"/>
      <c r="AJ4" s="1756"/>
      <c r="AK4" s="1756"/>
      <c r="AL4" s="1756"/>
      <c r="AM4" s="1756"/>
      <c r="AN4" s="1756"/>
      <c r="AO4" s="1756"/>
      <c r="AP4" s="1003"/>
      <c r="AQ4" s="213"/>
      <c r="AR4" s="214"/>
    </row>
    <row r="5" spans="1:57" ht="12.15" customHeight="1" x14ac:dyDescent="0.25">
      <c r="A5" s="1724">
        <f>données!A9</f>
        <v>0</v>
      </c>
      <c r="B5" s="1724"/>
      <c r="C5" s="1724"/>
      <c r="D5" s="1724"/>
      <c r="E5" s="1724"/>
      <c r="F5" s="1724"/>
      <c r="G5" s="1725"/>
      <c r="H5" s="269" t="s">
        <v>140</v>
      </c>
      <c r="I5" s="269"/>
      <c r="J5" s="269"/>
      <c r="K5" s="269"/>
      <c r="L5" s="269"/>
      <c r="M5" s="1695">
        <f>données!$M$9</f>
        <v>0</v>
      </c>
      <c r="N5" s="1695"/>
      <c r="O5" s="1695"/>
      <c r="P5" s="1695"/>
      <c r="Q5" s="1695"/>
      <c r="R5" s="1695"/>
      <c r="S5" s="1695"/>
      <c r="T5" s="1695"/>
      <c r="U5" s="1695"/>
      <c r="V5" s="1695"/>
      <c r="W5" s="1695"/>
      <c r="X5" s="1695"/>
      <c r="Y5" s="1695"/>
      <c r="Z5" s="1695"/>
      <c r="AA5" s="1695"/>
      <c r="AB5" s="1695"/>
      <c r="AC5" s="1695"/>
      <c r="AD5" s="1695"/>
      <c r="AE5" s="1695"/>
      <c r="AF5" s="1695"/>
      <c r="AG5" s="1696"/>
      <c r="AH5" s="1755">
        <f>données!$AI$9</f>
        <v>0</v>
      </c>
      <c r="AI5" s="1756"/>
      <c r="AJ5" s="1756"/>
      <c r="AK5" s="1756"/>
      <c r="AL5" s="1756"/>
      <c r="AM5" s="1756"/>
      <c r="AN5" s="1756"/>
      <c r="AO5" s="1756"/>
      <c r="AP5" s="1003"/>
      <c r="AQ5" s="213"/>
      <c r="AR5" s="214"/>
    </row>
    <row r="6" spans="1:57" x14ac:dyDescent="0.25">
      <c r="A6" s="1123" t="s">
        <v>138</v>
      </c>
      <c r="B6" s="1726">
        <f>données!B10</f>
        <v>0</v>
      </c>
      <c r="C6" s="1726"/>
      <c r="D6" s="1726"/>
      <c r="E6" s="1726"/>
      <c r="F6" s="1726"/>
      <c r="G6" s="1727"/>
      <c r="H6" s="269" t="s">
        <v>139</v>
      </c>
      <c r="I6" s="269"/>
      <c r="J6" s="269"/>
      <c r="K6" s="269"/>
      <c r="L6" s="1146"/>
      <c r="M6" s="1728">
        <f>données!$M$10</f>
        <v>0</v>
      </c>
      <c r="N6" s="1728"/>
      <c r="O6" s="1728"/>
      <c r="P6" s="1728"/>
      <c r="Q6" s="1728"/>
      <c r="R6" s="1728"/>
      <c r="S6" s="1728"/>
      <c r="T6" s="1728"/>
      <c r="U6" s="1728"/>
      <c r="V6" s="1728"/>
      <c r="W6" s="1728"/>
      <c r="X6" s="1728"/>
      <c r="Y6" s="1728"/>
      <c r="Z6" s="1728"/>
      <c r="AA6" s="1728"/>
      <c r="AB6" s="1728"/>
      <c r="AC6" s="1728"/>
      <c r="AD6" s="1728"/>
      <c r="AE6" s="1728"/>
      <c r="AF6" s="1728"/>
      <c r="AG6" s="1729"/>
      <c r="AH6" s="1755" t="str">
        <f>IF(données!$AI$10=0,"",données!$AI$10)</f>
        <v/>
      </c>
      <c r="AI6" s="1756"/>
      <c r="AJ6" s="1756"/>
      <c r="AK6" s="1756"/>
      <c r="AL6" s="1756"/>
      <c r="AM6" s="1756"/>
      <c r="AN6" s="1756"/>
      <c r="AO6" s="1756"/>
      <c r="AP6" s="1003"/>
      <c r="AQ6" s="213"/>
      <c r="AR6" s="217"/>
      <c r="AS6" s="213"/>
      <c r="AT6" s="213"/>
      <c r="AU6" s="213"/>
      <c r="AV6" s="1003"/>
      <c r="AW6" s="1003"/>
      <c r="AX6" s="1003"/>
      <c r="AY6" s="1003"/>
    </row>
    <row r="7" spans="1:57" x14ac:dyDescent="0.25">
      <c r="A7" s="909"/>
      <c r="B7" s="909"/>
      <c r="C7" s="909"/>
      <c r="D7" s="909"/>
      <c r="E7" s="909"/>
      <c r="F7" s="909"/>
      <c r="G7" s="909"/>
      <c r="H7" s="18"/>
      <c r="I7" s="909"/>
      <c r="J7" s="909"/>
      <c r="K7" s="909"/>
      <c r="L7" s="909"/>
      <c r="M7" s="909"/>
      <c r="N7" s="909"/>
      <c r="O7" s="909"/>
      <c r="P7" s="909"/>
      <c r="Q7" s="909"/>
      <c r="R7" s="909"/>
      <c r="S7" s="909"/>
      <c r="T7" s="909"/>
      <c r="U7" s="909"/>
      <c r="V7" s="909"/>
      <c r="W7" s="909"/>
      <c r="X7" s="909"/>
      <c r="Y7" s="909"/>
      <c r="Z7" s="909"/>
      <c r="AA7" s="909"/>
      <c r="AB7" s="909"/>
      <c r="AC7" s="909"/>
      <c r="AD7" s="909"/>
      <c r="AE7" s="909"/>
      <c r="AF7" s="909"/>
      <c r="AG7" s="909"/>
      <c r="AH7" s="18"/>
      <c r="AI7" s="909"/>
      <c r="AJ7" s="909"/>
      <c r="AK7" s="909"/>
      <c r="AL7" s="909"/>
      <c r="AM7" s="909"/>
      <c r="AN7" s="909"/>
      <c r="AO7" s="909"/>
      <c r="AP7" s="1154"/>
      <c r="AQ7" s="172"/>
      <c r="AR7" s="172"/>
      <c r="AS7" s="172"/>
      <c r="AT7" s="172"/>
      <c r="AU7" s="172"/>
      <c r="AV7" s="1154"/>
      <c r="AW7" s="1154"/>
      <c r="AX7" s="1154"/>
      <c r="AY7" s="1154"/>
      <c r="AZ7" s="1154"/>
      <c r="BA7" s="1154"/>
      <c r="BB7" s="1154"/>
      <c r="BC7" s="1154"/>
      <c r="BD7" s="1154"/>
      <c r="BE7" s="1154"/>
    </row>
    <row r="8" spans="1:57" ht="18" customHeight="1" x14ac:dyDescent="0.4">
      <c r="A8" s="1771" t="str">
        <f>'dv1'!A10:E10</f>
        <v>Ed. 2017</v>
      </c>
      <c r="B8" s="1771"/>
      <c r="C8" s="1771"/>
      <c r="D8" s="1771"/>
      <c r="E8" s="1771"/>
      <c r="F8" s="1771"/>
      <c r="G8" s="1771"/>
      <c r="H8" s="2027" t="s">
        <v>19</v>
      </c>
      <c r="I8" s="2028"/>
      <c r="J8" s="2028"/>
      <c r="K8" s="2028"/>
      <c r="L8" s="2028"/>
      <c r="M8" s="2028"/>
      <c r="N8" s="2028"/>
      <c r="O8" s="2028"/>
      <c r="P8" s="2028"/>
      <c r="Q8" s="2028"/>
      <c r="R8" s="2028"/>
      <c r="S8" s="2028"/>
      <c r="T8" s="2028"/>
      <c r="U8" s="2028"/>
      <c r="V8" s="2028"/>
      <c r="W8" s="2028"/>
      <c r="X8" s="2028"/>
      <c r="Y8" s="2028"/>
      <c r="Z8" s="2028"/>
      <c r="AA8" s="2028"/>
      <c r="AB8" s="2028"/>
      <c r="AC8" s="2028"/>
      <c r="AD8" s="2028"/>
      <c r="AE8" s="2028"/>
      <c r="AF8" s="2028"/>
      <c r="AG8" s="2028"/>
      <c r="AH8" s="2028"/>
      <c r="AI8" s="2217"/>
      <c r="AJ8" s="118"/>
      <c r="AK8" s="2"/>
      <c r="AL8" s="98"/>
      <c r="AM8" s="98"/>
      <c r="AN8" s="98"/>
      <c r="AO8" s="98"/>
      <c r="AP8" s="107"/>
      <c r="AQ8" s="172"/>
      <c r="AR8" s="172"/>
      <c r="AS8" s="172"/>
      <c r="AT8" s="230"/>
      <c r="AU8" s="229"/>
      <c r="AV8" s="29"/>
      <c r="AW8" s="1164"/>
      <c r="AX8" s="1146"/>
      <c r="AY8" s="107"/>
      <c r="AZ8" s="1154"/>
      <c r="BA8" s="1154"/>
      <c r="BB8" s="1154"/>
      <c r="BC8" s="1154"/>
      <c r="BD8" s="1154"/>
      <c r="BE8" s="1154"/>
    </row>
    <row r="9" spans="1:57" ht="18" customHeight="1" x14ac:dyDescent="0.4">
      <c r="A9" s="1617" t="str">
        <f>'dv1'!A11:F11</f>
        <v>(SLRB/MT 2017)</v>
      </c>
      <c r="B9" s="1617"/>
      <c r="C9" s="1617"/>
      <c r="D9" s="1617"/>
      <c r="E9" s="1617"/>
      <c r="F9" s="1617"/>
      <c r="G9" s="1617"/>
      <c r="H9" s="2233" t="s">
        <v>192</v>
      </c>
      <c r="I9" s="2234"/>
      <c r="J9" s="2234"/>
      <c r="K9" s="2234"/>
      <c r="L9" s="2234"/>
      <c r="M9" s="2234"/>
      <c r="N9" s="2234"/>
      <c r="O9" s="2234"/>
      <c r="P9" s="2234"/>
      <c r="Q9" s="2234"/>
      <c r="R9" s="2234"/>
      <c r="S9" s="2234"/>
      <c r="T9" s="2234"/>
      <c r="U9" s="2234"/>
      <c r="V9" s="2234"/>
      <c r="W9" s="2234"/>
      <c r="X9" s="2234"/>
      <c r="Y9" s="2234"/>
      <c r="Z9" s="2234"/>
      <c r="AA9" s="2234"/>
      <c r="AB9" s="2234"/>
      <c r="AC9" s="1906">
        <f>SignRP</f>
        <v>0</v>
      </c>
      <c r="AD9" s="1906"/>
      <c r="AE9" s="1906"/>
      <c r="AF9" s="1906"/>
      <c r="AG9" s="1906"/>
      <c r="AH9" s="1906"/>
      <c r="AI9" s="1906"/>
      <c r="AJ9" s="136" t="s">
        <v>555</v>
      </c>
      <c r="AK9" s="14"/>
      <c r="AL9" s="14"/>
      <c r="AM9" s="14"/>
      <c r="AN9" s="14"/>
      <c r="AO9" s="14"/>
      <c r="AP9" s="107"/>
      <c r="AQ9" s="172"/>
      <c r="AR9" s="172"/>
      <c r="AS9" s="172"/>
      <c r="AT9" s="230"/>
      <c r="AU9" s="229"/>
      <c r="AV9" s="29"/>
      <c r="AW9" s="1164"/>
      <c r="AX9" s="1146"/>
      <c r="AY9" s="107"/>
      <c r="AZ9" s="1154"/>
      <c r="BA9" s="33"/>
      <c r="BB9" s="1154"/>
      <c r="BC9" s="1154"/>
      <c r="BD9" s="1154"/>
      <c r="BE9" s="1154"/>
    </row>
    <row r="10" spans="1:57" ht="3.15" customHeight="1" x14ac:dyDescent="0.4">
      <c r="A10" s="1148"/>
      <c r="B10" s="1148"/>
      <c r="C10" s="1148"/>
      <c r="D10" s="1148"/>
      <c r="E10" s="1148"/>
      <c r="F10" s="1148"/>
      <c r="G10" s="1148"/>
      <c r="H10" s="1159"/>
      <c r="I10" s="1160"/>
      <c r="J10" s="1160"/>
      <c r="K10" s="1160"/>
      <c r="L10" s="1160"/>
      <c r="M10" s="1160"/>
      <c r="N10" s="1160"/>
      <c r="O10" s="1160"/>
      <c r="P10" s="1160"/>
      <c r="Q10" s="1160"/>
      <c r="R10" s="1160"/>
      <c r="S10" s="1160"/>
      <c r="T10" s="1160"/>
      <c r="U10" s="1160"/>
      <c r="V10" s="1160"/>
      <c r="W10" s="1160"/>
      <c r="X10" s="1160"/>
      <c r="Y10" s="1160"/>
      <c r="Z10" s="1160"/>
      <c r="AA10" s="1160"/>
      <c r="AB10" s="1160"/>
      <c r="AC10" s="431"/>
      <c r="AD10" s="431"/>
      <c r="AE10" s="431"/>
      <c r="AF10" s="431"/>
      <c r="AG10" s="431"/>
      <c r="AH10" s="431"/>
      <c r="AI10" s="431"/>
      <c r="AJ10" s="136"/>
      <c r="AK10" s="14"/>
      <c r="AL10" s="14"/>
      <c r="AM10" s="14"/>
      <c r="AN10" s="14"/>
      <c r="AO10" s="14"/>
      <c r="AP10" s="107"/>
      <c r="AQ10" s="172"/>
      <c r="AR10" s="172"/>
      <c r="AS10" s="172"/>
      <c r="AT10" s="230"/>
      <c r="AU10" s="229"/>
      <c r="AV10" s="29"/>
      <c r="AW10" s="1164"/>
      <c r="AX10" s="1146"/>
      <c r="AY10" s="107"/>
      <c r="AZ10" s="1154"/>
      <c r="BA10" s="33"/>
      <c r="BB10" s="1154"/>
      <c r="BC10" s="1154"/>
      <c r="BD10" s="1154"/>
      <c r="BE10" s="1154"/>
    </row>
    <row r="11" spans="1:57" x14ac:dyDescent="0.25">
      <c r="A11" s="1648"/>
      <c r="B11" s="1648"/>
      <c r="C11" s="1648"/>
      <c r="D11" s="1648"/>
      <c r="E11" s="1648"/>
      <c r="F11" s="1648"/>
      <c r="G11" s="1648"/>
      <c r="H11" s="1556" t="s">
        <v>566</v>
      </c>
      <c r="I11" s="1557"/>
      <c r="J11" s="1557"/>
      <c r="K11" s="1557"/>
      <c r="L11" s="1557"/>
      <c r="M11" s="1557"/>
      <c r="N11" s="1557"/>
      <c r="O11" s="1557"/>
      <c r="P11" s="1557"/>
      <c r="Q11" s="1557"/>
      <c r="R11" s="1557"/>
      <c r="S11" s="1557"/>
      <c r="T11" s="1557"/>
      <c r="U11" s="1557"/>
      <c r="V11" s="1557"/>
      <c r="W11" s="1557"/>
      <c r="X11" s="1557"/>
      <c r="Y11" s="1557"/>
      <c r="Z11" s="1557"/>
      <c r="AA11" s="1557"/>
      <c r="AB11" s="1557"/>
      <c r="AC11" s="1557"/>
      <c r="AD11" s="1557"/>
      <c r="AE11" s="1557"/>
      <c r="AF11" s="1557"/>
      <c r="AG11" s="1557"/>
      <c r="AH11" s="1557"/>
      <c r="AI11" s="2236"/>
      <c r="AJ11" s="106"/>
      <c r="AK11" s="909"/>
      <c r="AL11" s="909"/>
      <c r="AM11" s="909"/>
      <c r="AN11" s="909" t="s">
        <v>44</v>
      </c>
      <c r="AO11" s="909"/>
      <c r="AP11" s="1164"/>
      <c r="AQ11" s="172"/>
      <c r="AR11" s="172"/>
      <c r="AS11" s="172"/>
      <c r="AT11" s="229"/>
      <c r="AU11" s="229"/>
      <c r="AV11" s="1164"/>
      <c r="AW11" s="1152"/>
      <c r="AX11" s="1154"/>
      <c r="AY11" s="1154"/>
      <c r="AZ11" s="1154"/>
      <c r="BA11" s="1154"/>
      <c r="BB11" s="1154"/>
      <c r="BC11" s="1154"/>
      <c r="BD11" s="1154"/>
      <c r="BE11" s="1154"/>
    </row>
    <row r="12" spans="1:57" ht="10.199999999999999" customHeight="1" x14ac:dyDescent="0.25">
      <c r="AP12" s="1154"/>
      <c r="AQ12" s="229"/>
      <c r="AR12" s="172"/>
      <c r="AS12" s="172"/>
      <c r="AT12" s="229"/>
      <c r="AU12" s="229"/>
      <c r="AV12" s="1164"/>
      <c r="AW12" s="1152"/>
      <c r="AX12" s="1154"/>
      <c r="AY12" s="1154"/>
      <c r="AZ12" s="1154"/>
      <c r="BA12" s="1154"/>
      <c r="BB12" s="1154"/>
      <c r="BC12" s="1154"/>
      <c r="BD12" s="1154"/>
      <c r="BE12" s="1154"/>
    </row>
    <row r="13" spans="1:57" ht="12.75" customHeight="1" x14ac:dyDescent="0.25">
      <c r="A13" s="1162" t="s">
        <v>193</v>
      </c>
      <c r="B13" s="2216"/>
      <c r="C13" s="2216"/>
      <c r="D13" s="2216"/>
      <c r="E13" s="2216"/>
      <c r="F13" s="2216"/>
      <c r="G13" s="2216"/>
      <c r="H13" s="2216"/>
      <c r="I13" s="2216"/>
      <c r="J13" s="2216"/>
      <c r="K13" s="2216"/>
      <c r="L13" s="2216"/>
      <c r="M13" s="2215">
        <v>20</v>
      </c>
      <c r="N13" s="2215"/>
      <c r="O13" s="2227">
        <f>B13</f>
        <v>0</v>
      </c>
      <c r="P13" s="2227"/>
      <c r="Q13" s="2227"/>
      <c r="R13" s="1163" t="s">
        <v>138</v>
      </c>
      <c r="S13" s="2069"/>
      <c r="T13" s="2069"/>
      <c r="U13" s="2069"/>
      <c r="V13" s="2069"/>
      <c r="W13" s="1162" t="s">
        <v>194</v>
      </c>
      <c r="X13" s="1162"/>
      <c r="Y13" s="1162"/>
      <c r="Z13" s="1162"/>
      <c r="AA13" s="1162"/>
      <c r="AB13" s="1162"/>
      <c r="AC13" s="1162"/>
      <c r="AD13" s="1162"/>
      <c r="AE13" s="1162"/>
      <c r="AF13" s="1162"/>
      <c r="AG13" s="1162"/>
      <c r="AH13" s="1162"/>
      <c r="AI13" s="1162"/>
      <c r="AJ13" s="1162"/>
      <c r="AK13" s="1162"/>
      <c r="AL13" s="1162"/>
      <c r="AM13" s="1162"/>
      <c r="AN13" s="967"/>
      <c r="AO13" s="967"/>
      <c r="AP13" s="1154"/>
      <c r="AQ13" s="229"/>
      <c r="AR13" s="172"/>
      <c r="AS13" s="172"/>
      <c r="AT13" s="229"/>
      <c r="AU13" s="229"/>
      <c r="AV13" s="1164"/>
      <c r="AW13" s="1152"/>
      <c r="AX13" s="1154"/>
      <c r="AY13" s="1154"/>
      <c r="AZ13" s="1154"/>
      <c r="BA13" s="1154"/>
      <c r="BB13" s="1154"/>
      <c r="BC13" s="1154"/>
      <c r="BD13" s="1154"/>
      <c r="BE13" s="1154"/>
    </row>
    <row r="14" spans="1:57" ht="10.199999999999999" customHeight="1" x14ac:dyDescent="0.4">
      <c r="A14" s="967"/>
      <c r="B14" s="967"/>
      <c r="C14" s="967"/>
      <c r="D14" s="967"/>
      <c r="E14" s="967"/>
      <c r="F14" s="967"/>
      <c r="G14" s="967"/>
      <c r="H14" s="967"/>
      <c r="I14" s="967"/>
      <c r="J14" s="967"/>
      <c r="K14" s="967"/>
      <c r="L14" s="967"/>
      <c r="M14" s="967"/>
      <c r="N14" s="967"/>
      <c r="O14" s="967"/>
      <c r="P14" s="967"/>
      <c r="Q14" s="967"/>
      <c r="R14" s="967"/>
      <c r="S14" s="967"/>
      <c r="T14" s="967"/>
      <c r="U14" s="967"/>
      <c r="V14" s="967"/>
      <c r="W14" s="967"/>
      <c r="X14" s="967"/>
      <c r="Y14" s="967"/>
      <c r="Z14" s="967"/>
      <c r="AA14" s="967"/>
      <c r="AB14" s="967"/>
      <c r="AC14" s="967"/>
      <c r="AD14" s="967"/>
      <c r="AE14" s="967"/>
      <c r="AF14" s="967"/>
      <c r="AG14" s="967"/>
      <c r="AH14" s="967"/>
      <c r="AI14" s="967"/>
      <c r="AJ14" s="967"/>
      <c r="AK14" s="967"/>
      <c r="AL14" s="967"/>
      <c r="AM14" s="967"/>
      <c r="AN14" s="967"/>
      <c r="AO14" s="967"/>
      <c r="AP14" s="1154"/>
      <c r="AQ14" s="229"/>
      <c r="AR14" s="172"/>
      <c r="AS14" s="230"/>
      <c r="AT14" s="229"/>
      <c r="AU14" s="229"/>
      <c r="AV14" s="1164"/>
      <c r="AW14" s="1152"/>
      <c r="AX14" s="1154"/>
      <c r="AY14" s="1154"/>
      <c r="AZ14" s="1154"/>
      <c r="BA14" s="33"/>
      <c r="BB14" s="1154"/>
      <c r="BC14" s="1154"/>
      <c r="BD14" s="1154"/>
      <c r="BE14" s="1154"/>
    </row>
    <row r="15" spans="1:57" ht="12.75" customHeight="1" x14ac:dyDescent="0.25">
      <c r="A15" s="1162" t="s">
        <v>20</v>
      </c>
      <c r="B15" s="967"/>
      <c r="C15" s="967"/>
      <c r="D15" s="967"/>
      <c r="E15" s="967"/>
      <c r="F15" s="967"/>
      <c r="G15" s="967"/>
      <c r="H15" s="967"/>
      <c r="I15" s="967"/>
      <c r="J15" s="967"/>
      <c r="K15" s="967"/>
      <c r="L15" s="967"/>
      <c r="M15" s="967"/>
      <c r="N15" s="967"/>
      <c r="O15" s="967"/>
      <c r="P15" s="967"/>
      <c r="Q15" s="967"/>
      <c r="R15" s="967"/>
      <c r="S15" s="967"/>
      <c r="T15" s="967"/>
      <c r="U15" s="967"/>
      <c r="V15" s="967"/>
      <c r="W15" s="967"/>
      <c r="X15" s="967"/>
      <c r="Y15" s="967"/>
      <c r="Z15" s="967"/>
      <c r="AA15" s="967"/>
      <c r="AB15" s="967"/>
      <c r="AC15" s="967"/>
      <c r="AD15" s="967"/>
      <c r="AE15" s="967"/>
      <c r="AF15" s="967"/>
      <c r="AG15" s="967"/>
      <c r="AH15" s="967"/>
      <c r="AI15" s="967"/>
      <c r="AJ15" s="967"/>
      <c r="AK15" s="967"/>
      <c r="AL15" s="967"/>
      <c r="AM15" s="967"/>
      <c r="AN15" s="967"/>
      <c r="AO15" s="967"/>
      <c r="AP15" s="1154"/>
      <c r="AQ15" s="229"/>
      <c r="AR15" s="229"/>
      <c r="AS15" s="229"/>
      <c r="AT15" s="229"/>
      <c r="AU15" s="229"/>
      <c r="AV15" s="1164"/>
      <c r="AW15" s="1164"/>
      <c r="AX15" s="1164"/>
      <c r="AY15" s="1164"/>
      <c r="AZ15" s="1164"/>
      <c r="BA15" s="1164"/>
      <c r="BB15" s="1154"/>
      <c r="BC15" s="1154"/>
      <c r="BD15" s="1154"/>
      <c r="BE15" s="1154"/>
    </row>
    <row r="16" spans="1:57" ht="12.75" customHeight="1" x14ac:dyDescent="0.25">
      <c r="A16" s="967"/>
      <c r="B16" s="967"/>
      <c r="C16" s="967"/>
      <c r="D16" s="967"/>
      <c r="E16" s="778" t="s">
        <v>659</v>
      </c>
      <c r="F16" s="967"/>
      <c r="G16" s="967"/>
      <c r="H16" s="967"/>
      <c r="I16" s="967"/>
      <c r="J16" s="967"/>
      <c r="K16" s="2092"/>
      <c r="L16" s="2092"/>
      <c r="M16" s="2092"/>
      <c r="N16" s="2092"/>
      <c r="O16" s="2092"/>
      <c r="P16" s="2092"/>
      <c r="Q16" s="2092"/>
      <c r="R16" s="2092"/>
      <c r="S16" s="2092"/>
      <c r="T16" s="2092"/>
      <c r="U16" s="2092"/>
      <c r="V16" s="2092"/>
      <c r="W16" s="2092"/>
      <c r="X16" s="2092"/>
      <c r="Y16" s="2092"/>
      <c r="Z16" s="2092"/>
      <c r="AA16" s="2092"/>
      <c r="AB16" s="2092"/>
      <c r="AC16" s="2092"/>
      <c r="AD16" s="2092"/>
      <c r="AE16" s="2092"/>
      <c r="AF16" s="2092"/>
      <c r="AG16" s="2092"/>
      <c r="AH16" s="2092"/>
      <c r="AI16" s="2092"/>
      <c r="AJ16" s="2092"/>
      <c r="AK16" s="2092"/>
      <c r="AL16" s="2092"/>
      <c r="AM16" s="2092"/>
      <c r="AN16" s="2092"/>
      <c r="AO16" s="2092"/>
      <c r="AP16" s="1119"/>
      <c r="AQ16" s="172"/>
      <c r="AR16" s="227"/>
      <c r="AS16" s="227"/>
      <c r="AT16" s="227"/>
      <c r="AU16" s="227"/>
      <c r="AV16" s="1119"/>
      <c r="AW16" s="301"/>
      <c r="AX16" s="301"/>
      <c r="AY16" s="301"/>
      <c r="AZ16" s="301"/>
      <c r="BA16" s="301"/>
      <c r="BB16" s="1154"/>
      <c r="BC16" s="1154"/>
      <c r="BD16" s="1154"/>
      <c r="BE16" s="1154"/>
    </row>
    <row r="17" spans="1:57" ht="3.15" customHeight="1" x14ac:dyDescent="0.25">
      <c r="A17" s="967"/>
      <c r="B17" s="967"/>
      <c r="C17" s="967"/>
      <c r="D17" s="967"/>
      <c r="E17" s="778"/>
      <c r="F17" s="967"/>
      <c r="G17" s="967"/>
      <c r="H17" s="967"/>
      <c r="I17" s="967"/>
      <c r="J17" s="967"/>
      <c r="K17" s="967"/>
      <c r="L17" s="362"/>
      <c r="M17" s="1095"/>
      <c r="N17" s="1095"/>
      <c r="O17" s="1095"/>
      <c r="P17" s="1095"/>
      <c r="Q17" s="1095"/>
      <c r="R17" s="1095"/>
      <c r="S17" s="1095"/>
      <c r="T17" s="1095"/>
      <c r="U17" s="1095"/>
      <c r="V17" s="1095"/>
      <c r="W17" s="1095"/>
      <c r="X17" s="1095"/>
      <c r="Y17" s="1095"/>
      <c r="Z17" s="1095"/>
      <c r="AA17" s="1095"/>
      <c r="AB17" s="1095"/>
      <c r="AC17" s="1095"/>
      <c r="AD17" s="1095"/>
      <c r="AE17" s="1095"/>
      <c r="AF17" s="1095"/>
      <c r="AG17" s="1095"/>
      <c r="AH17" s="1095"/>
      <c r="AI17" s="1095"/>
      <c r="AJ17" s="1095"/>
      <c r="AK17" s="1095"/>
      <c r="AL17" s="1095"/>
      <c r="AM17" s="1095"/>
      <c r="AN17" s="1095"/>
      <c r="AO17" s="1095"/>
      <c r="AP17" s="1119"/>
      <c r="AQ17" s="172"/>
      <c r="AR17" s="227"/>
      <c r="AS17" s="227"/>
      <c r="AT17" s="227"/>
      <c r="AU17" s="227"/>
      <c r="AV17" s="1119"/>
      <c r="AW17" s="301"/>
      <c r="AX17" s="301"/>
      <c r="AY17" s="301"/>
      <c r="AZ17" s="301"/>
      <c r="BA17" s="301"/>
      <c r="BB17" s="1154"/>
      <c r="BC17" s="1154"/>
      <c r="BD17" s="1154"/>
      <c r="BE17" s="1154"/>
    </row>
    <row r="18" spans="1:57" ht="12.75" customHeight="1" x14ac:dyDescent="0.25">
      <c r="A18" s="967"/>
      <c r="B18" s="967"/>
      <c r="C18" s="967"/>
      <c r="D18" s="967"/>
      <c r="E18" s="301" t="s">
        <v>195</v>
      </c>
      <c r="F18" s="967"/>
      <c r="G18" s="967"/>
      <c r="H18" s="967"/>
      <c r="I18" s="967"/>
      <c r="J18" s="967"/>
      <c r="K18" s="2092"/>
      <c r="L18" s="2092"/>
      <c r="M18" s="2092"/>
      <c r="N18" s="2092"/>
      <c r="O18" s="2092"/>
      <c r="P18" s="2092"/>
      <c r="Q18" s="2092"/>
      <c r="R18" s="2092"/>
      <c r="S18" s="2092"/>
      <c r="T18" s="2092"/>
      <c r="U18" s="2092"/>
      <c r="V18" s="2092"/>
      <c r="W18" s="2092"/>
      <c r="X18" s="2092"/>
      <c r="Y18" s="2092"/>
      <c r="Z18" s="2092"/>
      <c r="AA18" s="2092"/>
      <c r="AB18" s="2092"/>
      <c r="AC18" s="2092"/>
      <c r="AD18" s="2092"/>
      <c r="AE18" s="2092"/>
      <c r="AF18" s="2092"/>
      <c r="AG18" s="2092"/>
      <c r="AH18" s="2092"/>
      <c r="AI18" s="2092"/>
      <c r="AJ18" s="2092"/>
      <c r="AK18" s="2092"/>
      <c r="AL18" s="2092"/>
      <c r="AM18" s="2092"/>
      <c r="AN18" s="2092"/>
      <c r="AO18" s="2092"/>
      <c r="AP18" s="1119"/>
      <c r="AQ18" s="172"/>
      <c r="AR18" s="227"/>
      <c r="AS18" s="227"/>
      <c r="AT18" s="227"/>
      <c r="AU18" s="227"/>
      <c r="AV18" s="1119"/>
      <c r="AW18" s="301"/>
      <c r="AX18" s="301"/>
      <c r="AY18" s="301"/>
      <c r="AZ18" s="301"/>
      <c r="BA18" s="301"/>
      <c r="BB18" s="1154"/>
      <c r="BC18" s="1154"/>
      <c r="BD18" s="1154"/>
      <c r="BE18" s="1154"/>
    </row>
    <row r="19" spans="1:57" ht="3.15" customHeight="1" x14ac:dyDescent="0.25">
      <c r="A19" s="967"/>
      <c r="B19" s="967"/>
      <c r="C19" s="967"/>
      <c r="D19" s="967"/>
      <c r="E19" s="301"/>
      <c r="F19" s="967"/>
      <c r="G19" s="967"/>
      <c r="H19" s="967"/>
      <c r="I19" s="967"/>
      <c r="J19" s="967"/>
      <c r="K19" s="1095"/>
      <c r="L19" s="1095"/>
      <c r="M19" s="1095"/>
      <c r="N19" s="1095"/>
      <c r="O19" s="1095"/>
      <c r="P19" s="1095"/>
      <c r="Q19" s="1095"/>
      <c r="R19" s="1095"/>
      <c r="S19" s="1095"/>
      <c r="T19" s="1095"/>
      <c r="U19" s="1095"/>
      <c r="V19" s="1095"/>
      <c r="W19" s="1095"/>
      <c r="X19" s="1095"/>
      <c r="Y19" s="1095"/>
      <c r="Z19" s="1095"/>
      <c r="AA19" s="1095"/>
      <c r="AB19" s="1095"/>
      <c r="AC19" s="1095"/>
      <c r="AD19" s="1095"/>
      <c r="AE19" s="1095"/>
      <c r="AF19" s="1095"/>
      <c r="AG19" s="1095"/>
      <c r="AH19" s="1095"/>
      <c r="AI19" s="1095"/>
      <c r="AJ19" s="1095"/>
      <c r="AK19" s="1095"/>
      <c r="AL19" s="1095"/>
      <c r="AM19" s="1095"/>
      <c r="AN19" s="1095"/>
      <c r="AO19" s="1095"/>
      <c r="AP19" s="1119"/>
      <c r="AQ19" s="172"/>
      <c r="AR19" s="227"/>
      <c r="AS19" s="227"/>
      <c r="AT19" s="227"/>
      <c r="AU19" s="227"/>
      <c r="AV19" s="1119"/>
      <c r="AW19" s="301"/>
      <c r="AX19" s="301"/>
      <c r="AY19" s="301"/>
      <c r="AZ19" s="301"/>
      <c r="BA19" s="301"/>
      <c r="BB19" s="1154"/>
      <c r="BC19" s="1154"/>
      <c r="BD19" s="1154"/>
      <c r="BE19" s="1154"/>
    </row>
    <row r="20" spans="1:57" ht="12.75" customHeight="1" x14ac:dyDescent="0.25">
      <c r="A20" s="967"/>
      <c r="B20" s="967"/>
      <c r="C20" s="967"/>
      <c r="D20" s="967"/>
      <c r="E20" s="301" t="s">
        <v>711</v>
      </c>
      <c r="F20" s="967"/>
      <c r="G20" s="967"/>
      <c r="H20" s="967"/>
      <c r="I20" s="967"/>
      <c r="J20" s="967"/>
      <c r="K20" s="2212"/>
      <c r="L20" s="2212"/>
      <c r="M20" s="2212"/>
      <c r="N20" s="2212"/>
      <c r="O20" s="2212"/>
      <c r="P20" s="2212"/>
      <c r="Q20" s="2212"/>
      <c r="R20" s="2212"/>
      <c r="S20" s="2212"/>
      <c r="T20" s="2212"/>
      <c r="U20" s="2212"/>
      <c r="V20" s="2212"/>
      <c r="W20" s="2212"/>
      <c r="X20" s="2212"/>
      <c r="Y20" s="2212"/>
      <c r="Z20" s="2212"/>
      <c r="AA20" s="2212"/>
      <c r="AB20" s="2212"/>
      <c r="AC20" s="2212"/>
      <c r="AD20" s="2212"/>
      <c r="AE20" s="2212"/>
      <c r="AF20" s="2212"/>
      <c r="AG20" s="2212"/>
      <c r="AH20" s="2212"/>
      <c r="AI20" s="2212"/>
      <c r="AJ20" s="2212"/>
      <c r="AK20" s="2212"/>
      <c r="AL20" s="2212"/>
      <c r="AM20" s="2212"/>
      <c r="AN20" s="2212"/>
      <c r="AO20" s="2212"/>
      <c r="AP20" s="1119"/>
      <c r="AQ20" s="172"/>
      <c r="AR20" s="227"/>
      <c r="AS20" s="227"/>
      <c r="AT20" s="227"/>
      <c r="AU20" s="227"/>
      <c r="AV20" s="301"/>
      <c r="AW20" s="1155"/>
      <c r="AX20" s="301"/>
      <c r="AY20" s="301"/>
      <c r="AZ20" s="301"/>
      <c r="BA20" s="301"/>
      <c r="BB20" s="1154"/>
      <c r="BC20" s="1154"/>
      <c r="BD20" s="1154"/>
      <c r="BE20" s="1154"/>
    </row>
    <row r="21" spans="1:57" ht="3.15" customHeight="1" x14ac:dyDescent="0.25">
      <c r="A21" s="967"/>
      <c r="B21" s="967"/>
      <c r="C21" s="967"/>
      <c r="D21" s="967"/>
      <c r="E21" s="301"/>
      <c r="F21" s="967"/>
      <c r="G21" s="967"/>
      <c r="H21" s="967"/>
      <c r="I21" s="967"/>
      <c r="J21" s="967"/>
      <c r="K21" s="362"/>
      <c r="L21" s="362"/>
      <c r="M21" s="362"/>
      <c r="N21" s="362"/>
      <c r="O21" s="362"/>
      <c r="P21" s="362"/>
      <c r="Q21" s="362"/>
      <c r="R21" s="1095"/>
      <c r="S21" s="1095"/>
      <c r="T21" s="1095"/>
      <c r="U21" s="1095"/>
      <c r="V21" s="1095"/>
      <c r="W21" s="1095"/>
      <c r="X21" s="1095"/>
      <c r="Y21" s="1095"/>
      <c r="Z21" s="1095"/>
      <c r="AA21" s="1095"/>
      <c r="AB21" s="1095"/>
      <c r="AC21" s="1095"/>
      <c r="AD21" s="1095"/>
      <c r="AE21" s="1095"/>
      <c r="AF21" s="1095"/>
      <c r="AG21" s="1095"/>
      <c r="AH21" s="1095"/>
      <c r="AI21" s="1095"/>
      <c r="AJ21" s="1095"/>
      <c r="AK21" s="1095"/>
      <c r="AL21" s="1095"/>
      <c r="AM21" s="1095"/>
      <c r="AN21" s="1095"/>
      <c r="AO21" s="1095"/>
      <c r="AP21" s="1119"/>
      <c r="AQ21" s="172"/>
      <c r="AR21" s="227"/>
      <c r="AS21" s="227"/>
      <c r="AT21" s="227"/>
      <c r="AU21" s="227"/>
      <c r="AV21" s="301"/>
      <c r="AW21" s="1155"/>
      <c r="AX21" s="301"/>
      <c r="AY21" s="301"/>
      <c r="AZ21" s="301"/>
      <c r="BA21" s="301"/>
      <c r="BB21" s="1154"/>
      <c r="BC21" s="1154"/>
      <c r="BD21" s="1154"/>
      <c r="BE21" s="1154"/>
    </row>
    <row r="22" spans="1:57" s="1003" customFormat="1" ht="12.75" customHeight="1" x14ac:dyDescent="0.25">
      <c r="A22" s="362"/>
      <c r="B22" s="362"/>
      <c r="C22" s="362"/>
      <c r="D22" s="362"/>
      <c r="E22" s="563" t="s">
        <v>470</v>
      </c>
      <c r="F22" s="362"/>
      <c r="G22" s="362"/>
      <c r="H22" s="362"/>
      <c r="I22" s="362"/>
      <c r="J22" s="362"/>
      <c r="K22" s="362"/>
      <c r="L22" s="362"/>
      <c r="M22" s="362"/>
      <c r="N22" s="362"/>
      <c r="O22" s="362"/>
      <c r="P22" s="362"/>
      <c r="Q22" s="362"/>
      <c r="R22" s="362"/>
      <c r="S22" s="2212"/>
      <c r="T22" s="2212"/>
      <c r="U22" s="2212"/>
      <c r="V22" s="2212"/>
      <c r="W22" s="2212"/>
      <c r="X22" s="2212"/>
      <c r="Y22" s="2212"/>
      <c r="Z22" s="2212"/>
      <c r="AA22" s="2212"/>
      <c r="AB22" s="2212"/>
      <c r="AC22" s="2212"/>
      <c r="AD22" s="2212"/>
      <c r="AE22" s="2212"/>
      <c r="AF22" s="2212"/>
      <c r="AG22" s="2212"/>
      <c r="AH22" s="2212"/>
      <c r="AI22" s="2212"/>
      <c r="AJ22" s="2212"/>
      <c r="AK22" s="2212"/>
      <c r="AL22" s="2212"/>
      <c r="AM22" s="2212"/>
      <c r="AN22" s="2212"/>
      <c r="AO22" s="2212"/>
      <c r="AP22" s="1119"/>
      <c r="AQ22" s="172"/>
      <c r="AR22" s="224"/>
      <c r="AS22" s="224"/>
      <c r="AT22" s="224"/>
      <c r="AU22" s="224"/>
      <c r="AV22" s="1119"/>
      <c r="AW22" s="1119"/>
      <c r="AX22" s="1119"/>
      <c r="AY22" s="1119"/>
      <c r="AZ22" s="1119"/>
      <c r="BA22" s="1119"/>
      <c r="BB22" s="1154"/>
      <c r="BC22" s="1154"/>
      <c r="BD22" s="1154"/>
      <c r="BE22" s="1154"/>
    </row>
    <row r="23" spans="1:57" s="1003" customFormat="1" ht="3.15" customHeight="1" x14ac:dyDescent="0.25">
      <c r="A23" s="362"/>
      <c r="B23" s="362"/>
      <c r="C23" s="362"/>
      <c r="D23" s="362"/>
      <c r="E23" s="563"/>
      <c r="F23" s="362"/>
      <c r="G23" s="362"/>
      <c r="H23" s="362"/>
      <c r="I23" s="362"/>
      <c r="J23" s="362"/>
      <c r="K23" s="362"/>
      <c r="L23" s="362"/>
      <c r="M23" s="362"/>
      <c r="N23" s="362"/>
      <c r="O23" s="362"/>
      <c r="P23" s="362"/>
      <c r="Q23" s="362"/>
      <c r="R23" s="362"/>
      <c r="S23" s="1095"/>
      <c r="T23" s="1095"/>
      <c r="U23" s="1095"/>
      <c r="V23" s="1095"/>
      <c r="W23" s="1095"/>
      <c r="X23" s="1095"/>
      <c r="Y23" s="1095"/>
      <c r="Z23" s="1095"/>
      <c r="AA23" s="1095"/>
      <c r="AB23" s="1095"/>
      <c r="AC23" s="1095"/>
      <c r="AD23" s="1095"/>
      <c r="AE23" s="1095"/>
      <c r="AF23" s="1095"/>
      <c r="AG23" s="1095"/>
      <c r="AH23" s="1095"/>
      <c r="AI23" s="1095"/>
      <c r="AJ23" s="1095"/>
      <c r="AK23" s="1095"/>
      <c r="AL23" s="1095"/>
      <c r="AM23" s="1095"/>
      <c r="AN23" s="1095"/>
      <c r="AO23" s="1095"/>
      <c r="AP23" s="1119"/>
      <c r="AQ23" s="172"/>
      <c r="AR23" s="224"/>
      <c r="AS23" s="224"/>
      <c r="AT23" s="224"/>
      <c r="AU23" s="224"/>
      <c r="AV23" s="1119"/>
      <c r="AW23" s="1119"/>
      <c r="AX23" s="1119"/>
      <c r="AY23" s="1119"/>
      <c r="AZ23" s="1119"/>
      <c r="BA23" s="1119"/>
      <c r="BB23" s="1154"/>
      <c r="BC23" s="1154"/>
      <c r="BD23" s="1154"/>
      <c r="BE23" s="1154"/>
    </row>
    <row r="24" spans="1:57" ht="12.75" customHeight="1" x14ac:dyDescent="0.25">
      <c r="A24" s="967"/>
      <c r="B24" s="967"/>
      <c r="C24" s="967"/>
      <c r="D24" s="967"/>
      <c r="E24" s="967"/>
      <c r="F24" s="967"/>
      <c r="G24" s="967"/>
      <c r="H24" s="967"/>
      <c r="I24" s="967"/>
      <c r="J24" s="967"/>
      <c r="K24" s="967"/>
      <c r="L24" s="967"/>
      <c r="M24" s="967"/>
      <c r="N24" s="967"/>
      <c r="O24" s="967"/>
      <c r="P24" s="967"/>
      <c r="Q24" s="967"/>
      <c r="R24" s="967"/>
      <c r="S24" s="2212"/>
      <c r="T24" s="2212"/>
      <c r="U24" s="2212"/>
      <c r="V24" s="2212"/>
      <c r="W24" s="2212"/>
      <c r="X24" s="2212"/>
      <c r="Y24" s="2212"/>
      <c r="Z24" s="2212"/>
      <c r="AA24" s="2212"/>
      <c r="AB24" s="2212"/>
      <c r="AC24" s="2212"/>
      <c r="AD24" s="2212"/>
      <c r="AE24" s="2212"/>
      <c r="AF24" s="2212"/>
      <c r="AG24" s="2212"/>
      <c r="AH24" s="2212"/>
      <c r="AI24" s="2212"/>
      <c r="AJ24" s="2212"/>
      <c r="AK24" s="2212"/>
      <c r="AL24" s="2212"/>
      <c r="AM24" s="2212"/>
      <c r="AN24" s="2212"/>
      <c r="AO24" s="2212"/>
      <c r="AP24" s="1119"/>
      <c r="AQ24" s="227"/>
      <c r="AR24" s="224"/>
      <c r="AS24" s="224"/>
      <c r="AT24" s="224"/>
      <c r="AU24" s="224"/>
      <c r="AV24" s="1119"/>
      <c r="AW24" s="1119"/>
      <c r="AX24" s="1119"/>
      <c r="AY24" s="1119"/>
      <c r="AZ24" s="1119"/>
      <c r="BA24" s="1119"/>
      <c r="BB24" s="1154"/>
      <c r="BC24" s="1154"/>
      <c r="BD24" s="1154"/>
      <c r="BE24" s="1154"/>
    </row>
    <row r="25" spans="1:57" ht="12.75" customHeight="1" x14ac:dyDescent="0.25">
      <c r="A25" s="967"/>
      <c r="B25" s="967"/>
      <c r="C25" s="967"/>
      <c r="D25" s="967"/>
      <c r="E25" s="967"/>
      <c r="F25" s="967"/>
      <c r="G25" s="967"/>
      <c r="H25" s="967"/>
      <c r="I25" s="967"/>
      <c r="J25" s="967"/>
      <c r="K25" s="967"/>
      <c r="L25" s="967"/>
      <c r="M25" s="967"/>
      <c r="N25" s="967"/>
      <c r="O25" s="967"/>
      <c r="P25" s="967"/>
      <c r="Q25" s="967"/>
      <c r="R25" s="967"/>
      <c r="S25" s="967"/>
      <c r="T25" s="967"/>
      <c r="U25" s="967"/>
      <c r="V25" s="967"/>
      <c r="W25" s="967"/>
      <c r="X25" s="967"/>
      <c r="Y25" s="967"/>
      <c r="Z25" s="967"/>
      <c r="AA25" s="967"/>
      <c r="AB25" s="967"/>
      <c r="AC25" s="967"/>
      <c r="AD25" s="967"/>
      <c r="AE25" s="967"/>
      <c r="AF25" s="967"/>
      <c r="AG25" s="967"/>
      <c r="AH25" s="967"/>
      <c r="AI25" s="967"/>
      <c r="AJ25" s="967"/>
      <c r="AK25" s="967"/>
      <c r="AL25" s="967"/>
      <c r="AM25" s="967"/>
      <c r="AN25" s="967"/>
      <c r="AO25" s="967"/>
      <c r="AP25" s="1119"/>
      <c r="AQ25" s="227"/>
      <c r="AR25" s="224"/>
      <c r="AS25" s="224"/>
      <c r="AT25" s="227"/>
      <c r="AU25" s="224"/>
      <c r="AV25" s="1119"/>
      <c r="AW25" s="1119"/>
      <c r="AX25" s="1119"/>
      <c r="AY25" s="1119"/>
      <c r="AZ25" s="1119"/>
      <c r="BA25" s="1119"/>
      <c r="BB25" s="1154"/>
      <c r="BC25" s="1154"/>
      <c r="BD25" s="1154"/>
      <c r="BE25" s="1154"/>
    </row>
    <row r="26" spans="1:57" ht="12.75" customHeight="1" x14ac:dyDescent="0.25">
      <c r="A26" s="563" t="s">
        <v>21</v>
      </c>
      <c r="B26" s="967"/>
      <c r="C26" s="967"/>
      <c r="D26" s="967"/>
      <c r="E26" s="967"/>
      <c r="F26" s="967"/>
      <c r="G26" s="967"/>
      <c r="H26" s="967"/>
      <c r="I26" s="967"/>
      <c r="J26" s="967"/>
      <c r="K26" s="967"/>
      <c r="L26" s="967"/>
      <c r="M26" s="967"/>
      <c r="N26" s="967"/>
      <c r="O26" s="967"/>
      <c r="P26" s="967"/>
      <c r="Q26" s="967"/>
      <c r="R26" s="967"/>
      <c r="S26" s="967"/>
      <c r="T26" s="967"/>
      <c r="U26" s="967"/>
      <c r="V26" s="967"/>
      <c r="W26" s="967"/>
      <c r="X26" s="967"/>
      <c r="Y26" s="967"/>
      <c r="Z26" s="967"/>
      <c r="AA26" s="967"/>
      <c r="AB26" s="967"/>
      <c r="AC26" s="967"/>
      <c r="AD26" s="967"/>
      <c r="AE26" s="967"/>
      <c r="AF26" s="967"/>
      <c r="AG26" s="967"/>
      <c r="AH26" s="967"/>
      <c r="AI26" s="967"/>
      <c r="AJ26" s="967"/>
      <c r="AK26" s="967"/>
      <c r="AL26" s="967"/>
      <c r="AM26" s="967"/>
      <c r="AN26" s="967"/>
      <c r="AO26" s="967"/>
      <c r="AP26" s="1154"/>
      <c r="AQ26" s="227"/>
      <c r="AR26" s="227"/>
      <c r="AS26" s="227"/>
      <c r="AT26" s="224"/>
      <c r="AU26" s="224"/>
      <c r="AV26" s="1119"/>
      <c r="AW26" s="1119"/>
      <c r="AX26" s="1119"/>
      <c r="AY26" s="1119"/>
      <c r="AZ26" s="1119"/>
      <c r="BA26" s="1119"/>
      <c r="BB26" s="1154"/>
      <c r="BC26" s="1154"/>
      <c r="BD26" s="1154"/>
      <c r="BE26" s="1154"/>
    </row>
    <row r="27" spans="1:57" ht="12.75" customHeight="1" x14ac:dyDescent="0.25">
      <c r="A27" s="967"/>
      <c r="B27" s="967"/>
      <c r="C27" s="967"/>
      <c r="D27" s="967"/>
      <c r="E27" s="563" t="s">
        <v>198</v>
      </c>
      <c r="F27" s="967"/>
      <c r="G27" s="967"/>
      <c r="H27" s="967"/>
      <c r="I27" s="967"/>
      <c r="J27" s="2212"/>
      <c r="K27" s="2212"/>
      <c r="L27" s="2212"/>
      <c r="M27" s="2212"/>
      <c r="N27" s="2212"/>
      <c r="O27" s="2212"/>
      <c r="P27" s="2212"/>
      <c r="Q27" s="2212"/>
      <c r="R27" s="2212"/>
      <c r="S27" s="2212"/>
      <c r="T27" s="2212"/>
      <c r="U27" s="2212"/>
      <c r="V27" s="2212"/>
      <c r="W27" s="2212"/>
      <c r="X27" s="2212"/>
      <c r="Y27" s="2212"/>
      <c r="Z27" s="2212"/>
      <c r="AA27" s="2212"/>
      <c r="AB27" s="2212"/>
      <c r="AC27" s="2212"/>
      <c r="AD27" s="2212"/>
      <c r="AE27" s="2212"/>
      <c r="AF27" s="2212"/>
      <c r="AG27" s="2212"/>
      <c r="AH27" s="2212"/>
      <c r="AI27" s="2212"/>
      <c r="AJ27" s="2212"/>
      <c r="AK27" s="2212"/>
      <c r="AL27" s="2212"/>
      <c r="AM27" s="2212"/>
      <c r="AN27" s="2212"/>
      <c r="AO27" s="2212"/>
      <c r="AP27" s="301"/>
      <c r="AQ27" s="172"/>
      <c r="AR27" s="227"/>
      <c r="AS27" s="227"/>
      <c r="AT27" s="224"/>
      <c r="AU27" s="224"/>
      <c r="AV27" s="1119"/>
      <c r="AW27" s="1119"/>
      <c r="AX27" s="1119"/>
      <c r="AY27" s="1119"/>
      <c r="AZ27" s="1119"/>
      <c r="BA27" s="1119"/>
      <c r="BB27" s="1154"/>
      <c r="BC27" s="1154"/>
      <c r="BD27" s="1154"/>
      <c r="BE27" s="1154"/>
    </row>
    <row r="28" spans="1:57" ht="3.15" customHeight="1" x14ac:dyDescent="0.25">
      <c r="A28" s="967"/>
      <c r="B28" s="967"/>
      <c r="C28" s="967"/>
      <c r="D28" s="967"/>
      <c r="E28" s="563"/>
      <c r="F28" s="967"/>
      <c r="G28" s="967"/>
      <c r="H28" s="967"/>
      <c r="I28" s="967"/>
      <c r="J28" s="1095"/>
      <c r="K28" s="1095"/>
      <c r="L28" s="1095"/>
      <c r="M28" s="1095"/>
      <c r="N28" s="1095"/>
      <c r="O28" s="1095"/>
      <c r="P28" s="1095"/>
      <c r="Q28" s="1095"/>
      <c r="R28" s="1095"/>
      <c r="S28" s="1095"/>
      <c r="T28" s="1095"/>
      <c r="U28" s="1095"/>
      <c r="V28" s="1095"/>
      <c r="W28" s="1095"/>
      <c r="X28" s="1095"/>
      <c r="Y28" s="1095"/>
      <c r="Z28" s="1095"/>
      <c r="AA28" s="1095"/>
      <c r="AB28" s="1095"/>
      <c r="AC28" s="1095"/>
      <c r="AD28" s="1095"/>
      <c r="AE28" s="1095"/>
      <c r="AF28" s="1095"/>
      <c r="AG28" s="1095"/>
      <c r="AH28" s="1095"/>
      <c r="AI28" s="1095"/>
      <c r="AJ28" s="1095"/>
      <c r="AK28" s="1095"/>
      <c r="AL28" s="1095"/>
      <c r="AM28" s="1095"/>
      <c r="AN28" s="1095"/>
      <c r="AO28" s="1095"/>
      <c r="AP28" s="301"/>
      <c r="AQ28" s="172"/>
      <c r="AR28" s="227"/>
      <c r="AS28" s="227"/>
      <c r="AT28" s="224"/>
      <c r="AU28" s="224"/>
      <c r="AV28" s="1119"/>
      <c r="AW28" s="1119"/>
      <c r="AX28" s="1119"/>
      <c r="AY28" s="1119"/>
      <c r="AZ28" s="1119"/>
      <c r="BA28" s="1119"/>
      <c r="BB28" s="1154"/>
      <c r="BC28" s="1154"/>
      <c r="BD28" s="1154"/>
      <c r="BE28" s="1154"/>
    </row>
    <row r="29" spans="1:57" ht="12.75" customHeight="1" x14ac:dyDescent="0.25">
      <c r="A29" s="967"/>
      <c r="B29" s="967"/>
      <c r="C29" s="967"/>
      <c r="D29" s="967"/>
      <c r="E29" s="967"/>
      <c r="F29" s="967"/>
      <c r="G29" s="967"/>
      <c r="H29" s="967"/>
      <c r="I29" s="967"/>
      <c r="J29" s="2212"/>
      <c r="K29" s="2212"/>
      <c r="L29" s="2212"/>
      <c r="M29" s="2212"/>
      <c r="N29" s="2212"/>
      <c r="O29" s="2212"/>
      <c r="P29" s="2212"/>
      <c r="Q29" s="2212"/>
      <c r="R29" s="2212"/>
      <c r="S29" s="2212"/>
      <c r="T29" s="2212"/>
      <c r="U29" s="2212"/>
      <c r="V29" s="2212"/>
      <c r="W29" s="2212"/>
      <c r="X29" s="2212"/>
      <c r="Y29" s="2212"/>
      <c r="Z29" s="2212"/>
      <c r="AA29" s="2212"/>
      <c r="AB29" s="2212"/>
      <c r="AC29" s="2212"/>
      <c r="AD29" s="2212"/>
      <c r="AE29" s="2212"/>
      <c r="AF29" s="2212"/>
      <c r="AG29" s="2212"/>
      <c r="AH29" s="2212"/>
      <c r="AI29" s="2212"/>
      <c r="AJ29" s="2212"/>
      <c r="AK29" s="2212"/>
      <c r="AL29" s="2212"/>
      <c r="AM29" s="2212"/>
      <c r="AN29" s="2212"/>
      <c r="AO29" s="2212"/>
      <c r="AP29" s="301"/>
      <c r="AQ29" s="227"/>
      <c r="AR29" s="227"/>
      <c r="AS29" s="172"/>
      <c r="AT29" s="224"/>
      <c r="AU29" s="224"/>
      <c r="AV29" s="1119"/>
      <c r="AW29" s="1119"/>
      <c r="AX29" s="1119"/>
      <c r="AY29" s="1119"/>
      <c r="AZ29" s="1119"/>
      <c r="BA29" s="1119"/>
      <c r="BB29" s="1154"/>
      <c r="BC29" s="1154"/>
      <c r="BD29" s="1154"/>
      <c r="BE29" s="1154"/>
    </row>
    <row r="30" spans="1:57" ht="3.15" customHeight="1" x14ac:dyDescent="0.25">
      <c r="A30" s="967"/>
      <c r="B30" s="967"/>
      <c r="C30" s="967"/>
      <c r="D30" s="967"/>
      <c r="E30" s="967"/>
      <c r="F30" s="967"/>
      <c r="G30" s="967"/>
      <c r="H30" s="967"/>
      <c r="I30" s="967"/>
      <c r="J30" s="362"/>
      <c r="K30" s="362"/>
      <c r="L30" s="362"/>
      <c r="M30" s="362"/>
      <c r="N30" s="362"/>
      <c r="O30" s="362"/>
      <c r="P30" s="362"/>
      <c r="Q30" s="362"/>
      <c r="R30" s="362"/>
      <c r="S30" s="362"/>
      <c r="T30" s="362"/>
      <c r="U30" s="362"/>
      <c r="V30" s="362"/>
      <c r="W30" s="362"/>
      <c r="X30" s="362"/>
      <c r="Y30" s="362"/>
      <c r="Z30" s="362"/>
      <c r="AA30" s="362"/>
      <c r="AB30" s="362"/>
      <c r="AC30" s="362"/>
      <c r="AD30" s="362"/>
      <c r="AE30" s="362"/>
      <c r="AF30" s="362"/>
      <c r="AG30" s="362"/>
      <c r="AH30" s="362"/>
      <c r="AI30" s="362"/>
      <c r="AJ30" s="362"/>
      <c r="AK30" s="362"/>
      <c r="AL30" s="362"/>
      <c r="AM30" s="362"/>
      <c r="AN30" s="362"/>
      <c r="AO30" s="362"/>
      <c r="AP30" s="301"/>
      <c r="AQ30" s="227"/>
      <c r="AR30" s="227"/>
      <c r="AS30" s="172"/>
      <c r="AT30" s="224"/>
      <c r="AU30" s="224"/>
      <c r="AV30" s="1119"/>
      <c r="AW30" s="1119"/>
      <c r="AX30" s="1119"/>
      <c r="AY30" s="1119"/>
      <c r="AZ30" s="1119"/>
      <c r="BA30" s="1119"/>
      <c r="BB30" s="1154"/>
      <c r="BC30" s="1154"/>
      <c r="BD30" s="1154"/>
      <c r="BE30" s="1154"/>
    </row>
    <row r="31" spans="1:57" ht="12.75" customHeight="1" x14ac:dyDescent="0.25">
      <c r="A31" s="563" t="s">
        <v>199</v>
      </c>
      <c r="B31" s="967"/>
      <c r="C31" s="967"/>
      <c r="D31" s="967"/>
      <c r="E31" s="967"/>
      <c r="F31" s="967"/>
      <c r="G31" s="362"/>
      <c r="H31" s="2212"/>
      <c r="I31" s="2212"/>
      <c r="J31" s="2212"/>
      <c r="K31" s="2212"/>
      <c r="L31" s="2212"/>
      <c r="M31" s="2212"/>
      <c r="N31" s="2212"/>
      <c r="O31" s="2212"/>
      <c r="P31" s="2212"/>
      <c r="Q31" s="2212"/>
      <c r="R31" s="2212"/>
      <c r="S31" s="2212"/>
      <c r="T31" s="2212"/>
      <c r="U31" s="2212"/>
      <c r="V31" s="2212"/>
      <c r="W31" s="2212"/>
      <c r="X31" s="2212"/>
      <c r="Y31" s="2212"/>
      <c r="Z31" s="2212"/>
      <c r="AA31" s="2212"/>
      <c r="AB31" s="2212"/>
      <c r="AC31" s="2212"/>
      <c r="AD31" s="2212"/>
      <c r="AE31" s="2212"/>
      <c r="AF31" s="2212"/>
      <c r="AG31" s="2212"/>
      <c r="AH31" s="2212"/>
      <c r="AI31" s="2212"/>
      <c r="AJ31" s="2212"/>
      <c r="AK31" s="2212"/>
      <c r="AL31" s="2212"/>
      <c r="AM31" s="2212"/>
      <c r="AN31" s="2212"/>
      <c r="AO31" s="1485" t="s">
        <v>45</v>
      </c>
      <c r="AP31" s="1154"/>
      <c r="AQ31" s="227"/>
      <c r="AR31" s="227"/>
      <c r="AS31" s="227"/>
      <c r="AT31" s="224"/>
      <c r="AU31" s="224"/>
      <c r="AV31" s="1119"/>
      <c r="AW31" s="1119"/>
      <c r="AX31" s="1119"/>
      <c r="AY31" s="1119"/>
      <c r="AZ31" s="1119"/>
      <c r="BA31" s="1119"/>
      <c r="BB31" s="1154"/>
      <c r="BC31" s="1154"/>
      <c r="BD31" s="1154"/>
      <c r="BE31" s="1154"/>
    </row>
    <row r="32" spans="1:57" ht="3.15" customHeight="1" x14ac:dyDescent="0.25">
      <c r="A32" s="563"/>
      <c r="B32" s="967"/>
      <c r="C32" s="967"/>
      <c r="D32" s="967"/>
      <c r="E32" s="967"/>
      <c r="F32" s="967"/>
      <c r="G32" s="362"/>
      <c r="H32" s="1095"/>
      <c r="I32" s="1095"/>
      <c r="J32" s="1095"/>
      <c r="K32" s="1095"/>
      <c r="L32" s="1095"/>
      <c r="M32" s="1095"/>
      <c r="N32" s="1095"/>
      <c r="O32" s="1095"/>
      <c r="P32" s="1095"/>
      <c r="Q32" s="1095"/>
      <c r="R32" s="1095"/>
      <c r="S32" s="1095"/>
      <c r="T32" s="1095"/>
      <c r="U32" s="1095"/>
      <c r="V32" s="1095"/>
      <c r="W32" s="1095"/>
      <c r="X32" s="1095"/>
      <c r="Y32" s="1095"/>
      <c r="Z32" s="1095"/>
      <c r="AA32" s="1095"/>
      <c r="AB32" s="1095"/>
      <c r="AC32" s="1095"/>
      <c r="AD32" s="1095"/>
      <c r="AE32" s="1095"/>
      <c r="AF32" s="1095"/>
      <c r="AG32" s="1095"/>
      <c r="AH32" s="1095"/>
      <c r="AI32" s="1095"/>
      <c r="AJ32" s="1095"/>
      <c r="AK32" s="1095"/>
      <c r="AL32" s="1095"/>
      <c r="AM32" s="1095"/>
      <c r="AN32" s="1095"/>
      <c r="AO32" s="967"/>
      <c r="AP32" s="1154"/>
      <c r="AQ32" s="227"/>
      <c r="AR32" s="227"/>
      <c r="AS32" s="227"/>
      <c r="AT32" s="224"/>
      <c r="AU32" s="224"/>
      <c r="AV32" s="1119"/>
      <c r="AW32" s="1119"/>
      <c r="AX32" s="1119"/>
      <c r="AY32" s="1119"/>
      <c r="AZ32" s="1119"/>
      <c r="BA32" s="1119"/>
      <c r="BB32" s="1154"/>
      <c r="BC32" s="1154"/>
      <c r="BD32" s="1154"/>
      <c r="BE32" s="1154"/>
    </row>
    <row r="33" spans="1:57" ht="12.75" customHeight="1" x14ac:dyDescent="0.25">
      <c r="A33" s="541"/>
      <c r="B33" s="541"/>
      <c r="C33" s="541"/>
      <c r="D33" s="541"/>
      <c r="E33" s="541"/>
      <c r="F33" s="541"/>
      <c r="G33" s="967"/>
      <c r="H33" s="2212"/>
      <c r="I33" s="2212"/>
      <c r="J33" s="2212"/>
      <c r="K33" s="2212"/>
      <c r="L33" s="2212"/>
      <c r="M33" s="2212"/>
      <c r="N33" s="2212"/>
      <c r="O33" s="2212"/>
      <c r="P33" s="2212"/>
      <c r="Q33" s="2212"/>
      <c r="R33" s="2212"/>
      <c r="S33" s="2212"/>
      <c r="T33" s="2212"/>
      <c r="U33" s="2212"/>
      <c r="V33" s="2212"/>
      <c r="W33" s="2212"/>
      <c r="X33" s="2212"/>
      <c r="Y33" s="2212"/>
      <c r="Z33" s="2212"/>
      <c r="AA33" s="2212"/>
      <c r="AB33" s="2212"/>
      <c r="AC33" s="2212"/>
      <c r="AD33" s="2212"/>
      <c r="AE33" s="2212"/>
      <c r="AF33" s="2212"/>
      <c r="AG33" s="2212"/>
      <c r="AH33" s="2212"/>
      <c r="AI33" s="2212"/>
      <c r="AJ33" s="2212"/>
      <c r="AK33" s="2212"/>
      <c r="AL33" s="2212"/>
      <c r="AM33" s="2212"/>
      <c r="AN33" s="2212"/>
      <c r="AO33" s="2212"/>
      <c r="AP33" s="301"/>
      <c r="AQ33" s="227"/>
      <c r="AR33" s="227"/>
      <c r="AS33" s="227"/>
      <c r="AT33" s="224"/>
      <c r="AU33" s="224"/>
      <c r="AV33" s="1119"/>
      <c r="AW33" s="1119"/>
      <c r="AX33" s="1119"/>
      <c r="AY33" s="1119"/>
      <c r="AZ33" s="1119"/>
      <c r="BA33" s="1119"/>
      <c r="BB33" s="1154"/>
      <c r="BC33" s="1154"/>
      <c r="BD33" s="1154"/>
      <c r="BE33" s="1154"/>
    </row>
    <row r="34" spans="1:57" ht="7.5" customHeight="1" x14ac:dyDescent="0.25">
      <c r="A34" s="967"/>
      <c r="B34" s="967"/>
      <c r="C34" s="967"/>
      <c r="D34" s="967"/>
      <c r="E34" s="967"/>
      <c r="F34" s="967"/>
      <c r="G34" s="967"/>
      <c r="H34" s="967"/>
      <c r="I34" s="967"/>
      <c r="J34" s="967"/>
      <c r="K34" s="967"/>
      <c r="L34" s="967"/>
      <c r="M34" s="967"/>
      <c r="N34" s="967"/>
      <c r="O34" s="967"/>
      <c r="P34" s="967"/>
      <c r="Q34" s="967"/>
      <c r="R34" s="967"/>
      <c r="S34" s="967"/>
      <c r="T34" s="967"/>
      <c r="U34" s="967"/>
      <c r="V34" s="967"/>
      <c r="W34" s="967"/>
      <c r="X34" s="967"/>
      <c r="Y34" s="967"/>
      <c r="Z34" s="967"/>
      <c r="AA34" s="967"/>
      <c r="AB34" s="967"/>
      <c r="AC34" s="967"/>
      <c r="AD34" s="967"/>
      <c r="AE34" s="967"/>
      <c r="AF34" s="967"/>
      <c r="AG34" s="967"/>
      <c r="AH34" s="967"/>
      <c r="AI34" s="967"/>
      <c r="AJ34" s="967"/>
      <c r="AK34" s="967"/>
      <c r="AL34" s="967"/>
      <c r="AM34" s="967"/>
      <c r="AN34" s="967"/>
      <c r="AO34" s="967"/>
      <c r="AP34" s="301"/>
      <c r="AQ34" s="227"/>
      <c r="AR34" s="227"/>
      <c r="AS34" s="227"/>
      <c r="AT34" s="224"/>
      <c r="AU34" s="224"/>
      <c r="AV34" s="1119"/>
      <c r="AW34" s="1119"/>
      <c r="AX34" s="1119"/>
      <c r="AY34" s="1119"/>
      <c r="AZ34" s="1119"/>
      <c r="BA34" s="1119"/>
      <c r="BB34" s="1154"/>
      <c r="BC34" s="1154"/>
      <c r="BD34" s="1154"/>
      <c r="BE34" s="1154"/>
    </row>
    <row r="35" spans="1:57" ht="12.75" customHeight="1" x14ac:dyDescent="0.25">
      <c r="A35" s="563" t="s">
        <v>565</v>
      </c>
      <c r="B35" s="1162"/>
      <c r="C35" s="1162"/>
      <c r="D35" s="1162"/>
      <c r="E35" s="1162"/>
      <c r="F35" s="1162"/>
      <c r="G35" s="1162"/>
      <c r="H35" s="1162"/>
      <c r="I35" s="1162"/>
      <c r="J35" s="1162"/>
      <c r="K35" s="1162"/>
      <c r="L35" s="1162"/>
      <c r="M35" s="1162"/>
      <c r="N35" s="1162"/>
      <c r="O35" s="1162"/>
      <c r="P35" s="1162"/>
      <c r="Q35" s="1162"/>
      <c r="R35" s="1162"/>
      <c r="S35" s="1162"/>
      <c r="T35" s="1162"/>
      <c r="U35" s="1162"/>
      <c r="V35" s="1162"/>
      <c r="W35" s="967"/>
      <c r="X35" s="967"/>
      <c r="Y35" s="2232">
        <f>'dv7.2'!AA9</f>
        <v>0</v>
      </c>
      <c r="Z35" s="2232"/>
      <c r="AA35" s="2232"/>
      <c r="AB35" s="2232"/>
      <c r="AC35" s="2232"/>
      <c r="AD35" s="2232"/>
      <c r="AE35" s="2232"/>
      <c r="AF35" s="2232"/>
      <c r="AG35" s="2232"/>
      <c r="AH35" s="2232"/>
      <c r="AI35" s="2232"/>
      <c r="AJ35" s="2232"/>
      <c r="AK35" s="2232"/>
      <c r="AL35" s="2232"/>
      <c r="AM35" s="2232"/>
      <c r="AN35" s="2232"/>
      <c r="AO35" s="2232"/>
      <c r="AP35" s="1154"/>
      <c r="AQ35" s="227"/>
      <c r="AR35" s="224"/>
      <c r="AS35" s="224"/>
      <c r="AT35" s="224"/>
      <c r="AU35" s="224"/>
      <c r="AV35" s="1119"/>
      <c r="AW35" s="1119"/>
      <c r="AX35" s="1119"/>
      <c r="AY35" s="1119"/>
      <c r="AZ35" s="1119"/>
      <c r="BA35" s="1119"/>
      <c r="BB35" s="1154"/>
      <c r="BC35" s="1154"/>
      <c r="BD35" s="1154"/>
      <c r="BE35" s="1154"/>
    </row>
    <row r="36" spans="1:57" s="167" customFormat="1" x14ac:dyDescent="0.25">
      <c r="A36" s="563" t="s">
        <v>200</v>
      </c>
      <c r="B36" s="744"/>
      <c r="C36" s="744"/>
      <c r="D36" s="744"/>
      <c r="E36" s="744"/>
      <c r="F36" s="744"/>
      <c r="G36" s="744"/>
      <c r="H36" s="744"/>
      <c r="I36" s="744"/>
      <c r="J36" s="744"/>
      <c r="K36" s="744"/>
      <c r="L36" s="744"/>
      <c r="M36" s="744"/>
      <c r="N36" s="744"/>
      <c r="O36" s="744"/>
      <c r="P36" s="744"/>
      <c r="R36" s="770"/>
      <c r="S36" s="2226"/>
      <c r="T36" s="2226"/>
      <c r="U36" s="2226"/>
      <c r="V36" s="2226"/>
      <c r="W36" s="2226"/>
      <c r="X36" s="2226"/>
      <c r="Y36" s="2226"/>
      <c r="Z36" s="2226"/>
      <c r="AA36" s="2226"/>
      <c r="AB36" s="2226"/>
      <c r="AC36" s="2226"/>
      <c r="AD36" s="2226"/>
      <c r="AE36" s="2226"/>
      <c r="AF36" s="2226"/>
      <c r="AG36" s="2226"/>
      <c r="AH36" s="2226"/>
      <c r="AI36" s="2226"/>
      <c r="AJ36" s="2226"/>
      <c r="AK36" s="2226"/>
      <c r="AL36" s="2226"/>
      <c r="AM36" s="2226"/>
      <c r="AN36" s="2226"/>
      <c r="AO36" s="1476" t="s">
        <v>42</v>
      </c>
      <c r="AP36" s="169"/>
      <c r="AQ36" s="231"/>
      <c r="AR36" s="231"/>
      <c r="AS36" s="231"/>
      <c r="AT36" s="231"/>
      <c r="AU36" s="231"/>
      <c r="AV36" s="170"/>
      <c r="AW36" s="170"/>
      <c r="AX36" s="170"/>
      <c r="AY36" s="170"/>
      <c r="AZ36" s="170"/>
      <c r="BA36" s="170"/>
      <c r="BB36" s="169"/>
      <c r="BC36" s="169"/>
      <c r="BD36" s="169"/>
      <c r="BE36" s="169"/>
    </row>
    <row r="37" spans="1:57" ht="7.5" customHeight="1" x14ac:dyDescent="0.25">
      <c r="A37" s="1162"/>
      <c r="B37" s="1162"/>
      <c r="C37" s="1162"/>
      <c r="D37" s="1162"/>
      <c r="E37" s="1162"/>
      <c r="F37" s="1162"/>
      <c r="G37" s="1162"/>
      <c r="H37" s="1162"/>
      <c r="I37" s="1162"/>
      <c r="J37" s="1162"/>
      <c r="K37" s="1162"/>
      <c r="L37" s="1162"/>
      <c r="M37" s="1162"/>
      <c r="N37" s="1162"/>
      <c r="O37" s="1162"/>
      <c r="P37" s="1162"/>
      <c r="Q37" s="1162"/>
      <c r="R37" s="1162"/>
      <c r="S37" s="1162"/>
      <c r="T37" s="1162"/>
      <c r="U37" s="1162"/>
      <c r="V37" s="1162"/>
      <c r="W37" s="1162"/>
      <c r="X37" s="1162"/>
      <c r="Y37" s="1162"/>
      <c r="Z37" s="1162"/>
      <c r="AA37" s="1162"/>
      <c r="AB37" s="1162"/>
      <c r="AC37" s="1162"/>
      <c r="AD37" s="1162"/>
      <c r="AE37" s="1162"/>
      <c r="AF37" s="1162"/>
      <c r="AG37" s="1162"/>
      <c r="AH37" s="1162"/>
      <c r="AI37" s="1162"/>
      <c r="AJ37" s="1162"/>
      <c r="AK37" s="1162"/>
      <c r="AL37" s="1162"/>
      <c r="AM37" s="1162"/>
      <c r="AN37" s="1162"/>
      <c r="AO37" s="1162"/>
      <c r="AP37" s="301"/>
      <c r="AQ37" s="224"/>
      <c r="AR37" s="224"/>
      <c r="AS37" s="224"/>
      <c r="AT37" s="224"/>
      <c r="AU37" s="224"/>
      <c r="AV37" s="1119"/>
      <c r="AW37" s="1119"/>
      <c r="AX37" s="1119"/>
      <c r="AY37" s="1119"/>
      <c r="AZ37" s="1119"/>
      <c r="BA37" s="1119"/>
      <c r="BB37" s="1154"/>
      <c r="BC37" s="1154"/>
      <c r="BD37" s="1154"/>
      <c r="BE37" s="1154"/>
    </row>
    <row r="38" spans="1:57" x14ac:dyDescent="0.25">
      <c r="A38" s="563" t="s">
        <v>332</v>
      </c>
      <c r="B38" s="1162"/>
      <c r="C38" s="1162"/>
      <c r="D38" s="1162"/>
      <c r="E38" s="1162"/>
      <c r="F38" s="1162"/>
      <c r="G38" s="1162"/>
      <c r="H38" s="1162"/>
      <c r="I38" s="1162"/>
      <c r="J38" s="1162"/>
      <c r="K38" s="1162"/>
      <c r="L38" s="1162"/>
      <c r="M38" s="1162"/>
      <c r="N38" s="1162"/>
      <c r="O38" s="1162"/>
      <c r="P38" s="1162"/>
      <c r="Q38" s="1162"/>
      <c r="R38" s="1162"/>
      <c r="S38" s="1162"/>
      <c r="T38" s="1162"/>
      <c r="U38" s="1162"/>
      <c r="V38" s="1162"/>
      <c r="W38" s="1162"/>
      <c r="X38" s="1162"/>
      <c r="Y38" s="1162"/>
      <c r="Z38" s="1162"/>
      <c r="AA38" s="1162"/>
      <c r="AB38" s="1162"/>
      <c r="AC38" s="1162"/>
      <c r="AD38" s="1162"/>
      <c r="AE38" s="1162"/>
      <c r="AF38" s="1162"/>
      <c r="AG38" s="1162"/>
      <c r="AH38" s="1162"/>
      <c r="AI38" s="1162"/>
      <c r="AJ38" s="1162"/>
      <c r="AK38" s="1162"/>
      <c r="AL38" s="1162"/>
      <c r="AM38" s="1162"/>
      <c r="AN38" s="1162"/>
      <c r="AO38" s="1162"/>
      <c r="AP38" s="1154"/>
      <c r="AQ38" s="227"/>
      <c r="AR38" s="224"/>
      <c r="AS38" s="224"/>
      <c r="AT38" s="224"/>
      <c r="AU38" s="224"/>
      <c r="AV38" s="1119"/>
      <c r="AW38" s="1119"/>
      <c r="AX38" s="1119"/>
      <c r="AY38" s="1119"/>
      <c r="AZ38" s="1119"/>
      <c r="BA38" s="1119"/>
      <c r="BB38" s="1154"/>
      <c r="BC38" s="1154"/>
      <c r="BD38" s="1154"/>
      <c r="BE38" s="1154"/>
    </row>
    <row r="39" spans="1:57" x14ac:dyDescent="0.25">
      <c r="A39" s="301" t="s">
        <v>567</v>
      </c>
      <c r="B39" s="1162"/>
      <c r="C39" s="1162"/>
      <c r="D39" s="1162"/>
      <c r="E39" s="1162"/>
      <c r="F39" s="1162"/>
      <c r="G39" s="1162"/>
      <c r="H39" s="1162"/>
      <c r="I39" s="1162"/>
      <c r="J39" s="1162"/>
      <c r="K39" s="1162"/>
      <c r="L39" s="1150"/>
      <c r="M39" s="1162"/>
      <c r="N39" s="1096"/>
      <c r="O39" s="1096"/>
      <c r="P39" s="1096"/>
      <c r="Q39" s="1096"/>
      <c r="R39" s="967"/>
      <c r="T39" s="2239">
        <f>'dv7.2'!I46</f>
        <v>0</v>
      </c>
      <c r="U39" s="2239"/>
      <c r="V39" s="2239"/>
      <c r="W39" s="2239"/>
      <c r="X39" s="2239"/>
      <c r="Y39" s="2239"/>
      <c r="Z39" s="2239"/>
      <c r="AA39" s="2239"/>
      <c r="AB39" s="2239"/>
      <c r="AC39" s="2239"/>
      <c r="AD39" s="2239"/>
      <c r="AE39" s="2239"/>
      <c r="AF39" s="1162" t="s">
        <v>201</v>
      </c>
      <c r="AG39" s="1162"/>
      <c r="AH39" s="1162"/>
      <c r="AI39" s="1162"/>
      <c r="AJ39" s="1162"/>
      <c r="AK39" s="1162"/>
      <c r="AL39" s="1162"/>
      <c r="AM39" s="1162"/>
      <c r="AN39" s="1162"/>
      <c r="AO39" s="1162"/>
      <c r="AP39" s="1154"/>
      <c r="AQ39" s="224"/>
      <c r="AR39" s="224"/>
      <c r="AS39" s="224"/>
      <c r="AT39" s="224"/>
      <c r="AU39" s="224"/>
      <c r="AV39" s="301"/>
      <c r="AW39" s="1119"/>
      <c r="AX39" s="1119"/>
      <c r="AY39" s="1119"/>
      <c r="AZ39" s="1119"/>
      <c r="BA39" s="1119"/>
      <c r="BB39" s="1154"/>
      <c r="BC39" s="1154"/>
      <c r="BD39" s="1154"/>
      <c r="BE39" s="1154"/>
    </row>
    <row r="40" spans="1:57" ht="6" customHeight="1" x14ac:dyDescent="0.25">
      <c r="A40" s="1162"/>
      <c r="B40" s="1162"/>
      <c r="C40" s="1162"/>
      <c r="D40" s="1162"/>
      <c r="E40" s="1162"/>
      <c r="F40" s="1162"/>
      <c r="G40" s="1162"/>
      <c r="H40" s="1162"/>
      <c r="I40" s="1162"/>
      <c r="J40" s="1162"/>
      <c r="K40" s="1162"/>
      <c r="L40" s="1162"/>
      <c r="M40" s="1162"/>
      <c r="N40" s="1162"/>
      <c r="O40" s="1162"/>
      <c r="P40" s="1162"/>
      <c r="Q40" s="1162"/>
      <c r="R40" s="1162"/>
      <c r="S40" s="1162"/>
      <c r="T40" s="1162"/>
      <c r="U40" s="1162"/>
      <c r="V40" s="1162"/>
      <c r="W40" s="1162"/>
      <c r="X40" s="1162"/>
      <c r="Y40" s="1162"/>
      <c r="Z40" s="1162"/>
      <c r="AA40" s="1162"/>
      <c r="AB40" s="1162"/>
      <c r="AC40" s="1162"/>
      <c r="AD40" s="1162"/>
      <c r="AE40" s="1162"/>
      <c r="AF40" s="1162"/>
      <c r="AG40" s="1162"/>
      <c r="AH40" s="1162"/>
      <c r="AI40" s="1162"/>
      <c r="AJ40" s="1162"/>
      <c r="AK40" s="1162"/>
      <c r="AL40" s="1162"/>
      <c r="AM40" s="1162"/>
      <c r="AN40" s="1162"/>
      <c r="AO40" s="1162"/>
      <c r="AP40" s="301"/>
      <c r="AQ40" s="224"/>
      <c r="AR40" s="224"/>
      <c r="AS40" s="224"/>
      <c r="AT40" s="224"/>
      <c r="AU40" s="224"/>
      <c r="AV40" s="301"/>
      <c r="AW40" s="1119"/>
      <c r="AX40" s="1119"/>
      <c r="AY40" s="1119"/>
      <c r="AZ40" s="1119"/>
      <c r="BA40" s="1119"/>
      <c r="BB40" s="1154"/>
      <c r="BC40" s="1154"/>
      <c r="BD40" s="1154"/>
      <c r="BE40" s="1154"/>
    </row>
    <row r="41" spans="1:57" x14ac:dyDescent="0.25">
      <c r="A41" s="393" t="s">
        <v>227</v>
      </c>
      <c r="B41" s="1162"/>
      <c r="C41" s="1162"/>
      <c r="D41" s="1162"/>
      <c r="E41" s="1162"/>
      <c r="F41" s="1162"/>
      <c r="G41" s="1162"/>
      <c r="H41" s="1162"/>
      <c r="I41" s="1162"/>
      <c r="J41" s="1162"/>
      <c r="K41" s="1162"/>
      <c r="L41" s="1162"/>
      <c r="M41" s="1162"/>
      <c r="N41" s="1162"/>
      <c r="O41" s="1162"/>
      <c r="P41" s="1162"/>
      <c r="Q41" s="1162"/>
      <c r="R41" s="1162"/>
      <c r="S41" s="1162"/>
      <c r="T41" s="1162"/>
      <c r="U41" s="1162"/>
      <c r="V41" s="1162"/>
      <c r="W41" s="1162"/>
      <c r="X41" s="1162"/>
      <c r="Y41" s="1162"/>
      <c r="Z41" s="1162"/>
      <c r="AA41" s="1162"/>
      <c r="AB41" s="1162"/>
      <c r="AC41" s="1162"/>
      <c r="AD41" s="1162"/>
      <c r="AE41" s="1162"/>
      <c r="AF41" s="1162"/>
      <c r="AG41" s="1162"/>
      <c r="AH41" s="1162"/>
      <c r="AI41" s="1162"/>
      <c r="AJ41" s="1162"/>
      <c r="AK41" s="1162"/>
      <c r="AL41" s="1162"/>
      <c r="AM41" s="1162"/>
      <c r="AN41" s="1162"/>
      <c r="AO41" s="1162"/>
      <c r="AP41" s="1154"/>
      <c r="AQ41" s="224"/>
      <c r="AR41" s="224"/>
      <c r="AS41" s="224"/>
      <c r="AT41" s="224"/>
      <c r="AU41" s="224"/>
      <c r="AV41" s="1119"/>
      <c r="AW41" s="1119"/>
      <c r="AX41" s="1119"/>
      <c r="AY41" s="1119"/>
      <c r="AZ41" s="1119"/>
      <c r="BA41" s="1119"/>
      <c r="BB41" s="1154"/>
      <c r="BC41" s="1154"/>
      <c r="BD41" s="1154"/>
      <c r="BE41" s="1154"/>
    </row>
    <row r="42" spans="1:57" ht="4.6500000000000004" customHeight="1" x14ac:dyDescent="0.25">
      <c r="A42" s="563"/>
      <c r="B42" s="1162"/>
      <c r="C42" s="1162"/>
      <c r="D42" s="1162"/>
      <c r="E42" s="1162"/>
      <c r="F42" s="1162"/>
      <c r="G42" s="1162"/>
      <c r="H42" s="1162"/>
      <c r="I42" s="1162"/>
      <c r="J42" s="1162"/>
      <c r="K42" s="1162"/>
      <c r="L42" s="1162"/>
      <c r="M42" s="1162"/>
      <c r="N42" s="1162"/>
      <c r="O42" s="1162"/>
      <c r="P42" s="1162"/>
      <c r="Q42" s="1162"/>
      <c r="R42" s="1162"/>
      <c r="S42" s="1162"/>
      <c r="T42" s="1162"/>
      <c r="U42" s="1162"/>
      <c r="V42" s="1162"/>
      <c r="W42" s="1162"/>
      <c r="X42" s="1162"/>
      <c r="Y42" s="1162"/>
      <c r="Z42" s="1162"/>
      <c r="AA42" s="1162"/>
      <c r="AB42" s="1162"/>
      <c r="AC42" s="1162"/>
      <c r="AD42" s="1162"/>
      <c r="AE42" s="1162"/>
      <c r="AF42" s="1162"/>
      <c r="AG42" s="1162"/>
      <c r="AH42" s="1162"/>
      <c r="AI42" s="1162"/>
      <c r="AJ42" s="1162"/>
      <c r="AK42" s="1162"/>
      <c r="AL42" s="1162"/>
      <c r="AM42" s="1162"/>
      <c r="AN42" s="1162"/>
      <c r="AO42" s="1162"/>
      <c r="AP42" s="1154"/>
      <c r="AQ42" s="224"/>
      <c r="AR42" s="224"/>
      <c r="AS42" s="224"/>
      <c r="AT42" s="224"/>
      <c r="AU42" s="224"/>
      <c r="AV42" s="1119"/>
      <c r="AW42" s="1119"/>
      <c r="AX42" s="1119"/>
      <c r="AY42" s="1119"/>
      <c r="AZ42" s="1119"/>
      <c r="BA42" s="1119"/>
      <c r="BB42" s="1154"/>
      <c r="BC42" s="1154"/>
      <c r="BD42" s="1154"/>
      <c r="BE42" s="1154"/>
    </row>
    <row r="43" spans="1:57" x14ac:dyDescent="0.25">
      <c r="A43" s="563" t="s">
        <v>592</v>
      </c>
      <c r="B43" s="1162"/>
      <c r="C43" s="1162"/>
      <c r="D43" s="1162"/>
      <c r="E43" s="1162"/>
      <c r="F43" s="1162"/>
      <c r="G43" s="1162"/>
      <c r="H43" s="1162"/>
      <c r="I43" s="1162"/>
      <c r="J43" s="1162"/>
      <c r="K43" s="1162"/>
      <c r="L43" s="1162"/>
      <c r="M43" s="1162"/>
      <c r="N43" s="1162"/>
      <c r="O43" s="1162"/>
      <c r="P43" s="1162"/>
      <c r="Q43" s="1162"/>
      <c r="R43" s="967"/>
      <c r="T43" s="2226">
        <f>'dv7.2'!AC14</f>
        <v>0</v>
      </c>
      <c r="U43" s="2226"/>
      <c r="V43" s="2226"/>
      <c r="W43" s="2226"/>
      <c r="X43" s="2226"/>
      <c r="Y43" s="2226"/>
      <c r="Z43" s="2226"/>
      <c r="AA43" s="2226"/>
      <c r="AB43" s="2226"/>
      <c r="AC43" s="2226"/>
      <c r="AD43" s="2226"/>
      <c r="AE43" s="2226"/>
      <c r="AF43" s="2226"/>
      <c r="AG43" s="2226"/>
      <c r="AH43" s="2226"/>
      <c r="AI43" s="2226"/>
      <c r="AJ43" s="2226"/>
      <c r="AK43" s="1162"/>
      <c r="AL43" s="1162"/>
      <c r="AM43" s="1162"/>
      <c r="AN43" s="1162"/>
      <c r="AO43" s="1162"/>
      <c r="AP43" s="1154"/>
      <c r="AQ43" s="224"/>
      <c r="AR43" s="224"/>
      <c r="AS43" s="224"/>
      <c r="AT43" s="224"/>
      <c r="AU43" s="224"/>
      <c r="AV43" s="1119"/>
      <c r="AW43" s="1119"/>
      <c r="AX43" s="1119"/>
      <c r="AY43" s="1119"/>
      <c r="AZ43" s="1119"/>
      <c r="BA43" s="1119"/>
      <c r="BB43" s="1154"/>
      <c r="BC43" s="1154"/>
      <c r="BD43" s="1154"/>
      <c r="BE43" s="1154"/>
    </row>
    <row r="44" spans="1:57" ht="4.6500000000000004" customHeight="1" x14ac:dyDescent="0.25">
      <c r="A44" s="563"/>
      <c r="B44" s="1162"/>
      <c r="C44" s="1162"/>
      <c r="D44" s="1162"/>
      <c r="E44" s="1162"/>
      <c r="F44" s="1162"/>
      <c r="G44" s="1162"/>
      <c r="H44" s="1162"/>
      <c r="I44" s="1162"/>
      <c r="J44" s="1162"/>
      <c r="K44" s="1162"/>
      <c r="L44" s="1162"/>
      <c r="M44" s="1162"/>
      <c r="N44" s="1162"/>
      <c r="O44" s="1162"/>
      <c r="P44" s="1162"/>
      <c r="Q44" s="1162"/>
      <c r="R44" s="1162"/>
      <c r="S44" s="1162"/>
      <c r="T44" s="1162"/>
      <c r="U44" s="1162"/>
      <c r="V44" s="1162"/>
      <c r="W44" s="1162"/>
      <c r="X44" s="1162"/>
      <c r="Y44" s="1162"/>
      <c r="Z44" s="1162"/>
      <c r="AA44" s="1162"/>
      <c r="AB44" s="1162"/>
      <c r="AC44" s="1162"/>
      <c r="AD44" s="1162"/>
      <c r="AE44" s="1162"/>
      <c r="AF44" s="1162"/>
      <c r="AG44" s="1162"/>
      <c r="AH44" s="1162"/>
      <c r="AI44" s="1162"/>
      <c r="AJ44" s="1162"/>
      <c r="AK44" s="1162"/>
      <c r="AL44" s="1162"/>
      <c r="AM44" s="1162"/>
      <c r="AN44" s="1162"/>
      <c r="AO44" s="1162"/>
      <c r="AP44" s="1154"/>
      <c r="AQ44" s="224"/>
      <c r="AR44" s="224"/>
      <c r="AS44" s="224"/>
      <c r="AT44" s="224"/>
      <c r="AU44" s="224"/>
      <c r="AV44" s="1119"/>
      <c r="AW44" s="1119"/>
      <c r="AX44" s="1119"/>
      <c r="AY44" s="1119"/>
      <c r="AZ44" s="1119"/>
      <c r="BA44" s="1119"/>
      <c r="BB44" s="1154"/>
      <c r="BC44" s="1154"/>
      <c r="BD44" s="1154"/>
      <c r="BE44" s="1154"/>
    </row>
    <row r="45" spans="1:57" x14ac:dyDescent="0.25">
      <c r="A45" s="1094" t="s">
        <v>712</v>
      </c>
      <c r="B45" s="1162"/>
      <c r="C45" s="1162"/>
      <c r="D45" s="1162"/>
      <c r="E45" s="1162"/>
      <c r="F45" s="1162"/>
      <c r="G45" s="1162"/>
      <c r="H45" s="1162"/>
      <c r="I45" s="1162"/>
      <c r="J45" s="1162"/>
      <c r="K45" s="1162"/>
      <c r="L45" s="1162"/>
      <c r="M45" s="1162"/>
      <c r="N45" s="1162"/>
      <c r="O45" s="1162"/>
      <c r="P45" s="1162"/>
      <c r="Q45" s="1162"/>
      <c r="R45" s="1162"/>
      <c r="S45" s="1162"/>
      <c r="T45" s="1162"/>
      <c r="U45" s="1162"/>
      <c r="V45" s="1162"/>
      <c r="W45" s="1162"/>
      <c r="X45" s="1162"/>
      <c r="Y45" s="1162"/>
      <c r="Z45" s="1162"/>
      <c r="AA45" s="1162"/>
      <c r="AB45" s="1162"/>
      <c r="AC45" s="1162"/>
      <c r="AD45" s="967"/>
      <c r="AE45" s="2229">
        <f>'dv7.2'!AI15</f>
        <v>50</v>
      </c>
      <c r="AF45" s="2229"/>
      <c r="AG45" s="2229"/>
      <c r="AH45" s="2229"/>
      <c r="AJ45" s="1164" t="s">
        <v>333</v>
      </c>
      <c r="AK45" s="1150"/>
      <c r="AL45" s="1150"/>
      <c r="AM45" s="1150"/>
      <c r="AN45" s="1150"/>
      <c r="AP45" s="1154"/>
      <c r="AQ45" s="227"/>
      <c r="AR45" s="227"/>
      <c r="AS45" s="227"/>
      <c r="AT45" s="227"/>
      <c r="AU45" s="227"/>
      <c r="AV45" s="301"/>
      <c r="AW45" s="301"/>
      <c r="AX45" s="301"/>
      <c r="AY45" s="301"/>
      <c r="AZ45" s="301"/>
      <c r="BA45" s="301"/>
      <c r="BB45" s="1154"/>
      <c r="BC45" s="1154"/>
      <c r="BD45" s="1154"/>
      <c r="BE45" s="1154"/>
    </row>
    <row r="46" spans="1:57" hidden="1" x14ac:dyDescent="0.25">
      <c r="A46" s="563"/>
      <c r="B46" s="1162"/>
      <c r="C46" s="1162"/>
      <c r="D46" s="1162"/>
      <c r="E46" s="1162"/>
      <c r="F46" s="1162"/>
      <c r="G46" s="1162"/>
      <c r="H46" s="1162"/>
      <c r="I46" s="1162"/>
      <c r="J46" s="1162"/>
      <c r="K46" s="1162"/>
      <c r="L46" s="1162"/>
      <c r="M46" s="1162"/>
      <c r="N46" s="1162"/>
      <c r="O46" s="1162"/>
      <c r="P46" s="1162"/>
      <c r="Q46" s="1162"/>
      <c r="R46" s="1162"/>
      <c r="S46" s="1162"/>
      <c r="T46" s="1162"/>
      <c r="U46" s="1162"/>
      <c r="V46" s="1162"/>
      <c r="W46" s="1162"/>
      <c r="X46" s="1162"/>
      <c r="Y46" s="1162"/>
      <c r="Z46" s="1162"/>
      <c r="AA46" s="1162"/>
      <c r="AB46" s="1162"/>
      <c r="AC46" s="1162"/>
      <c r="AD46" s="1162"/>
      <c r="AE46" s="1162"/>
      <c r="AF46" s="1162"/>
      <c r="AG46" s="1162"/>
      <c r="AH46" s="1162"/>
      <c r="AI46" s="1162"/>
      <c r="AJ46" s="1162"/>
      <c r="AK46" s="1162"/>
      <c r="AL46" s="1162"/>
      <c r="AM46" s="1162"/>
      <c r="AN46" s="1162"/>
      <c r="AO46" s="1162"/>
      <c r="AP46" s="1154"/>
      <c r="AQ46" s="227"/>
      <c r="AR46" s="227"/>
      <c r="AS46" s="227"/>
      <c r="AT46" s="227"/>
      <c r="AU46" s="227"/>
      <c r="AV46" s="301"/>
      <c r="AW46" s="301"/>
      <c r="AX46" s="301"/>
      <c r="AY46" s="301"/>
      <c r="AZ46" s="301"/>
      <c r="BA46" s="301"/>
      <c r="BB46" s="1154"/>
      <c r="BC46" s="1154"/>
      <c r="BD46" s="1154"/>
      <c r="BE46" s="1154"/>
    </row>
    <row r="47" spans="1:57" ht="6" customHeight="1" x14ac:dyDescent="0.25">
      <c r="A47" s="563"/>
      <c r="B47" s="1162"/>
      <c r="C47" s="1162"/>
      <c r="D47" s="1162"/>
      <c r="E47" s="1162"/>
      <c r="F47" s="1162"/>
      <c r="G47" s="1162"/>
      <c r="H47" s="1162"/>
      <c r="I47" s="1162"/>
      <c r="J47" s="1162"/>
      <c r="K47" s="1162"/>
      <c r="L47" s="1162"/>
      <c r="M47" s="1162"/>
      <c r="N47" s="1162"/>
      <c r="O47" s="1162"/>
      <c r="P47" s="1162"/>
      <c r="Q47" s="1162"/>
      <c r="R47" s="1162"/>
      <c r="S47" s="1162"/>
      <c r="T47" s="1162"/>
      <c r="U47" s="1162"/>
      <c r="V47" s="1162"/>
      <c r="W47" s="1162"/>
      <c r="X47" s="1162"/>
      <c r="Y47" s="1162"/>
      <c r="Z47" s="1162"/>
      <c r="AA47" s="1162"/>
      <c r="AB47" s="1162"/>
      <c r="AC47" s="1162"/>
      <c r="AD47" s="1162"/>
      <c r="AE47" s="1162"/>
      <c r="AF47" s="1162"/>
      <c r="AG47" s="1162"/>
      <c r="AH47" s="1162"/>
      <c r="AI47" s="1162"/>
      <c r="AJ47" s="1162"/>
      <c r="AK47" s="1162"/>
      <c r="AL47" s="1162"/>
      <c r="AM47" s="1162"/>
      <c r="AN47" s="1162"/>
      <c r="AO47" s="1162"/>
      <c r="AP47" s="1154"/>
      <c r="AQ47" s="227"/>
      <c r="AR47" s="227"/>
      <c r="AS47" s="227"/>
      <c r="AT47" s="227"/>
      <c r="AU47" s="227"/>
      <c r="AV47" s="301"/>
      <c r="AW47" s="301"/>
      <c r="AX47" s="301"/>
      <c r="AY47" s="301"/>
      <c r="AZ47" s="301"/>
      <c r="BA47" s="301"/>
      <c r="BB47" s="1154"/>
      <c r="BC47" s="1154"/>
      <c r="BD47" s="1154"/>
      <c r="BE47" s="1154"/>
    </row>
    <row r="48" spans="1:57" x14ac:dyDescent="0.25">
      <c r="A48" s="563" t="s">
        <v>68</v>
      </c>
      <c r="B48" s="967"/>
      <c r="C48" s="967"/>
      <c r="D48" s="967"/>
      <c r="E48" s="967"/>
      <c r="F48" s="967"/>
      <c r="G48" s="967"/>
      <c r="H48" s="967"/>
      <c r="I48" s="967"/>
      <c r="J48" s="967"/>
      <c r="K48" s="967"/>
      <c r="L48" s="967"/>
      <c r="M48" s="967"/>
      <c r="N48" s="967"/>
      <c r="O48" s="967"/>
      <c r="P48" s="967"/>
      <c r="Q48" s="967"/>
      <c r="R48" s="967"/>
      <c r="S48" s="967"/>
      <c r="T48" s="967"/>
      <c r="U48" s="967"/>
      <c r="V48" s="967"/>
      <c r="W48" s="967"/>
      <c r="X48" s="967"/>
      <c r="Y48" s="967"/>
      <c r="Z48" s="967"/>
      <c r="AA48" s="967"/>
      <c r="AB48" s="967"/>
      <c r="AC48" s="967"/>
      <c r="AD48" s="967"/>
      <c r="AE48" s="1097"/>
      <c r="AF48" s="2226"/>
      <c r="AG48" s="2226"/>
      <c r="AH48" s="2226"/>
      <c r="AI48" s="2226"/>
      <c r="AJ48" s="2226"/>
      <c r="AK48" s="2226"/>
      <c r="AL48" s="2226"/>
      <c r="AM48" s="2226"/>
      <c r="AN48" s="2226"/>
      <c r="AO48" s="1476" t="s">
        <v>42</v>
      </c>
      <c r="AP48" s="1154"/>
      <c r="AQ48" s="227"/>
      <c r="AR48" s="227"/>
      <c r="AS48" s="227"/>
      <c r="AT48" s="227"/>
      <c r="AU48" s="227"/>
      <c r="AV48" s="301"/>
      <c r="AW48" s="301"/>
      <c r="AX48" s="301"/>
      <c r="AY48" s="301"/>
      <c r="AZ48" s="301"/>
      <c r="BA48" s="301"/>
      <c r="BB48" s="1154"/>
      <c r="BC48" s="1154"/>
      <c r="BD48" s="1154"/>
      <c r="BE48" s="1154"/>
    </row>
    <row r="49" spans="1:57" ht="6" customHeight="1" x14ac:dyDescent="0.25">
      <c r="A49" s="563"/>
      <c r="B49" s="967"/>
      <c r="C49" s="967"/>
      <c r="D49" s="967"/>
      <c r="E49" s="967"/>
      <c r="F49" s="967"/>
      <c r="G49" s="967"/>
      <c r="H49" s="967"/>
      <c r="I49" s="967"/>
      <c r="J49" s="967"/>
      <c r="K49" s="967"/>
      <c r="L49" s="967"/>
      <c r="M49" s="967"/>
      <c r="N49" s="967"/>
      <c r="O49" s="967"/>
      <c r="P49" s="967"/>
      <c r="Q49" s="967"/>
      <c r="R49" s="967"/>
      <c r="S49" s="967"/>
      <c r="T49" s="967"/>
      <c r="U49" s="967"/>
      <c r="V49" s="967"/>
      <c r="W49" s="967"/>
      <c r="X49" s="967"/>
      <c r="Y49" s="967"/>
      <c r="Z49" s="967"/>
      <c r="AA49" s="967"/>
      <c r="AB49" s="967"/>
      <c r="AC49" s="967"/>
      <c r="AD49" s="967"/>
      <c r="AE49" s="967"/>
      <c r="AF49" s="967"/>
      <c r="AG49" s="967"/>
      <c r="AH49" s="967"/>
      <c r="AI49" s="967"/>
      <c r="AJ49" s="967"/>
      <c r="AK49" s="967"/>
      <c r="AL49" s="967"/>
      <c r="AM49" s="967"/>
      <c r="AN49" s="967"/>
      <c r="AO49" s="967"/>
      <c r="AP49" s="1154"/>
      <c r="AQ49" s="227"/>
      <c r="AR49" s="227"/>
      <c r="AS49" s="227"/>
      <c r="AT49" s="227"/>
      <c r="AU49" s="227"/>
      <c r="AV49" s="301"/>
      <c r="AW49" s="301"/>
      <c r="AX49" s="301"/>
      <c r="AY49" s="301"/>
      <c r="AZ49" s="301"/>
      <c r="BA49" s="301"/>
      <c r="BB49" s="1154"/>
      <c r="BC49" s="1154"/>
      <c r="BD49" s="1154"/>
      <c r="BE49" s="1154"/>
    </row>
    <row r="50" spans="1:57" x14ac:dyDescent="0.25">
      <c r="A50" s="563" t="s">
        <v>660</v>
      </c>
      <c r="B50" s="967"/>
      <c r="C50" s="967"/>
      <c r="D50" s="967"/>
      <c r="E50" s="967"/>
      <c r="F50" s="967"/>
      <c r="G50" s="967"/>
      <c r="H50" s="967"/>
      <c r="I50" s="967"/>
      <c r="J50" s="967"/>
      <c r="K50" s="967"/>
      <c r="L50" s="967"/>
      <c r="M50" s="967"/>
      <c r="N50" s="967"/>
      <c r="O50" s="967"/>
      <c r="P50" s="967"/>
      <c r="Q50" s="967"/>
      <c r="S50" s="2226"/>
      <c r="T50" s="2226"/>
      <c r="U50" s="2226"/>
      <c r="V50" s="2226"/>
      <c r="W50" s="2226"/>
      <c r="X50" s="2226"/>
      <c r="Y50" s="2226"/>
      <c r="Z50" s="2226"/>
      <c r="AA50" s="2226"/>
      <c r="AB50" s="2226"/>
      <c r="AC50" s="2226"/>
      <c r="AD50" s="2226"/>
      <c r="AE50" s="2226"/>
      <c r="AF50" s="2226"/>
      <c r="AG50" s="2226"/>
      <c r="AH50" s="2226"/>
      <c r="AI50" s="2226"/>
      <c r="AJ50" s="2226"/>
      <c r="AK50" s="2226"/>
      <c r="AL50" s="2226"/>
      <c r="AM50" s="2226"/>
      <c r="AN50" s="2226"/>
      <c r="AO50" s="2226"/>
      <c r="AP50" s="1154"/>
      <c r="AQ50" s="227"/>
      <c r="AR50" s="227"/>
      <c r="AS50" s="227"/>
      <c r="AT50" s="227"/>
      <c r="AU50" s="227"/>
      <c r="AV50" s="301"/>
      <c r="AW50" s="301"/>
      <c r="AX50" s="301"/>
      <c r="AY50" s="301"/>
      <c r="AZ50" s="301"/>
      <c r="BA50" s="301"/>
      <c r="BB50" s="1154"/>
      <c r="BC50" s="1154"/>
      <c r="BD50" s="1154"/>
      <c r="BE50" s="1154"/>
    </row>
    <row r="51" spans="1:57" ht="6" customHeight="1" x14ac:dyDescent="0.25">
      <c r="A51" s="563"/>
      <c r="B51" s="967"/>
      <c r="C51" s="967"/>
      <c r="D51" s="967"/>
      <c r="E51" s="967"/>
      <c r="F51" s="967"/>
      <c r="G51" s="967"/>
      <c r="H51" s="967"/>
      <c r="I51" s="967"/>
      <c r="J51" s="967"/>
      <c r="K51" s="967"/>
      <c r="L51" s="967"/>
      <c r="M51" s="967"/>
      <c r="N51" s="967"/>
      <c r="O51" s="967"/>
      <c r="P51" s="967"/>
      <c r="Q51" s="967"/>
      <c r="R51" s="967"/>
      <c r="S51" s="967"/>
      <c r="T51" s="967"/>
      <c r="U51" s="967"/>
      <c r="V51" s="967"/>
      <c r="W51" s="967"/>
      <c r="X51" s="967"/>
      <c r="Y51" s="967"/>
      <c r="Z51" s="967"/>
      <c r="AA51" s="967"/>
      <c r="AB51" s="967"/>
      <c r="AC51" s="967"/>
      <c r="AD51" s="967"/>
      <c r="AE51" s="967"/>
      <c r="AF51" s="967"/>
      <c r="AG51" s="967"/>
      <c r="AH51" s="967"/>
      <c r="AI51" s="967"/>
      <c r="AJ51" s="967"/>
      <c r="AK51" s="967"/>
      <c r="AL51" s="967"/>
      <c r="AM51" s="967"/>
      <c r="AN51" s="967"/>
      <c r="AO51" s="967"/>
      <c r="AP51" s="1154"/>
      <c r="AQ51" s="227"/>
      <c r="AR51" s="227"/>
      <c r="AS51" s="227"/>
      <c r="AT51" s="227"/>
      <c r="AU51" s="227"/>
      <c r="AV51" s="301"/>
      <c r="AW51" s="301"/>
      <c r="AX51" s="301"/>
      <c r="AY51" s="301"/>
      <c r="AZ51" s="301"/>
      <c r="BA51" s="301"/>
      <c r="BB51" s="1154"/>
      <c r="BC51" s="1154"/>
      <c r="BD51" s="1154"/>
      <c r="BE51" s="1154"/>
    </row>
    <row r="52" spans="1:57" x14ac:dyDescent="0.25">
      <c r="A52" s="563" t="s">
        <v>69</v>
      </c>
      <c r="B52" s="967"/>
      <c r="C52" s="967"/>
      <c r="D52" s="2214">
        <f>MAX(S50-T43,0)</f>
        <v>0</v>
      </c>
      <c r="E52" s="2214"/>
      <c r="F52" s="2214"/>
      <c r="G52" s="2214"/>
      <c r="H52" s="2214"/>
      <c r="I52" s="2214"/>
      <c r="J52" s="2214"/>
      <c r="K52" s="2214"/>
      <c r="L52" s="1254" t="s">
        <v>334</v>
      </c>
      <c r="M52" s="967"/>
      <c r="N52" s="967"/>
      <c r="O52" s="967"/>
      <c r="P52" s="967"/>
      <c r="Q52" s="967"/>
      <c r="R52" s="967"/>
      <c r="S52" s="967"/>
      <c r="T52" s="967"/>
      <c r="U52" s="967"/>
      <c r="V52" s="967"/>
      <c r="W52" s="967"/>
      <c r="X52" s="967"/>
      <c r="Y52" s="967"/>
      <c r="Z52" s="967"/>
      <c r="AA52" s="967"/>
      <c r="AB52" s="967"/>
      <c r="AC52" s="967"/>
      <c r="AD52" s="967"/>
      <c r="AE52" s="967"/>
      <c r="AF52" s="967"/>
      <c r="AG52" s="967"/>
      <c r="AH52" s="967"/>
      <c r="AI52" s="967"/>
      <c r="AJ52" s="967"/>
      <c r="AK52" s="967"/>
      <c r="AL52" s="967"/>
      <c r="AM52" s="967"/>
      <c r="AN52" s="967"/>
      <c r="AO52" s="967"/>
      <c r="AP52" s="1154"/>
      <c r="AQ52" s="227"/>
      <c r="AR52" s="227"/>
      <c r="AS52" s="227"/>
      <c r="AT52" s="227"/>
      <c r="AU52" s="227"/>
      <c r="AV52" s="301"/>
      <c r="AW52" s="301"/>
      <c r="AX52" s="301"/>
      <c r="AY52" s="301"/>
      <c r="AZ52" s="301"/>
      <c r="BA52" s="301"/>
      <c r="BB52" s="1154"/>
      <c r="BC52" s="1154"/>
      <c r="BD52" s="1154"/>
      <c r="BE52" s="1154"/>
    </row>
    <row r="53" spans="1:57" ht="9.75" customHeight="1" x14ac:dyDescent="0.25">
      <c r="A53" s="967"/>
      <c r="B53" s="967"/>
      <c r="C53" s="967"/>
      <c r="D53" s="967"/>
      <c r="E53" s="967"/>
      <c r="F53" s="967"/>
      <c r="G53" s="967"/>
      <c r="H53" s="967"/>
      <c r="I53" s="967"/>
      <c r="J53" s="967"/>
      <c r="K53" s="967"/>
      <c r="L53" s="967"/>
      <c r="M53" s="967"/>
      <c r="N53" s="967"/>
      <c r="O53" s="967"/>
      <c r="P53" s="967"/>
      <c r="Q53" s="967"/>
      <c r="R53" s="967"/>
      <c r="S53" s="967"/>
      <c r="T53" s="967"/>
      <c r="U53" s="967"/>
      <c r="V53" s="967"/>
      <c r="W53" s="967"/>
      <c r="X53" s="967"/>
      <c r="Y53" s="967"/>
      <c r="Z53" s="967"/>
      <c r="AA53" s="967"/>
      <c r="AB53" s="967"/>
      <c r="AC53" s="967"/>
      <c r="AD53" s="967"/>
      <c r="AE53" s="967"/>
      <c r="AF53" s="967"/>
      <c r="AG53" s="967"/>
      <c r="AH53" s="967"/>
      <c r="AI53" s="967"/>
      <c r="AJ53" s="967"/>
      <c r="AK53" s="967"/>
      <c r="AL53" s="967"/>
      <c r="AM53" s="967"/>
      <c r="AN53" s="967"/>
      <c r="AO53" s="967"/>
      <c r="AP53" s="1154"/>
      <c r="AQ53" s="172"/>
      <c r="AR53" s="172"/>
      <c r="AS53" s="172"/>
      <c r="AT53" s="172"/>
      <c r="AU53" s="227"/>
      <c r="AV53" s="301"/>
      <c r="AW53" s="301"/>
      <c r="AX53" s="301"/>
      <c r="AY53" s="301"/>
      <c r="AZ53" s="301"/>
      <c r="BA53" s="301"/>
      <c r="BB53" s="1154"/>
      <c r="BC53" s="1154"/>
      <c r="BD53" s="1154"/>
      <c r="BE53" s="1154"/>
    </row>
    <row r="54" spans="1:57" ht="13.2" customHeight="1" x14ac:dyDescent="0.25">
      <c r="A54" s="393" t="s">
        <v>335</v>
      </c>
      <c r="B54" s="967"/>
      <c r="C54" s="967"/>
      <c r="D54" s="967"/>
      <c r="E54" s="967"/>
      <c r="F54" s="967"/>
      <c r="G54" s="967"/>
      <c r="H54" s="967"/>
      <c r="I54" s="967"/>
      <c r="J54" s="967"/>
      <c r="K54" s="967"/>
      <c r="L54" s="967"/>
      <c r="M54" s="967"/>
      <c r="N54" s="967"/>
      <c r="O54" s="967"/>
      <c r="P54" s="967"/>
      <c r="Q54" s="967"/>
      <c r="R54" s="967"/>
      <c r="S54" s="967"/>
      <c r="T54" s="967"/>
      <c r="U54" s="967"/>
      <c r="V54" s="967"/>
      <c r="W54" s="967"/>
      <c r="X54" s="967"/>
      <c r="Y54" s="967"/>
      <c r="Z54" s="967"/>
      <c r="AA54" s="967"/>
      <c r="AB54" s="967"/>
      <c r="AC54" s="967"/>
      <c r="AD54" s="967"/>
      <c r="AE54" s="967"/>
      <c r="AF54" s="967"/>
      <c r="AG54" s="967"/>
      <c r="AH54" s="967"/>
      <c r="AI54" s="967"/>
      <c r="AJ54" s="967"/>
      <c r="AK54" s="967"/>
      <c r="AL54" s="967"/>
      <c r="AM54" s="967"/>
      <c r="AN54" s="967"/>
      <c r="AO54" s="967"/>
      <c r="AP54" s="1154"/>
      <c r="AQ54" s="2211" t="s">
        <v>756</v>
      </c>
      <c r="AR54" s="2211"/>
      <c r="AS54" s="2211"/>
      <c r="AT54" s="1482"/>
      <c r="AU54" s="1482"/>
      <c r="AV54" s="301"/>
      <c r="AW54" s="301"/>
      <c r="AX54" s="301"/>
      <c r="AY54" s="301"/>
      <c r="AZ54" s="301"/>
      <c r="BA54" s="301"/>
      <c r="BB54" s="1154"/>
      <c r="BC54" s="1154"/>
      <c r="BD54" s="1154"/>
      <c r="BE54" s="1154"/>
    </row>
    <row r="55" spans="1:57" x14ac:dyDescent="0.25">
      <c r="A55" s="2230">
        <f>'dv7.2'!AI15</f>
        <v>50</v>
      </c>
      <c r="B55" s="2230"/>
      <c r="C55" s="2230"/>
      <c r="D55" s="2230"/>
      <c r="E55" s="2230"/>
      <c r="F55" s="2230"/>
      <c r="G55" s="2230"/>
      <c r="H55" s="2230"/>
      <c r="I55" s="2230"/>
      <c r="J55" s="2230"/>
      <c r="K55" s="2230"/>
      <c r="L55" s="2230"/>
      <c r="M55" s="967" t="s">
        <v>25</v>
      </c>
      <c r="N55" s="2214">
        <f>'calculs pénalités DV 7bis.2'!X28</f>
        <v>0</v>
      </c>
      <c r="O55" s="2214"/>
      <c r="P55" s="2214"/>
      <c r="Q55" s="2214"/>
      <c r="R55" s="2214"/>
      <c r="S55" s="2214"/>
      <c r="T55" s="2214"/>
      <c r="U55" s="2214"/>
      <c r="V55" s="2214"/>
      <c r="W55" s="2214"/>
      <c r="X55" s="2214"/>
      <c r="Y55" s="2214"/>
      <c r="Z55" s="967" t="s">
        <v>70</v>
      </c>
      <c r="AA55" s="967"/>
      <c r="AB55" s="967"/>
      <c r="AC55" s="2240">
        <f>A55*N55</f>
        <v>0</v>
      </c>
      <c r="AD55" s="2240"/>
      <c r="AE55" s="2240"/>
      <c r="AF55" s="2240"/>
      <c r="AG55" s="2240"/>
      <c r="AH55" s="2240"/>
      <c r="AI55" s="2240"/>
      <c r="AJ55" s="2240"/>
      <c r="AK55" s="2240"/>
      <c r="AL55" s="2240"/>
      <c r="AP55" s="301"/>
      <c r="AQ55" s="2211"/>
      <c r="AR55" s="2211"/>
      <c r="AS55" s="2211"/>
      <c r="AT55" s="1482"/>
      <c r="AU55" s="1482"/>
      <c r="AV55" s="301"/>
      <c r="AW55" s="301"/>
      <c r="AX55" s="301"/>
      <c r="AY55" s="301"/>
      <c r="AZ55" s="301"/>
      <c r="BA55" s="301"/>
      <c r="BB55" s="1154"/>
      <c r="BC55" s="1154"/>
      <c r="BD55" s="1154"/>
      <c r="BE55" s="1154"/>
    </row>
    <row r="56" spans="1:57" ht="4.6500000000000004" customHeight="1" x14ac:dyDescent="0.25">
      <c r="AP56" s="301"/>
      <c r="AQ56" s="2211"/>
      <c r="AR56" s="2211"/>
      <c r="AS56" s="2211"/>
      <c r="AT56" s="227"/>
      <c r="AU56" s="227"/>
      <c r="AV56" s="301"/>
      <c r="AW56" s="301"/>
      <c r="AX56" s="301"/>
      <c r="AY56" s="301"/>
      <c r="AZ56" s="301"/>
      <c r="BA56" s="301"/>
      <c r="BB56" s="1154"/>
      <c r="BC56" s="1154"/>
      <c r="BD56" s="1154"/>
      <c r="BE56" s="1154"/>
    </row>
    <row r="57" spans="1:57" x14ac:dyDescent="0.25">
      <c r="A57" s="393" t="s">
        <v>336</v>
      </c>
      <c r="AP57" s="1154"/>
      <c r="AQ57" s="2211"/>
      <c r="AR57" s="2211"/>
      <c r="AS57" s="2211"/>
      <c r="AT57" s="227"/>
      <c r="AU57" s="227"/>
      <c r="AV57" s="301"/>
      <c r="AW57" s="301"/>
      <c r="AX57" s="301"/>
      <c r="AY57" s="301"/>
      <c r="AZ57" s="301"/>
      <c r="BA57" s="301"/>
      <c r="BB57" s="1154"/>
      <c r="BC57" s="1154"/>
      <c r="BD57" s="1154"/>
      <c r="BE57" s="1154"/>
    </row>
    <row r="58" spans="1:57" ht="3.75" customHeight="1" x14ac:dyDescent="0.25">
      <c r="A58" s="563"/>
      <c r="AP58" s="1154"/>
      <c r="AQ58" s="227"/>
      <c r="AR58" s="227"/>
      <c r="AS58" s="227"/>
      <c r="AT58" s="227"/>
      <c r="AU58" s="227"/>
      <c r="AV58" s="301"/>
      <c r="AW58" s="301"/>
      <c r="AX58" s="301"/>
      <c r="AY58" s="301"/>
      <c r="AZ58" s="301"/>
      <c r="BA58" s="301"/>
      <c r="BB58" s="1154"/>
      <c r="BC58" s="1154"/>
      <c r="BD58" s="1154"/>
      <c r="BE58" s="1154"/>
    </row>
    <row r="59" spans="1:57" ht="14.1" customHeight="1" x14ac:dyDescent="0.25">
      <c r="A59" s="563" t="s">
        <v>337</v>
      </c>
      <c r="L59" s="2218">
        <f>'dv7.2'!C19</f>
        <v>0</v>
      </c>
      <c r="M59" s="2218"/>
      <c r="N59" s="2218"/>
      <c r="O59" s="2218"/>
      <c r="P59" s="2218"/>
      <c r="Q59" s="2218"/>
      <c r="R59" s="2218"/>
      <c r="S59" s="2218"/>
      <c r="T59" s="1175"/>
      <c r="U59" s="1150" t="s">
        <v>338</v>
      </c>
      <c r="W59" s="1150"/>
      <c r="X59" s="1150"/>
      <c r="Y59" s="1150"/>
      <c r="Z59" s="1150"/>
      <c r="AA59" s="1150"/>
      <c r="AB59" s="1150"/>
      <c r="AC59" s="1150"/>
      <c r="AD59" s="1150"/>
      <c r="AE59" s="1150"/>
      <c r="AF59" s="967" t="s">
        <v>62</v>
      </c>
      <c r="AG59" s="2218">
        <f>(L59*données!F28)</f>
        <v>0</v>
      </c>
      <c r="AH59" s="2218"/>
      <c r="AI59" s="2218"/>
      <c r="AJ59" s="2218"/>
      <c r="AK59" s="2218"/>
      <c r="AL59" s="2218"/>
      <c r="AM59" s="2218"/>
      <c r="AP59" s="1154"/>
      <c r="AQ59" s="227"/>
      <c r="AR59" s="229"/>
      <c r="AS59" s="229"/>
      <c r="AT59" s="227"/>
      <c r="AU59" s="227"/>
      <c r="AV59" s="301"/>
      <c r="AW59" s="301"/>
      <c r="AX59" s="301"/>
      <c r="AY59" s="301"/>
      <c r="AZ59" s="301"/>
      <c r="BA59" s="301"/>
      <c r="BB59" s="1154"/>
      <c r="BC59" s="1154"/>
      <c r="BD59" s="1154"/>
      <c r="BE59" s="1154"/>
    </row>
    <row r="60" spans="1:57" ht="14.1" customHeight="1" x14ac:dyDescent="0.25">
      <c r="A60" s="563" t="s">
        <v>22</v>
      </c>
      <c r="K60" s="420" t="s">
        <v>112</v>
      </c>
      <c r="L60" s="2219">
        <v>0</v>
      </c>
      <c r="M60" s="2219"/>
      <c r="N60" s="2219"/>
      <c r="O60" s="2219"/>
      <c r="P60" s="2219"/>
      <c r="Q60" s="2219"/>
      <c r="R60" s="2219"/>
      <c r="S60" s="2219"/>
      <c r="T60" s="1176"/>
      <c r="U60" s="2231" t="s">
        <v>340</v>
      </c>
      <c r="V60" s="2231"/>
      <c r="W60" s="2231"/>
      <c r="X60" s="2231"/>
      <c r="Y60" s="2231"/>
      <c r="Z60" s="2231"/>
      <c r="AA60" s="2231"/>
      <c r="AB60" s="2231"/>
      <c r="AC60" s="2231"/>
      <c r="AD60" s="2231"/>
      <c r="AE60" s="2231"/>
      <c r="AF60" s="394" t="s">
        <v>112</v>
      </c>
      <c r="AG60" s="2219"/>
      <c r="AH60" s="2219"/>
      <c r="AI60" s="2219"/>
      <c r="AJ60" s="2219"/>
      <c r="AK60" s="2219"/>
      <c r="AL60" s="2219"/>
      <c r="AM60" s="2219"/>
      <c r="AP60" s="1154"/>
      <c r="AQ60" s="227"/>
      <c r="AR60" s="229"/>
      <c r="AS60" s="29"/>
      <c r="AT60" s="227"/>
      <c r="AU60" s="227"/>
      <c r="AV60" s="301"/>
      <c r="AW60" s="301"/>
      <c r="AX60" s="301"/>
      <c r="AY60" s="301"/>
      <c r="AZ60" s="301"/>
      <c r="BA60" s="301"/>
      <c r="BB60" s="1154"/>
      <c r="BC60" s="1154"/>
      <c r="BD60" s="1154"/>
      <c r="BE60" s="1154"/>
    </row>
    <row r="61" spans="1:57" ht="14.1" customHeight="1" x14ac:dyDescent="0.25">
      <c r="A61" s="563" t="s">
        <v>568</v>
      </c>
      <c r="K61" s="420" t="s">
        <v>112</v>
      </c>
      <c r="L61" s="2218">
        <f>AC55</f>
        <v>0</v>
      </c>
      <c r="M61" s="2218"/>
      <c r="N61" s="2218"/>
      <c r="O61" s="2218"/>
      <c r="P61" s="2218"/>
      <c r="Q61" s="2218"/>
      <c r="R61" s="2218"/>
      <c r="S61" s="2218"/>
      <c r="T61" s="1176"/>
      <c r="U61" s="745" t="s">
        <v>341</v>
      </c>
      <c r="W61" s="1150"/>
      <c r="X61" s="745"/>
      <c r="Y61" s="745"/>
      <c r="Z61" s="1150"/>
      <c r="AA61" s="1150"/>
      <c r="AB61" s="1150"/>
      <c r="AC61" s="1150"/>
      <c r="AD61" s="1150"/>
      <c r="AE61" s="1150"/>
      <c r="AP61" s="1154"/>
      <c r="AQ61" s="2237" t="s">
        <v>757</v>
      </c>
      <c r="AR61" s="2237"/>
      <c r="AS61" s="2237"/>
      <c r="AT61" s="1477"/>
      <c r="AU61" s="1477"/>
      <c r="AV61" s="301"/>
      <c r="AW61" s="301"/>
      <c r="AX61" s="301"/>
      <c r="AY61" s="301"/>
      <c r="AZ61" s="301"/>
      <c r="BA61" s="301"/>
      <c r="BB61" s="1154"/>
      <c r="BC61" s="1154"/>
      <c r="BD61" s="1154"/>
      <c r="BE61" s="1154"/>
    </row>
    <row r="62" spans="1:57" ht="14.1" customHeight="1" x14ac:dyDescent="0.25">
      <c r="A62" s="563" t="s">
        <v>569</v>
      </c>
      <c r="K62" s="420" t="s">
        <v>112</v>
      </c>
      <c r="L62" s="2219"/>
      <c r="M62" s="2219"/>
      <c r="N62" s="2219"/>
      <c r="O62" s="2219"/>
      <c r="P62" s="2219"/>
      <c r="Q62" s="2219"/>
      <c r="R62" s="2219"/>
      <c r="S62" s="2219"/>
      <c r="T62" s="1176"/>
      <c r="U62" s="745" t="s">
        <v>341</v>
      </c>
      <c r="W62" s="1150"/>
      <c r="X62" s="511"/>
      <c r="Y62" s="511"/>
      <c r="Z62" s="1150"/>
      <c r="AA62" s="1150"/>
      <c r="AB62" s="1150"/>
      <c r="AC62" s="1150"/>
      <c r="AD62" s="1150"/>
      <c r="AE62" s="1150"/>
      <c r="AG62" s="1"/>
      <c r="AH62" s="1"/>
      <c r="AI62" s="1"/>
      <c r="AJ62" s="1"/>
      <c r="AK62" s="1"/>
      <c r="AL62" s="1"/>
      <c r="AM62" s="1"/>
      <c r="AP62" s="1154"/>
      <c r="AQ62" s="2237"/>
      <c r="AR62" s="2237"/>
      <c r="AS62" s="2237"/>
      <c r="AT62" s="1477"/>
      <c r="AU62" s="1477"/>
      <c r="AV62" s="301"/>
      <c r="AW62" s="301"/>
      <c r="AX62" s="301"/>
      <c r="AY62" s="301"/>
      <c r="AZ62" s="301"/>
      <c r="BA62" s="301"/>
      <c r="BB62" s="1154"/>
      <c r="BC62" s="1154"/>
      <c r="BD62" s="1154"/>
      <c r="BE62" s="1154"/>
    </row>
    <row r="63" spans="1:57" ht="6" customHeight="1" x14ac:dyDescent="0.25">
      <c r="A63" s="563"/>
      <c r="L63" s="171"/>
      <c r="M63" s="171"/>
      <c r="N63" s="171"/>
      <c r="O63" s="171"/>
      <c r="P63" s="171"/>
      <c r="Q63" s="171"/>
      <c r="R63" s="399"/>
      <c r="S63" s="399"/>
      <c r="T63" s="934"/>
      <c r="U63" s="934"/>
      <c r="V63" s="1150"/>
      <c r="W63" s="1150"/>
      <c r="X63" s="1150"/>
      <c r="Y63" s="1150"/>
      <c r="Z63" s="1150"/>
      <c r="AA63" s="1150"/>
      <c r="AB63" s="1150"/>
      <c r="AC63" s="1150"/>
      <c r="AD63" s="1150"/>
      <c r="AE63" s="1150"/>
      <c r="AG63" s="909"/>
      <c r="AH63" s="909"/>
      <c r="AI63" s="909"/>
      <c r="AJ63" s="909"/>
      <c r="AK63" s="909"/>
      <c r="AL63" s="909"/>
      <c r="AM63" s="909"/>
      <c r="AP63" s="1154"/>
      <c r="AQ63" s="2237"/>
      <c r="AR63" s="2237"/>
      <c r="AS63" s="2237"/>
      <c r="AT63" s="1477"/>
      <c r="AU63" s="1477"/>
      <c r="AV63" s="301"/>
      <c r="AW63" s="301"/>
      <c r="AX63" s="301"/>
      <c r="AY63" s="301"/>
      <c r="AZ63" s="301"/>
      <c r="BA63" s="301"/>
      <c r="BB63" s="1154"/>
      <c r="BC63" s="1154"/>
      <c r="BD63" s="1154"/>
      <c r="BE63" s="1154"/>
    </row>
    <row r="64" spans="1:57" ht="14.1" customHeight="1" x14ac:dyDescent="0.25">
      <c r="A64" s="563" t="s">
        <v>339</v>
      </c>
      <c r="L64" s="2220">
        <f>L59-L60-L61-L62</f>
        <v>0</v>
      </c>
      <c r="M64" s="2220"/>
      <c r="N64" s="2220"/>
      <c r="O64" s="2220"/>
      <c r="P64" s="2220"/>
      <c r="Q64" s="2220"/>
      <c r="R64" s="2220"/>
      <c r="S64" s="2220"/>
      <c r="T64" s="1177"/>
      <c r="U64" s="1150" t="s">
        <v>338</v>
      </c>
      <c r="W64" s="1150"/>
      <c r="X64" s="1150"/>
      <c r="Y64" s="1150"/>
      <c r="Z64" s="1150"/>
      <c r="AA64" s="1150"/>
      <c r="AB64" s="1150"/>
      <c r="AC64" s="1150"/>
      <c r="AD64" s="1150"/>
      <c r="AE64" s="1150"/>
      <c r="AF64" s="967" t="s">
        <v>62</v>
      </c>
      <c r="AG64" s="2220">
        <f>AG59-AG60</f>
        <v>0</v>
      </c>
      <c r="AH64" s="2220"/>
      <c r="AI64" s="2220"/>
      <c r="AJ64" s="2220"/>
      <c r="AK64" s="2220"/>
      <c r="AL64" s="2220"/>
      <c r="AM64" s="2220"/>
      <c r="AN64" s="1162"/>
      <c r="AO64" s="1161" t="s">
        <v>342</v>
      </c>
      <c r="AP64" s="1154"/>
      <c r="AQ64" s="2237"/>
      <c r="AR64" s="2237"/>
      <c r="AS64" s="2237"/>
      <c r="AT64" s="1477"/>
      <c r="AU64" s="1477"/>
      <c r="AV64" s="301"/>
      <c r="AW64" s="301"/>
      <c r="AX64" s="301"/>
      <c r="AY64" s="301"/>
      <c r="AZ64" s="301"/>
      <c r="BA64" s="301"/>
      <c r="BB64" s="1154"/>
      <c r="BC64" s="1154"/>
      <c r="BD64" s="1154"/>
      <c r="BE64" s="1154"/>
    </row>
    <row r="65" spans="1:81" s="1003" customFormat="1" ht="6.75" customHeight="1" x14ac:dyDescent="0.25">
      <c r="AP65" s="1154"/>
      <c r="AQ65" s="172"/>
      <c r="AR65" s="172"/>
      <c r="AS65" s="172"/>
      <c r="AT65" s="172"/>
      <c r="AU65" s="172"/>
      <c r="AV65" s="1154"/>
      <c r="AW65" s="1154"/>
      <c r="AX65" s="301"/>
      <c r="AY65" s="301"/>
      <c r="AZ65" s="301"/>
      <c r="BA65" s="301"/>
      <c r="BB65" s="1154"/>
      <c r="BC65" s="1154"/>
      <c r="BD65" s="1154"/>
      <c r="BE65" s="1154"/>
    </row>
    <row r="66" spans="1:81" ht="12.75" customHeight="1" x14ac:dyDescent="0.25">
      <c r="A66" s="940" t="s">
        <v>91</v>
      </c>
      <c r="B66" s="738"/>
      <c r="C66" s="941" t="s">
        <v>203</v>
      </c>
      <c r="D66" s="941"/>
      <c r="E66" s="941"/>
      <c r="F66" s="941"/>
      <c r="G66" s="738" t="s">
        <v>635</v>
      </c>
      <c r="H66" s="944"/>
      <c r="I66" s="1585"/>
      <c r="J66" s="1585"/>
      <c r="K66" s="1585"/>
      <c r="L66" s="1585"/>
      <c r="M66" s="1585"/>
      <c r="N66" s="1585"/>
      <c r="O66" s="1585"/>
      <c r="P66" s="1585"/>
      <c r="Q66" s="1585"/>
      <c r="R66" s="1585"/>
      <c r="S66" s="1585"/>
      <c r="T66" s="1585"/>
      <c r="U66" s="942"/>
      <c r="V66" s="942"/>
      <c r="W66" s="942"/>
      <c r="X66" s="942"/>
      <c r="Y66" s="942"/>
      <c r="Z66" s="942"/>
      <c r="AA66" s="942"/>
      <c r="AB66" s="942"/>
      <c r="AC66" s="942"/>
      <c r="AD66" s="942"/>
      <c r="AE66" s="942"/>
      <c r="AF66" s="942"/>
      <c r="AG66" s="944"/>
      <c r="AH66" s="944"/>
      <c r="AI66" s="948"/>
      <c r="AJ66" s="940"/>
      <c r="AK66" s="738"/>
      <c r="AL66" s="738"/>
      <c r="AM66" s="738"/>
      <c r="AN66" s="738"/>
      <c r="AO66" s="950" t="s">
        <v>495</v>
      </c>
      <c r="AP66" s="1162"/>
      <c r="AQ66" s="796"/>
      <c r="AR66" s="796"/>
      <c r="AS66" s="796"/>
      <c r="AT66" s="796"/>
      <c r="AU66" s="796"/>
      <c r="AV66" s="796"/>
      <c r="AW66" s="796"/>
      <c r="AX66" s="796"/>
      <c r="AY66" s="796"/>
      <c r="AZ66" s="796"/>
      <c r="BA66" s="796"/>
      <c r="BB66" s="1162"/>
      <c r="BC66" s="1162"/>
    </row>
    <row r="67" spans="1:81" x14ac:dyDescent="0.25">
      <c r="A67" s="1003"/>
      <c r="H67" s="909"/>
      <c r="V67" s="19"/>
      <c r="Y67" s="1003"/>
      <c r="Z67" s="1003"/>
      <c r="AH67" s="1003"/>
      <c r="AI67" s="1003"/>
      <c r="AJ67" s="1003"/>
      <c r="AK67" s="1003"/>
      <c r="AL67" s="1003"/>
      <c r="AM67" s="1003"/>
      <c r="AN67" s="1003"/>
      <c r="AO67" s="1003"/>
      <c r="AP67" s="1154"/>
      <c r="AQ67" s="2210" t="s">
        <v>726</v>
      </c>
      <c r="AR67" s="2210"/>
      <c r="AS67" s="2210"/>
      <c r="AT67" s="213"/>
      <c r="AU67" s="213"/>
      <c r="AV67" s="1003"/>
      <c r="AW67" s="1003"/>
      <c r="AX67" s="1003"/>
      <c r="AY67" s="1003"/>
      <c r="AZ67" s="1003"/>
    </row>
    <row r="68" spans="1:81" s="1003" customFormat="1" ht="12.75" customHeight="1" x14ac:dyDescent="0.25">
      <c r="A68" s="1766" t="s">
        <v>255</v>
      </c>
      <c r="B68" s="1766"/>
      <c r="C68" s="1766"/>
      <c r="D68" s="1766"/>
      <c r="E68" s="1766"/>
      <c r="F68" s="1766"/>
      <c r="G68" s="1614"/>
      <c r="I68" s="422" t="s">
        <v>63</v>
      </c>
      <c r="J68" s="423"/>
      <c r="K68" s="423"/>
      <c r="L68" s="423"/>
      <c r="M68" s="423"/>
      <c r="N68" s="423"/>
      <c r="O68" s="423"/>
      <c r="P68" s="423"/>
      <c r="Q68" s="423"/>
      <c r="R68" s="1262" t="s">
        <v>648</v>
      </c>
      <c r="S68" s="1263"/>
      <c r="T68" s="1263"/>
      <c r="U68" s="1263"/>
      <c r="V68" s="1263"/>
      <c r="W68" s="1263"/>
      <c r="X68" s="1263"/>
      <c r="Y68" s="1263"/>
      <c r="Z68" s="1263"/>
      <c r="AA68" s="1263"/>
      <c r="AB68" s="1263"/>
      <c r="AC68" s="1263"/>
      <c r="AD68" s="1263"/>
      <c r="AE68" s="1263"/>
      <c r="AF68" s="1263"/>
      <c r="AG68" s="1264"/>
      <c r="AH68" s="422" t="s">
        <v>343</v>
      </c>
      <c r="AI68" s="423"/>
      <c r="AJ68" s="423"/>
      <c r="AK68" s="423"/>
      <c r="AL68" s="423"/>
      <c r="AM68" s="423"/>
      <c r="AN68" s="423"/>
      <c r="AO68" s="423"/>
      <c r="AQ68" s="2210"/>
      <c r="AR68" s="2210"/>
      <c r="AS68" s="2210"/>
      <c r="AT68" s="175"/>
      <c r="AU68" s="175"/>
      <c r="AV68" s="917"/>
      <c r="AW68" s="917"/>
      <c r="AX68" s="917"/>
      <c r="AY68" s="917"/>
      <c r="AZ68" s="917"/>
      <c r="BA68" s="917"/>
      <c r="BB68" s="917"/>
      <c r="BC68" s="917"/>
      <c r="BD68" s="917"/>
      <c r="BE68" s="917"/>
      <c r="BF68" s="917"/>
      <c r="BG68" s="917"/>
      <c r="BH68" s="917"/>
      <c r="BI68" s="917"/>
      <c r="BJ68" s="917"/>
      <c r="BK68" s="917"/>
      <c r="BL68" s="917"/>
      <c r="BM68" s="917"/>
      <c r="BN68" s="917"/>
      <c r="BO68" s="917"/>
      <c r="BP68" s="917"/>
      <c r="BQ68" s="917"/>
      <c r="BR68" s="917"/>
      <c r="BS68" s="917"/>
      <c r="BT68" s="917"/>
      <c r="BU68" s="917"/>
      <c r="BV68" s="917"/>
      <c r="BW68" s="917"/>
      <c r="BX68" s="917"/>
      <c r="BY68" s="917"/>
      <c r="BZ68" s="917"/>
      <c r="CA68" s="917"/>
      <c r="CB68" s="917"/>
      <c r="CC68" s="917"/>
    </row>
    <row r="69" spans="1:81" s="1003" customFormat="1" ht="12.75" customHeight="1" x14ac:dyDescent="0.25">
      <c r="A69" s="917"/>
      <c r="B69" s="917"/>
      <c r="C69" s="917"/>
      <c r="D69" s="917"/>
      <c r="E69" s="917"/>
      <c r="F69" s="917"/>
      <c r="I69" s="117" t="s">
        <v>64</v>
      </c>
      <c r="J69" s="424"/>
      <c r="K69" s="424"/>
      <c r="L69" s="424"/>
      <c r="M69" s="424"/>
      <c r="N69" s="424"/>
      <c r="O69" s="424"/>
      <c r="P69" s="424"/>
      <c r="Q69" s="424"/>
      <c r="R69" s="117" t="s">
        <v>65</v>
      </c>
      <c r="S69" s="424"/>
      <c r="T69" s="424"/>
      <c r="U69" s="424"/>
      <c r="V69" s="424"/>
      <c r="W69" s="424"/>
      <c r="X69" s="424"/>
      <c r="Y69" s="424"/>
      <c r="Z69" s="424"/>
      <c r="AA69" s="424"/>
      <c r="AB69" s="424"/>
      <c r="AC69" s="424"/>
      <c r="AD69" s="424"/>
      <c r="AE69" s="424"/>
      <c r="AF69" s="424"/>
      <c r="AG69" s="424"/>
      <c r="AH69" s="47" t="s">
        <v>344</v>
      </c>
      <c r="AI69" s="424"/>
      <c r="AJ69" s="424"/>
      <c r="AK69" s="424"/>
      <c r="AL69" s="424"/>
      <c r="AM69" s="424"/>
      <c r="AN69" s="424"/>
      <c r="AO69" s="424"/>
      <c r="AQ69" s="2210"/>
      <c r="AR69" s="2210"/>
      <c r="AS69" s="2210"/>
      <c r="AT69" s="175"/>
      <c r="AU69" s="175"/>
      <c r="AV69" s="917"/>
      <c r="AW69" s="917"/>
      <c r="AX69" s="917"/>
      <c r="AY69" s="917"/>
      <c r="AZ69" s="917"/>
      <c r="BA69" s="917"/>
      <c r="BB69" s="917"/>
      <c r="BC69" s="917"/>
      <c r="BD69" s="917"/>
      <c r="BE69" s="917"/>
      <c r="BF69" s="917"/>
      <c r="BG69" s="917"/>
      <c r="BH69" s="917"/>
      <c r="BI69" s="917"/>
      <c r="BJ69" s="917"/>
      <c r="BK69" s="917"/>
      <c r="BL69" s="917"/>
      <c r="BM69" s="917"/>
      <c r="BN69" s="917"/>
      <c r="BO69" s="917"/>
      <c r="BP69" s="917"/>
      <c r="BQ69" s="917"/>
      <c r="BR69" s="917"/>
      <c r="BS69" s="917"/>
      <c r="BT69" s="917"/>
      <c r="BU69" s="917"/>
      <c r="BV69" s="917"/>
      <c r="BW69" s="917"/>
      <c r="BX69" s="917"/>
      <c r="BY69" s="917"/>
      <c r="BZ69" s="917"/>
      <c r="CA69" s="917"/>
      <c r="CB69" s="917"/>
      <c r="CC69" s="917"/>
    </row>
    <row r="70" spans="1:81" s="1003" customFormat="1" x14ac:dyDescent="0.25">
      <c r="A70" s="917"/>
      <c r="B70" s="917"/>
      <c r="C70" s="917"/>
      <c r="D70" s="917"/>
      <c r="E70" s="917"/>
      <c r="F70" s="917"/>
      <c r="I70" s="117" t="s">
        <v>40</v>
      </c>
      <c r="J70" s="424"/>
      <c r="K70" s="424"/>
      <c r="L70" s="424"/>
      <c r="M70" s="424"/>
      <c r="N70" s="424"/>
      <c r="O70" s="424"/>
      <c r="P70" s="424"/>
      <c r="Q70" s="424"/>
      <c r="R70" s="117" t="s">
        <v>41</v>
      </c>
      <c r="S70" s="424"/>
      <c r="T70" s="424"/>
      <c r="U70" s="424"/>
      <c r="V70" s="424"/>
      <c r="W70" s="424"/>
      <c r="X70" s="424"/>
      <c r="Y70" s="424"/>
      <c r="Z70" s="424"/>
      <c r="AA70" s="424"/>
      <c r="AB70" s="424"/>
      <c r="AC70" s="424"/>
      <c r="AD70" s="424"/>
      <c r="AE70" s="424"/>
      <c r="AF70" s="424"/>
      <c r="AG70" s="424"/>
      <c r="AH70" s="429"/>
      <c r="AI70" s="362"/>
      <c r="AJ70" s="362"/>
      <c r="AK70" s="362"/>
      <c r="AL70" s="362"/>
      <c r="AM70" s="362"/>
      <c r="AN70" s="362"/>
      <c r="AO70" s="425"/>
      <c r="AQ70" s="175"/>
      <c r="AR70" s="175"/>
      <c r="AS70" s="186"/>
      <c r="AT70" s="175"/>
      <c r="AU70" s="175"/>
      <c r="AV70" s="917"/>
      <c r="AW70" s="917"/>
      <c r="AX70" s="917"/>
      <c r="AY70" s="917"/>
      <c r="AZ70" s="917"/>
      <c r="BA70" s="917"/>
      <c r="BB70" s="917"/>
      <c r="BC70" s="917"/>
      <c r="BD70" s="917"/>
      <c r="BE70" s="917"/>
      <c r="BF70" s="917"/>
      <c r="BG70" s="917"/>
      <c r="BH70" s="917"/>
      <c r="BI70" s="917"/>
      <c r="BJ70" s="917"/>
      <c r="BK70" s="917"/>
      <c r="BL70" s="917"/>
      <c r="BM70" s="917"/>
      <c r="BN70" s="917"/>
      <c r="BO70" s="917"/>
      <c r="BP70" s="917"/>
      <c r="BQ70" s="917"/>
      <c r="BR70" s="917"/>
      <c r="BS70" s="917"/>
      <c r="BT70" s="917"/>
      <c r="BU70" s="917"/>
      <c r="BV70" s="917"/>
      <c r="BW70" s="917"/>
      <c r="BX70" s="917"/>
      <c r="BY70" s="917"/>
      <c r="BZ70" s="917"/>
      <c r="CA70" s="917"/>
      <c r="CB70" s="917"/>
      <c r="CC70" s="917"/>
    </row>
    <row r="71" spans="1:81" s="1003" customFormat="1" x14ac:dyDescent="0.25">
      <c r="A71" s="917"/>
      <c r="B71" s="917"/>
      <c r="C71" s="917"/>
      <c r="D71" s="917"/>
      <c r="E71" s="917"/>
      <c r="F71" s="917"/>
      <c r="H71" s="362"/>
      <c r="I71" s="429"/>
      <c r="J71" s="362"/>
      <c r="K71" s="362"/>
      <c r="L71" s="362"/>
      <c r="M71" s="362"/>
      <c r="N71" s="362"/>
      <c r="O71" s="362"/>
      <c r="P71" s="362"/>
      <c r="Q71" s="425"/>
      <c r="R71" s="362"/>
      <c r="S71" s="362"/>
      <c r="T71" s="362"/>
      <c r="U71" s="362"/>
      <c r="V71" s="362"/>
      <c r="W71" s="362"/>
      <c r="X71" s="362"/>
      <c r="Y71" s="362"/>
      <c r="Z71" s="362"/>
      <c r="AA71" s="362"/>
      <c r="AB71" s="362"/>
      <c r="AC71" s="362"/>
      <c r="AD71" s="362"/>
      <c r="AE71" s="362"/>
      <c r="AF71" s="362"/>
      <c r="AG71" s="362"/>
      <c r="AH71" s="429"/>
      <c r="AI71" s="362"/>
      <c r="AJ71" s="362"/>
      <c r="AK71" s="362"/>
      <c r="AL71" s="362"/>
      <c r="AM71" s="362"/>
      <c r="AN71" s="362"/>
      <c r="AO71" s="995"/>
      <c r="AQ71" s="175"/>
      <c r="AR71" s="175"/>
      <c r="AS71" s="186"/>
      <c r="AT71" s="175"/>
      <c r="AU71" s="175"/>
      <c r="AV71" s="917"/>
      <c r="AW71" s="917"/>
      <c r="AX71" s="917"/>
      <c r="AY71" s="917"/>
      <c r="AZ71" s="917"/>
      <c r="BA71" s="917"/>
      <c r="BB71" s="917"/>
      <c r="BC71" s="917"/>
      <c r="BD71" s="917"/>
      <c r="BE71" s="917"/>
      <c r="BF71" s="917"/>
      <c r="BG71" s="917"/>
      <c r="BH71" s="917"/>
      <c r="BI71" s="917"/>
      <c r="BJ71" s="917"/>
      <c r="BK71" s="917"/>
      <c r="BL71" s="917"/>
      <c r="BM71" s="917"/>
      <c r="BN71" s="917"/>
      <c r="BO71" s="917"/>
      <c r="BP71" s="917"/>
      <c r="BQ71" s="917"/>
      <c r="BR71" s="917"/>
      <c r="BS71" s="917"/>
      <c r="BT71" s="917"/>
      <c r="BU71" s="917"/>
      <c r="BV71" s="917"/>
      <c r="BW71" s="917"/>
      <c r="BX71" s="917"/>
      <c r="BY71" s="917"/>
      <c r="BZ71" s="917"/>
      <c r="CA71" s="917"/>
      <c r="CB71" s="917"/>
      <c r="CC71" s="917"/>
    </row>
    <row r="72" spans="1:81" s="1003" customFormat="1" x14ac:dyDescent="0.25">
      <c r="A72" s="917"/>
      <c r="B72" s="917"/>
      <c r="C72" s="917"/>
      <c r="D72" s="917"/>
      <c r="E72" s="917"/>
      <c r="F72" s="917"/>
      <c r="H72" s="362"/>
      <c r="I72" s="429"/>
      <c r="J72" s="362"/>
      <c r="K72" s="362"/>
      <c r="L72" s="362"/>
      <c r="M72" s="362"/>
      <c r="N72" s="362"/>
      <c r="O72" s="362"/>
      <c r="P72" s="362"/>
      <c r="Q72" s="425"/>
      <c r="R72" s="362"/>
      <c r="S72" s="362"/>
      <c r="T72" s="362"/>
      <c r="U72" s="362"/>
      <c r="V72" s="362"/>
      <c r="W72" s="362"/>
      <c r="X72" s="362"/>
      <c r="Y72" s="362"/>
      <c r="Z72" s="362"/>
      <c r="AA72" s="362"/>
      <c r="AB72" s="362"/>
      <c r="AC72" s="362"/>
      <c r="AD72" s="362"/>
      <c r="AE72" s="362"/>
      <c r="AF72" s="362"/>
      <c r="AG72" s="362"/>
      <c r="AH72" s="429"/>
      <c r="AI72" s="362"/>
      <c r="AJ72" s="362"/>
      <c r="AK72" s="362"/>
      <c r="AL72" s="362"/>
      <c r="AM72" s="362"/>
      <c r="AN72" s="362"/>
      <c r="AO72" s="995"/>
      <c r="AQ72" s="175"/>
      <c r="AR72" s="175"/>
      <c r="AS72" s="186"/>
      <c r="AT72" s="175"/>
      <c r="AU72" s="175"/>
      <c r="AV72" s="917"/>
      <c r="AW72" s="917"/>
      <c r="AX72" s="917"/>
      <c r="AY72" s="917"/>
      <c r="AZ72" s="917"/>
      <c r="BA72" s="917"/>
      <c r="BB72" s="917"/>
      <c r="BC72" s="917"/>
      <c r="BD72" s="917"/>
      <c r="BE72" s="917"/>
      <c r="BF72" s="917"/>
      <c r="BG72" s="917"/>
      <c r="BH72" s="917"/>
      <c r="BI72" s="917"/>
      <c r="BJ72" s="917"/>
      <c r="BK72" s="917"/>
      <c r="BL72" s="917"/>
      <c r="BM72" s="917"/>
      <c r="BN72" s="917"/>
      <c r="BO72" s="917"/>
      <c r="BP72" s="917"/>
      <c r="BQ72" s="917"/>
      <c r="BR72" s="917"/>
      <c r="BS72" s="917"/>
      <c r="BT72" s="917"/>
      <c r="BU72" s="917"/>
      <c r="BV72" s="917"/>
      <c r="BW72" s="917"/>
      <c r="BX72" s="917"/>
      <c r="BY72" s="917"/>
      <c r="BZ72" s="917"/>
      <c r="CA72" s="917"/>
      <c r="CB72" s="917"/>
      <c r="CC72" s="917"/>
    </row>
    <row r="73" spans="1:81" x14ac:dyDescent="0.25">
      <c r="A73" s="909"/>
      <c r="B73" s="909"/>
      <c r="C73" s="909"/>
      <c r="D73" s="909"/>
      <c r="E73" s="909"/>
      <c r="F73" s="909"/>
      <c r="G73" s="909"/>
      <c r="H73" s="427"/>
      <c r="I73" s="430"/>
      <c r="J73" s="427"/>
      <c r="K73" s="427"/>
      <c r="L73" s="427"/>
      <c r="M73" s="427"/>
      <c r="N73" s="427"/>
      <c r="O73" s="427"/>
      <c r="P73" s="427"/>
      <c r="Q73" s="426"/>
      <c r="R73" s="427"/>
      <c r="S73" s="427"/>
      <c r="T73" s="427"/>
      <c r="U73" s="427"/>
      <c r="V73" s="427"/>
      <c r="W73" s="427"/>
      <c r="X73" s="427"/>
      <c r="Y73" s="427"/>
      <c r="Z73" s="427"/>
      <c r="AA73" s="427"/>
      <c r="AB73" s="427"/>
      <c r="AC73" s="427"/>
      <c r="AD73" s="427"/>
      <c r="AE73" s="427"/>
      <c r="AF73" s="427"/>
      <c r="AG73" s="427"/>
      <c r="AH73" s="430"/>
      <c r="AI73" s="427"/>
      <c r="AJ73" s="427"/>
      <c r="AK73" s="427"/>
      <c r="AL73" s="427"/>
      <c r="AM73" s="427"/>
      <c r="AN73" s="427"/>
      <c r="AO73" s="417"/>
      <c r="AP73" s="1154"/>
      <c r="AQ73" s="172"/>
      <c r="AR73" s="172"/>
      <c r="AS73" s="172"/>
      <c r="AT73" s="172"/>
      <c r="AU73" s="172"/>
      <c r="AV73" s="1154"/>
      <c r="AW73" s="1154"/>
      <c r="AX73" s="1154"/>
      <c r="AY73" s="1154"/>
      <c r="AZ73" s="1154"/>
      <c r="BA73" s="1154"/>
      <c r="BB73" s="1154"/>
      <c r="BC73" s="1154"/>
      <c r="BD73" s="1154"/>
      <c r="BE73" s="1154"/>
      <c r="BF73" s="909"/>
      <c r="BG73" s="909"/>
      <c r="BH73" s="1003">
        <v>1</v>
      </c>
    </row>
    <row r="74" spans="1:81" x14ac:dyDescent="0.25">
      <c r="A74" s="19" t="s">
        <v>92</v>
      </c>
      <c r="AP74" s="1154"/>
      <c r="AQ74" s="172"/>
      <c r="AR74" s="172"/>
      <c r="AS74" s="172"/>
      <c r="AT74" s="172"/>
      <c r="AU74" s="172"/>
      <c r="AV74" s="1154"/>
      <c r="AW74" s="1154"/>
      <c r="AX74" s="1154"/>
      <c r="AY74" s="1154"/>
      <c r="AZ74" s="1154"/>
      <c r="BA74" s="1154"/>
      <c r="BB74" s="1154"/>
      <c r="BC74" s="1154"/>
      <c r="BD74" s="1154"/>
      <c r="BE74" s="1154"/>
    </row>
    <row r="75" spans="1:81" x14ac:dyDescent="0.25">
      <c r="A75" s="19" t="s">
        <v>345</v>
      </c>
      <c r="AP75" s="1154"/>
      <c r="AQ75" s="172"/>
      <c r="AR75" s="172"/>
      <c r="AS75" s="172"/>
      <c r="AT75" s="172"/>
      <c r="AU75" s="172"/>
      <c r="AV75" s="1154"/>
      <c r="AW75" s="1154"/>
      <c r="AX75" s="1154"/>
      <c r="AY75" s="1154"/>
      <c r="AZ75" s="1154"/>
      <c r="BA75" s="1154"/>
      <c r="BB75" s="1154"/>
      <c r="BC75" s="1154"/>
      <c r="BD75" s="1154"/>
      <c r="BE75" s="1154"/>
    </row>
    <row r="76" spans="1:81" s="1003" customFormat="1" x14ac:dyDescent="0.25">
      <c r="A76" s="19" t="s">
        <v>346</v>
      </c>
      <c r="AP76" s="1154"/>
      <c r="AQ76" s="172"/>
      <c r="AR76" s="172"/>
      <c r="AS76" s="172"/>
      <c r="AT76" s="172"/>
      <c r="AU76" s="172"/>
      <c r="AV76" s="1154"/>
      <c r="AW76" s="1154"/>
      <c r="AX76" s="1154"/>
      <c r="AY76" s="1154"/>
      <c r="AZ76" s="1154"/>
      <c r="BA76" s="1154"/>
      <c r="BB76" s="1154"/>
      <c r="BC76" s="1154"/>
      <c r="BD76" s="1154"/>
      <c r="BE76" s="1154"/>
    </row>
    <row r="77" spans="1:81" s="1003" customFormat="1" x14ac:dyDescent="0.25">
      <c r="A77" s="19" t="s">
        <v>205</v>
      </c>
      <c r="AQ77" s="175"/>
      <c r="AR77" s="175"/>
      <c r="AS77" s="175"/>
      <c r="AT77" s="175"/>
      <c r="AU77" s="175"/>
      <c r="AV77" s="917"/>
      <c r="AW77" s="917"/>
      <c r="AX77" s="917"/>
      <c r="AY77" s="917"/>
      <c r="AZ77" s="917"/>
      <c r="BA77" s="917"/>
    </row>
    <row r="78" spans="1:81" s="1003" customFormat="1" ht="19.95" customHeight="1" x14ac:dyDescent="0.25">
      <c r="A78" s="1003" t="str">
        <f>données!A5</f>
        <v>version 2021 (1)</v>
      </c>
      <c r="AP78" s="917"/>
      <c r="AQ78" s="175"/>
      <c r="AR78" s="175"/>
      <c r="AS78" s="175"/>
      <c r="AT78" s="175"/>
      <c r="AU78" s="175"/>
      <c r="AV78" s="917"/>
      <c r="AW78" s="917"/>
      <c r="AX78" s="917"/>
      <c r="AY78" s="917"/>
      <c r="AZ78" s="917"/>
      <c r="BA78" s="917"/>
    </row>
    <row r="79" spans="1:81" s="1003" customFormat="1" ht="13.35" customHeight="1" x14ac:dyDescent="0.25">
      <c r="A79" s="1620" t="s">
        <v>100</v>
      </c>
      <c r="B79" s="1620"/>
      <c r="C79" s="1620"/>
      <c r="D79" s="1620"/>
      <c r="E79" s="1620"/>
      <c r="F79" s="1620"/>
      <c r="G79" s="1620"/>
      <c r="H79" s="1136" t="s">
        <v>96</v>
      </c>
      <c r="I79" s="1123"/>
      <c r="J79" s="1132"/>
      <c r="K79" s="1132"/>
      <c r="L79" s="1647" t="s">
        <v>488</v>
      </c>
      <c r="M79" s="1647"/>
      <c r="N79" s="1647"/>
      <c r="O79" s="1647"/>
      <c r="P79" s="1647"/>
      <c r="Q79" s="1647"/>
      <c r="R79" s="1647" t="s">
        <v>484</v>
      </c>
      <c r="S79" s="1647"/>
      <c r="T79" s="1647"/>
      <c r="U79" s="1647"/>
      <c r="V79" s="1647"/>
      <c r="W79" s="1647" t="s">
        <v>489</v>
      </c>
      <c r="X79" s="1647"/>
      <c r="Y79" s="1647"/>
      <c r="Z79" s="1647"/>
      <c r="AA79" s="1647"/>
      <c r="AB79" s="1123" t="s">
        <v>42</v>
      </c>
      <c r="AC79" s="1123"/>
      <c r="AD79" s="1123"/>
      <c r="AE79" s="1123"/>
      <c r="AF79" s="1123"/>
      <c r="AG79" s="1131"/>
      <c r="AH79" s="1621" t="s">
        <v>101</v>
      </c>
      <c r="AI79" s="1622"/>
      <c r="AJ79" s="1622"/>
      <c r="AK79" s="1622"/>
      <c r="AL79" s="1622"/>
      <c r="AM79" s="1622"/>
      <c r="AN79" s="1622"/>
      <c r="AO79" s="1622"/>
      <c r="AP79" s="917"/>
      <c r="AQ79" s="175"/>
      <c r="AR79" s="175"/>
      <c r="AS79" s="175"/>
      <c r="AT79" s="175"/>
      <c r="AU79" s="175"/>
      <c r="AV79" s="917"/>
      <c r="AW79" s="917"/>
      <c r="AX79" s="917"/>
      <c r="AY79" s="917"/>
      <c r="AZ79" s="917"/>
      <c r="BA79" s="917"/>
    </row>
    <row r="80" spans="1:81" s="1003" customFormat="1" ht="12.75" customHeight="1" x14ac:dyDescent="0.25">
      <c r="A80" s="1123" t="s">
        <v>137</v>
      </c>
      <c r="B80" s="1123"/>
      <c r="C80" s="1123"/>
      <c r="D80" s="1744">
        <f>données!D7</f>
        <v>0</v>
      </c>
      <c r="E80" s="1744"/>
      <c r="F80" s="1744"/>
      <c r="G80" s="1744"/>
      <c r="H80" s="1137" t="s">
        <v>141</v>
      </c>
      <c r="I80" s="1701">
        <f>données!$J$7</f>
        <v>0</v>
      </c>
      <c r="J80" s="1701"/>
      <c r="K80" s="1701"/>
      <c r="L80" s="1701"/>
      <c r="M80" s="1701"/>
      <c r="N80" s="1701"/>
      <c r="O80" s="1701"/>
      <c r="P80" s="1701"/>
      <c r="Q80" s="1701"/>
      <c r="R80" s="1701"/>
      <c r="S80" s="1701"/>
      <c r="T80" s="1701"/>
      <c r="U80" s="1701"/>
      <c r="V80" s="1701"/>
      <c r="W80" s="1701"/>
      <c r="X80" s="1701"/>
      <c r="Y80" s="1701"/>
      <c r="Z80" s="1701"/>
      <c r="AA80" s="1701"/>
      <c r="AB80" s="1701"/>
      <c r="AC80" s="1701"/>
      <c r="AD80" s="1701"/>
      <c r="AE80" s="1701"/>
      <c r="AF80" s="1701"/>
      <c r="AG80" s="1702"/>
      <c r="AH80" s="1743">
        <f>données!$AI$7</f>
        <v>0</v>
      </c>
      <c r="AI80" s="1744"/>
      <c r="AJ80" s="1744"/>
      <c r="AK80" s="1744"/>
      <c r="AL80" s="1744"/>
      <c r="AM80" s="1744"/>
      <c r="AN80" s="1744"/>
      <c r="AO80" s="1744"/>
      <c r="AP80" s="19"/>
      <c r="AQ80" s="175"/>
      <c r="AR80" s="175"/>
      <c r="AS80" s="175"/>
      <c r="AT80" s="175"/>
      <c r="AU80" s="175"/>
      <c r="AV80" s="917"/>
      <c r="AW80" s="917"/>
      <c r="AX80" s="917"/>
      <c r="AY80" s="917"/>
      <c r="AZ80" s="917"/>
      <c r="BA80" s="917"/>
    </row>
    <row r="81" spans="1:54" s="1003" customFormat="1" x14ac:dyDescent="0.25">
      <c r="A81" s="1724">
        <f>données!A8</f>
        <v>0</v>
      </c>
      <c r="B81" s="1724"/>
      <c r="C81" s="1724"/>
      <c r="D81" s="1724"/>
      <c r="E81" s="1724"/>
      <c r="F81" s="1724"/>
      <c r="G81" s="1724"/>
      <c r="H81" s="1137" t="s">
        <v>138</v>
      </c>
      <c r="I81" s="1703"/>
      <c r="J81" s="1703"/>
      <c r="K81" s="1703"/>
      <c r="L81" s="1703"/>
      <c r="M81" s="1703"/>
      <c r="N81" s="1703"/>
      <c r="O81" s="1703"/>
      <c r="P81" s="1703"/>
      <c r="Q81" s="1703"/>
      <c r="R81" s="1703"/>
      <c r="S81" s="1703"/>
      <c r="T81" s="1703"/>
      <c r="U81" s="1703"/>
      <c r="V81" s="1703"/>
      <c r="W81" s="1703"/>
      <c r="X81" s="1703"/>
      <c r="Y81" s="1703"/>
      <c r="Z81" s="1703"/>
      <c r="AA81" s="1703"/>
      <c r="AB81" s="1703"/>
      <c r="AC81" s="1703"/>
      <c r="AD81" s="1703"/>
      <c r="AE81" s="1703"/>
      <c r="AF81" s="1703"/>
      <c r="AG81" s="1704"/>
      <c r="AH81" s="1673">
        <f>données!$AI$8</f>
        <v>0</v>
      </c>
      <c r="AI81" s="1994"/>
      <c r="AJ81" s="1994"/>
      <c r="AK81" s="1994"/>
      <c r="AL81" s="1994"/>
      <c r="AM81" s="1994"/>
      <c r="AN81" s="1994"/>
      <c r="AO81" s="1994"/>
      <c r="AP81" s="19"/>
      <c r="AQ81" s="175"/>
      <c r="AR81" s="175"/>
      <c r="AS81" s="175"/>
      <c r="AT81" s="175"/>
      <c r="AU81" s="175"/>
      <c r="AV81" s="917"/>
      <c r="AW81" s="917"/>
      <c r="AX81" s="917"/>
      <c r="AY81" s="917"/>
      <c r="AZ81" s="917"/>
      <c r="BA81" s="917"/>
    </row>
    <row r="82" spans="1:54" s="1003" customFormat="1" x14ac:dyDescent="0.25">
      <c r="A82" s="2224">
        <f>données!A9</f>
        <v>0</v>
      </c>
      <c r="B82" s="2224"/>
      <c r="C82" s="2224"/>
      <c r="D82" s="2224"/>
      <c r="E82" s="2224"/>
      <c r="F82" s="2224"/>
      <c r="G82" s="2224"/>
      <c r="H82" s="1137" t="s">
        <v>140</v>
      </c>
      <c r="I82" s="1123"/>
      <c r="J82" s="269"/>
      <c r="K82" s="269"/>
      <c r="L82" s="269"/>
      <c r="M82" s="1695">
        <f>données!$M$9</f>
        <v>0</v>
      </c>
      <c r="N82" s="1695"/>
      <c r="O82" s="1695"/>
      <c r="P82" s="1695"/>
      <c r="Q82" s="1695"/>
      <c r="R82" s="1695"/>
      <c r="S82" s="1695"/>
      <c r="T82" s="1695"/>
      <c r="U82" s="1695"/>
      <c r="V82" s="1695"/>
      <c r="W82" s="1695"/>
      <c r="X82" s="1695"/>
      <c r="Y82" s="1695"/>
      <c r="Z82" s="1695"/>
      <c r="AA82" s="1695"/>
      <c r="AB82" s="1695"/>
      <c r="AC82" s="1695"/>
      <c r="AD82" s="1695"/>
      <c r="AE82" s="1695"/>
      <c r="AF82" s="1695"/>
      <c r="AG82" s="1696"/>
      <c r="AH82" s="1673">
        <f>données!$AI$9</f>
        <v>0</v>
      </c>
      <c r="AI82" s="1994"/>
      <c r="AJ82" s="1994"/>
      <c r="AK82" s="1994"/>
      <c r="AL82" s="1994"/>
      <c r="AM82" s="1994"/>
      <c r="AN82" s="1994"/>
      <c r="AO82" s="1994"/>
      <c r="AP82" s="917"/>
      <c r="AQ82" s="175"/>
      <c r="AR82" s="175"/>
      <c r="AS82" s="175"/>
      <c r="AT82" s="175"/>
      <c r="AU82" s="175"/>
      <c r="AV82" s="917"/>
      <c r="AW82" s="917"/>
      <c r="AX82" s="917"/>
      <c r="AY82" s="917"/>
      <c r="AZ82" s="917"/>
      <c r="BA82" s="917"/>
    </row>
    <row r="83" spans="1:54" s="1003" customFormat="1" x14ac:dyDescent="0.25">
      <c r="A83" s="1123" t="s">
        <v>138</v>
      </c>
      <c r="B83" s="2224">
        <f>données!B10</f>
        <v>0</v>
      </c>
      <c r="C83" s="2224"/>
      <c r="D83" s="2224"/>
      <c r="E83" s="2224"/>
      <c r="F83" s="2224"/>
      <c r="G83" s="2224"/>
      <c r="H83" s="1137" t="s">
        <v>139</v>
      </c>
      <c r="I83" s="1123"/>
      <c r="J83" s="269"/>
      <c r="K83" s="269"/>
      <c r="L83" s="1123"/>
      <c r="M83" s="1728">
        <f>données!$M$10</f>
        <v>0</v>
      </c>
      <c r="N83" s="1728"/>
      <c r="O83" s="1728"/>
      <c r="P83" s="1728"/>
      <c r="Q83" s="1728"/>
      <c r="R83" s="1728"/>
      <c r="S83" s="1728"/>
      <c r="T83" s="1728"/>
      <c r="U83" s="1728"/>
      <c r="V83" s="1728"/>
      <c r="W83" s="1728"/>
      <c r="X83" s="1728"/>
      <c r="Y83" s="1728"/>
      <c r="Z83" s="1728"/>
      <c r="AA83" s="1728"/>
      <c r="AB83" s="1728"/>
      <c r="AC83" s="1728"/>
      <c r="AD83" s="1728"/>
      <c r="AE83" s="1728"/>
      <c r="AF83" s="1728"/>
      <c r="AG83" s="1729"/>
      <c r="AH83" s="1673" t="str">
        <f>IF(données!$AI$10=0,"",données!$AI$10)</f>
        <v/>
      </c>
      <c r="AI83" s="1994"/>
      <c r="AJ83" s="1994"/>
      <c r="AK83" s="1994"/>
      <c r="AL83" s="1994"/>
      <c r="AM83" s="1994"/>
      <c r="AN83" s="1994"/>
      <c r="AO83" s="1994"/>
      <c r="AQ83" s="213"/>
      <c r="AR83" s="213"/>
      <c r="AS83" s="213"/>
      <c r="AT83" s="213"/>
      <c r="AU83" s="213"/>
      <c r="BB83" s="917"/>
    </row>
    <row r="84" spans="1:54" s="1003" customFormat="1" x14ac:dyDescent="0.25">
      <c r="A84" s="909"/>
      <c r="B84" s="909"/>
      <c r="C84" s="909"/>
      <c r="D84" s="909"/>
      <c r="E84" s="909"/>
      <c r="F84" s="909"/>
      <c r="G84" s="909"/>
      <c r="H84" s="18"/>
      <c r="I84" s="909"/>
      <c r="J84" s="909"/>
      <c r="K84" s="909"/>
      <c r="L84" s="909"/>
      <c r="M84" s="909"/>
      <c r="N84" s="909"/>
      <c r="O84" s="909"/>
      <c r="P84" s="909"/>
      <c r="Q84" s="909"/>
      <c r="R84" s="909"/>
      <c r="S84" s="909"/>
      <c r="T84" s="909"/>
      <c r="U84" s="909"/>
      <c r="V84" s="909"/>
      <c r="W84" s="909"/>
      <c r="X84" s="909"/>
      <c r="Y84" s="909"/>
      <c r="Z84" s="909"/>
      <c r="AA84" s="909"/>
      <c r="AB84" s="428"/>
      <c r="AC84" s="428"/>
      <c r="AD84" s="428"/>
      <c r="AE84" s="428"/>
      <c r="AF84" s="428"/>
      <c r="AG84" s="428"/>
      <c r="AH84" s="746"/>
      <c r="AI84" s="428"/>
      <c r="AJ84" s="909"/>
      <c r="AK84" s="909"/>
      <c r="AL84" s="909"/>
      <c r="AM84" s="909"/>
      <c r="AN84" s="909"/>
      <c r="AO84" s="909"/>
      <c r="AQ84" s="213"/>
      <c r="AR84" s="213"/>
      <c r="AS84" s="213"/>
      <c r="AT84" s="213"/>
      <c r="AU84" s="213"/>
      <c r="BB84" s="917"/>
    </row>
    <row r="85" spans="1:54" s="1003" customFormat="1" ht="20.25" customHeight="1" x14ac:dyDescent="0.4">
      <c r="A85" s="1635" t="str">
        <f>'dv1'!A10:E10</f>
        <v>Ed. 2017</v>
      </c>
      <c r="B85" s="1635"/>
      <c r="C85" s="1635"/>
      <c r="D85" s="1635"/>
      <c r="E85" s="1635"/>
      <c r="F85" s="1635"/>
      <c r="G85" s="1636"/>
      <c r="H85" s="2243" t="s">
        <v>54</v>
      </c>
      <c r="I85" s="1678"/>
      <c r="J85" s="1678"/>
      <c r="K85" s="1678"/>
      <c r="L85" s="1678"/>
      <c r="M85" s="1678"/>
      <c r="N85" s="1678"/>
      <c r="O85" s="1678"/>
      <c r="P85" s="1678"/>
      <c r="Q85" s="1678"/>
      <c r="R85" s="1678"/>
      <c r="S85" s="1678"/>
      <c r="T85" s="1678"/>
      <c r="U85" s="1678"/>
      <c r="V85" s="1678"/>
      <c r="W85" s="1678"/>
      <c r="X85" s="1678"/>
      <c r="Y85" s="1678"/>
      <c r="Z85" s="1678"/>
      <c r="AA85" s="1678"/>
      <c r="AB85" s="1678"/>
      <c r="AC85" s="1678"/>
      <c r="AD85" s="1678"/>
      <c r="AE85" s="1678"/>
      <c r="AF85" s="1678"/>
      <c r="AG85" s="1678"/>
      <c r="AH85" s="1678"/>
      <c r="AI85" s="2244"/>
      <c r="AJ85" s="1151"/>
      <c r="AK85" s="812"/>
      <c r="AL85" s="447"/>
      <c r="AM85" s="447"/>
      <c r="AN85" s="447"/>
      <c r="AO85" s="447"/>
      <c r="AQ85" s="213"/>
      <c r="AR85" s="213"/>
      <c r="AS85" s="213"/>
      <c r="AT85" s="213"/>
      <c r="AU85" s="213"/>
      <c r="BB85" s="917"/>
    </row>
    <row r="86" spans="1:54" s="1003" customFormat="1" ht="20.25" customHeight="1" x14ac:dyDescent="0.4">
      <c r="A86" s="1617" t="str">
        <f>'dv1'!A11:F11</f>
        <v>(SLRB/MT 2017)</v>
      </c>
      <c r="B86" s="1617"/>
      <c r="C86" s="1617"/>
      <c r="D86" s="1617"/>
      <c r="E86" s="1617"/>
      <c r="F86" s="1617"/>
      <c r="G86" s="1618"/>
      <c r="H86" s="2245" t="s">
        <v>192</v>
      </c>
      <c r="I86" s="2246"/>
      <c r="J86" s="2246"/>
      <c r="K86" s="2246"/>
      <c r="L86" s="2246"/>
      <c r="M86" s="2246"/>
      <c r="N86" s="2246"/>
      <c r="O86" s="2246"/>
      <c r="P86" s="2246"/>
      <c r="Q86" s="2246"/>
      <c r="R86" s="2246"/>
      <c r="S86" s="2246"/>
      <c r="T86" s="2246"/>
      <c r="U86" s="2246"/>
      <c r="V86" s="2246"/>
      <c r="W86" s="2246"/>
      <c r="X86" s="2246"/>
      <c r="Y86" s="2246"/>
      <c r="Z86" s="2246"/>
      <c r="AA86" s="2246"/>
      <c r="AB86" s="2246"/>
      <c r="AC86" s="1906">
        <f>DateRP</f>
        <v>0</v>
      </c>
      <c r="AD86" s="1906"/>
      <c r="AE86" s="1906"/>
      <c r="AF86" s="1906"/>
      <c r="AG86" s="1906"/>
      <c r="AH86" s="1906"/>
      <c r="AI86" s="2228"/>
      <c r="AJ86" s="2241" t="s">
        <v>556</v>
      </c>
      <c r="AK86" s="2242"/>
      <c r="AL86" s="2242"/>
      <c r="AM86" s="2242"/>
      <c r="AN86" s="2242"/>
      <c r="AO86" s="2242"/>
      <c r="AP86" s="689"/>
      <c r="AQ86" s="213"/>
      <c r="AR86" s="213"/>
      <c r="AS86" s="213"/>
      <c r="AT86" s="213"/>
      <c r="AU86" s="213"/>
    </row>
    <row r="87" spans="1:54" s="1003" customFormat="1" ht="3.15" customHeight="1" x14ac:dyDescent="0.4">
      <c r="A87" s="1148"/>
      <c r="B87" s="1148"/>
      <c r="C87" s="1148"/>
      <c r="D87" s="1148"/>
      <c r="E87" s="1148"/>
      <c r="F87" s="1148"/>
      <c r="G87" s="1148"/>
      <c r="H87" s="814"/>
      <c r="I87" s="816"/>
      <c r="J87" s="816"/>
      <c r="K87" s="816"/>
      <c r="L87" s="816"/>
      <c r="M87" s="816"/>
      <c r="N87" s="816"/>
      <c r="O87" s="816"/>
      <c r="P87" s="816"/>
      <c r="Q87" s="816"/>
      <c r="R87" s="816"/>
      <c r="S87" s="816"/>
      <c r="T87" s="816"/>
      <c r="U87" s="816"/>
      <c r="V87" s="816"/>
      <c r="W87" s="816"/>
      <c r="X87" s="816"/>
      <c r="Y87" s="816"/>
      <c r="Z87" s="816"/>
      <c r="AA87" s="816"/>
      <c r="AB87" s="816"/>
      <c r="AC87" s="817"/>
      <c r="AD87" s="817"/>
      <c r="AE87" s="817"/>
      <c r="AF87" s="817"/>
      <c r="AG87" s="817"/>
      <c r="AH87" s="817"/>
      <c r="AI87" s="818"/>
      <c r="AJ87" s="1157"/>
      <c r="AK87" s="1158"/>
      <c r="AL87" s="1158"/>
      <c r="AM87" s="1158"/>
      <c r="AN87" s="1158"/>
      <c r="AO87" s="1158"/>
      <c r="AP87" s="689"/>
      <c r="AQ87" s="213"/>
      <c r="AR87" s="213"/>
      <c r="AS87" s="213"/>
      <c r="AT87" s="213"/>
      <c r="AU87" s="213"/>
    </row>
    <row r="88" spans="1:54" s="1003" customFormat="1" x14ac:dyDescent="0.25">
      <c r="A88" s="1149"/>
      <c r="B88" s="1147"/>
      <c r="C88" s="1147"/>
      <c r="D88" s="1147"/>
      <c r="E88" s="1147"/>
      <c r="F88" s="1147"/>
      <c r="G88" s="1147"/>
      <c r="H88" s="2247" t="s">
        <v>566</v>
      </c>
      <c r="I88" s="1638"/>
      <c r="J88" s="1638"/>
      <c r="K88" s="1638"/>
      <c r="L88" s="1638"/>
      <c r="M88" s="1638"/>
      <c r="N88" s="1638"/>
      <c r="O88" s="1638"/>
      <c r="P88" s="1638"/>
      <c r="Q88" s="1638"/>
      <c r="R88" s="1638"/>
      <c r="S88" s="1638"/>
      <c r="T88" s="1638"/>
      <c r="U88" s="1638"/>
      <c r="V88" s="1638"/>
      <c r="W88" s="1638"/>
      <c r="X88" s="1638"/>
      <c r="Y88" s="1638"/>
      <c r="Z88" s="1638"/>
      <c r="AA88" s="1638"/>
      <c r="AB88" s="1638"/>
      <c r="AC88" s="1638"/>
      <c r="AD88" s="1638"/>
      <c r="AE88" s="1638"/>
      <c r="AF88" s="1638"/>
      <c r="AG88" s="1638"/>
      <c r="AH88" s="1638"/>
      <c r="AI88" s="1639"/>
      <c r="AJ88" s="106"/>
      <c r="AK88" s="909"/>
      <c r="AL88" s="909"/>
      <c r="AM88" s="909"/>
      <c r="AN88" s="909"/>
      <c r="AO88" s="909"/>
      <c r="AQ88" s="213"/>
      <c r="AR88" s="213"/>
      <c r="AS88" s="213"/>
      <c r="AT88" s="213"/>
      <c r="AU88" s="213"/>
    </row>
    <row r="89" spans="1:54" ht="6" customHeight="1" x14ac:dyDescent="0.25">
      <c r="AP89" s="1003"/>
      <c r="AQ89" s="213"/>
      <c r="AR89" s="213"/>
      <c r="AS89" s="213"/>
      <c r="AT89" s="213"/>
      <c r="AU89" s="213"/>
      <c r="AV89" s="1003"/>
      <c r="AW89" s="1003"/>
      <c r="AX89" s="1003"/>
      <c r="AY89" s="1003"/>
      <c r="AZ89" s="1003"/>
      <c r="BA89" s="1003"/>
    </row>
    <row r="90" spans="1:54" ht="12.75" customHeight="1" x14ac:dyDescent="0.25">
      <c r="A90" s="1162" t="s">
        <v>193</v>
      </c>
      <c r="B90" s="2216"/>
      <c r="C90" s="2216"/>
      <c r="D90" s="2216"/>
      <c r="E90" s="2216"/>
      <c r="F90" s="2216"/>
      <c r="G90" s="2216"/>
      <c r="H90" s="2216"/>
      <c r="I90" s="2216"/>
      <c r="J90" s="2216"/>
      <c r="K90" s="2216"/>
      <c r="L90" s="2216"/>
      <c r="M90" s="2215">
        <v>20</v>
      </c>
      <c r="N90" s="2215"/>
      <c r="O90" s="2227">
        <f>B90</f>
        <v>0</v>
      </c>
      <c r="P90" s="2227"/>
      <c r="Q90" s="2227"/>
      <c r="R90" s="1163" t="s">
        <v>138</v>
      </c>
      <c r="S90" s="2069"/>
      <c r="T90" s="2069"/>
      <c r="U90" s="2069"/>
      <c r="V90" s="2069"/>
      <c r="W90" s="1162" t="s">
        <v>194</v>
      </c>
      <c r="X90" s="1162"/>
      <c r="Y90" s="1162"/>
      <c r="Z90" s="1162"/>
      <c r="AA90" s="1162"/>
      <c r="AB90" s="1162"/>
      <c r="AC90" s="1162"/>
      <c r="AD90" s="1162"/>
      <c r="AE90" s="1162"/>
      <c r="AF90" s="1162"/>
      <c r="AG90" s="1162"/>
      <c r="AH90" s="1162"/>
      <c r="AI90" s="1162"/>
      <c r="AJ90" s="1162"/>
      <c r="AK90" s="1162"/>
      <c r="AL90" s="1162"/>
      <c r="AM90" s="1162"/>
      <c r="AP90" s="1003"/>
      <c r="AQ90" s="213"/>
      <c r="AR90" s="213"/>
      <c r="AS90" s="213"/>
      <c r="AT90" s="213"/>
      <c r="AU90" s="213"/>
      <c r="AV90" s="1003"/>
      <c r="AW90" s="1003"/>
      <c r="AX90" s="1003"/>
      <c r="AY90" s="1003"/>
      <c r="AZ90" s="1003"/>
      <c r="BA90" s="1003"/>
    </row>
    <row r="91" spans="1:54" ht="12.15" customHeight="1" x14ac:dyDescent="0.25">
      <c r="AP91" s="1003"/>
      <c r="AQ91" s="213"/>
      <c r="AR91" s="213"/>
      <c r="AS91" s="213"/>
      <c r="AT91" s="213"/>
      <c r="AU91" s="213"/>
      <c r="AV91" s="1003"/>
      <c r="AW91" s="1003"/>
      <c r="AX91" s="1003"/>
      <c r="AY91" s="1003"/>
      <c r="AZ91" s="1003"/>
      <c r="BA91" s="1003"/>
    </row>
    <row r="92" spans="1:54" ht="12.75" customHeight="1" x14ac:dyDescent="0.25">
      <c r="A92" s="1162" t="s">
        <v>20</v>
      </c>
    </row>
    <row r="93" spans="1:54" ht="14.1" customHeight="1" x14ac:dyDescent="0.25">
      <c r="E93" s="778" t="s">
        <v>659</v>
      </c>
      <c r="K93" s="2212"/>
      <c r="L93" s="2213"/>
      <c r="M93" s="2213"/>
      <c r="N93" s="2213"/>
      <c r="O93" s="2213"/>
      <c r="P93" s="2213"/>
      <c r="Q93" s="2213"/>
      <c r="R93" s="2213"/>
      <c r="S93" s="2213"/>
      <c r="T93" s="2213"/>
      <c r="U93" s="2213"/>
      <c r="V93" s="2213"/>
      <c r="W93" s="2213"/>
      <c r="X93" s="2213"/>
      <c r="Y93" s="2213"/>
      <c r="Z93" s="2213"/>
      <c r="AA93" s="2213"/>
      <c r="AB93" s="2213"/>
      <c r="AC93" s="2213"/>
      <c r="AD93" s="2213"/>
      <c r="AE93" s="2213"/>
      <c r="AF93" s="2213"/>
      <c r="AG93" s="2213"/>
      <c r="AH93" s="2213"/>
      <c r="AI93" s="2213"/>
      <c r="AJ93" s="2213"/>
      <c r="AK93" s="2213"/>
      <c r="AL93" s="2213"/>
      <c r="AM93" s="2213"/>
      <c r="AN93" s="2213"/>
      <c r="AO93" s="2213"/>
    </row>
    <row r="94" spans="1:54" ht="6" customHeight="1" x14ac:dyDescent="0.25">
      <c r="E94" s="778"/>
      <c r="L94" s="1003"/>
      <c r="M94" s="137"/>
      <c r="N94" s="137"/>
      <c r="O94" s="137"/>
      <c r="P94" s="137"/>
      <c r="Q94" s="137"/>
      <c r="R94" s="137"/>
      <c r="S94" s="137"/>
      <c r="T94" s="137"/>
      <c r="U94" s="137"/>
      <c r="V94" s="137"/>
      <c r="W94" s="137"/>
      <c r="X94" s="137"/>
      <c r="Y94" s="137"/>
      <c r="Z94" s="137"/>
      <c r="AA94" s="137"/>
      <c r="AB94" s="137"/>
      <c r="AC94" s="137"/>
      <c r="AD94" s="137"/>
      <c r="AE94" s="137"/>
      <c r="AF94" s="137"/>
      <c r="AG94" s="137"/>
      <c r="AH94" s="137"/>
      <c r="AI94" s="137"/>
      <c r="AJ94" s="137"/>
      <c r="AK94" s="137"/>
      <c r="AL94" s="137"/>
      <c r="AM94" s="137"/>
      <c r="AN94" s="137"/>
      <c r="AO94" s="137"/>
    </row>
    <row r="95" spans="1:54" ht="14.1" customHeight="1" x14ac:dyDescent="0.25">
      <c r="E95" s="301" t="s">
        <v>195</v>
      </c>
      <c r="K95" s="2212"/>
      <c r="L95" s="2213"/>
      <c r="M95" s="2213"/>
      <c r="N95" s="2213"/>
      <c r="O95" s="2213"/>
      <c r="P95" s="2213"/>
      <c r="Q95" s="2213"/>
      <c r="R95" s="2213"/>
      <c r="S95" s="2213"/>
      <c r="T95" s="2213"/>
      <c r="U95" s="2213"/>
      <c r="V95" s="2213"/>
      <c r="W95" s="2213"/>
      <c r="X95" s="2213"/>
      <c r="Y95" s="2213"/>
      <c r="Z95" s="2213"/>
      <c r="AA95" s="2213"/>
      <c r="AB95" s="2213"/>
      <c r="AC95" s="2213"/>
      <c r="AD95" s="2213"/>
      <c r="AE95" s="2213"/>
      <c r="AF95" s="2213"/>
      <c r="AG95" s="2213"/>
      <c r="AH95" s="2213"/>
      <c r="AI95" s="2213"/>
      <c r="AJ95" s="2213"/>
      <c r="AK95" s="2213"/>
      <c r="AL95" s="2213"/>
      <c r="AM95" s="2213"/>
      <c r="AN95" s="2213"/>
      <c r="AO95" s="2213"/>
    </row>
    <row r="96" spans="1:54" ht="6" customHeight="1" x14ac:dyDescent="0.25">
      <c r="E96" s="301"/>
      <c r="K96" s="137"/>
      <c r="L96" s="137"/>
      <c r="M96" s="137"/>
      <c r="N96" s="137"/>
      <c r="O96" s="137"/>
      <c r="P96" s="137"/>
      <c r="Q96" s="137"/>
      <c r="R96" s="137"/>
      <c r="S96" s="137"/>
      <c r="T96" s="137"/>
      <c r="U96" s="137"/>
      <c r="V96" s="137"/>
      <c r="W96" s="137"/>
      <c r="X96" s="137"/>
      <c r="Y96" s="137"/>
      <c r="Z96" s="137"/>
      <c r="AA96" s="137"/>
      <c r="AB96" s="137"/>
      <c r="AC96" s="137"/>
      <c r="AD96" s="137"/>
      <c r="AE96" s="137"/>
      <c r="AF96" s="137"/>
      <c r="AG96" s="137"/>
      <c r="AH96" s="137"/>
      <c r="AI96" s="137"/>
      <c r="AJ96" s="137"/>
      <c r="AK96" s="137"/>
      <c r="AL96" s="137"/>
      <c r="AM96" s="137"/>
      <c r="AN96" s="137"/>
      <c r="AO96" s="137"/>
    </row>
    <row r="97" spans="1:42" ht="14.1" customHeight="1" x14ac:dyDescent="0.25">
      <c r="E97" s="301" t="s">
        <v>711</v>
      </c>
      <c r="K97" s="2213"/>
      <c r="L97" s="2213"/>
      <c r="M97" s="2213"/>
      <c r="N97" s="2213"/>
      <c r="O97" s="2213"/>
      <c r="P97" s="2213"/>
      <c r="Q97" s="2213"/>
      <c r="R97" s="2213"/>
      <c r="S97" s="2213"/>
      <c r="T97" s="2213"/>
      <c r="U97" s="2213"/>
      <c r="V97" s="2213"/>
      <c r="W97" s="2213"/>
      <c r="X97" s="2213"/>
      <c r="Y97" s="2213"/>
      <c r="Z97" s="2213"/>
      <c r="AA97" s="2213"/>
      <c r="AB97" s="2213"/>
      <c r="AC97" s="2213"/>
      <c r="AD97" s="2213"/>
      <c r="AE97" s="2213"/>
      <c r="AF97" s="2213"/>
      <c r="AG97" s="2213"/>
      <c r="AH97" s="2213"/>
      <c r="AI97" s="2213"/>
      <c r="AJ97" s="2213"/>
      <c r="AK97" s="2213"/>
      <c r="AL97" s="2213"/>
      <c r="AM97" s="2213"/>
      <c r="AN97" s="2213"/>
      <c r="AO97" s="2213"/>
    </row>
    <row r="98" spans="1:42" ht="6" customHeight="1" x14ac:dyDescent="0.25">
      <c r="E98" s="301"/>
      <c r="K98" s="1003"/>
      <c r="L98" s="1003"/>
      <c r="M98" s="1003"/>
      <c r="N98" s="1003"/>
      <c r="O98" s="1003"/>
      <c r="P98" s="1003"/>
      <c r="Q98" s="1003"/>
      <c r="R98" s="137"/>
      <c r="S98" s="137"/>
      <c r="T98" s="137"/>
      <c r="U98" s="137"/>
      <c r="V98" s="137"/>
      <c r="W98" s="137"/>
      <c r="X98" s="137"/>
      <c r="Y98" s="137"/>
      <c r="Z98" s="137"/>
      <c r="AA98" s="137"/>
      <c r="AB98" s="137"/>
      <c r="AC98" s="137"/>
      <c r="AD98" s="137"/>
      <c r="AE98" s="137"/>
      <c r="AF98" s="137"/>
      <c r="AG98" s="137"/>
      <c r="AH98" s="137"/>
      <c r="AI98" s="137"/>
      <c r="AJ98" s="137"/>
      <c r="AK98" s="137"/>
      <c r="AL98" s="137"/>
      <c r="AM98" s="137"/>
      <c r="AN98" s="137"/>
      <c r="AO98" s="137"/>
    </row>
    <row r="99" spans="1:42" ht="14.1" customHeight="1" x14ac:dyDescent="0.25">
      <c r="A99" s="1003"/>
      <c r="B99" s="1003"/>
      <c r="C99" s="1003"/>
      <c r="D99" s="1003"/>
      <c r="E99" s="563" t="s">
        <v>470</v>
      </c>
      <c r="F99" s="1003"/>
      <c r="G99" s="1003"/>
      <c r="H99" s="1003"/>
      <c r="I99" s="1003"/>
      <c r="J99" s="1003"/>
      <c r="K99" s="1003"/>
      <c r="L99" s="1003"/>
      <c r="M99" s="1003"/>
      <c r="N99" s="1003"/>
      <c r="O99" s="1003"/>
      <c r="P99" s="1003"/>
      <c r="Q99" s="1003"/>
      <c r="R99" s="1003"/>
      <c r="S99" s="2212"/>
      <c r="T99" s="2213"/>
      <c r="U99" s="2213"/>
      <c r="V99" s="2213"/>
      <c r="W99" s="2213"/>
      <c r="X99" s="2213"/>
      <c r="Y99" s="2213"/>
      <c r="Z99" s="2213"/>
      <c r="AA99" s="2213"/>
      <c r="AB99" s="2213"/>
      <c r="AC99" s="2213"/>
      <c r="AD99" s="2213"/>
      <c r="AE99" s="2213"/>
      <c r="AF99" s="2213"/>
      <c r="AG99" s="2213"/>
      <c r="AH99" s="2213"/>
      <c r="AI99" s="2213"/>
      <c r="AJ99" s="2213"/>
      <c r="AK99" s="2213"/>
      <c r="AL99" s="2213"/>
      <c r="AM99" s="2213"/>
      <c r="AN99" s="2213"/>
      <c r="AO99" s="2213"/>
    </row>
    <row r="100" spans="1:42" ht="6" customHeight="1" x14ac:dyDescent="0.25">
      <c r="A100" s="1003"/>
      <c r="B100" s="1003"/>
      <c r="C100" s="1003"/>
      <c r="D100" s="1003"/>
      <c r="E100" s="563"/>
      <c r="F100" s="1003"/>
      <c r="G100" s="1003"/>
      <c r="H100" s="1003"/>
      <c r="I100" s="1003"/>
      <c r="J100" s="1003"/>
      <c r="K100" s="1003"/>
      <c r="L100" s="1003"/>
      <c r="M100" s="1003"/>
      <c r="N100" s="1003"/>
      <c r="O100" s="1003"/>
      <c r="P100" s="1003"/>
      <c r="Q100" s="1003"/>
      <c r="R100" s="1003"/>
      <c r="S100" s="137"/>
      <c r="T100" s="137"/>
      <c r="U100" s="137"/>
      <c r="V100" s="137"/>
      <c r="W100" s="137"/>
      <c r="X100" s="137"/>
      <c r="Y100" s="137"/>
      <c r="Z100" s="137"/>
      <c r="AA100" s="137"/>
      <c r="AB100" s="137"/>
      <c r="AC100" s="137"/>
      <c r="AD100" s="137"/>
      <c r="AE100" s="137"/>
      <c r="AF100" s="137"/>
      <c r="AG100" s="137"/>
      <c r="AH100" s="137"/>
      <c r="AI100" s="137"/>
      <c r="AJ100" s="137"/>
      <c r="AK100" s="137"/>
      <c r="AL100" s="137"/>
      <c r="AM100" s="137"/>
      <c r="AN100" s="137"/>
      <c r="AO100" s="137"/>
    </row>
    <row r="101" spans="1:42" ht="14.1" customHeight="1" x14ac:dyDescent="0.25">
      <c r="S101" s="2213"/>
      <c r="T101" s="2213"/>
      <c r="U101" s="2213"/>
      <c r="V101" s="2213"/>
      <c r="W101" s="2213"/>
      <c r="X101" s="2213"/>
      <c r="Y101" s="2213"/>
      <c r="Z101" s="2213"/>
      <c r="AA101" s="2213"/>
      <c r="AB101" s="2213"/>
      <c r="AC101" s="2213"/>
      <c r="AD101" s="2213"/>
      <c r="AE101" s="2213"/>
      <c r="AF101" s="2213"/>
      <c r="AG101" s="2213"/>
      <c r="AH101" s="2213"/>
      <c r="AI101" s="2213"/>
      <c r="AJ101" s="2213"/>
      <c r="AK101" s="2213"/>
      <c r="AL101" s="2213"/>
      <c r="AM101" s="2213"/>
      <c r="AN101" s="2213"/>
      <c r="AO101" s="2213"/>
    </row>
    <row r="102" spans="1:42" ht="14.1" customHeight="1" x14ac:dyDescent="0.25"/>
    <row r="103" spans="1:42" ht="14.1" customHeight="1" x14ac:dyDescent="0.25">
      <c r="A103" s="563" t="s">
        <v>21</v>
      </c>
    </row>
    <row r="104" spans="1:42" ht="14.1" customHeight="1" x14ac:dyDescent="0.25">
      <c r="E104" s="563" t="s">
        <v>224</v>
      </c>
      <c r="J104" s="1003"/>
      <c r="K104" s="2212"/>
      <c r="L104" s="2213"/>
      <c r="M104" s="2213"/>
      <c r="N104" s="2213"/>
      <c r="O104" s="2213"/>
      <c r="P104" s="2213"/>
      <c r="Q104" s="2213"/>
      <c r="R104" s="2213"/>
      <c r="S104" s="2213"/>
      <c r="T104" s="2213"/>
      <c r="U104" s="2213"/>
      <c r="V104" s="2213"/>
      <c r="W104" s="2213"/>
      <c r="X104" s="2213"/>
      <c r="Y104" s="2213"/>
      <c r="Z104" s="2213"/>
      <c r="AA104" s="2213"/>
      <c r="AB104" s="2213"/>
      <c r="AC104" s="2213"/>
      <c r="AD104" s="2213"/>
      <c r="AE104" s="2213"/>
      <c r="AF104" s="2213"/>
      <c r="AG104" s="2213"/>
      <c r="AH104" s="2213"/>
      <c r="AI104" s="2213"/>
      <c r="AJ104" s="2213"/>
      <c r="AK104" s="2213"/>
      <c r="AL104" s="2213"/>
      <c r="AM104" s="2213"/>
      <c r="AN104" s="2213"/>
      <c r="AO104" s="2213"/>
    </row>
    <row r="105" spans="1:42" ht="6" customHeight="1" x14ac:dyDescent="0.25">
      <c r="E105" s="563"/>
      <c r="J105" s="1003"/>
      <c r="K105" s="137"/>
      <c r="L105" s="137"/>
      <c r="M105" s="137"/>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row>
    <row r="106" spans="1:42" ht="14.1" customHeight="1" x14ac:dyDescent="0.25">
      <c r="K106" s="2213"/>
      <c r="L106" s="2213"/>
      <c r="M106" s="2213"/>
      <c r="N106" s="2213"/>
      <c r="O106" s="2213"/>
      <c r="P106" s="2213"/>
      <c r="Q106" s="2213"/>
      <c r="R106" s="2213"/>
      <c r="S106" s="2213"/>
      <c r="T106" s="2213"/>
      <c r="U106" s="2213"/>
      <c r="V106" s="2213"/>
      <c r="W106" s="2213"/>
      <c r="X106" s="2213"/>
      <c r="Y106" s="2213"/>
      <c r="Z106" s="2213"/>
      <c r="AA106" s="2213"/>
      <c r="AB106" s="2213"/>
      <c r="AC106" s="2213"/>
      <c r="AD106" s="2213"/>
      <c r="AE106" s="2213"/>
      <c r="AF106" s="2213"/>
      <c r="AG106" s="2213"/>
      <c r="AH106" s="2213"/>
      <c r="AI106" s="2213"/>
      <c r="AJ106" s="2213"/>
      <c r="AK106" s="2213"/>
      <c r="AL106" s="2213"/>
      <c r="AM106" s="2213"/>
      <c r="AN106" s="2213"/>
      <c r="AO106" s="2213"/>
    </row>
    <row r="107" spans="1:42" ht="6" customHeight="1" x14ac:dyDescent="0.25">
      <c r="J107" s="1003"/>
      <c r="K107" s="1003"/>
      <c r="L107" s="1003"/>
      <c r="M107" s="1003"/>
      <c r="N107" s="1003"/>
      <c r="O107" s="1003"/>
      <c r="P107" s="1003"/>
      <c r="Q107" s="1003"/>
      <c r="R107" s="1003"/>
      <c r="S107" s="1003"/>
      <c r="T107" s="1003"/>
      <c r="U107" s="1003"/>
      <c r="V107" s="1003"/>
      <c r="W107" s="1003"/>
      <c r="X107" s="1003"/>
      <c r="Y107" s="1003"/>
      <c r="Z107" s="1003"/>
      <c r="AA107" s="1003"/>
      <c r="AB107" s="1003"/>
      <c r="AC107" s="1003"/>
      <c r="AD107" s="1003"/>
      <c r="AE107" s="1003"/>
      <c r="AF107" s="1003"/>
      <c r="AG107" s="1003"/>
      <c r="AH107" s="1003"/>
      <c r="AI107" s="1003"/>
      <c r="AJ107" s="1003"/>
      <c r="AK107" s="1003"/>
      <c r="AL107" s="1003"/>
      <c r="AM107" s="1003"/>
      <c r="AN107" s="1003"/>
      <c r="AO107" s="1003"/>
    </row>
    <row r="108" spans="1:42" ht="14.1" customHeight="1" x14ac:dyDescent="0.25">
      <c r="A108" s="563" t="s">
        <v>199</v>
      </c>
      <c r="G108" s="2212"/>
      <c r="H108" s="2213"/>
      <c r="I108" s="2213"/>
      <c r="J108" s="2213"/>
      <c r="K108" s="2213"/>
      <c r="L108" s="2213"/>
      <c r="M108" s="2213"/>
      <c r="N108" s="2213"/>
      <c r="O108" s="2213"/>
      <c r="P108" s="2213"/>
      <c r="Q108" s="2213"/>
      <c r="R108" s="2213"/>
      <c r="S108" s="2213"/>
      <c r="T108" s="2213"/>
      <c r="U108" s="2213"/>
      <c r="V108" s="2213"/>
      <c r="W108" s="2213"/>
      <c r="X108" s="2213"/>
      <c r="Y108" s="2213"/>
      <c r="Z108" s="2213"/>
      <c r="AA108" s="2213"/>
      <c r="AB108" s="2213"/>
      <c r="AC108" s="2213"/>
      <c r="AD108" s="2213"/>
      <c r="AE108" s="2213"/>
      <c r="AF108" s="2213"/>
      <c r="AG108" s="2213"/>
      <c r="AH108" s="2213"/>
      <c r="AI108" s="2213"/>
      <c r="AJ108" s="2213"/>
      <c r="AK108" s="2213"/>
      <c r="AL108" s="2213"/>
      <c r="AM108" s="2213"/>
      <c r="AN108" s="2213"/>
      <c r="AO108" s="32" t="s">
        <v>45</v>
      </c>
    </row>
    <row r="109" spans="1:42" ht="6" customHeight="1" x14ac:dyDescent="0.25">
      <c r="A109" s="563"/>
      <c r="G109" s="137"/>
      <c r="H109" s="137"/>
      <c r="I109" s="137"/>
      <c r="J109" s="137"/>
      <c r="K109" s="137"/>
      <c r="L109" s="137"/>
      <c r="M109" s="137"/>
      <c r="N109" s="137"/>
      <c r="O109" s="137"/>
      <c r="P109" s="137"/>
      <c r="Q109" s="137"/>
      <c r="R109" s="137"/>
      <c r="S109" s="137"/>
      <c r="T109" s="137"/>
      <c r="U109" s="137"/>
      <c r="V109" s="137"/>
      <c r="W109" s="137"/>
      <c r="X109" s="137"/>
      <c r="Y109" s="137"/>
      <c r="Z109" s="137"/>
      <c r="AA109" s="137"/>
      <c r="AB109" s="137"/>
      <c r="AC109" s="137"/>
      <c r="AD109" s="137"/>
      <c r="AE109" s="137"/>
      <c r="AF109" s="137"/>
      <c r="AG109" s="137"/>
      <c r="AH109" s="137"/>
      <c r="AI109" s="137"/>
      <c r="AJ109" s="137"/>
      <c r="AK109" s="137"/>
      <c r="AL109" s="137"/>
      <c r="AM109" s="137"/>
      <c r="AN109" s="137"/>
    </row>
    <row r="110" spans="1:42" ht="14.1" customHeight="1" x14ac:dyDescent="0.25">
      <c r="A110" s="1003"/>
      <c r="B110" s="1003"/>
      <c r="C110" s="1003"/>
      <c r="D110" s="1003"/>
      <c r="E110" s="1003"/>
      <c r="F110" s="1003"/>
      <c r="G110" s="2213"/>
      <c r="H110" s="2213"/>
      <c r="I110" s="2213"/>
      <c r="J110" s="2213"/>
      <c r="K110" s="2213"/>
      <c r="L110" s="2213"/>
      <c r="M110" s="2213"/>
      <c r="N110" s="2213"/>
      <c r="O110" s="2213"/>
      <c r="P110" s="2213"/>
      <c r="Q110" s="2213"/>
      <c r="R110" s="2213"/>
      <c r="S110" s="2213"/>
      <c r="T110" s="2213"/>
      <c r="U110" s="2213"/>
      <c r="V110" s="2213"/>
      <c r="W110" s="2213"/>
      <c r="X110" s="2213"/>
      <c r="Y110" s="2213"/>
      <c r="Z110" s="2213"/>
      <c r="AA110" s="2213"/>
      <c r="AB110" s="2213"/>
      <c r="AC110" s="2213"/>
      <c r="AD110" s="2213"/>
      <c r="AE110" s="2213"/>
      <c r="AF110" s="2213"/>
      <c r="AG110" s="2213"/>
      <c r="AH110" s="2213"/>
      <c r="AI110" s="2213"/>
      <c r="AJ110" s="2213"/>
      <c r="AK110" s="2213"/>
      <c r="AL110" s="2213"/>
      <c r="AM110" s="2213"/>
      <c r="AN110" s="2213"/>
      <c r="AO110" s="2213"/>
    </row>
    <row r="111" spans="1:42" ht="8.1" customHeight="1" x14ac:dyDescent="0.25"/>
    <row r="112" spans="1:42" ht="14.1" customHeight="1" x14ac:dyDescent="0.25">
      <c r="A112" s="563" t="s">
        <v>570</v>
      </c>
      <c r="B112" s="1162"/>
      <c r="C112" s="1162"/>
      <c r="D112" s="1162"/>
      <c r="E112" s="1162"/>
      <c r="F112" s="1162"/>
      <c r="G112" s="1162"/>
      <c r="H112" s="1162"/>
      <c r="I112" s="1162"/>
      <c r="J112" s="1162"/>
      <c r="K112" s="1162"/>
      <c r="L112" s="1162"/>
      <c r="M112" s="1162"/>
      <c r="N112" s="1162"/>
      <c r="O112" s="1162"/>
      <c r="P112" s="1162"/>
      <c r="Q112" s="1162"/>
      <c r="R112" s="1162"/>
      <c r="S112" s="1003"/>
      <c r="T112" s="2239">
        <f>'dv7.2'!AA9</f>
        <v>0</v>
      </c>
      <c r="U112" s="2239"/>
      <c r="V112" s="2239"/>
      <c r="W112" s="2239"/>
      <c r="X112" s="2239"/>
      <c r="Y112" s="2239"/>
      <c r="Z112" s="2239"/>
      <c r="AA112" s="2239"/>
      <c r="AB112" s="2239"/>
      <c r="AC112" s="2239"/>
      <c r="AD112" s="2239"/>
      <c r="AE112" s="2239"/>
      <c r="AF112" s="2239"/>
      <c r="AG112" s="2239"/>
      <c r="AH112" s="2239"/>
      <c r="AI112" s="2239"/>
      <c r="AJ112" s="2239"/>
      <c r="AK112" s="2239"/>
      <c r="AL112" s="2239"/>
      <c r="AM112" s="2239"/>
      <c r="AN112" s="2239"/>
      <c r="AO112" s="2239"/>
      <c r="AP112" s="747"/>
    </row>
    <row r="113" spans="1:47" ht="14.1" customHeight="1" x14ac:dyDescent="0.25">
      <c r="A113" s="563" t="s">
        <v>200</v>
      </c>
      <c r="B113" s="1162"/>
      <c r="C113" s="1162"/>
      <c r="D113" s="1162"/>
      <c r="E113" s="1162"/>
      <c r="F113" s="1162"/>
      <c r="G113" s="1162"/>
      <c r="H113" s="1162"/>
      <c r="I113" s="1162"/>
      <c r="J113" s="1162"/>
      <c r="K113" s="1162"/>
      <c r="L113" s="1162"/>
      <c r="M113" s="1162"/>
      <c r="N113" s="1162"/>
      <c r="O113" s="1162"/>
      <c r="P113" s="1162"/>
      <c r="S113" s="2226"/>
      <c r="T113" s="2238"/>
      <c r="U113" s="2238"/>
      <c r="V113" s="2238"/>
      <c r="W113" s="2238"/>
      <c r="X113" s="2238"/>
      <c r="Y113" s="2238"/>
      <c r="Z113" s="2238"/>
      <c r="AA113" s="2238"/>
      <c r="AB113" s="2238"/>
      <c r="AC113" s="2238"/>
      <c r="AD113" s="2238"/>
      <c r="AE113" s="2238"/>
      <c r="AF113" s="2238"/>
      <c r="AG113" s="2238"/>
      <c r="AH113" s="2238"/>
      <c r="AI113" s="2238"/>
      <c r="AJ113" s="2238"/>
      <c r="AK113" s="2238"/>
      <c r="AL113" s="2238"/>
      <c r="AM113" s="2238"/>
      <c r="AN113" s="2238"/>
      <c r="AO113" s="1476" t="s">
        <v>42</v>
      </c>
    </row>
    <row r="114" spans="1:47" ht="8.1" customHeight="1" x14ac:dyDescent="0.25">
      <c r="A114" s="1162"/>
      <c r="B114" s="1162"/>
      <c r="C114" s="1162"/>
      <c r="D114" s="1162"/>
      <c r="E114" s="1162"/>
      <c r="F114" s="1162"/>
      <c r="G114" s="1162"/>
      <c r="H114" s="1162"/>
      <c r="I114" s="1162"/>
      <c r="J114" s="1162"/>
      <c r="K114" s="1162"/>
      <c r="L114" s="1162"/>
      <c r="M114" s="1162"/>
      <c r="N114" s="1162"/>
      <c r="O114" s="1162"/>
      <c r="P114" s="1162"/>
      <c r="Q114" s="1162"/>
      <c r="R114" s="1162"/>
      <c r="S114" s="1162"/>
      <c r="T114" s="1162"/>
      <c r="U114" s="1162"/>
      <c r="V114" s="1162"/>
      <c r="W114" s="1162"/>
      <c r="X114" s="1162"/>
      <c r="Y114" s="1162"/>
      <c r="Z114" s="1162"/>
      <c r="AA114" s="1162"/>
      <c r="AB114" s="1162"/>
      <c r="AC114" s="1162"/>
      <c r="AD114" s="1162"/>
      <c r="AE114" s="1162"/>
      <c r="AF114" s="1162"/>
      <c r="AG114" s="1162"/>
      <c r="AH114" s="1162"/>
      <c r="AI114" s="1162"/>
      <c r="AJ114" s="1162"/>
      <c r="AK114" s="1162"/>
      <c r="AL114" s="1162"/>
      <c r="AM114" s="1162"/>
      <c r="AN114" s="1162"/>
      <c r="AO114" s="1162"/>
    </row>
    <row r="115" spans="1:47" ht="14.1" customHeight="1" x14ac:dyDescent="0.25">
      <c r="A115" s="2211" t="s">
        <v>661</v>
      </c>
      <c r="B115" s="2223"/>
      <c r="C115" s="2223"/>
      <c r="D115" s="2223"/>
      <c r="E115" s="2223"/>
      <c r="F115" s="2223"/>
      <c r="G115" s="2223"/>
      <c r="H115" s="2223"/>
      <c r="I115" s="2223"/>
      <c r="J115" s="2223"/>
      <c r="K115" s="2223"/>
      <c r="L115" s="2223"/>
      <c r="M115" s="2223"/>
      <c r="N115" s="2223"/>
      <c r="O115" s="2223"/>
      <c r="P115" s="2223"/>
      <c r="Q115" s="2223"/>
      <c r="R115" s="2223"/>
      <c r="S115" s="2223"/>
      <c r="T115" s="2223"/>
      <c r="U115" s="2223"/>
      <c r="V115" s="2223"/>
      <c r="W115" s="2223"/>
      <c r="X115" s="2223"/>
      <c r="Y115" s="2223"/>
      <c r="Z115" s="2223"/>
      <c r="AA115" s="2223"/>
      <c r="AB115" s="2223"/>
      <c r="AC115" s="2223"/>
      <c r="AD115" s="2223"/>
      <c r="AE115" s="2223"/>
      <c r="AF115" s="2223"/>
      <c r="AG115" s="2223"/>
      <c r="AH115" s="2223"/>
      <c r="AI115" s="2223"/>
      <c r="AJ115" s="2223"/>
      <c r="AK115" s="2223"/>
      <c r="AL115" s="2223"/>
      <c r="AM115" s="2223"/>
      <c r="AN115" s="2223"/>
      <c r="AO115" s="2223"/>
    </row>
    <row r="116" spans="1:47" ht="14.1" customHeight="1" x14ac:dyDescent="0.25">
      <c r="A116" s="2223"/>
      <c r="B116" s="2223"/>
      <c r="C116" s="2223"/>
      <c r="D116" s="2223"/>
      <c r="E116" s="2223"/>
      <c r="F116" s="2223"/>
      <c r="G116" s="2223"/>
      <c r="H116" s="2223"/>
      <c r="I116" s="2223"/>
      <c r="J116" s="2223"/>
      <c r="K116" s="2223"/>
      <c r="L116" s="2223"/>
      <c r="M116" s="2223"/>
      <c r="N116" s="2223"/>
      <c r="O116" s="2223"/>
      <c r="P116" s="2223"/>
      <c r="Q116" s="2223"/>
      <c r="R116" s="2223"/>
      <c r="S116" s="2223"/>
      <c r="T116" s="2223"/>
      <c r="U116" s="2223"/>
      <c r="V116" s="2223"/>
      <c r="W116" s="2223"/>
      <c r="X116" s="2223"/>
      <c r="Y116" s="2223"/>
      <c r="Z116" s="2223"/>
      <c r="AA116" s="2223"/>
      <c r="AB116" s="2223"/>
      <c r="AC116" s="2223"/>
      <c r="AD116" s="2223"/>
      <c r="AE116" s="2223"/>
      <c r="AF116" s="2223"/>
      <c r="AG116" s="2223"/>
      <c r="AH116" s="2223"/>
      <c r="AI116" s="2223"/>
      <c r="AJ116" s="2223"/>
      <c r="AK116" s="2223"/>
      <c r="AL116" s="2223"/>
      <c r="AM116" s="2223"/>
      <c r="AN116" s="2223"/>
      <c r="AO116" s="2223"/>
    </row>
    <row r="117" spans="1:47" ht="15.9" customHeight="1" x14ac:dyDescent="0.25">
      <c r="A117" s="2221"/>
      <c r="B117" s="2221"/>
      <c r="C117" s="2221"/>
      <c r="D117" s="2221"/>
      <c r="E117" s="2221"/>
      <c r="F117" s="2221"/>
      <c r="G117" s="2221"/>
      <c r="H117" s="2221"/>
      <c r="I117" s="2221"/>
      <c r="J117" s="2221"/>
      <c r="K117" s="2221"/>
      <c r="L117" s="2221"/>
      <c r="M117" s="2221"/>
      <c r="N117" s="2221"/>
      <c r="O117" s="2221"/>
      <c r="P117" s="2221"/>
      <c r="Q117" s="2221"/>
      <c r="R117" s="2221"/>
      <c r="S117" s="2221"/>
      <c r="T117" s="2221"/>
      <c r="U117" s="2221"/>
      <c r="V117" s="2221"/>
      <c r="W117" s="2221"/>
      <c r="X117" s="2221"/>
      <c r="Y117" s="2221"/>
      <c r="Z117" s="2221"/>
      <c r="AA117" s="2221"/>
      <c r="AB117" s="2221"/>
      <c r="AC117" s="2221"/>
      <c r="AD117" s="2221"/>
      <c r="AE117" s="2221"/>
      <c r="AF117" s="2221"/>
      <c r="AG117" s="2221"/>
      <c r="AH117" s="2221"/>
      <c r="AI117" s="2221"/>
      <c r="AJ117" s="2221"/>
      <c r="AK117" s="2221"/>
      <c r="AL117" s="2221"/>
      <c r="AM117" s="2221"/>
      <c r="AN117" s="2221"/>
      <c r="AO117" s="2221"/>
    </row>
    <row r="118" spans="1:47" ht="15.9" customHeight="1" x14ac:dyDescent="0.25">
      <c r="A118" s="2222"/>
      <c r="B118" s="2222"/>
      <c r="C118" s="2222"/>
      <c r="D118" s="2222"/>
      <c r="E118" s="2222"/>
      <c r="F118" s="2222"/>
      <c r="G118" s="2222"/>
      <c r="H118" s="2222"/>
      <c r="I118" s="2222"/>
      <c r="J118" s="2222"/>
      <c r="K118" s="2222"/>
      <c r="L118" s="2222"/>
      <c r="M118" s="2222"/>
      <c r="N118" s="2222"/>
      <c r="O118" s="2222"/>
      <c r="P118" s="2222"/>
      <c r="Q118" s="2222"/>
      <c r="R118" s="2222"/>
      <c r="S118" s="2222"/>
      <c r="T118" s="2222"/>
      <c r="U118" s="2222"/>
      <c r="V118" s="2222"/>
      <c r="W118" s="2222"/>
      <c r="X118" s="2222"/>
      <c r="Y118" s="2222"/>
      <c r="Z118" s="2222"/>
      <c r="AA118" s="2222"/>
      <c r="AB118" s="2222"/>
      <c r="AC118" s="2222"/>
      <c r="AD118" s="2222"/>
      <c r="AE118" s="2222"/>
      <c r="AF118" s="2222"/>
      <c r="AG118" s="2222"/>
      <c r="AH118" s="2222"/>
      <c r="AI118" s="2222"/>
      <c r="AJ118" s="2222"/>
      <c r="AK118" s="2222"/>
      <c r="AL118" s="2222"/>
      <c r="AM118" s="2222"/>
      <c r="AN118" s="2222"/>
      <c r="AO118" s="2222"/>
    </row>
    <row r="119" spans="1:47" ht="15.9" customHeight="1" x14ac:dyDescent="0.25">
      <c r="A119" s="2222"/>
      <c r="B119" s="2222"/>
      <c r="C119" s="2222"/>
      <c r="D119" s="2222"/>
      <c r="E119" s="2222"/>
      <c r="F119" s="2222"/>
      <c r="G119" s="2222"/>
      <c r="H119" s="2222"/>
      <c r="I119" s="2222"/>
      <c r="J119" s="2222"/>
      <c r="K119" s="2222"/>
      <c r="L119" s="2222"/>
      <c r="M119" s="2222"/>
      <c r="N119" s="2222"/>
      <c r="O119" s="2222"/>
      <c r="P119" s="2222"/>
      <c r="Q119" s="2222"/>
      <c r="R119" s="2222"/>
      <c r="S119" s="2222"/>
      <c r="T119" s="2222"/>
      <c r="U119" s="2222"/>
      <c r="V119" s="2222"/>
      <c r="W119" s="2222"/>
      <c r="X119" s="2222"/>
      <c r="Y119" s="2222"/>
      <c r="Z119" s="2222"/>
      <c r="AA119" s="2222"/>
      <c r="AB119" s="2222"/>
      <c r="AC119" s="2222"/>
      <c r="AD119" s="2222"/>
      <c r="AE119" s="2222"/>
      <c r="AF119" s="2222"/>
      <c r="AG119" s="2222"/>
      <c r="AH119" s="2222"/>
      <c r="AI119" s="2222"/>
      <c r="AJ119" s="2222"/>
      <c r="AK119" s="2222"/>
      <c r="AL119" s="2222"/>
      <c r="AM119" s="2222"/>
      <c r="AN119" s="2222"/>
      <c r="AO119" s="2222"/>
    </row>
    <row r="120" spans="1:47" ht="15.9" customHeight="1" x14ac:dyDescent="0.25">
      <c r="A120" s="2222"/>
      <c r="B120" s="2222"/>
      <c r="C120" s="2222"/>
      <c r="D120" s="2222"/>
      <c r="E120" s="2222"/>
      <c r="F120" s="2222"/>
      <c r="G120" s="2222"/>
      <c r="H120" s="2222"/>
      <c r="I120" s="2222"/>
      <c r="J120" s="2222"/>
      <c r="K120" s="2222"/>
      <c r="L120" s="2222"/>
      <c r="M120" s="2222"/>
      <c r="N120" s="2222"/>
      <c r="O120" s="2222"/>
      <c r="P120" s="2222"/>
      <c r="Q120" s="2222"/>
      <c r="R120" s="2222"/>
      <c r="S120" s="2222"/>
      <c r="T120" s="2222"/>
      <c r="U120" s="2222"/>
      <c r="V120" s="2222"/>
      <c r="W120" s="2222"/>
      <c r="X120" s="2222"/>
      <c r="Y120" s="2222"/>
      <c r="Z120" s="2222"/>
      <c r="AA120" s="2222"/>
      <c r="AB120" s="2222"/>
      <c r="AC120" s="2222"/>
      <c r="AD120" s="2222"/>
      <c r="AE120" s="2222"/>
      <c r="AF120" s="2222"/>
      <c r="AG120" s="2222"/>
      <c r="AH120" s="2222"/>
      <c r="AI120" s="2222"/>
      <c r="AJ120" s="2222"/>
      <c r="AK120" s="2222"/>
      <c r="AL120" s="2222"/>
      <c r="AM120" s="2222"/>
      <c r="AN120" s="2222"/>
      <c r="AO120" s="2222"/>
    </row>
    <row r="121" spans="1:47" ht="15.9" customHeight="1" x14ac:dyDescent="0.25">
      <c r="A121" s="2222"/>
      <c r="B121" s="2222"/>
      <c r="C121" s="2222"/>
      <c r="D121" s="2222"/>
      <c r="E121" s="2222"/>
      <c r="F121" s="2222"/>
      <c r="G121" s="2222"/>
      <c r="H121" s="2222"/>
      <c r="I121" s="2222"/>
      <c r="J121" s="2222"/>
      <c r="K121" s="2222"/>
      <c r="L121" s="2222"/>
      <c r="M121" s="2222"/>
      <c r="N121" s="2222"/>
      <c r="O121" s="2222"/>
      <c r="P121" s="2222"/>
      <c r="Q121" s="2222"/>
      <c r="R121" s="2222"/>
      <c r="S121" s="2222"/>
      <c r="T121" s="2222"/>
      <c r="U121" s="2222"/>
      <c r="V121" s="2222"/>
      <c r="W121" s="2222"/>
      <c r="X121" s="2222"/>
      <c r="Y121" s="2222"/>
      <c r="Z121" s="2222"/>
      <c r="AA121" s="2222"/>
      <c r="AB121" s="2222"/>
      <c r="AC121" s="2222"/>
      <c r="AD121" s="2222"/>
      <c r="AE121" s="2222"/>
      <c r="AF121" s="2222"/>
      <c r="AG121" s="2222"/>
      <c r="AH121" s="2222"/>
      <c r="AI121" s="2222"/>
      <c r="AJ121" s="2222"/>
      <c r="AK121" s="2222"/>
      <c r="AL121" s="2222"/>
      <c r="AM121" s="2222"/>
      <c r="AN121" s="2222"/>
      <c r="AO121" s="2222"/>
    </row>
    <row r="122" spans="1:47" ht="6" customHeight="1" x14ac:dyDescent="0.25">
      <c r="A122" s="563"/>
      <c r="B122" s="1003"/>
      <c r="C122" s="1003"/>
      <c r="D122" s="1003"/>
      <c r="E122" s="1003"/>
      <c r="F122" s="1003"/>
      <c r="G122" s="1003"/>
      <c r="H122" s="1003"/>
      <c r="I122" s="1003"/>
      <c r="J122" s="1003"/>
      <c r="K122" s="1003"/>
      <c r="L122" s="1003"/>
      <c r="M122" s="1003"/>
      <c r="N122" s="1003"/>
      <c r="O122" s="1003"/>
      <c r="P122" s="1003"/>
      <c r="Q122" s="1003"/>
      <c r="R122" s="1003"/>
      <c r="S122" s="1003"/>
      <c r="T122" s="1003"/>
      <c r="U122" s="1003"/>
      <c r="V122" s="1003"/>
      <c r="W122" s="1003"/>
      <c r="X122" s="1003"/>
      <c r="Y122" s="1003"/>
      <c r="Z122" s="1003"/>
      <c r="AA122" s="1003"/>
      <c r="AB122" s="1003"/>
      <c r="AC122" s="1003"/>
      <c r="AD122" s="1003"/>
      <c r="AE122" s="1003"/>
      <c r="AF122" s="1003"/>
      <c r="AG122" s="1003"/>
      <c r="AH122" s="1003"/>
      <c r="AI122" s="1003"/>
      <c r="AJ122" s="1003"/>
      <c r="AK122" s="1003"/>
      <c r="AL122" s="1003"/>
      <c r="AM122" s="1003"/>
      <c r="AN122" s="1003"/>
      <c r="AO122" s="1003"/>
    </row>
    <row r="123" spans="1:47" x14ac:dyDescent="0.25">
      <c r="A123" s="1150" t="s">
        <v>591</v>
      </c>
      <c r="B123" s="1003"/>
      <c r="C123" s="1003"/>
      <c r="D123" s="1003"/>
      <c r="E123" s="1003"/>
      <c r="F123" s="1003"/>
      <c r="G123" s="1003"/>
      <c r="H123" s="1003"/>
      <c r="I123" s="1003"/>
      <c r="J123" s="1003"/>
      <c r="K123" s="1003"/>
      <c r="L123" s="1003"/>
      <c r="M123" s="1003"/>
      <c r="N123" s="1003"/>
      <c r="O123" s="1003"/>
      <c r="P123" s="1003"/>
      <c r="Q123" s="1003"/>
      <c r="R123" s="1003"/>
      <c r="S123" s="1003"/>
      <c r="T123" s="1003"/>
      <c r="U123" s="1003"/>
      <c r="V123" s="1003"/>
      <c r="W123" s="1003"/>
      <c r="X123" s="1003"/>
      <c r="Y123" s="1003"/>
      <c r="Z123" s="1003"/>
      <c r="AA123" s="1003"/>
      <c r="AB123" s="1003"/>
      <c r="AC123" s="1003"/>
      <c r="AD123" s="1003"/>
      <c r="AE123" s="1003"/>
      <c r="AF123" s="1003"/>
      <c r="AG123" s="1003"/>
      <c r="AH123" s="1003"/>
      <c r="AI123" s="1003"/>
      <c r="AJ123" s="1003"/>
      <c r="AK123" s="1003"/>
      <c r="AL123" s="1003"/>
      <c r="AM123" s="1003"/>
      <c r="AN123" s="1003"/>
      <c r="AO123" s="1003"/>
    </row>
    <row r="124" spans="1:47" ht="6" customHeight="1" x14ac:dyDescent="0.25">
      <c r="A124" s="563"/>
      <c r="B124" s="1003"/>
      <c r="C124" s="1003"/>
      <c r="D124" s="1003"/>
      <c r="E124" s="1003"/>
      <c r="F124" s="1003"/>
      <c r="G124" s="1003"/>
      <c r="H124" s="1003"/>
      <c r="I124" s="1003"/>
      <c r="J124" s="1003"/>
      <c r="K124" s="1003"/>
      <c r="L124" s="1003"/>
      <c r="M124" s="1003"/>
      <c r="N124" s="1003"/>
      <c r="O124" s="1003"/>
      <c r="P124" s="1003"/>
      <c r="Q124" s="1003"/>
      <c r="R124" s="1003"/>
      <c r="S124" s="1003"/>
      <c r="T124" s="1003"/>
      <c r="U124" s="1003"/>
      <c r="V124" s="1003"/>
      <c r="W124" s="1003"/>
      <c r="X124" s="1003"/>
      <c r="Y124" s="1003"/>
      <c r="Z124" s="1003"/>
      <c r="AA124" s="1003"/>
      <c r="AB124" s="1003"/>
      <c r="AC124" s="1003"/>
      <c r="AD124" s="1003"/>
      <c r="AE124" s="1003"/>
      <c r="AF124" s="1003"/>
      <c r="AG124" s="1003"/>
      <c r="AH124" s="1003"/>
      <c r="AI124" s="1003"/>
      <c r="AJ124" s="1003"/>
      <c r="AK124" s="1003"/>
      <c r="AL124" s="1003"/>
      <c r="AM124" s="1003"/>
      <c r="AN124" s="1003"/>
      <c r="AO124" s="1003"/>
    </row>
    <row r="125" spans="1:47" ht="12.75" customHeight="1" x14ac:dyDescent="0.25">
      <c r="A125" s="1054" t="s">
        <v>662</v>
      </c>
      <c r="B125" s="1054"/>
      <c r="C125" s="1054"/>
      <c r="D125" s="1054"/>
      <c r="E125" s="1054"/>
      <c r="F125" s="1054"/>
      <c r="G125" s="1054"/>
      <c r="H125" s="1054"/>
      <c r="I125" s="1054"/>
      <c r="J125" s="1054"/>
      <c r="K125" s="1054"/>
      <c r="L125" s="1054"/>
      <c r="M125" s="1054"/>
      <c r="N125" s="1054"/>
      <c r="O125" s="1054"/>
      <c r="P125" s="1054"/>
      <c r="Q125" s="1054"/>
      <c r="R125" s="1054"/>
      <c r="S125" s="1054"/>
      <c r="T125" s="1054"/>
      <c r="U125" s="1054"/>
      <c r="V125" s="1054"/>
      <c r="W125" s="1054"/>
      <c r="X125" s="1054"/>
      <c r="Y125" s="1054"/>
      <c r="Z125" s="1054"/>
      <c r="AA125" s="1054"/>
      <c r="AB125" s="1054"/>
      <c r="AC125" s="1054"/>
      <c r="AD125" s="1054"/>
      <c r="AE125" s="1054"/>
      <c r="AF125" s="1054"/>
      <c r="AG125" s="1054"/>
      <c r="AH125" s="1054"/>
      <c r="AI125" s="1054"/>
      <c r="AJ125" s="1054"/>
      <c r="AK125" s="1054"/>
      <c r="AL125" s="1054"/>
      <c r="AM125" s="1054"/>
      <c r="AN125" s="1054"/>
      <c r="AO125" s="1054"/>
    </row>
    <row r="126" spans="1:47" s="1162" customFormat="1" ht="12.75" customHeight="1" x14ac:dyDescent="0.25">
      <c r="A126" s="2225"/>
      <c r="B126" s="1734"/>
      <c r="C126" s="1734"/>
      <c r="D126" s="1734"/>
      <c r="E126" s="1734"/>
      <c r="F126" s="1734"/>
      <c r="G126" s="1734"/>
      <c r="H126" s="1734"/>
      <c r="I126" s="1734"/>
      <c r="J126" s="1734"/>
      <c r="K126" s="1734"/>
      <c r="L126" s="1734"/>
      <c r="M126" s="1734"/>
      <c r="N126" s="1734"/>
      <c r="O126" s="1734"/>
      <c r="P126" s="1734"/>
      <c r="Q126" s="1734"/>
      <c r="R126" s="1734"/>
      <c r="S126" s="1411"/>
      <c r="T126" s="1411"/>
      <c r="U126" s="1411"/>
      <c r="V126" s="1411"/>
      <c r="W126" s="1411"/>
      <c r="X126" s="1411"/>
      <c r="Y126" s="1411"/>
      <c r="Z126" s="1411"/>
      <c r="AA126" s="1411"/>
      <c r="AB126" s="1411"/>
      <c r="AC126" s="1411"/>
      <c r="AD126" s="1411"/>
      <c r="AE126" s="1411"/>
      <c r="AF126" s="1411"/>
      <c r="AG126" s="1411"/>
      <c r="AH126" s="1411"/>
      <c r="AI126" s="1411"/>
      <c r="AJ126" s="1411"/>
      <c r="AK126" s="1411"/>
      <c r="AL126" s="1411"/>
      <c r="AM126" s="1411"/>
      <c r="AN126" s="1411"/>
      <c r="AO126" s="1412" t="s">
        <v>663</v>
      </c>
      <c r="AQ126" s="218"/>
      <c r="AR126" s="218"/>
      <c r="AS126" s="218"/>
      <c r="AT126" s="218"/>
      <c r="AU126" s="218"/>
    </row>
    <row r="127" spans="1:47" s="1162" customFormat="1" ht="12.75" customHeight="1" x14ac:dyDescent="0.2">
      <c r="A127" s="563" t="s">
        <v>347</v>
      </c>
      <c r="B127" s="1150"/>
      <c r="C127" s="1150"/>
      <c r="D127" s="1150"/>
      <c r="E127" s="1150"/>
      <c r="F127" s="1150"/>
      <c r="G127" s="1150"/>
      <c r="H127" s="1150"/>
      <c r="I127" s="1150"/>
      <c r="J127" s="1150"/>
      <c r="K127" s="1150"/>
      <c r="L127" s="1150"/>
      <c r="M127" s="1150"/>
      <c r="N127" s="1150"/>
      <c r="O127" s="1150"/>
      <c r="P127" s="1150"/>
      <c r="Q127" s="1150"/>
      <c r="R127" s="1150"/>
      <c r="S127" s="1150"/>
      <c r="T127" s="1150"/>
      <c r="U127" s="1150"/>
      <c r="V127" s="1150"/>
      <c r="W127" s="1150"/>
      <c r="X127" s="1150"/>
      <c r="Y127" s="1150"/>
      <c r="Z127" s="1150"/>
      <c r="AA127" s="1150"/>
      <c r="AB127" s="1150"/>
      <c r="AC127" s="1150"/>
      <c r="AD127" s="1150"/>
      <c r="AE127" s="1150"/>
      <c r="AF127" s="1150"/>
      <c r="AG127" s="1150"/>
      <c r="AH127" s="1150"/>
      <c r="AI127" s="1150"/>
      <c r="AJ127" s="1150"/>
      <c r="AK127" s="1150"/>
      <c r="AL127" s="1150"/>
      <c r="AM127" s="1150"/>
      <c r="AN127" s="1150"/>
      <c r="AO127" s="1150"/>
      <c r="AQ127" s="218"/>
      <c r="AR127" s="218"/>
      <c r="AS127" s="218"/>
      <c r="AT127" s="218"/>
      <c r="AU127" s="218"/>
    </row>
    <row r="128" spans="1:47" ht="10.199999999999999" customHeight="1" thickBot="1" x14ac:dyDescent="0.3">
      <c r="A128" s="563"/>
      <c r="B128" s="1003"/>
      <c r="C128" s="1003"/>
      <c r="D128" s="1003"/>
      <c r="E128" s="1003"/>
      <c r="F128" s="1003"/>
      <c r="G128" s="1003"/>
      <c r="H128" s="1003"/>
      <c r="I128" s="1003"/>
      <c r="J128" s="1003"/>
      <c r="K128" s="1003"/>
      <c r="L128" s="1003"/>
      <c r="M128" s="1003"/>
      <c r="N128" s="138"/>
      <c r="O128" s="1003"/>
      <c r="P128" s="1003"/>
      <c r="Q128" s="1003"/>
      <c r="R128" s="1003"/>
      <c r="S128" s="1003"/>
      <c r="T128" s="1003"/>
      <c r="U128" s="1003"/>
      <c r="V128" s="1003"/>
      <c r="W128" s="1003"/>
      <c r="X128" s="1003"/>
      <c r="Y128" s="1003"/>
      <c r="Z128" s="1003"/>
      <c r="AA128" s="1003"/>
      <c r="AB128" s="1003"/>
      <c r="AC128" s="1003"/>
      <c r="AD128" s="1003"/>
      <c r="AE128" s="1003"/>
      <c r="AF128" s="1003"/>
      <c r="AG128" s="1003"/>
      <c r="AH128" s="1003"/>
      <c r="AI128" s="1003"/>
      <c r="AJ128" s="1003"/>
      <c r="AK128" s="1003"/>
      <c r="AL128" s="1003"/>
      <c r="AM128" s="1003"/>
      <c r="AN128" s="1003"/>
      <c r="AO128" s="1003"/>
    </row>
    <row r="129" spans="1:41" ht="13.8" thickBot="1" x14ac:dyDescent="0.3">
      <c r="A129" s="433" t="s">
        <v>169</v>
      </c>
      <c r="B129" s="434"/>
      <c r="C129" s="434"/>
      <c r="D129" s="434"/>
      <c r="E129" s="434"/>
      <c r="F129" s="434"/>
      <c r="G129" s="434"/>
      <c r="H129" s="434"/>
      <c r="I129" s="434"/>
      <c r="J129" s="434"/>
      <c r="K129" s="434"/>
      <c r="L129" s="434"/>
      <c r="M129" s="434"/>
      <c r="N129" s="434"/>
      <c r="O129" s="434"/>
      <c r="P129" s="434"/>
      <c r="Q129" s="434"/>
      <c r="R129" s="434"/>
      <c r="S129" s="434"/>
      <c r="T129" s="434"/>
      <c r="U129" s="434"/>
      <c r="V129" s="434"/>
      <c r="W129" s="434"/>
      <c r="X129" s="434"/>
      <c r="Y129" s="434"/>
      <c r="Z129" s="434"/>
      <c r="AA129" s="434"/>
      <c r="AB129" s="434"/>
      <c r="AC129" s="435"/>
      <c r="AD129" s="1003"/>
      <c r="AE129" s="1003"/>
      <c r="AF129" s="1003"/>
      <c r="AG129" s="1003"/>
    </row>
    <row r="130" spans="1:41" ht="6" customHeight="1" x14ac:dyDescent="0.25">
      <c r="A130" s="867"/>
      <c r="B130" s="1003"/>
      <c r="C130" s="1003"/>
      <c r="D130" s="1003"/>
      <c r="E130" s="1003"/>
      <c r="F130" s="1003"/>
      <c r="G130" s="1003"/>
      <c r="H130" s="1003"/>
      <c r="I130" s="1003"/>
      <c r="J130" s="1003"/>
      <c r="K130" s="1003"/>
      <c r="L130" s="1003"/>
      <c r="M130" s="1003"/>
      <c r="N130" s="1003"/>
      <c r="O130" s="1003"/>
      <c r="P130" s="1003"/>
      <c r="Q130" s="1003"/>
      <c r="R130" s="1003"/>
      <c r="S130" s="1003"/>
      <c r="T130" s="1003"/>
      <c r="U130" s="1003"/>
      <c r="V130" s="1003"/>
      <c r="W130" s="1003"/>
      <c r="X130" s="1003"/>
      <c r="Y130" s="1003"/>
      <c r="Z130" s="1003"/>
      <c r="AA130" s="1003"/>
      <c r="AB130" s="1003"/>
      <c r="AC130" s="1003"/>
      <c r="AD130" s="1003"/>
      <c r="AE130" s="1003"/>
      <c r="AF130" s="1003"/>
      <c r="AG130" s="1003"/>
    </row>
    <row r="131" spans="1:41" ht="13.2" customHeight="1" x14ac:dyDescent="0.25">
      <c r="A131" s="1416" t="s">
        <v>664</v>
      </c>
      <c r="B131" s="1003"/>
      <c r="C131" s="1003"/>
      <c r="D131" s="1003"/>
      <c r="E131" s="1003"/>
      <c r="F131" s="1003"/>
      <c r="G131" s="1003"/>
      <c r="H131" s="1003"/>
      <c r="I131" s="1003"/>
      <c r="J131" s="1003"/>
      <c r="K131" s="1003"/>
      <c r="L131" s="1003"/>
      <c r="M131" s="1003"/>
      <c r="N131" s="1003"/>
      <c r="O131" s="1003"/>
      <c r="P131" s="1003"/>
      <c r="Q131" s="1003"/>
      <c r="R131" s="1003"/>
      <c r="S131" s="1003"/>
      <c r="T131" s="1003"/>
      <c r="U131" s="1003"/>
      <c r="V131" s="1003"/>
      <c r="W131" s="1003"/>
      <c r="X131" s="1003"/>
      <c r="Y131" s="1003"/>
      <c r="Z131" s="1003"/>
      <c r="AA131" s="1003"/>
      <c r="AB131" s="1003"/>
      <c r="AC131" s="1003"/>
      <c r="AD131" s="1003"/>
      <c r="AE131" s="1003"/>
      <c r="AF131" s="1003"/>
      <c r="AG131" s="1003"/>
    </row>
    <row r="132" spans="1:41" x14ac:dyDescent="0.25">
      <c r="A132" s="1416" t="s">
        <v>781</v>
      </c>
      <c r="B132" s="1003"/>
      <c r="C132" s="1003"/>
      <c r="D132" s="1003"/>
      <c r="E132" s="1003"/>
      <c r="F132" s="1003"/>
      <c r="G132" s="1003"/>
      <c r="H132" s="1003"/>
      <c r="I132" s="1003"/>
      <c r="J132" s="1003"/>
      <c r="K132" s="1003"/>
      <c r="L132" s="1003"/>
      <c r="M132" s="1003"/>
      <c r="N132" s="1003"/>
      <c r="O132" s="1003"/>
      <c r="P132" s="1003"/>
      <c r="Q132" s="1003"/>
      <c r="R132" s="1003"/>
      <c r="S132" s="1003"/>
      <c r="T132" s="1003"/>
      <c r="U132" s="1003"/>
      <c r="V132" s="1003"/>
      <c r="W132" s="1003"/>
      <c r="X132" s="1003"/>
      <c r="Y132" s="1003"/>
      <c r="Z132" s="1003"/>
      <c r="AA132" s="1003"/>
      <c r="AB132" s="1003"/>
      <c r="AC132" s="1003"/>
      <c r="AD132" s="1003"/>
      <c r="AE132" s="1003"/>
      <c r="AF132" s="1003"/>
      <c r="AG132" s="1003"/>
    </row>
    <row r="133" spans="1:41" x14ac:dyDescent="0.25">
      <c r="A133" s="563"/>
      <c r="B133" s="1003"/>
      <c r="C133" s="1003"/>
      <c r="D133" s="1003"/>
      <c r="E133" s="1003"/>
      <c r="F133" s="1003"/>
      <c r="G133" s="1003"/>
      <c r="H133" s="1003"/>
      <c r="I133" s="1003"/>
      <c r="J133" s="1003"/>
      <c r="K133" s="1003"/>
      <c r="L133" s="1003"/>
      <c r="M133" s="1003"/>
      <c r="N133" s="1003"/>
      <c r="O133" s="1003"/>
      <c r="P133" s="1003"/>
      <c r="Q133" s="1003"/>
      <c r="R133" s="1003"/>
      <c r="S133" s="1003"/>
      <c r="T133" s="1003"/>
      <c r="U133" s="1003"/>
      <c r="V133" s="1003"/>
      <c r="W133" s="1003"/>
      <c r="X133" s="1003"/>
      <c r="Y133" s="1003"/>
      <c r="Z133" s="1003"/>
      <c r="AA133" s="1003"/>
      <c r="AB133" s="1003"/>
      <c r="AC133" s="1003"/>
      <c r="AD133" s="1003"/>
      <c r="AE133" s="1003"/>
      <c r="AF133" s="1003"/>
      <c r="AG133" s="1003"/>
    </row>
    <row r="134" spans="1:41" x14ac:dyDescent="0.25">
      <c r="A134" s="940" t="s">
        <v>91</v>
      </c>
      <c r="B134" s="738"/>
      <c r="C134" s="941" t="s">
        <v>203</v>
      </c>
      <c r="D134" s="941"/>
      <c r="E134" s="941"/>
      <c r="F134" s="941"/>
      <c r="G134" s="738" t="s">
        <v>635</v>
      </c>
      <c r="H134" s="946"/>
      <c r="I134" s="1585"/>
      <c r="J134" s="1585"/>
      <c r="K134" s="1585"/>
      <c r="L134" s="1585"/>
      <c r="M134" s="1585"/>
      <c r="N134" s="1585"/>
      <c r="O134" s="1585"/>
      <c r="P134" s="1585"/>
      <c r="Q134" s="1585"/>
      <c r="R134" s="1585"/>
      <c r="S134" s="1585"/>
      <c r="T134" s="1585"/>
      <c r="U134" s="946"/>
      <c r="V134" s="738"/>
      <c r="W134" s="738"/>
      <c r="X134" s="738"/>
      <c r="Y134" s="738"/>
      <c r="Z134" s="738"/>
      <c r="AA134" s="738"/>
      <c r="AB134" s="738"/>
      <c r="AC134" s="738"/>
      <c r="AD134" s="738"/>
      <c r="AE134" s="738"/>
      <c r="AF134" s="738"/>
      <c r="AG134" s="738"/>
      <c r="AH134" s="940"/>
      <c r="AI134" s="940"/>
      <c r="AJ134" s="738"/>
      <c r="AK134" s="738"/>
      <c r="AL134" s="738"/>
      <c r="AM134" s="738"/>
      <c r="AN134" s="738"/>
      <c r="AO134" s="950" t="s">
        <v>495</v>
      </c>
    </row>
    <row r="135" spans="1:41" x14ac:dyDescent="0.25">
      <c r="A135" s="1003"/>
      <c r="V135" s="19"/>
      <c r="Y135" s="909"/>
      <c r="Z135" s="909"/>
      <c r="AH135" s="1003"/>
      <c r="AI135" s="1003"/>
      <c r="AJ135" s="1003"/>
      <c r="AK135" s="1003"/>
      <c r="AL135" s="1003"/>
      <c r="AM135" s="1003"/>
      <c r="AN135" s="1003"/>
      <c r="AO135" s="1003"/>
    </row>
    <row r="136" spans="1:41" x14ac:dyDescent="0.25">
      <c r="A136" s="100" t="s">
        <v>255</v>
      </c>
      <c r="B136" s="98"/>
      <c r="C136" s="98"/>
      <c r="D136" s="98"/>
      <c r="E136" s="98"/>
      <c r="F136" s="98"/>
      <c r="G136" s="98"/>
      <c r="H136" s="57"/>
      <c r="I136" s="99" t="s">
        <v>63</v>
      </c>
      <c r="J136" s="98"/>
      <c r="K136" s="98"/>
      <c r="L136" s="98"/>
      <c r="M136" s="98"/>
      <c r="N136" s="98"/>
      <c r="O136" s="98"/>
      <c r="P136" s="98"/>
      <c r="Q136" s="57"/>
      <c r="R136" s="99" t="s">
        <v>648</v>
      </c>
      <c r="S136" s="98"/>
      <c r="T136" s="98"/>
      <c r="U136" s="98"/>
      <c r="V136" s="98"/>
      <c r="W136" s="98"/>
      <c r="X136" s="98"/>
      <c r="Y136" s="98"/>
      <c r="Z136" s="98"/>
      <c r="AA136" s="98"/>
      <c r="AB136" s="98"/>
      <c r="AC136" s="98"/>
      <c r="AD136" s="98"/>
      <c r="AE136" s="98"/>
      <c r="AF136" s="98"/>
      <c r="AG136" s="57"/>
      <c r="AH136" s="100" t="s">
        <v>361</v>
      </c>
      <c r="AI136" s="98"/>
      <c r="AJ136" s="98"/>
      <c r="AK136" s="98"/>
      <c r="AL136" s="98"/>
      <c r="AM136" s="98"/>
      <c r="AN136" s="98"/>
      <c r="AO136" s="98"/>
    </row>
    <row r="137" spans="1:41" x14ac:dyDescent="0.25">
      <c r="H137" s="995"/>
      <c r="I137" s="39" t="s">
        <v>64</v>
      </c>
      <c r="J137" s="2"/>
      <c r="K137" s="2"/>
      <c r="L137" s="2"/>
      <c r="M137" s="2"/>
      <c r="N137" s="14"/>
      <c r="O137" s="14"/>
      <c r="P137" s="14"/>
      <c r="Q137" s="3"/>
      <c r="R137" s="10" t="s">
        <v>65</v>
      </c>
      <c r="S137" s="2"/>
      <c r="T137" s="2"/>
      <c r="U137" s="2"/>
      <c r="V137" s="2"/>
      <c r="W137" s="2"/>
      <c r="X137" s="2"/>
      <c r="Y137" s="2"/>
      <c r="Z137" s="2"/>
      <c r="AA137" s="2"/>
      <c r="AB137" s="14"/>
      <c r="AC137" s="14"/>
      <c r="AD137" s="14"/>
      <c r="AE137" s="14"/>
      <c r="AF137" s="14"/>
      <c r="AG137" s="3"/>
      <c r="AH137" s="13" t="s">
        <v>348</v>
      </c>
      <c r="AI137" s="2"/>
      <c r="AJ137" s="2"/>
      <c r="AK137" s="2"/>
      <c r="AL137" s="2"/>
      <c r="AM137" s="2"/>
      <c r="AN137" s="2"/>
      <c r="AO137" s="14"/>
    </row>
    <row r="138" spans="1:41" x14ac:dyDescent="0.25">
      <c r="H138" s="995"/>
      <c r="I138" s="39" t="s">
        <v>40</v>
      </c>
      <c r="J138" s="2"/>
      <c r="K138" s="2"/>
      <c r="L138" s="2"/>
      <c r="M138" s="2"/>
      <c r="N138" s="14"/>
      <c r="O138" s="14"/>
      <c r="P138" s="14"/>
      <c r="Q138" s="3"/>
      <c r="R138" s="10" t="s">
        <v>41</v>
      </c>
      <c r="S138" s="2"/>
      <c r="T138" s="2"/>
      <c r="U138" s="2"/>
      <c r="V138" s="2"/>
      <c r="W138" s="2"/>
      <c r="X138" s="2"/>
      <c r="Y138" s="2"/>
      <c r="Z138" s="2"/>
      <c r="AA138" s="2"/>
      <c r="AB138" s="14"/>
      <c r="AC138" s="14"/>
      <c r="AD138" s="14"/>
      <c r="AE138" s="14"/>
      <c r="AF138" s="14"/>
      <c r="AG138" s="3"/>
    </row>
    <row r="139" spans="1:41" x14ac:dyDescent="0.25">
      <c r="H139" s="995"/>
      <c r="N139" s="1003"/>
      <c r="O139" s="1003"/>
      <c r="P139" s="1003"/>
      <c r="Q139" s="995"/>
      <c r="R139" s="993"/>
      <c r="AB139" s="1003"/>
      <c r="AC139" s="1003"/>
      <c r="AD139" s="1003"/>
      <c r="AE139" s="1003"/>
      <c r="AF139" s="1003"/>
      <c r="AG139" s="995"/>
    </row>
    <row r="140" spans="1:41" x14ac:dyDescent="0.25">
      <c r="H140" s="995"/>
      <c r="N140" s="1003"/>
      <c r="O140" s="1003"/>
      <c r="P140" s="1003"/>
      <c r="Q140" s="995"/>
      <c r="R140" s="993"/>
      <c r="AB140" s="1003"/>
      <c r="AC140" s="1003"/>
      <c r="AD140" s="1003"/>
      <c r="AE140" s="1003"/>
      <c r="AF140" s="1003"/>
      <c r="AG140" s="995"/>
    </row>
    <row r="141" spans="1:41" x14ac:dyDescent="0.25">
      <c r="A141" s="909"/>
      <c r="B141" s="909"/>
      <c r="C141" s="909"/>
      <c r="D141" s="909"/>
      <c r="E141" s="909"/>
      <c r="F141" s="909"/>
      <c r="G141" s="909"/>
      <c r="H141" s="417"/>
      <c r="I141" s="909"/>
      <c r="J141" s="909"/>
      <c r="K141" s="909"/>
      <c r="L141" s="909"/>
      <c r="M141" s="909"/>
      <c r="N141" s="909"/>
      <c r="O141" s="909"/>
      <c r="P141" s="909"/>
      <c r="Q141" s="417"/>
      <c r="R141" s="18"/>
      <c r="S141" s="909"/>
      <c r="T141" s="909"/>
      <c r="U141" s="909"/>
      <c r="V141" s="909"/>
      <c r="W141" s="909"/>
      <c r="X141" s="909"/>
      <c r="Y141" s="909"/>
      <c r="Z141" s="909"/>
      <c r="AA141" s="909"/>
      <c r="AB141" s="909"/>
      <c r="AC141" s="909"/>
      <c r="AD141" s="909"/>
      <c r="AE141" s="909"/>
      <c r="AF141" s="909"/>
      <c r="AG141" s="417"/>
      <c r="AH141" s="909"/>
      <c r="AI141" s="909"/>
      <c r="AJ141" s="909"/>
      <c r="AK141" s="909"/>
      <c r="AL141" s="909"/>
      <c r="AM141" s="909"/>
      <c r="AN141" s="909"/>
      <c r="AO141" s="909"/>
    </row>
    <row r="142" spans="1:41" x14ac:dyDescent="0.25">
      <c r="A142" s="19" t="s">
        <v>92</v>
      </c>
    </row>
    <row r="143" spans="1:41" x14ac:dyDescent="0.25">
      <c r="A143" s="19" t="s">
        <v>349</v>
      </c>
    </row>
    <row r="144" spans="1:41" x14ac:dyDescent="0.25">
      <c r="A144" s="19" t="s">
        <v>346</v>
      </c>
      <c r="B144" s="1003"/>
      <c r="C144" s="1003"/>
      <c r="D144" s="1003"/>
      <c r="E144" s="1003"/>
      <c r="F144" s="1003"/>
      <c r="G144" s="1003"/>
      <c r="H144" s="1003"/>
      <c r="I144" s="1003"/>
      <c r="J144" s="1003"/>
      <c r="K144" s="1003"/>
      <c r="L144" s="1003"/>
      <c r="M144" s="1003"/>
      <c r="N144" s="1003"/>
      <c r="O144" s="1003"/>
      <c r="P144" s="1003"/>
      <c r="Q144" s="1003"/>
      <c r="R144" s="1003"/>
      <c r="S144" s="1003"/>
      <c r="T144" s="1003"/>
      <c r="U144" s="1003"/>
      <c r="V144" s="1003"/>
      <c r="W144" s="1003"/>
      <c r="X144" s="1003"/>
      <c r="Y144" s="1003"/>
      <c r="Z144" s="1003"/>
      <c r="AA144" s="1003"/>
      <c r="AB144" s="1003"/>
      <c r="AC144" s="1003"/>
      <c r="AD144" s="1003"/>
      <c r="AE144" s="1003"/>
      <c r="AF144" s="1003"/>
      <c r="AG144" s="1003"/>
      <c r="AH144" s="1003"/>
      <c r="AI144" s="1003"/>
      <c r="AJ144" s="1003"/>
      <c r="AK144" s="1003"/>
      <c r="AL144" s="1003"/>
      <c r="AM144" s="1003"/>
      <c r="AN144" s="1003"/>
      <c r="AO144" s="1003"/>
    </row>
    <row r="145" spans="1:41" x14ac:dyDescent="0.25">
      <c r="A145" s="19" t="s">
        <v>205</v>
      </c>
      <c r="B145" s="1003"/>
      <c r="C145" s="1003"/>
      <c r="D145" s="1003"/>
      <c r="E145" s="1003"/>
      <c r="F145" s="1003"/>
      <c r="G145" s="1003"/>
      <c r="H145" s="1003"/>
      <c r="I145" s="1003"/>
      <c r="J145" s="1003"/>
      <c r="K145" s="1003"/>
      <c r="L145" s="1003"/>
      <c r="M145" s="1003"/>
      <c r="N145" s="1003"/>
      <c r="O145" s="1003"/>
      <c r="P145" s="1003"/>
      <c r="Q145" s="1003"/>
      <c r="R145" s="1003"/>
      <c r="S145" s="1003"/>
      <c r="T145" s="1003"/>
      <c r="U145" s="1003"/>
      <c r="V145" s="1003"/>
      <c r="W145" s="1003"/>
      <c r="X145" s="1003"/>
      <c r="Y145" s="1003"/>
      <c r="Z145" s="1003"/>
      <c r="AA145" s="1003"/>
      <c r="AB145" s="1003"/>
      <c r="AC145" s="1003"/>
      <c r="AD145" s="1003"/>
      <c r="AE145" s="1003"/>
      <c r="AF145" s="1003"/>
      <c r="AG145" s="1003"/>
      <c r="AH145" s="1003"/>
      <c r="AI145" s="1003"/>
      <c r="AJ145" s="1003"/>
      <c r="AK145" s="1003"/>
      <c r="AL145" s="1003"/>
      <c r="AM145" s="1003"/>
      <c r="AN145" s="1003"/>
      <c r="AO145" s="1003"/>
    </row>
    <row r="146" spans="1:41" x14ac:dyDescent="0.25">
      <c r="A146" s="19" t="s">
        <v>223</v>
      </c>
      <c r="B146" s="1003"/>
      <c r="C146" s="1003"/>
      <c r="D146" s="1003"/>
      <c r="E146" s="1003"/>
      <c r="F146" s="1003"/>
      <c r="G146" s="1003"/>
      <c r="H146" s="1003"/>
      <c r="I146" s="1003"/>
      <c r="J146" s="1003"/>
      <c r="K146" s="1003"/>
      <c r="L146" s="1003"/>
      <c r="M146" s="1003"/>
      <c r="N146" s="1003"/>
      <c r="O146" s="1003"/>
      <c r="P146" s="1003"/>
      <c r="Q146" s="1003"/>
      <c r="R146" s="1003"/>
      <c r="S146" s="1003"/>
      <c r="T146" s="1003"/>
      <c r="U146" s="1003"/>
      <c r="V146" s="1003"/>
      <c r="W146" s="1003"/>
      <c r="X146" s="1003"/>
      <c r="Y146" s="1003"/>
      <c r="Z146" s="1003"/>
      <c r="AA146" s="1003"/>
      <c r="AB146" s="1003"/>
      <c r="AC146" s="1003"/>
      <c r="AD146" s="1003"/>
      <c r="AE146" s="1003"/>
      <c r="AF146" s="1003"/>
      <c r="AG146" s="1003"/>
      <c r="AH146" s="1003"/>
      <c r="AI146" s="1003"/>
      <c r="AJ146" s="1003"/>
      <c r="AK146" s="1003"/>
      <c r="AL146" s="1003"/>
      <c r="AM146" s="1003"/>
      <c r="AN146" s="1003"/>
      <c r="AO146" s="1003"/>
    </row>
  </sheetData>
  <sheetProtection algorithmName="SHA-512" hashValue="G8qQIVFJBOvUpHbue2QvZ7t1D/gP+rCM4zZOZ8z7pwCvCN1bQ/Oit/VdW9pfvFIPOOrVWpq9+7/O3jPRdui6zQ==" saltValue="NXgVb1Pgql85LzhQcFkk0w==" spinCount="100000" sheet="1" objects="1" scenarios="1"/>
  <mergeCells count="108">
    <mergeCell ref="I134:T134"/>
    <mergeCell ref="T39:AE39"/>
    <mergeCell ref="T43:AJ43"/>
    <mergeCell ref="T112:AO112"/>
    <mergeCell ref="A118:AO118"/>
    <mergeCell ref="A119:AO119"/>
    <mergeCell ref="A120:AO120"/>
    <mergeCell ref="A121:AO121"/>
    <mergeCell ref="G108:AN108"/>
    <mergeCell ref="G110:AO110"/>
    <mergeCell ref="S113:AN113"/>
    <mergeCell ref="A115:AO116"/>
    <mergeCell ref="A117:AO117"/>
    <mergeCell ref="K95:AO95"/>
    <mergeCell ref="K97:AO97"/>
    <mergeCell ref="S99:AO99"/>
    <mergeCell ref="S101:AO101"/>
    <mergeCell ref="K104:AO104"/>
    <mergeCell ref="K106:AO106"/>
    <mergeCell ref="H88:AI88"/>
    <mergeCell ref="B90:L90"/>
    <mergeCell ref="M90:N90"/>
    <mergeCell ref="O90:Q90"/>
    <mergeCell ref="S90:V90"/>
    <mergeCell ref="A85:G85"/>
    <mergeCell ref="H85:AI85"/>
    <mergeCell ref="A86:G86"/>
    <mergeCell ref="H86:AB86"/>
    <mergeCell ref="AC86:AI86"/>
    <mergeCell ref="AJ86:AO86"/>
    <mergeCell ref="K93:AO93"/>
    <mergeCell ref="A82:G82"/>
    <mergeCell ref="M82:AG82"/>
    <mergeCell ref="AH82:AO82"/>
    <mergeCell ref="B83:G83"/>
    <mergeCell ref="M83:AG83"/>
    <mergeCell ref="AH83:AO83"/>
    <mergeCell ref="D80:G80"/>
    <mergeCell ref="AH80:AO80"/>
    <mergeCell ref="A81:G81"/>
    <mergeCell ref="AH81:AO81"/>
    <mergeCell ref="I80:AG81"/>
    <mergeCell ref="L62:S62"/>
    <mergeCell ref="L64:S64"/>
    <mergeCell ref="AG64:AM64"/>
    <mergeCell ref="I66:T66"/>
    <mergeCell ref="A68:G68"/>
    <mergeCell ref="A79:G79"/>
    <mergeCell ref="L79:Q79"/>
    <mergeCell ref="R79:V79"/>
    <mergeCell ref="W79:AA79"/>
    <mergeCell ref="AH79:AO79"/>
    <mergeCell ref="L60:S60"/>
    <mergeCell ref="U60:AE60"/>
    <mergeCell ref="AG60:AM60"/>
    <mergeCell ref="L61:S61"/>
    <mergeCell ref="D52:K52"/>
    <mergeCell ref="A55:L55"/>
    <mergeCell ref="N55:Y55"/>
    <mergeCell ref="AC55:AL55"/>
    <mergeCell ref="S36:AN36"/>
    <mergeCell ref="H33:AO33"/>
    <mergeCell ref="Y35:AO35"/>
    <mergeCell ref="K20:AO20"/>
    <mergeCell ref="S22:AO22"/>
    <mergeCell ref="S24:AO24"/>
    <mergeCell ref="J27:AO27"/>
    <mergeCell ref="J29:AO29"/>
    <mergeCell ref="H31:AN31"/>
    <mergeCell ref="L59:S59"/>
    <mergeCell ref="AG59:AM59"/>
    <mergeCell ref="AE45:AH45"/>
    <mergeCell ref="AF48:AN48"/>
    <mergeCell ref="S50:AO50"/>
    <mergeCell ref="S13:V13"/>
    <mergeCell ref="K18:AO18"/>
    <mergeCell ref="A8:G8"/>
    <mergeCell ref="H8:AI8"/>
    <mergeCell ref="A9:G9"/>
    <mergeCell ref="H9:AB9"/>
    <mergeCell ref="AC9:AI9"/>
    <mergeCell ref="A11:G11"/>
    <mergeCell ref="H11:AI11"/>
    <mergeCell ref="K16:AO16"/>
    <mergeCell ref="AQ54:AS57"/>
    <mergeCell ref="AQ61:AS64"/>
    <mergeCell ref="AQ67:AS69"/>
    <mergeCell ref="A126:R126"/>
    <mergeCell ref="A2:G2"/>
    <mergeCell ref="H2:J2"/>
    <mergeCell ref="L2:Q2"/>
    <mergeCell ref="R2:V2"/>
    <mergeCell ref="W2:AA2"/>
    <mergeCell ref="AH2:AO2"/>
    <mergeCell ref="A5:G5"/>
    <mergeCell ref="M5:AG5"/>
    <mergeCell ref="AH5:AO5"/>
    <mergeCell ref="I3:AG4"/>
    <mergeCell ref="B6:G6"/>
    <mergeCell ref="M6:AG6"/>
    <mergeCell ref="AH6:AO6"/>
    <mergeCell ref="D3:G3"/>
    <mergeCell ref="AH3:AO3"/>
    <mergeCell ref="A4:G4"/>
    <mergeCell ref="AH4:AO4"/>
    <mergeCell ref="B13:L13"/>
    <mergeCell ref="M13:N13"/>
    <mergeCell ref="O13:Q13"/>
  </mergeCells>
  <conditionalFormatting sqref="A13:AO15 A40:AO42 AF39:AO39 A39:L39 AK43:AO43 A44:AO44 A46:AO47 A45:X45 A49:AO49 Z59:AF59 A59:L59 A65:AO65 Z63:AO63 L63:U63 A60:K64 X61:AO61 AN64:AO64 X62:AG62 AN62:AO62 AN59:AO60 Z64:AF64 A67:AO67 A68:G73 H71:AO73 I68:AO70 A34:AO34 A94:AO94 A96:AO96 A95:K95 A98:AO98 A97:D97 A100:AO100 A102:AO103 A105:AO105 A107:AO107 A109:AO109 A108:G108 AO108 A110:G110 A111:AO111 AO113 A114:AO114 A127:AO130 A135:AO146 A89:AO92 AJ86:AJ87 A74:AO77 A37:AO38 A36:P36 AO36 J79:K79 J84:AO84 AJ88:AO88 A84:H84 A79 A80:D80 A81:A82 A83:B83 J82:L82 J83:K83 AJ85:AO85 A88:H88 A85:A87 H85:H87 U61:U62 A122:AO124 A17:AO19 A16:D16 A23:AO23 A22:Q22 S22 A25:AO30 A24:Q24 S24 A32:AO32 A31:F31 H31 AO31 A33:F33 H33 A35:V35 Y35 N39:Q39 T39 A43:Q43 T43 A48:AC48 AF48 A51:AO58 A93:D93 A99:Q99 S99 A101:Q101 S101 A104:I104 K104 A106:I106 K106 A112:Q112 A113:P113 A117:A121 AJ45:AN45 S113 T112 H79:H83 AB79:AG79 AH79:AH83 A133:AO133 B131:AO131 A21:AO21 A20:D20 F20:AO20 A50:Q50 S50 F97:K97 AO48">
    <cfRule type="expression" dxfId="226" priority="29" stopIfTrue="1">
      <formula>langue="nl"</formula>
    </cfRule>
  </conditionalFormatting>
  <conditionalFormatting sqref="AE45">
    <cfRule type="expression" dxfId="225" priority="28" stopIfTrue="1">
      <formula>langue="nl"</formula>
    </cfRule>
  </conditionalFormatting>
  <conditionalFormatting sqref="AG59">
    <cfRule type="expression" dxfId="224" priority="27" stopIfTrue="1">
      <formula>langue="nl"</formula>
    </cfRule>
  </conditionalFormatting>
  <conditionalFormatting sqref="A36">
    <cfRule type="expression" dxfId="223" priority="30">
      <formula>$S$36=""</formula>
    </cfRule>
  </conditionalFormatting>
  <conditionalFormatting sqref="R2 L2 W2">
    <cfRule type="expression" dxfId="222" priority="26" stopIfTrue="1">
      <formula>L2&lt;&gt;TypeChantier</formula>
    </cfRule>
  </conditionalFormatting>
  <conditionalFormatting sqref="AO134">
    <cfRule type="expression" dxfId="221" priority="24" stopIfTrue="1">
      <formula>langue="nl"</formula>
    </cfRule>
  </conditionalFormatting>
  <conditionalFormatting sqref="AO66">
    <cfRule type="expression" dxfId="220" priority="25" stopIfTrue="1">
      <formula>langue="nl"</formula>
    </cfRule>
  </conditionalFormatting>
  <conditionalFormatting sqref="R79 L79 W79">
    <cfRule type="expression" dxfId="219" priority="23" stopIfTrue="1">
      <formula>L79&lt;&gt;TypeChantier</formula>
    </cfRule>
  </conditionalFormatting>
  <conditionalFormatting sqref="L60 T60">
    <cfRule type="expression" dxfId="218" priority="22" stopIfTrue="1">
      <formula>langue="nl"</formula>
    </cfRule>
  </conditionalFormatting>
  <conditionalFormatting sqref="L61 T61">
    <cfRule type="expression" dxfId="217" priority="21" stopIfTrue="1">
      <formula>langue="nl"</formula>
    </cfRule>
  </conditionalFormatting>
  <conditionalFormatting sqref="L62 T62">
    <cfRule type="expression" dxfId="216" priority="20" stopIfTrue="1">
      <formula>langue="nl"</formula>
    </cfRule>
  </conditionalFormatting>
  <conditionalFormatting sqref="L64 T64">
    <cfRule type="expression" dxfId="215" priority="19" stopIfTrue="1">
      <formula>langue="nl"</formula>
    </cfRule>
  </conditionalFormatting>
  <conditionalFormatting sqref="AG60">
    <cfRule type="expression" dxfId="214" priority="18" stopIfTrue="1">
      <formula>langue="nl"</formula>
    </cfRule>
  </conditionalFormatting>
  <conditionalFormatting sqref="AG64">
    <cfRule type="expression" dxfId="213" priority="17" stopIfTrue="1">
      <formula>langue="nl"</formula>
    </cfRule>
  </conditionalFormatting>
  <conditionalFormatting sqref="A113">
    <cfRule type="expression" dxfId="212" priority="15">
      <formula>$S$113=""</formula>
    </cfRule>
  </conditionalFormatting>
  <conditionalFormatting sqref="K16:AO16">
    <cfRule type="expression" dxfId="211" priority="11" stopIfTrue="1">
      <formula>langue="nl"</formula>
    </cfRule>
  </conditionalFormatting>
  <conditionalFormatting sqref="E16:J16">
    <cfRule type="expression" dxfId="210" priority="12" stopIfTrue="1">
      <formula>langue="nl"</formula>
    </cfRule>
  </conditionalFormatting>
  <conditionalFormatting sqref="E93:J93">
    <cfRule type="expression" dxfId="209" priority="9" stopIfTrue="1">
      <formula>langue="nl"</formula>
    </cfRule>
  </conditionalFormatting>
  <conditionalFormatting sqref="K93">
    <cfRule type="expression" dxfId="208" priority="8" stopIfTrue="1">
      <formula>langue="nl"</formula>
    </cfRule>
  </conditionalFormatting>
  <conditionalFormatting sqref="A115">
    <cfRule type="expression" dxfId="207" priority="7" stopIfTrue="1">
      <formula>langue="nl"</formula>
    </cfRule>
  </conditionalFormatting>
  <conditionalFormatting sqref="A125">
    <cfRule type="expression" dxfId="206" priority="6" stopIfTrue="1">
      <formula>langue="nl"</formula>
    </cfRule>
  </conditionalFormatting>
  <conditionalFormatting sqref="S126:AO126 A126">
    <cfRule type="expression" dxfId="205" priority="5" stopIfTrue="1">
      <formula>langue="nl"</formula>
    </cfRule>
  </conditionalFormatting>
  <conditionalFormatting sqref="A131">
    <cfRule type="expression" dxfId="204" priority="4" stopIfTrue="1">
      <formula>langue="nl"</formula>
    </cfRule>
  </conditionalFormatting>
  <conditionalFormatting sqref="E20">
    <cfRule type="expression" dxfId="203" priority="3" stopIfTrue="1">
      <formula>langue="nl"</formula>
    </cfRule>
  </conditionalFormatting>
  <conditionalFormatting sqref="A48">
    <cfRule type="expression" dxfId="202" priority="407">
      <formula>$AF$48=""</formula>
    </cfRule>
  </conditionalFormatting>
  <conditionalFormatting sqref="E97">
    <cfRule type="expression" dxfId="201" priority="2" stopIfTrue="1">
      <formula>langue="nl"</formula>
    </cfRule>
  </conditionalFormatting>
  <conditionalFormatting sqref="A132:AO132">
    <cfRule type="expression" dxfId="200" priority="1" stopIfTrue="1">
      <formula>langue="nl"</formula>
    </cfRule>
  </conditionalFormatting>
  <dataValidations disablePrompts="1" count="1">
    <dataValidation type="list" allowBlank="1" showInputMessage="1" showErrorMessage="1" sqref="U60:AE60" xr:uid="{00000000-0002-0000-1C00-000000000000}">
      <formula1>"soumis à la TVA,non soumis à la TVA"</formula1>
    </dataValidation>
  </dataValidations>
  <printOptions horizontalCentered="1"/>
  <pageMargins left="0.39370078740157483" right="0" top="0.19685039370078741" bottom="0.59055118110236227" header="0" footer="0"/>
  <pageSetup paperSize="9" scale="99" fitToHeight="0" orientation="portrait" r:id="rId1"/>
  <headerFooter alignWithMargins="0"/>
  <rowBreaks count="1" manualBreakCount="1">
    <brk id="77" max="40" man="1"/>
  </rowBreaks>
  <ignoredErrors>
    <ignoredError sqref="T43" unlockedFormula="1"/>
  </ignoredError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3">
    <pageSetUpPr fitToPage="1"/>
  </sheetPr>
  <dimension ref="A1:BS106"/>
  <sheetViews>
    <sheetView zoomScaleNormal="100" workbookViewId="0">
      <selection activeCell="AS117" sqref="AS117"/>
    </sheetView>
  </sheetViews>
  <sheetFormatPr baseColWidth="10" defaultColWidth="11.44140625" defaultRowHeight="13.2" x14ac:dyDescent="0.25"/>
  <cols>
    <col min="1" max="3" width="2.88671875" customWidth="1"/>
    <col min="4" max="26" width="2.44140625" customWidth="1"/>
    <col min="27" max="27" width="3.88671875" customWidth="1"/>
    <col min="28" max="31" width="2.5546875" customWidth="1"/>
    <col min="32" max="41" width="2.44140625" customWidth="1"/>
    <col min="42" max="42" width="7.44140625" customWidth="1"/>
    <col min="47" max="47" width="15.44140625" customWidth="1"/>
    <col min="49" max="16384" width="11.44140625" style="836"/>
  </cols>
  <sheetData>
    <row r="1" spans="1:69" s="92" customFormat="1" ht="17.399999999999999" x14ac:dyDescent="0.3">
      <c r="A1" s="1769" t="s">
        <v>186</v>
      </c>
      <c r="B1" s="1769"/>
      <c r="C1" s="1769"/>
      <c r="D1" s="1769"/>
      <c r="E1" s="1769"/>
      <c r="F1" s="1769"/>
      <c r="G1" s="1769"/>
      <c r="H1" s="1769"/>
      <c r="I1" s="1769"/>
      <c r="J1" s="1769"/>
      <c r="K1" s="1769"/>
      <c r="L1" s="1769"/>
      <c r="M1" s="1769"/>
      <c r="N1" s="1769"/>
      <c r="O1" s="1769"/>
      <c r="P1" s="1769"/>
      <c r="Q1" s="1769"/>
      <c r="R1" s="1769"/>
      <c r="S1" s="1769"/>
      <c r="T1" s="1769"/>
      <c r="U1" s="1769"/>
      <c r="V1" s="1769"/>
      <c r="W1" s="1769"/>
      <c r="X1" s="1769"/>
      <c r="Y1" s="1769"/>
      <c r="Z1" s="1769"/>
      <c r="AA1" s="1769"/>
      <c r="AB1" s="1769"/>
      <c r="AC1" s="1769"/>
      <c r="AD1" s="1769"/>
      <c r="AE1" s="1769"/>
      <c r="AF1" s="1769"/>
      <c r="AG1" s="1769"/>
      <c r="AH1" s="1769"/>
      <c r="AI1" s="1769"/>
      <c r="AJ1" s="1769"/>
      <c r="AK1" s="1769"/>
      <c r="AL1" s="1769"/>
      <c r="AM1" s="1769"/>
      <c r="AN1" s="1769"/>
      <c r="AO1" s="1769"/>
      <c r="AP1" s="15"/>
      <c r="AQ1" s="15"/>
      <c r="AR1" s="15"/>
      <c r="AS1" s="15"/>
      <c r="AT1" s="15"/>
      <c r="AU1" s="15"/>
      <c r="AV1" s="15"/>
      <c r="AW1" s="836"/>
      <c r="AX1" s="836"/>
      <c r="AY1" s="836"/>
      <c r="AZ1" s="836"/>
      <c r="BA1" s="836"/>
      <c r="BB1" s="836"/>
      <c r="BC1" s="836"/>
      <c r="BD1" s="836"/>
      <c r="BE1" s="836"/>
      <c r="BF1" s="836"/>
      <c r="BG1" s="836"/>
      <c r="BH1" s="836"/>
      <c r="BI1" s="836"/>
      <c r="BJ1" s="836"/>
      <c r="BK1" s="836"/>
      <c r="BL1" s="836"/>
      <c r="BM1" s="836"/>
      <c r="BN1" s="836"/>
      <c r="BO1" s="836"/>
      <c r="BP1" s="836"/>
      <c r="BQ1" s="836"/>
    </row>
    <row r="2" spans="1:69" s="92" customFormat="1" ht="17.399999999999999" x14ac:dyDescent="0.3">
      <c r="A2" s="1770" t="s">
        <v>221</v>
      </c>
      <c r="B2" s="1770"/>
      <c r="C2" s="1770"/>
      <c r="D2" s="1770"/>
      <c r="E2" s="1770"/>
      <c r="F2" s="1770"/>
      <c r="G2" s="1770"/>
      <c r="H2" s="1770"/>
      <c r="I2" s="1770"/>
      <c r="J2" s="1770"/>
      <c r="K2" s="1770"/>
      <c r="L2" s="1770"/>
      <c r="M2" s="1770"/>
      <c r="N2" s="1770"/>
      <c r="O2" s="1770"/>
      <c r="P2" s="1770"/>
      <c r="Q2" s="1770"/>
      <c r="R2" s="1770"/>
      <c r="S2" s="1770"/>
      <c r="T2" s="1770"/>
      <c r="U2" s="1770"/>
      <c r="V2" s="1770"/>
      <c r="W2" s="1770"/>
      <c r="X2" s="1770"/>
      <c r="Y2" s="1770"/>
      <c r="Z2" s="1770"/>
      <c r="AA2" s="1770"/>
      <c r="AB2" s="1770"/>
      <c r="AC2" s="1770"/>
      <c r="AD2" s="1770"/>
      <c r="AE2" s="1770"/>
      <c r="AF2" s="1770"/>
      <c r="AG2" s="1770"/>
      <c r="AH2" s="1770"/>
      <c r="AI2" s="1770"/>
      <c r="AJ2" s="1770"/>
      <c r="AK2" s="1770"/>
      <c r="AL2" s="1770"/>
      <c r="AM2" s="1770"/>
      <c r="AN2" s="1770"/>
      <c r="AO2" s="1770"/>
      <c r="AP2" s="15"/>
      <c r="AQ2" s="15"/>
      <c r="AR2" s="15"/>
      <c r="AS2" s="15"/>
      <c r="AT2" s="15"/>
      <c r="AU2" s="15"/>
      <c r="AV2" s="15"/>
      <c r="AW2" s="836"/>
      <c r="AX2" s="836"/>
      <c r="AY2" s="836"/>
      <c r="AZ2" s="836"/>
      <c r="BA2" s="836"/>
      <c r="BB2" s="836"/>
      <c r="BC2" s="836"/>
      <c r="BD2" s="836"/>
      <c r="BE2" s="836"/>
      <c r="BF2" s="836"/>
      <c r="BG2" s="836"/>
      <c r="BH2" s="836"/>
      <c r="BI2" s="836"/>
      <c r="BJ2" s="836"/>
      <c r="BK2" s="836"/>
      <c r="BL2" s="836"/>
      <c r="BM2" s="836"/>
      <c r="BN2" s="836"/>
      <c r="BO2" s="836"/>
      <c r="BP2" s="836"/>
      <c r="BQ2" s="836"/>
    </row>
    <row r="3" spans="1:69" x14ac:dyDescent="0.25">
      <c r="A3" t="str">
        <f>données!A5</f>
        <v>version 2021 (1)</v>
      </c>
      <c r="AP3" s="15"/>
      <c r="AQ3" s="15"/>
      <c r="AR3" s="15"/>
      <c r="AS3" s="15"/>
      <c r="AT3" s="15"/>
      <c r="AU3" s="15"/>
      <c r="AV3" s="15"/>
    </row>
    <row r="4" spans="1:69" x14ac:dyDescent="0.25">
      <c r="A4" s="1620" t="s">
        <v>100</v>
      </c>
      <c r="B4" s="1620"/>
      <c r="C4" s="1620"/>
      <c r="D4" s="1620"/>
      <c r="E4" s="1620"/>
      <c r="F4" s="1620"/>
      <c r="G4" s="1780"/>
      <c r="H4" s="1519" t="s">
        <v>97</v>
      </c>
      <c r="I4" s="1520"/>
      <c r="J4" s="1520"/>
      <c r="K4" s="269"/>
      <c r="L4" s="1647" t="s">
        <v>488</v>
      </c>
      <c r="M4" s="1647"/>
      <c r="N4" s="1647"/>
      <c r="O4" s="1647"/>
      <c r="P4" s="1647"/>
      <c r="Q4" s="269"/>
      <c r="R4" s="1647" t="s">
        <v>484</v>
      </c>
      <c r="S4" s="1647"/>
      <c r="T4" s="1647"/>
      <c r="U4" s="1647"/>
      <c r="V4" s="1647"/>
      <c r="W4" s="1647" t="s">
        <v>489</v>
      </c>
      <c r="X4" s="1647"/>
      <c r="Y4" s="1647"/>
      <c r="Z4" s="1647"/>
      <c r="AA4" s="1647"/>
      <c r="AB4" s="1133" t="s">
        <v>42</v>
      </c>
      <c r="AC4" s="119"/>
      <c r="AD4" s="119"/>
      <c r="AE4" s="119"/>
      <c r="AF4" s="119"/>
      <c r="AG4" s="1134"/>
      <c r="AH4" s="1621" t="s">
        <v>101</v>
      </c>
      <c r="AI4" s="1622"/>
      <c r="AJ4" s="1622"/>
      <c r="AK4" s="1622"/>
      <c r="AL4" s="1622"/>
      <c r="AM4" s="1622"/>
      <c r="AN4" s="1622"/>
      <c r="AO4" s="1622"/>
    </row>
    <row r="5" spans="1:69" ht="12.75" customHeight="1" x14ac:dyDescent="0.25">
      <c r="A5" s="1123" t="s">
        <v>137</v>
      </c>
      <c r="B5" s="1123"/>
      <c r="C5" s="1123"/>
      <c r="D5" s="1744">
        <f>données!D7</f>
        <v>0</v>
      </c>
      <c r="E5" s="1744"/>
      <c r="F5" s="1744"/>
      <c r="G5" s="1779"/>
      <c r="H5" s="269" t="s">
        <v>141</v>
      </c>
      <c r="I5" s="1701">
        <f>données!$J$7</f>
        <v>0</v>
      </c>
      <c r="J5" s="1701"/>
      <c r="K5" s="1701"/>
      <c r="L5" s="1701"/>
      <c r="M5" s="1701"/>
      <c r="N5" s="1701"/>
      <c r="O5" s="1701"/>
      <c r="P5" s="1701"/>
      <c r="Q5" s="1701"/>
      <c r="R5" s="1701"/>
      <c r="S5" s="1701"/>
      <c r="T5" s="1701"/>
      <c r="U5" s="1701"/>
      <c r="V5" s="1701"/>
      <c r="W5" s="1701"/>
      <c r="X5" s="1701"/>
      <c r="Y5" s="1701"/>
      <c r="Z5" s="1701"/>
      <c r="AA5" s="1701"/>
      <c r="AB5" s="1701"/>
      <c r="AC5" s="1701"/>
      <c r="AD5" s="1701"/>
      <c r="AE5" s="1701"/>
      <c r="AF5" s="1701"/>
      <c r="AG5" s="1702"/>
      <c r="AH5" s="1743">
        <f>données!$AI$7</f>
        <v>0</v>
      </c>
      <c r="AI5" s="1744"/>
      <c r="AJ5" s="1744"/>
      <c r="AK5" s="1744"/>
      <c r="AL5" s="1744"/>
      <c r="AM5" s="1744"/>
      <c r="AN5" s="1744"/>
      <c r="AO5" s="1744"/>
    </row>
    <row r="6" spans="1:69" x14ac:dyDescent="0.25">
      <c r="A6" s="1724">
        <f>données!A8</f>
        <v>0</v>
      </c>
      <c r="B6" s="1724"/>
      <c r="C6" s="1724"/>
      <c r="D6" s="1724"/>
      <c r="E6" s="1724"/>
      <c r="F6" s="1724"/>
      <c r="G6" s="1725"/>
      <c r="H6" s="269" t="s">
        <v>138</v>
      </c>
      <c r="I6" s="1703"/>
      <c r="J6" s="1703"/>
      <c r="K6" s="1703"/>
      <c r="L6" s="1703"/>
      <c r="M6" s="1703"/>
      <c r="N6" s="1703"/>
      <c r="O6" s="1703"/>
      <c r="P6" s="1703"/>
      <c r="Q6" s="1703"/>
      <c r="R6" s="1703"/>
      <c r="S6" s="1703"/>
      <c r="T6" s="1703"/>
      <c r="U6" s="1703"/>
      <c r="V6" s="1703"/>
      <c r="W6" s="1703"/>
      <c r="X6" s="1703"/>
      <c r="Y6" s="1703"/>
      <c r="Z6" s="1703"/>
      <c r="AA6" s="1703"/>
      <c r="AB6" s="1703"/>
      <c r="AC6" s="1703"/>
      <c r="AD6" s="1703"/>
      <c r="AE6" s="1703"/>
      <c r="AF6" s="1703"/>
      <c r="AG6" s="1704"/>
      <c r="AH6" s="1755">
        <f>données!$AI$8</f>
        <v>0</v>
      </c>
      <c r="AI6" s="1756"/>
      <c r="AJ6" s="1756"/>
      <c r="AK6" s="1756"/>
      <c r="AL6" s="1756"/>
      <c r="AM6" s="1756"/>
      <c r="AN6" s="1756"/>
      <c r="AO6" s="1756"/>
    </row>
    <row r="7" spans="1:69" ht="12.15" customHeight="1" x14ac:dyDescent="0.25">
      <c r="A7" s="1724">
        <f>données!A9</f>
        <v>0</v>
      </c>
      <c r="B7" s="1724"/>
      <c r="C7" s="1724"/>
      <c r="D7" s="1724"/>
      <c r="E7" s="1724"/>
      <c r="F7" s="1724"/>
      <c r="G7" s="1725"/>
      <c r="H7" s="269" t="s">
        <v>140</v>
      </c>
      <c r="I7" s="269"/>
      <c r="J7" s="269"/>
      <c r="K7" s="269"/>
      <c r="L7" s="269"/>
      <c r="M7" s="1695">
        <f>données!$M$9</f>
        <v>0</v>
      </c>
      <c r="N7" s="1695"/>
      <c r="O7" s="1695"/>
      <c r="P7" s="1695"/>
      <c r="Q7" s="1695"/>
      <c r="R7" s="1695"/>
      <c r="S7" s="1695"/>
      <c r="T7" s="1695"/>
      <c r="U7" s="1695"/>
      <c r="V7" s="1695"/>
      <c r="W7" s="1695"/>
      <c r="X7" s="1695"/>
      <c r="Y7" s="1695"/>
      <c r="Z7" s="1695"/>
      <c r="AA7" s="1695"/>
      <c r="AB7" s="1695"/>
      <c r="AC7" s="1695"/>
      <c r="AD7" s="1695"/>
      <c r="AE7" s="1695"/>
      <c r="AF7" s="1695"/>
      <c r="AG7" s="1696"/>
      <c r="AH7" s="1755">
        <f>données!$AI$9</f>
        <v>0</v>
      </c>
      <c r="AI7" s="1756"/>
      <c r="AJ7" s="1756"/>
      <c r="AK7" s="1756"/>
      <c r="AL7" s="1756"/>
      <c r="AM7" s="1756"/>
      <c r="AN7" s="1756"/>
      <c r="AO7" s="1756"/>
    </row>
    <row r="8" spans="1:69" x14ac:dyDescent="0.25">
      <c r="A8" s="1123" t="s">
        <v>138</v>
      </c>
      <c r="B8" s="1726">
        <f>données!B10</f>
        <v>0</v>
      </c>
      <c r="C8" s="1726"/>
      <c r="D8" s="1726"/>
      <c r="E8" s="1726"/>
      <c r="F8" s="1726"/>
      <c r="G8" s="1727"/>
      <c r="H8" s="269" t="s">
        <v>139</v>
      </c>
      <c r="I8" s="269"/>
      <c r="J8" s="269"/>
      <c r="K8" s="269"/>
      <c r="L8" s="119"/>
      <c r="M8" s="1728">
        <f>données!$M$10</f>
        <v>0</v>
      </c>
      <c r="N8" s="1728"/>
      <c r="O8" s="1728"/>
      <c r="P8" s="1728"/>
      <c r="Q8" s="1728"/>
      <c r="R8" s="1728"/>
      <c r="S8" s="1728"/>
      <c r="T8" s="1728"/>
      <c r="U8" s="1728"/>
      <c r="V8" s="1728"/>
      <c r="W8" s="1728"/>
      <c r="X8" s="1728"/>
      <c r="Y8" s="1728"/>
      <c r="Z8" s="1728"/>
      <c r="AA8" s="1728"/>
      <c r="AB8" s="1728"/>
      <c r="AC8" s="1728"/>
      <c r="AD8" s="1728"/>
      <c r="AE8" s="1728"/>
      <c r="AF8" s="1728"/>
      <c r="AG8" s="1729"/>
      <c r="AH8" s="1755" t="str">
        <f>IF(données!$AI$10=0,"",données!$AI$10)</f>
        <v/>
      </c>
      <c r="AI8" s="1756"/>
      <c r="AJ8" s="1756"/>
      <c r="AK8" s="1756"/>
      <c r="AL8" s="1756"/>
      <c r="AM8" s="1756"/>
      <c r="AN8" s="1756"/>
      <c r="AO8" s="1756"/>
    </row>
    <row r="9" spans="1:69" x14ac:dyDescent="0.25">
      <c r="A9" s="6"/>
      <c r="B9" s="6"/>
      <c r="C9" s="6"/>
      <c r="D9" s="6"/>
      <c r="E9" s="6"/>
      <c r="F9" s="6"/>
      <c r="G9" s="5"/>
      <c r="H9" s="18"/>
      <c r="I9" s="6"/>
      <c r="J9" s="6"/>
      <c r="K9" s="6"/>
      <c r="L9" s="6"/>
      <c r="M9" s="344"/>
      <c r="N9" s="6"/>
      <c r="O9" s="6"/>
      <c r="P9" s="6"/>
      <c r="Q9" s="6"/>
      <c r="R9" s="6"/>
      <c r="S9" s="6"/>
      <c r="T9" s="6"/>
      <c r="U9" s="6"/>
      <c r="V9" s="6"/>
      <c r="W9" s="6"/>
      <c r="X9" s="6"/>
      <c r="Y9" s="6"/>
      <c r="Z9" s="6"/>
      <c r="AA9" s="6"/>
      <c r="AB9" s="6"/>
      <c r="AC9" s="6"/>
      <c r="AD9" s="6"/>
      <c r="AE9" s="6"/>
      <c r="AF9" s="6"/>
      <c r="AG9" s="6"/>
      <c r="AH9" s="176"/>
      <c r="AI9" s="6"/>
      <c r="AJ9" s="6"/>
      <c r="AK9" s="6"/>
      <c r="AL9" s="6"/>
      <c r="AM9" s="6"/>
      <c r="AN9" s="6"/>
      <c r="AO9" s="6"/>
      <c r="AP9" s="19"/>
      <c r="AQ9" s="19"/>
      <c r="AR9" s="19"/>
      <c r="AS9" s="19"/>
      <c r="AT9" s="19"/>
      <c r="AU9" s="19"/>
      <c r="AV9" s="19"/>
      <c r="AW9" s="689"/>
      <c r="AX9" s="689"/>
      <c r="AY9" s="689"/>
      <c r="AZ9" s="689"/>
      <c r="BA9" s="689"/>
      <c r="BB9" s="689"/>
      <c r="BC9" s="689"/>
      <c r="BD9" s="689"/>
      <c r="BE9" s="689"/>
      <c r="BF9" s="689"/>
      <c r="BG9" s="689"/>
      <c r="BH9" s="689"/>
      <c r="BI9" s="689"/>
      <c r="BJ9" s="689"/>
      <c r="BK9" s="689"/>
      <c r="BL9" s="689"/>
      <c r="BM9" s="689"/>
      <c r="BN9" s="689"/>
      <c r="BO9" s="689"/>
      <c r="BP9" s="689"/>
      <c r="BQ9" s="689"/>
    </row>
    <row r="10" spans="1:69" ht="20.25" customHeight="1" x14ac:dyDescent="0.4">
      <c r="A10" s="1771" t="str">
        <f>'dv1'!A10:E10</f>
        <v>Ed. 2017</v>
      </c>
      <c r="B10" s="1771"/>
      <c r="C10" s="1771"/>
      <c r="D10" s="1771"/>
      <c r="E10" s="1771"/>
      <c r="F10" s="1771"/>
      <c r="G10" s="1636"/>
      <c r="H10" s="1772" t="s">
        <v>124</v>
      </c>
      <c r="I10" s="1773"/>
      <c r="J10" s="1773"/>
      <c r="K10" s="1773"/>
      <c r="L10" s="1773"/>
      <c r="M10" s="369" t="s">
        <v>280</v>
      </c>
      <c r="N10" s="368"/>
      <c r="O10" s="368"/>
      <c r="P10" s="368"/>
      <c r="Q10" s="368"/>
      <c r="R10" s="368"/>
      <c r="S10" s="368"/>
      <c r="T10" s="350"/>
      <c r="U10" s="347" t="s">
        <v>125</v>
      </c>
      <c r="V10" s="1757">
        <v>1</v>
      </c>
      <c r="W10" s="1757"/>
      <c r="X10" s="1757"/>
      <c r="Y10" s="1757"/>
      <c r="Z10" s="1068" t="s">
        <v>126</v>
      </c>
      <c r="AA10" s="1069"/>
      <c r="AB10" s="1069"/>
      <c r="AC10" s="1069"/>
      <c r="AD10" s="1069"/>
      <c r="AE10" s="1069"/>
      <c r="AF10" s="1069"/>
      <c r="AG10" s="1757"/>
      <c r="AH10" s="1757"/>
      <c r="AI10" s="1758"/>
      <c r="AJ10" s="101" t="s">
        <v>292</v>
      </c>
      <c r="AK10" s="98"/>
      <c r="AL10" s="98"/>
      <c r="AM10" s="98"/>
      <c r="AN10" s="98"/>
      <c r="AO10" s="98"/>
      <c r="AP10" s="19"/>
      <c r="AQ10" s="19"/>
      <c r="AR10" s="19"/>
      <c r="AS10" s="19"/>
      <c r="AT10" s="19"/>
      <c r="AU10" s="19"/>
      <c r="AV10" s="19"/>
      <c r="AW10" s="689"/>
      <c r="AX10" s="689"/>
      <c r="AY10" s="689"/>
      <c r="AZ10" s="689"/>
      <c r="BA10" s="689"/>
      <c r="BB10" s="689"/>
      <c r="BC10" s="689"/>
      <c r="BD10" s="689"/>
      <c r="BE10" s="689"/>
      <c r="BF10" s="689"/>
      <c r="BG10" s="689"/>
      <c r="BH10" s="689"/>
      <c r="BI10" s="689"/>
      <c r="BJ10" s="689"/>
      <c r="BK10" s="689"/>
      <c r="BL10" s="689"/>
      <c r="BM10" s="689"/>
      <c r="BN10" s="689"/>
      <c r="BO10" s="689"/>
      <c r="BP10" s="689"/>
      <c r="BQ10" s="689"/>
    </row>
    <row r="11" spans="1:69" ht="12.75" customHeight="1" x14ac:dyDescent="0.25">
      <c r="A11" s="1648" t="str">
        <f>'dv1'!A11:F11</f>
        <v>(SLRB/MT 2017)</v>
      </c>
      <c r="B11" s="1648"/>
      <c r="C11" s="1648"/>
      <c r="D11" s="1648"/>
      <c r="E11" s="1648"/>
      <c r="F11" s="1648"/>
      <c r="G11" s="1649"/>
      <c r="H11" s="61"/>
      <c r="I11" s="8"/>
      <c r="J11" s="8"/>
      <c r="K11" s="8"/>
      <c r="L11" s="8"/>
      <c r="M11" s="352"/>
      <c r="N11" s="367"/>
      <c r="O11" s="367"/>
      <c r="P11" s="367"/>
      <c r="Q11" s="367"/>
      <c r="R11" s="367"/>
      <c r="S11" s="367"/>
      <c r="T11" s="367"/>
      <c r="U11" s="367"/>
      <c r="V11" s="367"/>
      <c r="W11" s="367"/>
      <c r="X11" s="367"/>
      <c r="Y11" s="367"/>
      <c r="Z11" s="1070" t="s">
        <v>127</v>
      </c>
      <c r="AA11" s="1071"/>
      <c r="AB11" s="1071"/>
      <c r="AC11" s="1071"/>
      <c r="AD11" s="1071"/>
      <c r="AE11" s="1071"/>
      <c r="AF11" s="1071"/>
      <c r="AG11" s="1071"/>
      <c r="AH11" s="1071"/>
      <c r="AI11" s="1145"/>
      <c r="AJ11" s="6"/>
      <c r="AK11" s="6"/>
      <c r="AL11" s="6"/>
      <c r="AM11" s="6"/>
      <c r="AN11" s="6"/>
      <c r="AO11" s="6"/>
      <c r="AP11" s="19"/>
      <c r="AQ11" s="19"/>
      <c r="AR11" s="19"/>
      <c r="AS11" s="19"/>
      <c r="AT11" s="19"/>
      <c r="AU11" s="19"/>
      <c r="AV11" s="19"/>
      <c r="AW11" s="689"/>
      <c r="AX11" s="689"/>
      <c r="AY11" s="689"/>
      <c r="AZ11" s="689"/>
      <c r="BA11" s="689"/>
      <c r="BB11" s="689"/>
      <c r="BC11" s="689"/>
      <c r="BD11" s="689"/>
      <c r="BE11" s="689"/>
      <c r="BF11" s="689"/>
      <c r="BG11" s="689"/>
      <c r="BH11" s="689"/>
      <c r="BI11" s="689"/>
      <c r="BJ11" s="689"/>
      <c r="BK11" s="689"/>
      <c r="BL11" s="689"/>
      <c r="BM11" s="689"/>
      <c r="BN11" s="689"/>
      <c r="BO11" s="689"/>
      <c r="BP11" s="689"/>
      <c r="BQ11" s="689"/>
    </row>
    <row r="12" spans="1:69" ht="12.75" customHeight="1" x14ac:dyDescent="0.25">
      <c r="AP12" s="19"/>
      <c r="AQ12" s="19"/>
      <c r="AR12" s="19"/>
      <c r="AS12" s="19"/>
      <c r="AT12" s="19"/>
      <c r="AU12" s="19"/>
      <c r="AV12" s="19"/>
      <c r="AW12" s="689"/>
      <c r="AX12" s="689"/>
      <c r="AY12" s="689"/>
      <c r="AZ12" s="689"/>
      <c r="BA12" s="689"/>
      <c r="BB12" s="689"/>
      <c r="BC12" s="689"/>
      <c r="BD12" s="689"/>
      <c r="BE12" s="689"/>
      <c r="BF12" s="689"/>
      <c r="BG12" s="689"/>
      <c r="BH12" s="689"/>
      <c r="BI12" s="689"/>
      <c r="BJ12" s="689"/>
      <c r="BK12" s="689"/>
      <c r="BL12" s="689"/>
      <c r="BM12" s="689"/>
      <c r="BN12" s="689"/>
      <c r="BO12" s="689"/>
      <c r="BP12" s="689"/>
      <c r="BQ12" s="689"/>
    </row>
    <row r="13" spans="1:69" ht="15.6" x14ac:dyDescent="0.3">
      <c r="A13" s="1781" t="s">
        <v>281</v>
      </c>
      <c r="B13" s="1781"/>
      <c r="C13" s="1781"/>
      <c r="D13" s="1781"/>
      <c r="E13" s="1781"/>
      <c r="F13" s="1781"/>
      <c r="G13" s="1781"/>
      <c r="H13" s="1781"/>
      <c r="I13" s="1781"/>
      <c r="J13" s="1781"/>
      <c r="K13" s="1781"/>
      <c r="L13" s="1781"/>
      <c r="M13" s="1781"/>
      <c r="N13" s="1781"/>
      <c r="O13" s="1781"/>
      <c r="P13" s="1781"/>
      <c r="Q13" s="1781"/>
      <c r="R13" s="1781"/>
      <c r="S13" s="1781"/>
      <c r="T13" s="1781"/>
      <c r="U13" s="1781"/>
      <c r="V13" s="1781"/>
      <c r="W13" s="1781"/>
      <c r="X13" s="1781"/>
      <c r="Y13" s="1781"/>
      <c r="Z13" s="1781"/>
      <c r="AA13" s="1781"/>
      <c r="AB13" s="1781"/>
      <c r="AC13" s="1781"/>
      <c r="AD13" s="1781"/>
      <c r="AE13" s="1781"/>
      <c r="AF13" s="1781"/>
      <c r="AG13" s="1781"/>
      <c r="AH13" s="1781"/>
      <c r="AI13" s="1781"/>
      <c r="AJ13" s="1781"/>
      <c r="AK13" s="1781"/>
      <c r="AL13" s="1781"/>
      <c r="AM13" s="1781"/>
      <c r="AN13" s="1781"/>
      <c r="AO13" s="1781"/>
    </row>
    <row r="14" spans="1:69" x14ac:dyDescent="0.25">
      <c r="A14" s="30"/>
    </row>
    <row r="15" spans="1:69" x14ac:dyDescent="0.25">
      <c r="A15" s="28" t="s">
        <v>128</v>
      </c>
      <c r="O15" s="1733"/>
      <c r="P15" s="1733"/>
      <c r="Q15" s="1733"/>
      <c r="R15" s="1733"/>
      <c r="S15" s="1733"/>
      <c r="T15" s="1733"/>
      <c r="U15" s="1733"/>
      <c r="V15" s="1733"/>
      <c r="W15" s="1733"/>
      <c r="X15" s="1733"/>
      <c r="Y15" s="1733"/>
      <c r="Z15" s="1733"/>
      <c r="AA15" s="1733"/>
      <c r="AB15" s="1733"/>
      <c r="AC15" s="1733"/>
      <c r="AD15" s="1733"/>
      <c r="AE15" s="1733"/>
      <c r="AF15" s="1733"/>
      <c r="AG15" s="1733"/>
      <c r="AH15" s="1733"/>
      <c r="AI15" s="1733"/>
      <c r="AJ15" s="1733"/>
      <c r="AK15" s="1733"/>
      <c r="AL15" s="1733"/>
      <c r="AM15" s="1733"/>
      <c r="AN15" s="1733"/>
      <c r="AO15" s="1733"/>
      <c r="AP15" s="412"/>
    </row>
    <row r="16" spans="1:69" x14ac:dyDescent="0.25">
      <c r="A16" s="11" t="s">
        <v>50</v>
      </c>
      <c r="J16" s="845"/>
      <c r="K16" s="1734"/>
      <c r="L16" s="1734"/>
      <c r="M16" s="1734"/>
      <c r="N16" s="1734"/>
      <c r="O16" s="1734"/>
      <c r="P16" s="1734"/>
      <c r="Q16" s="1734"/>
      <c r="R16" s="1734"/>
      <c r="S16" s="1734"/>
      <c r="T16" s="1734"/>
      <c r="U16" s="1734"/>
      <c r="V16" s="1734"/>
      <c r="W16" s="1734"/>
      <c r="X16" s="1734"/>
      <c r="Y16" s="1734"/>
      <c r="Z16" s="731" t="s">
        <v>130</v>
      </c>
      <c r="AA16" s="726"/>
      <c r="AB16" s="726"/>
      <c r="AC16" s="726"/>
      <c r="AD16" s="726"/>
      <c r="AE16" s="726"/>
      <c r="AF16" s="726"/>
      <c r="AG16" s="726"/>
      <c r="AH16" s="726"/>
      <c r="AI16" s="726"/>
      <c r="AJ16" s="726"/>
      <c r="AK16" s="725"/>
      <c r="AL16" s="1751"/>
      <c r="AM16" s="1751"/>
      <c r="AN16" s="1751"/>
      <c r="AO16" s="733" t="s">
        <v>53</v>
      </c>
    </row>
    <row r="17" spans="1:48" x14ac:dyDescent="0.25">
      <c r="A17" s="22" t="s">
        <v>129</v>
      </c>
      <c r="G17" s="1782"/>
      <c r="H17" s="1782"/>
      <c r="I17" s="1782"/>
      <c r="J17" s="1782"/>
      <c r="K17" s="1782"/>
      <c r="L17" s="1782"/>
      <c r="M17" s="1782"/>
      <c r="N17" s="1782"/>
      <c r="O17" s="1782"/>
      <c r="P17" s="1782"/>
      <c r="Q17" s="11" t="s">
        <v>131</v>
      </c>
      <c r="U17" s="315"/>
      <c r="V17" s="1734"/>
      <c r="W17" s="1734"/>
      <c r="X17" s="1734"/>
      <c r="Y17" s="1734"/>
      <c r="Z17" s="1734"/>
      <c r="AA17" s="1734"/>
      <c r="AB17" s="1734"/>
      <c r="AC17" s="1734"/>
      <c r="AD17" s="1734"/>
      <c r="AE17" s="1734"/>
      <c r="AF17" s="1734"/>
      <c r="AG17" s="1734"/>
      <c r="AH17" s="1734"/>
      <c r="AI17" s="1734"/>
      <c r="AJ17" s="1734"/>
      <c r="AK17" s="1734"/>
      <c r="AL17" s="1734"/>
      <c r="AM17" s="1734"/>
      <c r="AN17" s="1734"/>
      <c r="AO17" s="1734"/>
    </row>
    <row r="18" spans="1:48" ht="13.8" thickBot="1" x14ac:dyDescent="0.3">
      <c r="A18" s="31"/>
      <c r="B18" s="31"/>
      <c r="C18" s="31"/>
      <c r="D18" s="31"/>
      <c r="E18" s="31"/>
      <c r="F18" s="31"/>
      <c r="G18" s="31"/>
      <c r="H18" s="31"/>
      <c r="I18" s="31"/>
      <c r="J18" s="31"/>
      <c r="K18" s="31"/>
      <c r="L18" s="31"/>
      <c r="M18" s="31"/>
      <c r="N18" s="31"/>
      <c r="O18" s="31"/>
      <c r="P18" s="31"/>
      <c r="Q18" s="31"/>
      <c r="R18" s="31"/>
      <c r="S18" s="31"/>
      <c r="T18" s="31"/>
      <c r="U18" s="31"/>
      <c r="V18" s="31"/>
      <c r="W18" s="31"/>
      <c r="X18" s="31"/>
      <c r="Y18" s="31"/>
      <c r="Z18" s="31"/>
      <c r="AA18" s="31"/>
      <c r="AB18" s="15"/>
      <c r="AC18" s="15"/>
      <c r="AD18" s="15"/>
      <c r="AE18" s="15"/>
      <c r="AF18" s="31"/>
      <c r="AG18" s="31"/>
      <c r="AH18" s="31"/>
      <c r="AI18" s="31"/>
      <c r="AJ18" s="31"/>
      <c r="AK18" s="31"/>
      <c r="AL18" s="31"/>
      <c r="AM18" s="31"/>
      <c r="AN18" s="31"/>
      <c r="AO18" s="31"/>
    </row>
    <row r="19" spans="1:48" ht="10.5" customHeight="1" x14ac:dyDescent="0.25">
      <c r="A19" s="1746" t="s">
        <v>89</v>
      </c>
      <c r="B19" s="1746"/>
      <c r="C19" s="1747"/>
      <c r="D19" s="1737" t="s">
        <v>282</v>
      </c>
      <c r="E19" s="1738"/>
      <c r="F19" s="1738"/>
      <c r="G19" s="1738"/>
      <c r="H19" s="1738"/>
      <c r="I19" s="1738"/>
      <c r="J19" s="1738"/>
      <c r="K19" s="1738"/>
      <c r="L19" s="1738"/>
      <c r="M19" s="1738"/>
      <c r="N19" s="1738"/>
      <c r="O19" s="1738"/>
      <c r="P19" s="1738"/>
      <c r="Q19" s="1738"/>
      <c r="R19" s="1739"/>
      <c r="S19" s="1745" t="s">
        <v>87</v>
      </c>
      <c r="T19" s="1746"/>
      <c r="U19" s="1746"/>
      <c r="V19" s="1746"/>
      <c r="W19" s="1746"/>
      <c r="X19" s="1746"/>
      <c r="Y19" s="1746"/>
      <c r="Z19" s="1747"/>
      <c r="AA19" s="1776" t="s">
        <v>75</v>
      </c>
      <c r="AB19" s="1737" t="s">
        <v>74</v>
      </c>
      <c r="AC19" s="1738"/>
      <c r="AD19" s="1738"/>
      <c r="AE19" s="1739"/>
      <c r="AF19" s="1737" t="s">
        <v>285</v>
      </c>
      <c r="AG19" s="1738"/>
      <c r="AH19" s="1738"/>
      <c r="AI19" s="1738"/>
      <c r="AJ19" s="1738"/>
      <c r="AK19" s="1738"/>
      <c r="AL19" s="1738"/>
      <c r="AM19" s="1738"/>
      <c r="AN19" s="1738"/>
      <c r="AO19" s="1738"/>
    </row>
    <row r="20" spans="1:48" ht="18.75" customHeight="1" x14ac:dyDescent="0.25">
      <c r="A20" s="1774"/>
      <c r="B20" s="1774"/>
      <c r="C20" s="1775"/>
      <c r="D20" s="1589"/>
      <c r="E20" s="1590"/>
      <c r="F20" s="1590"/>
      <c r="G20" s="1590"/>
      <c r="H20" s="1590"/>
      <c r="I20" s="1590"/>
      <c r="J20" s="1590"/>
      <c r="K20" s="1590"/>
      <c r="L20" s="1590"/>
      <c r="M20" s="1590"/>
      <c r="N20" s="1590"/>
      <c r="O20" s="1590"/>
      <c r="P20" s="1590"/>
      <c r="Q20" s="1590"/>
      <c r="R20" s="1591"/>
      <c r="S20" s="1748"/>
      <c r="T20" s="1749"/>
      <c r="U20" s="1749"/>
      <c r="V20" s="1749"/>
      <c r="W20" s="1749"/>
      <c r="X20" s="1749"/>
      <c r="Y20" s="1749"/>
      <c r="Z20" s="1750"/>
      <c r="AA20" s="1777"/>
      <c r="AB20" s="1589"/>
      <c r="AC20" s="1590"/>
      <c r="AD20" s="1590"/>
      <c r="AE20" s="1591"/>
      <c r="AF20" s="1592"/>
      <c r="AG20" s="1593"/>
      <c r="AH20" s="1593"/>
      <c r="AI20" s="1593"/>
      <c r="AJ20" s="1593"/>
      <c r="AK20" s="1593"/>
      <c r="AL20" s="1593"/>
      <c r="AM20" s="1593"/>
      <c r="AN20" s="1593"/>
      <c r="AO20" s="1593"/>
    </row>
    <row r="21" spans="1:48" ht="36" customHeight="1" x14ac:dyDescent="0.25">
      <c r="A21" s="1749"/>
      <c r="B21" s="1749"/>
      <c r="C21" s="1750"/>
      <c r="D21" s="1592"/>
      <c r="E21" s="1593"/>
      <c r="F21" s="1593"/>
      <c r="G21" s="1593"/>
      <c r="H21" s="1593"/>
      <c r="I21" s="1593"/>
      <c r="J21" s="1593"/>
      <c r="K21" s="1593"/>
      <c r="L21" s="1593"/>
      <c r="M21" s="1593"/>
      <c r="N21" s="1593"/>
      <c r="O21" s="1593"/>
      <c r="P21" s="1593"/>
      <c r="Q21" s="1593"/>
      <c r="R21" s="1594"/>
      <c r="S21" s="1593" t="s">
        <v>283</v>
      </c>
      <c r="T21" s="1593"/>
      <c r="U21" s="1593"/>
      <c r="V21" s="1594"/>
      <c r="W21" s="1592" t="s">
        <v>284</v>
      </c>
      <c r="X21" s="1593"/>
      <c r="Y21" s="1593"/>
      <c r="Z21" s="1594"/>
      <c r="AA21" s="1778"/>
      <c r="AB21" s="1592"/>
      <c r="AC21" s="1593"/>
      <c r="AD21" s="1593"/>
      <c r="AE21" s="1594"/>
      <c r="AF21" s="1593" t="s">
        <v>534</v>
      </c>
      <c r="AG21" s="1593"/>
      <c r="AH21" s="1593"/>
      <c r="AI21" s="1593"/>
      <c r="AJ21" s="1594"/>
      <c r="AK21" s="1592" t="s">
        <v>535</v>
      </c>
      <c r="AL21" s="1593"/>
      <c r="AM21" s="1593"/>
      <c r="AN21" s="1593"/>
      <c r="AO21" s="1593"/>
    </row>
    <row r="22" spans="1:48" x14ac:dyDescent="0.25">
      <c r="A22" s="1810"/>
      <c r="B22" s="1810"/>
      <c r="C22" s="1811"/>
      <c r="D22" s="1752" t="str">
        <f t="shared" ref="D22:D37" si="0">IFERROR(INDEX(MRDésignationPoste,MATCH(A22,MRNumPoste,0)),"")</f>
        <v/>
      </c>
      <c r="E22" s="1753"/>
      <c r="F22" s="1753"/>
      <c r="G22" s="1753"/>
      <c r="H22" s="1753"/>
      <c r="I22" s="1753"/>
      <c r="J22" s="1753"/>
      <c r="K22" s="1753"/>
      <c r="L22" s="1753"/>
      <c r="M22" s="1753"/>
      <c r="N22" s="1753"/>
      <c r="O22" s="1753"/>
      <c r="P22" s="1753"/>
      <c r="Q22" s="1753"/>
      <c r="R22" s="1754"/>
      <c r="S22" s="1783"/>
      <c r="T22" s="1784"/>
      <c r="U22" s="1784"/>
      <c r="V22" s="1785"/>
      <c r="W22" s="1730" t="str">
        <f t="shared" ref="W22" si="1">IFERROR(INDEX(MRQuantités,MATCH(A22,MRNumPoste,0)),"")</f>
        <v/>
      </c>
      <c r="X22" s="1731"/>
      <c r="Y22" s="1731"/>
      <c r="Z22" s="1732"/>
      <c r="AA22" s="1011" t="str">
        <f t="shared" ref="AA22:AA37" si="2">IFERROR(INDEX(MRUnités,MATCH(A22,MRNumPoste,0)),"")</f>
        <v/>
      </c>
      <c r="AB22" s="1730" t="str">
        <f t="shared" ref="AB22" si="3">IFERROR(INDEX(MRPU,MATCH(A22,MRNumPoste,0)),"")</f>
        <v/>
      </c>
      <c r="AC22" s="1731"/>
      <c r="AD22" s="1731"/>
      <c r="AE22" s="1732"/>
      <c r="AF22" s="1741" t="str">
        <f t="shared" ref="AF22:AF36" si="4">IFERROR(ROUND(S22*AB22,2),"")</f>
        <v/>
      </c>
      <c r="AG22" s="1742"/>
      <c r="AH22" s="1742"/>
      <c r="AI22" s="1742"/>
      <c r="AJ22" s="1759"/>
      <c r="AK22" s="1741" t="str">
        <f t="shared" ref="AK22:AK36" si="5">IFERROR(-ROUND(W22*AB22,2),"")</f>
        <v/>
      </c>
      <c r="AL22" s="1742"/>
      <c r="AM22" s="1742"/>
      <c r="AN22" s="1742"/>
      <c r="AO22" s="1742"/>
    </row>
    <row r="23" spans="1:48" x14ac:dyDescent="0.25">
      <c r="A23" s="1763"/>
      <c r="B23" s="1763"/>
      <c r="C23" s="1764"/>
      <c r="D23" s="1786" t="str">
        <f t="shared" si="0"/>
        <v/>
      </c>
      <c r="E23" s="1787"/>
      <c r="F23" s="1787"/>
      <c r="G23" s="1787"/>
      <c r="H23" s="1787"/>
      <c r="I23" s="1787"/>
      <c r="J23" s="1787"/>
      <c r="K23" s="1787"/>
      <c r="L23" s="1787"/>
      <c r="M23" s="1787"/>
      <c r="N23" s="1787"/>
      <c r="O23" s="1787"/>
      <c r="P23" s="1787"/>
      <c r="Q23" s="1787"/>
      <c r="R23" s="1788"/>
      <c r="S23" s="1730"/>
      <c r="T23" s="1731"/>
      <c r="U23" s="1731"/>
      <c r="V23" s="1732"/>
      <c r="W23" s="1730" t="str">
        <f t="shared" ref="W23:W37" si="6">IFERROR(INDEX(MRQuantités,MATCH(A23,MRNumPoste,0)),"")</f>
        <v/>
      </c>
      <c r="X23" s="1731"/>
      <c r="Y23" s="1731"/>
      <c r="Z23" s="1732"/>
      <c r="AA23" s="1012" t="str">
        <f t="shared" si="2"/>
        <v/>
      </c>
      <c r="AB23" s="1730" t="str">
        <f t="shared" ref="AB23:AB37" si="7">IFERROR(INDEX(MRPU,MATCH(A23,MRNumPoste,0)),"")</f>
        <v/>
      </c>
      <c r="AC23" s="1731"/>
      <c r="AD23" s="1731"/>
      <c r="AE23" s="1732"/>
      <c r="AF23" s="1735" t="str">
        <f t="shared" si="4"/>
        <v/>
      </c>
      <c r="AG23" s="1736"/>
      <c r="AH23" s="1736"/>
      <c r="AI23" s="1736"/>
      <c r="AJ23" s="1740"/>
      <c r="AK23" s="1735" t="str">
        <f t="shared" si="5"/>
        <v/>
      </c>
      <c r="AL23" s="1736"/>
      <c r="AM23" s="1736"/>
      <c r="AN23" s="1736"/>
      <c r="AO23" s="1736"/>
      <c r="AP23" s="837"/>
      <c r="AQ23" s="837"/>
      <c r="AR23" s="837"/>
      <c r="AS23" s="837"/>
      <c r="AT23" s="837"/>
      <c r="AU23" s="837"/>
      <c r="AV23" s="837"/>
    </row>
    <row r="24" spans="1:48" x14ac:dyDescent="0.25">
      <c r="A24" s="1763"/>
      <c r="B24" s="1763"/>
      <c r="C24" s="1764"/>
      <c r="D24" s="1760" t="str">
        <f t="shared" si="0"/>
        <v/>
      </c>
      <c r="E24" s="1761"/>
      <c r="F24" s="1761"/>
      <c r="G24" s="1761"/>
      <c r="H24" s="1761"/>
      <c r="I24" s="1761"/>
      <c r="J24" s="1761"/>
      <c r="K24" s="1761"/>
      <c r="L24" s="1761"/>
      <c r="M24" s="1761"/>
      <c r="N24" s="1761"/>
      <c r="O24" s="1761"/>
      <c r="P24" s="1761"/>
      <c r="Q24" s="1761"/>
      <c r="R24" s="1762"/>
      <c r="S24" s="1730"/>
      <c r="T24" s="1731"/>
      <c r="U24" s="1731"/>
      <c r="V24" s="1732"/>
      <c r="W24" s="1730" t="str">
        <f t="shared" si="6"/>
        <v/>
      </c>
      <c r="X24" s="1731"/>
      <c r="Y24" s="1731"/>
      <c r="Z24" s="1732"/>
      <c r="AA24" s="1012" t="str">
        <f t="shared" si="2"/>
        <v/>
      </c>
      <c r="AB24" s="1730" t="str">
        <f t="shared" si="7"/>
        <v/>
      </c>
      <c r="AC24" s="1731"/>
      <c r="AD24" s="1731"/>
      <c r="AE24" s="1732"/>
      <c r="AF24" s="1735" t="str">
        <f t="shared" si="4"/>
        <v/>
      </c>
      <c r="AG24" s="1736"/>
      <c r="AH24" s="1736"/>
      <c r="AI24" s="1736"/>
      <c r="AJ24" s="1740"/>
      <c r="AK24" s="1735" t="str">
        <f t="shared" si="5"/>
        <v/>
      </c>
      <c r="AL24" s="1736"/>
      <c r="AM24" s="1736"/>
      <c r="AN24" s="1736"/>
      <c r="AO24" s="1736"/>
      <c r="AP24" s="837"/>
      <c r="AQ24" s="837"/>
      <c r="AR24" s="837"/>
      <c r="AS24" s="837"/>
      <c r="AT24" s="837"/>
      <c r="AU24" s="837"/>
      <c r="AV24" s="837"/>
    </row>
    <row r="25" spans="1:48" x14ac:dyDescent="0.25">
      <c r="A25" s="1763"/>
      <c r="B25" s="1763"/>
      <c r="C25" s="1764"/>
      <c r="D25" s="1760" t="str">
        <f t="shared" si="0"/>
        <v/>
      </c>
      <c r="E25" s="1761"/>
      <c r="F25" s="1761"/>
      <c r="G25" s="1761"/>
      <c r="H25" s="1761"/>
      <c r="I25" s="1761"/>
      <c r="J25" s="1761"/>
      <c r="K25" s="1761"/>
      <c r="L25" s="1761"/>
      <c r="M25" s="1761"/>
      <c r="N25" s="1761"/>
      <c r="O25" s="1761"/>
      <c r="P25" s="1761"/>
      <c r="Q25" s="1761"/>
      <c r="R25" s="1762"/>
      <c r="S25" s="1730"/>
      <c r="T25" s="1731"/>
      <c r="U25" s="1731"/>
      <c r="V25" s="1732"/>
      <c r="W25" s="1730" t="str">
        <f t="shared" si="6"/>
        <v/>
      </c>
      <c r="X25" s="1731"/>
      <c r="Y25" s="1731"/>
      <c r="Z25" s="1732"/>
      <c r="AA25" s="1012" t="str">
        <f t="shared" si="2"/>
        <v/>
      </c>
      <c r="AB25" s="1730" t="str">
        <f t="shared" si="7"/>
        <v/>
      </c>
      <c r="AC25" s="1731"/>
      <c r="AD25" s="1731"/>
      <c r="AE25" s="1732"/>
      <c r="AF25" s="1735" t="str">
        <f t="shared" si="4"/>
        <v/>
      </c>
      <c r="AG25" s="1736"/>
      <c r="AH25" s="1736"/>
      <c r="AI25" s="1736"/>
      <c r="AJ25" s="1740"/>
      <c r="AK25" s="1735" t="str">
        <f t="shared" si="5"/>
        <v/>
      </c>
      <c r="AL25" s="1736"/>
      <c r="AM25" s="1736"/>
      <c r="AN25" s="1736"/>
      <c r="AO25" s="1736"/>
      <c r="AP25" s="837"/>
      <c r="AQ25" s="837"/>
      <c r="AR25" s="837"/>
      <c r="AS25" s="837"/>
      <c r="AT25" s="837"/>
      <c r="AU25" s="837"/>
      <c r="AV25" s="837"/>
    </row>
    <row r="26" spans="1:48" x14ac:dyDescent="0.25">
      <c r="A26" s="1763"/>
      <c r="B26" s="1763"/>
      <c r="C26" s="1764"/>
      <c r="D26" s="1760" t="str">
        <f t="shared" si="0"/>
        <v/>
      </c>
      <c r="E26" s="1761"/>
      <c r="F26" s="1761"/>
      <c r="G26" s="1761"/>
      <c r="H26" s="1761"/>
      <c r="I26" s="1761"/>
      <c r="J26" s="1761"/>
      <c r="K26" s="1761"/>
      <c r="L26" s="1761"/>
      <c r="M26" s="1761"/>
      <c r="N26" s="1761"/>
      <c r="O26" s="1761"/>
      <c r="P26" s="1761"/>
      <c r="Q26" s="1761"/>
      <c r="R26" s="1762"/>
      <c r="S26" s="1730"/>
      <c r="T26" s="1731"/>
      <c r="U26" s="1731"/>
      <c r="V26" s="1732"/>
      <c r="W26" s="1730" t="str">
        <f t="shared" si="6"/>
        <v/>
      </c>
      <c r="X26" s="1731"/>
      <c r="Y26" s="1731"/>
      <c r="Z26" s="1732"/>
      <c r="AA26" s="1012" t="str">
        <f t="shared" si="2"/>
        <v/>
      </c>
      <c r="AB26" s="1730" t="str">
        <f t="shared" si="7"/>
        <v/>
      </c>
      <c r="AC26" s="1731"/>
      <c r="AD26" s="1731"/>
      <c r="AE26" s="1732"/>
      <c r="AF26" s="1735" t="str">
        <f t="shared" si="4"/>
        <v/>
      </c>
      <c r="AG26" s="1736"/>
      <c r="AH26" s="1736"/>
      <c r="AI26" s="1736"/>
      <c r="AJ26" s="1740"/>
      <c r="AK26" s="1735" t="str">
        <f t="shared" si="5"/>
        <v/>
      </c>
      <c r="AL26" s="1736"/>
      <c r="AM26" s="1736"/>
      <c r="AN26" s="1736"/>
      <c r="AO26" s="1736"/>
      <c r="AP26" s="837"/>
      <c r="AQ26" s="837"/>
      <c r="AR26" s="837"/>
      <c r="AS26" s="837"/>
      <c r="AT26" s="837"/>
      <c r="AU26" s="837"/>
      <c r="AV26" s="837"/>
    </row>
    <row r="27" spans="1:48" x14ac:dyDescent="0.25">
      <c r="A27" s="1763"/>
      <c r="B27" s="1763"/>
      <c r="C27" s="1764"/>
      <c r="D27" s="1760" t="str">
        <f t="shared" si="0"/>
        <v/>
      </c>
      <c r="E27" s="1761"/>
      <c r="F27" s="1761"/>
      <c r="G27" s="1761"/>
      <c r="H27" s="1761"/>
      <c r="I27" s="1761"/>
      <c r="J27" s="1761"/>
      <c r="K27" s="1761"/>
      <c r="L27" s="1761"/>
      <c r="M27" s="1761"/>
      <c r="N27" s="1761"/>
      <c r="O27" s="1761"/>
      <c r="P27" s="1761"/>
      <c r="Q27" s="1761"/>
      <c r="R27" s="1762"/>
      <c r="S27" s="1730"/>
      <c r="T27" s="1731"/>
      <c r="U27" s="1731"/>
      <c r="V27" s="1732"/>
      <c r="W27" s="1730" t="str">
        <f t="shared" si="6"/>
        <v/>
      </c>
      <c r="X27" s="1731"/>
      <c r="Y27" s="1731"/>
      <c r="Z27" s="1732"/>
      <c r="AA27" s="1012" t="str">
        <f t="shared" si="2"/>
        <v/>
      </c>
      <c r="AB27" s="1730" t="str">
        <f t="shared" si="7"/>
        <v/>
      </c>
      <c r="AC27" s="1731"/>
      <c r="AD27" s="1731"/>
      <c r="AE27" s="1732"/>
      <c r="AF27" s="1735" t="str">
        <f t="shared" si="4"/>
        <v/>
      </c>
      <c r="AG27" s="1736"/>
      <c r="AH27" s="1736"/>
      <c r="AI27" s="1736"/>
      <c r="AJ27" s="1740"/>
      <c r="AK27" s="1735" t="str">
        <f t="shared" si="5"/>
        <v/>
      </c>
      <c r="AL27" s="1736"/>
      <c r="AM27" s="1736"/>
      <c r="AN27" s="1736"/>
      <c r="AO27" s="1736"/>
      <c r="AP27" s="837"/>
      <c r="AQ27" s="837"/>
      <c r="AR27" s="837"/>
      <c r="AS27" s="837"/>
      <c r="AT27" s="837"/>
      <c r="AU27" s="837"/>
      <c r="AV27" s="837"/>
    </row>
    <row r="28" spans="1:48" x14ac:dyDescent="0.25">
      <c r="A28" s="1763"/>
      <c r="B28" s="1763"/>
      <c r="C28" s="1764"/>
      <c r="D28" s="1760" t="str">
        <f t="shared" si="0"/>
        <v/>
      </c>
      <c r="E28" s="1761"/>
      <c r="F28" s="1761"/>
      <c r="G28" s="1761"/>
      <c r="H28" s="1761"/>
      <c r="I28" s="1761"/>
      <c r="J28" s="1761"/>
      <c r="K28" s="1761"/>
      <c r="L28" s="1761"/>
      <c r="M28" s="1761"/>
      <c r="N28" s="1761"/>
      <c r="O28" s="1761"/>
      <c r="P28" s="1761"/>
      <c r="Q28" s="1761"/>
      <c r="R28" s="1762"/>
      <c r="S28" s="1730"/>
      <c r="T28" s="1731"/>
      <c r="U28" s="1731"/>
      <c r="V28" s="1732"/>
      <c r="W28" s="1730" t="str">
        <f t="shared" si="6"/>
        <v/>
      </c>
      <c r="X28" s="1731"/>
      <c r="Y28" s="1731"/>
      <c r="Z28" s="1732"/>
      <c r="AA28" s="1012" t="str">
        <f t="shared" si="2"/>
        <v/>
      </c>
      <c r="AB28" s="1730" t="str">
        <f t="shared" si="7"/>
        <v/>
      </c>
      <c r="AC28" s="1731"/>
      <c r="AD28" s="1731"/>
      <c r="AE28" s="1732"/>
      <c r="AF28" s="1735" t="str">
        <f t="shared" si="4"/>
        <v/>
      </c>
      <c r="AG28" s="1736"/>
      <c r="AH28" s="1736"/>
      <c r="AI28" s="1736"/>
      <c r="AJ28" s="1740"/>
      <c r="AK28" s="1735" t="str">
        <f t="shared" si="5"/>
        <v/>
      </c>
      <c r="AL28" s="1736"/>
      <c r="AM28" s="1736"/>
      <c r="AN28" s="1736"/>
      <c r="AO28" s="1736"/>
      <c r="AP28" s="837"/>
      <c r="AQ28" s="837"/>
      <c r="AR28" s="837"/>
      <c r="AS28" s="837"/>
      <c r="AT28" s="837"/>
      <c r="AU28" s="837"/>
      <c r="AV28" s="837"/>
    </row>
    <row r="29" spans="1:48" x14ac:dyDescent="0.25">
      <c r="A29" s="1763"/>
      <c r="B29" s="1763"/>
      <c r="C29" s="1764"/>
      <c r="D29" s="1760" t="str">
        <f t="shared" si="0"/>
        <v/>
      </c>
      <c r="E29" s="1761"/>
      <c r="F29" s="1761"/>
      <c r="G29" s="1761"/>
      <c r="H29" s="1761"/>
      <c r="I29" s="1761"/>
      <c r="J29" s="1761"/>
      <c r="K29" s="1761"/>
      <c r="L29" s="1761"/>
      <c r="M29" s="1761"/>
      <c r="N29" s="1761"/>
      <c r="O29" s="1761"/>
      <c r="P29" s="1761"/>
      <c r="Q29" s="1761"/>
      <c r="R29" s="1762"/>
      <c r="S29" s="1730"/>
      <c r="T29" s="1731"/>
      <c r="U29" s="1731"/>
      <c r="V29" s="1732"/>
      <c r="W29" s="1730" t="str">
        <f t="shared" si="6"/>
        <v/>
      </c>
      <c r="X29" s="1731"/>
      <c r="Y29" s="1731"/>
      <c r="Z29" s="1732"/>
      <c r="AA29" s="1012" t="str">
        <f t="shared" si="2"/>
        <v/>
      </c>
      <c r="AB29" s="1730" t="str">
        <f t="shared" si="7"/>
        <v/>
      </c>
      <c r="AC29" s="1731"/>
      <c r="AD29" s="1731"/>
      <c r="AE29" s="1732"/>
      <c r="AF29" s="1735" t="str">
        <f t="shared" si="4"/>
        <v/>
      </c>
      <c r="AG29" s="1736"/>
      <c r="AH29" s="1736"/>
      <c r="AI29" s="1736"/>
      <c r="AJ29" s="1740"/>
      <c r="AK29" s="1735" t="str">
        <f t="shared" si="5"/>
        <v/>
      </c>
      <c r="AL29" s="1736"/>
      <c r="AM29" s="1736"/>
      <c r="AN29" s="1736"/>
      <c r="AO29" s="1736"/>
      <c r="AP29" s="837"/>
      <c r="AQ29" s="269" t="s">
        <v>616</v>
      </c>
      <c r="AR29" s="837"/>
      <c r="AS29" s="837"/>
      <c r="AT29" s="837"/>
      <c r="AU29" s="837"/>
      <c r="AV29" s="837"/>
    </row>
    <row r="30" spans="1:48" x14ac:dyDescent="0.25">
      <c r="A30" s="1763"/>
      <c r="B30" s="1763"/>
      <c r="C30" s="1764"/>
      <c r="D30" s="1760" t="str">
        <f t="shared" si="0"/>
        <v/>
      </c>
      <c r="E30" s="1761"/>
      <c r="F30" s="1761"/>
      <c r="G30" s="1761"/>
      <c r="H30" s="1761"/>
      <c r="I30" s="1761"/>
      <c r="J30" s="1761"/>
      <c r="K30" s="1761"/>
      <c r="L30" s="1761"/>
      <c r="M30" s="1761"/>
      <c r="N30" s="1761"/>
      <c r="O30" s="1761"/>
      <c r="P30" s="1761"/>
      <c r="Q30" s="1761"/>
      <c r="R30" s="1762"/>
      <c r="S30" s="1730"/>
      <c r="T30" s="1731"/>
      <c r="U30" s="1731"/>
      <c r="V30" s="1732"/>
      <c r="W30" s="1730" t="str">
        <f t="shared" si="6"/>
        <v/>
      </c>
      <c r="X30" s="1731"/>
      <c r="Y30" s="1731"/>
      <c r="Z30" s="1732"/>
      <c r="AA30" s="1012" t="str">
        <f t="shared" si="2"/>
        <v/>
      </c>
      <c r="AB30" s="1730" t="str">
        <f t="shared" si="7"/>
        <v/>
      </c>
      <c r="AC30" s="1731"/>
      <c r="AD30" s="1731"/>
      <c r="AE30" s="1732"/>
      <c r="AF30" s="1735" t="str">
        <f t="shared" si="4"/>
        <v/>
      </c>
      <c r="AG30" s="1736"/>
      <c r="AH30" s="1736"/>
      <c r="AI30" s="1736"/>
      <c r="AJ30" s="1740"/>
      <c r="AK30" s="1735" t="str">
        <f t="shared" si="5"/>
        <v/>
      </c>
      <c r="AL30" s="1736"/>
      <c r="AM30" s="1736"/>
      <c r="AN30" s="1736"/>
      <c r="AO30" s="1736"/>
      <c r="AP30" s="1369" t="s">
        <v>112</v>
      </c>
      <c r="AQ30" s="1708" t="s">
        <v>619</v>
      </c>
      <c r="AR30" s="1708"/>
      <c r="AS30" s="1708"/>
      <c r="AT30" s="1708"/>
      <c r="AU30" s="1708"/>
      <c r="AV30" s="837"/>
    </row>
    <row r="31" spans="1:48" ht="13.2" customHeight="1" x14ac:dyDescent="0.25">
      <c r="A31" s="1763"/>
      <c r="B31" s="1763"/>
      <c r="C31" s="1764"/>
      <c r="D31" s="1760" t="str">
        <f t="shared" si="0"/>
        <v/>
      </c>
      <c r="E31" s="1761"/>
      <c r="F31" s="1761"/>
      <c r="G31" s="1761"/>
      <c r="H31" s="1761"/>
      <c r="I31" s="1761"/>
      <c r="J31" s="1761"/>
      <c r="K31" s="1761"/>
      <c r="L31" s="1761"/>
      <c r="M31" s="1761"/>
      <c r="N31" s="1761"/>
      <c r="O31" s="1761"/>
      <c r="P31" s="1761"/>
      <c r="Q31" s="1761"/>
      <c r="R31" s="1762"/>
      <c r="S31" s="1730"/>
      <c r="T31" s="1731"/>
      <c r="U31" s="1731"/>
      <c r="V31" s="1732"/>
      <c r="W31" s="1730" t="str">
        <f t="shared" si="6"/>
        <v/>
      </c>
      <c r="X31" s="1731"/>
      <c r="Y31" s="1731"/>
      <c r="Z31" s="1732"/>
      <c r="AA31" s="1012" t="str">
        <f t="shared" si="2"/>
        <v/>
      </c>
      <c r="AB31" s="1730" t="str">
        <f t="shared" si="7"/>
        <v/>
      </c>
      <c r="AC31" s="1731"/>
      <c r="AD31" s="1731"/>
      <c r="AE31" s="1732"/>
      <c r="AF31" s="1735" t="str">
        <f t="shared" si="4"/>
        <v/>
      </c>
      <c r="AG31" s="1736"/>
      <c r="AH31" s="1736"/>
      <c r="AI31" s="1736"/>
      <c r="AJ31" s="1740"/>
      <c r="AK31" s="1735" t="str">
        <f t="shared" si="5"/>
        <v/>
      </c>
      <c r="AL31" s="1736"/>
      <c r="AM31" s="1736"/>
      <c r="AN31" s="1736"/>
      <c r="AO31" s="1736"/>
      <c r="AP31" s="1370"/>
      <c r="AQ31" s="1708"/>
      <c r="AR31" s="1708"/>
      <c r="AS31" s="1708"/>
      <c r="AT31" s="1708"/>
      <c r="AU31" s="1708"/>
      <c r="AV31" s="837"/>
    </row>
    <row r="32" spans="1:48" ht="13.35" customHeight="1" x14ac:dyDescent="0.25">
      <c r="A32" s="1763"/>
      <c r="B32" s="1763"/>
      <c r="C32" s="1764"/>
      <c r="D32" s="1760" t="str">
        <f t="shared" si="0"/>
        <v/>
      </c>
      <c r="E32" s="1761"/>
      <c r="F32" s="1761"/>
      <c r="G32" s="1761"/>
      <c r="H32" s="1761"/>
      <c r="I32" s="1761"/>
      <c r="J32" s="1761"/>
      <c r="K32" s="1761"/>
      <c r="L32" s="1761"/>
      <c r="M32" s="1761"/>
      <c r="N32" s="1761"/>
      <c r="O32" s="1761"/>
      <c r="P32" s="1761"/>
      <c r="Q32" s="1761"/>
      <c r="R32" s="1762"/>
      <c r="S32" s="1730"/>
      <c r="T32" s="1731"/>
      <c r="U32" s="1731"/>
      <c r="V32" s="1732"/>
      <c r="W32" s="1730" t="str">
        <f t="shared" si="6"/>
        <v/>
      </c>
      <c r="X32" s="1731"/>
      <c r="Y32" s="1731"/>
      <c r="Z32" s="1732"/>
      <c r="AA32" s="1012" t="str">
        <f t="shared" si="2"/>
        <v/>
      </c>
      <c r="AB32" s="1730" t="str">
        <f t="shared" si="7"/>
        <v/>
      </c>
      <c r="AC32" s="1731"/>
      <c r="AD32" s="1731"/>
      <c r="AE32" s="1732"/>
      <c r="AF32" s="1735" t="str">
        <f t="shared" si="4"/>
        <v/>
      </c>
      <c r="AG32" s="1736"/>
      <c r="AH32" s="1736"/>
      <c r="AI32" s="1736"/>
      <c r="AJ32" s="1740"/>
      <c r="AK32" s="1735" t="str">
        <f t="shared" si="5"/>
        <v/>
      </c>
      <c r="AL32" s="1736"/>
      <c r="AM32" s="1736"/>
      <c r="AN32" s="1736"/>
      <c r="AO32" s="1736"/>
      <c r="AP32" s="1369" t="s">
        <v>112</v>
      </c>
      <c r="AQ32" s="1708" t="s">
        <v>617</v>
      </c>
      <c r="AR32" s="1708"/>
      <c r="AS32" s="1708"/>
      <c r="AT32" s="1708"/>
      <c r="AU32" s="1708"/>
      <c r="AV32" s="837"/>
    </row>
    <row r="33" spans="1:55" ht="12.75" customHeight="1" x14ac:dyDescent="0.25">
      <c r="A33" s="1763"/>
      <c r="B33" s="1763"/>
      <c r="C33" s="1764"/>
      <c r="D33" s="1760" t="str">
        <f t="shared" si="0"/>
        <v/>
      </c>
      <c r="E33" s="1761"/>
      <c r="F33" s="1761"/>
      <c r="G33" s="1761"/>
      <c r="H33" s="1761"/>
      <c r="I33" s="1761"/>
      <c r="J33" s="1761"/>
      <c r="K33" s="1761"/>
      <c r="L33" s="1761"/>
      <c r="M33" s="1761"/>
      <c r="N33" s="1761"/>
      <c r="O33" s="1761"/>
      <c r="P33" s="1761"/>
      <c r="Q33" s="1761"/>
      <c r="R33" s="1762"/>
      <c r="S33" s="1730"/>
      <c r="T33" s="1731"/>
      <c r="U33" s="1731"/>
      <c r="V33" s="1732"/>
      <c r="W33" s="1730" t="str">
        <f t="shared" si="6"/>
        <v/>
      </c>
      <c r="X33" s="1731"/>
      <c r="Y33" s="1731"/>
      <c r="Z33" s="1732"/>
      <c r="AA33" s="1012" t="str">
        <f t="shared" si="2"/>
        <v/>
      </c>
      <c r="AB33" s="1730" t="str">
        <f t="shared" si="7"/>
        <v/>
      </c>
      <c r="AC33" s="1731"/>
      <c r="AD33" s="1731"/>
      <c r="AE33" s="1732"/>
      <c r="AF33" s="1735" t="str">
        <f t="shared" si="4"/>
        <v/>
      </c>
      <c r="AG33" s="1736"/>
      <c r="AH33" s="1736"/>
      <c r="AI33" s="1736"/>
      <c r="AJ33" s="1740"/>
      <c r="AK33" s="1735" t="str">
        <f t="shared" si="5"/>
        <v/>
      </c>
      <c r="AL33" s="1736"/>
      <c r="AM33" s="1736"/>
      <c r="AN33" s="1736"/>
      <c r="AO33" s="1736"/>
      <c r="AP33" s="1369" t="s">
        <v>112</v>
      </c>
      <c r="AQ33" s="1709" t="s">
        <v>618</v>
      </c>
      <c r="AR33" s="1709"/>
      <c r="AS33" s="1709"/>
      <c r="AT33" s="1709"/>
      <c r="AU33" s="1709"/>
      <c r="AV33" s="837"/>
    </row>
    <row r="34" spans="1:55" ht="13.35" customHeight="1" x14ac:dyDescent="0.25">
      <c r="A34" s="1763"/>
      <c r="B34" s="1763"/>
      <c r="C34" s="1764"/>
      <c r="D34" s="1760" t="str">
        <f t="shared" si="0"/>
        <v/>
      </c>
      <c r="E34" s="1761"/>
      <c r="F34" s="1761"/>
      <c r="G34" s="1761"/>
      <c r="H34" s="1761"/>
      <c r="I34" s="1761"/>
      <c r="J34" s="1761"/>
      <c r="K34" s="1761"/>
      <c r="L34" s="1761"/>
      <c r="M34" s="1761"/>
      <c r="N34" s="1761"/>
      <c r="O34" s="1761"/>
      <c r="P34" s="1761"/>
      <c r="Q34" s="1761"/>
      <c r="R34" s="1762"/>
      <c r="S34" s="1730"/>
      <c r="T34" s="1731"/>
      <c r="U34" s="1731"/>
      <c r="V34" s="1732"/>
      <c r="W34" s="1730" t="str">
        <f t="shared" si="6"/>
        <v/>
      </c>
      <c r="X34" s="1731"/>
      <c r="Y34" s="1731"/>
      <c r="Z34" s="1732"/>
      <c r="AA34" s="1012" t="str">
        <f t="shared" si="2"/>
        <v/>
      </c>
      <c r="AB34" s="1730" t="str">
        <f t="shared" si="7"/>
        <v/>
      </c>
      <c r="AC34" s="1731"/>
      <c r="AD34" s="1731"/>
      <c r="AE34" s="1732"/>
      <c r="AF34" s="1735" t="str">
        <f t="shared" si="4"/>
        <v/>
      </c>
      <c r="AG34" s="1736"/>
      <c r="AH34" s="1736"/>
      <c r="AI34" s="1736"/>
      <c r="AJ34" s="1740"/>
      <c r="AK34" s="1735" t="str">
        <f t="shared" si="5"/>
        <v/>
      </c>
      <c r="AL34" s="1736"/>
      <c r="AM34" s="1736"/>
      <c r="AN34" s="1736"/>
      <c r="AO34" s="1736"/>
      <c r="AP34" s="1369" t="s">
        <v>112</v>
      </c>
      <c r="AQ34" s="1553" t="s">
        <v>615</v>
      </c>
      <c r="AR34" s="1553"/>
      <c r="AS34" s="1553"/>
      <c r="AT34" s="1553"/>
      <c r="AU34" s="1553"/>
      <c r="AV34" s="837"/>
    </row>
    <row r="35" spans="1:55" ht="12.75" customHeight="1" x14ac:dyDescent="0.25">
      <c r="A35" s="1763"/>
      <c r="B35" s="1763"/>
      <c r="C35" s="1764"/>
      <c r="D35" s="1760" t="str">
        <f t="shared" si="0"/>
        <v/>
      </c>
      <c r="E35" s="1761"/>
      <c r="F35" s="1761"/>
      <c r="G35" s="1761"/>
      <c r="H35" s="1761"/>
      <c r="I35" s="1761"/>
      <c r="J35" s="1761"/>
      <c r="K35" s="1761"/>
      <c r="L35" s="1761"/>
      <c r="M35" s="1761"/>
      <c r="N35" s="1761"/>
      <c r="O35" s="1761"/>
      <c r="P35" s="1761"/>
      <c r="Q35" s="1761"/>
      <c r="R35" s="1762"/>
      <c r="S35" s="1730"/>
      <c r="T35" s="1731"/>
      <c r="U35" s="1731"/>
      <c r="V35" s="1732"/>
      <c r="W35" s="1730" t="str">
        <f t="shared" si="6"/>
        <v/>
      </c>
      <c r="X35" s="1731"/>
      <c r="Y35" s="1731"/>
      <c r="Z35" s="1732"/>
      <c r="AA35" s="1012" t="str">
        <f t="shared" si="2"/>
        <v/>
      </c>
      <c r="AB35" s="1730" t="str">
        <f t="shared" si="7"/>
        <v/>
      </c>
      <c r="AC35" s="1731"/>
      <c r="AD35" s="1731"/>
      <c r="AE35" s="1732"/>
      <c r="AF35" s="1735" t="str">
        <f t="shared" si="4"/>
        <v/>
      </c>
      <c r="AG35" s="1736"/>
      <c r="AH35" s="1736"/>
      <c r="AI35" s="1736"/>
      <c r="AJ35" s="1740"/>
      <c r="AK35" s="1735" t="str">
        <f t="shared" si="5"/>
        <v/>
      </c>
      <c r="AL35" s="1736"/>
      <c r="AM35" s="1736"/>
      <c r="AN35" s="1736"/>
      <c r="AO35" s="1736"/>
      <c r="AP35" s="1370"/>
      <c r="AQ35" s="1553"/>
      <c r="AR35" s="1553"/>
      <c r="AS35" s="1553"/>
      <c r="AT35" s="1553"/>
      <c r="AU35" s="1553"/>
      <c r="AV35" s="837"/>
    </row>
    <row r="36" spans="1:55" x14ac:dyDescent="0.25">
      <c r="A36" s="1763"/>
      <c r="B36" s="1763"/>
      <c r="C36" s="1764"/>
      <c r="D36" s="1760" t="str">
        <f t="shared" si="0"/>
        <v/>
      </c>
      <c r="E36" s="1761"/>
      <c r="F36" s="1761"/>
      <c r="G36" s="1761"/>
      <c r="H36" s="1761"/>
      <c r="I36" s="1761"/>
      <c r="J36" s="1761"/>
      <c r="K36" s="1761"/>
      <c r="L36" s="1761"/>
      <c r="M36" s="1761"/>
      <c r="N36" s="1761"/>
      <c r="O36" s="1761"/>
      <c r="P36" s="1761"/>
      <c r="Q36" s="1761"/>
      <c r="R36" s="1762"/>
      <c r="S36" s="1730"/>
      <c r="T36" s="1731"/>
      <c r="U36" s="1731"/>
      <c r="V36" s="1732"/>
      <c r="W36" s="1730" t="str">
        <f t="shared" si="6"/>
        <v/>
      </c>
      <c r="X36" s="1731"/>
      <c r="Y36" s="1731"/>
      <c r="Z36" s="1732"/>
      <c r="AA36" s="1012" t="str">
        <f t="shared" si="2"/>
        <v/>
      </c>
      <c r="AB36" s="1730" t="str">
        <f t="shared" si="7"/>
        <v/>
      </c>
      <c r="AC36" s="1731"/>
      <c r="AD36" s="1731"/>
      <c r="AE36" s="1732"/>
      <c r="AF36" s="1735" t="str">
        <f t="shared" si="4"/>
        <v/>
      </c>
      <c r="AG36" s="1736"/>
      <c r="AH36" s="1736"/>
      <c r="AI36" s="1736"/>
      <c r="AJ36" s="1740"/>
      <c r="AK36" s="1735" t="str">
        <f t="shared" si="5"/>
        <v/>
      </c>
      <c r="AL36" s="1736"/>
      <c r="AM36" s="1736"/>
      <c r="AN36" s="1736"/>
      <c r="AO36" s="1736"/>
      <c r="AP36" s="1370"/>
      <c r="AQ36" s="1553"/>
      <c r="AR36" s="1553"/>
      <c r="AS36" s="1553"/>
      <c r="AT36" s="1553"/>
      <c r="AU36" s="1553"/>
      <c r="AV36" s="837"/>
    </row>
    <row r="37" spans="1:55" x14ac:dyDescent="0.25">
      <c r="A37" s="1763"/>
      <c r="B37" s="1763"/>
      <c r="C37" s="1764"/>
      <c r="D37" s="1760" t="str">
        <f t="shared" si="0"/>
        <v/>
      </c>
      <c r="E37" s="1761"/>
      <c r="F37" s="1761"/>
      <c r="G37" s="1761"/>
      <c r="H37" s="1761"/>
      <c r="I37" s="1761"/>
      <c r="J37" s="1761"/>
      <c r="K37" s="1761"/>
      <c r="L37" s="1761"/>
      <c r="M37" s="1761"/>
      <c r="N37" s="1761"/>
      <c r="O37" s="1761"/>
      <c r="P37" s="1761"/>
      <c r="Q37" s="1761"/>
      <c r="R37" s="1762"/>
      <c r="S37" s="1730"/>
      <c r="T37" s="1731"/>
      <c r="U37" s="1731"/>
      <c r="V37" s="1732"/>
      <c r="W37" s="1730" t="str">
        <f t="shared" si="6"/>
        <v/>
      </c>
      <c r="X37" s="1731"/>
      <c r="Y37" s="1731"/>
      <c r="Z37" s="1732"/>
      <c r="AA37" s="1012" t="str">
        <f t="shared" si="2"/>
        <v/>
      </c>
      <c r="AB37" s="1730" t="str">
        <f t="shared" si="7"/>
        <v/>
      </c>
      <c r="AC37" s="1731"/>
      <c r="AD37" s="1731"/>
      <c r="AE37" s="1732"/>
      <c r="AF37" s="1796" t="str">
        <f t="shared" ref="AF37:AF38" si="8">IFERROR(ROUND(S37*AB37,2),"")</f>
        <v/>
      </c>
      <c r="AG37" s="1797"/>
      <c r="AH37" s="1797"/>
      <c r="AI37" s="1797"/>
      <c r="AJ37" s="1798"/>
      <c r="AK37" s="1796" t="str">
        <f t="shared" ref="AK37:AK38" si="9">IFERROR(-ROUND(W37*AB37,2),"")</f>
        <v/>
      </c>
      <c r="AL37" s="1797"/>
      <c r="AM37" s="1797"/>
      <c r="AN37" s="1797"/>
      <c r="AO37" s="1797"/>
      <c r="AP37" s="837"/>
      <c r="AQ37" s="1234"/>
      <c r="AR37" s="1234"/>
      <c r="AS37" s="1234"/>
      <c r="AT37" s="1234"/>
      <c r="AU37" s="1234"/>
      <c r="AV37" s="837"/>
    </row>
    <row r="38" spans="1:55" s="1003" customFormat="1" x14ac:dyDescent="0.25">
      <c r="A38" s="1799"/>
      <c r="B38" s="1799"/>
      <c r="C38" s="1800"/>
      <c r="D38" s="1801" t="str">
        <f t="shared" ref="D38" si="10">IFERROR(INDEX(MRDésignationPoste,MATCH(A38,MRNumPoste,0)),"")</f>
        <v/>
      </c>
      <c r="E38" s="1802"/>
      <c r="F38" s="1802"/>
      <c r="G38" s="1802"/>
      <c r="H38" s="1802"/>
      <c r="I38" s="1802"/>
      <c r="J38" s="1802"/>
      <c r="K38" s="1802"/>
      <c r="L38" s="1802"/>
      <c r="M38" s="1802"/>
      <c r="N38" s="1802"/>
      <c r="O38" s="1802"/>
      <c r="P38" s="1802"/>
      <c r="Q38" s="1802"/>
      <c r="R38" s="1803"/>
      <c r="S38" s="1804"/>
      <c r="T38" s="1805"/>
      <c r="U38" s="1805"/>
      <c r="V38" s="1806"/>
      <c r="W38" s="1804" t="str">
        <f t="shared" ref="W38" si="11">IFERROR(INDEX(MRQuantités,MATCH(A38,MRNumPoste,0)),"")</f>
        <v/>
      </c>
      <c r="X38" s="1805"/>
      <c r="Y38" s="1805"/>
      <c r="Z38" s="1806"/>
      <c r="AA38" s="1013" t="str">
        <f t="shared" ref="AA38" si="12">IFERROR(INDEX(MRUnités,MATCH(A38,MRNumPoste,0)),"")</f>
        <v/>
      </c>
      <c r="AB38" s="1804" t="str">
        <f t="shared" ref="AB38" si="13">IFERROR(INDEX(MRPU,MATCH(A38,MRNumPoste,0)),"")</f>
        <v/>
      </c>
      <c r="AC38" s="1805"/>
      <c r="AD38" s="1805"/>
      <c r="AE38" s="1806"/>
      <c r="AF38" s="1807" t="str">
        <f t="shared" si="8"/>
        <v/>
      </c>
      <c r="AG38" s="1808"/>
      <c r="AH38" s="1808"/>
      <c r="AI38" s="1808"/>
      <c r="AJ38" s="1809"/>
      <c r="AK38" s="1807" t="str">
        <f t="shared" si="9"/>
        <v/>
      </c>
      <c r="AL38" s="1808"/>
      <c r="AM38" s="1808"/>
      <c r="AN38" s="1808"/>
      <c r="AO38" s="1808"/>
      <c r="AP38" s="917"/>
      <c r="AQ38" s="917"/>
      <c r="AR38" s="917"/>
      <c r="AS38" s="917"/>
      <c r="AT38" s="917"/>
      <c r="AU38" s="917"/>
      <c r="AV38" s="917"/>
    </row>
    <row r="39" spans="1:55" ht="13.35" customHeight="1" x14ac:dyDescent="0.25">
      <c r="A39" s="346"/>
      <c r="B39" s="346"/>
      <c r="C39" s="346"/>
      <c r="D39" s="346"/>
      <c r="E39" s="346"/>
      <c r="F39" s="346"/>
      <c r="G39" s="346"/>
      <c r="H39" s="346"/>
      <c r="I39" s="346"/>
      <c r="J39" s="346"/>
      <c r="K39" s="346"/>
      <c r="L39" s="346"/>
      <c r="M39" s="346"/>
      <c r="N39" s="346"/>
      <c r="O39" s="346"/>
      <c r="P39" s="346"/>
      <c r="Q39" s="346"/>
      <c r="R39" s="346"/>
      <c r="S39" s="346"/>
      <c r="T39" s="346"/>
      <c r="U39" s="346"/>
      <c r="V39" s="346"/>
      <c r="W39" s="346"/>
      <c r="X39" s="346"/>
      <c r="Y39" s="346"/>
      <c r="Z39" s="346"/>
      <c r="AA39" s="977"/>
      <c r="AB39" s="977"/>
      <c r="AC39" s="977"/>
      <c r="AD39" s="977"/>
      <c r="AE39" s="975" t="s">
        <v>78</v>
      </c>
      <c r="AF39" s="1789">
        <f>SUBTOTAL(9,AF22:AJ38)</f>
        <v>0</v>
      </c>
      <c r="AG39" s="1790"/>
      <c r="AH39" s="1790"/>
      <c r="AI39" s="1790"/>
      <c r="AJ39" s="1791"/>
      <c r="AK39" s="1789">
        <f>SUBTOTAL(9,AK22:AO38)</f>
        <v>0</v>
      </c>
      <c r="AL39" s="1790"/>
      <c r="AM39" s="1790"/>
      <c r="AN39" s="1790"/>
      <c r="AO39" s="1790"/>
      <c r="AP39" s="346"/>
      <c r="AQ39" s="346"/>
      <c r="AR39" s="346"/>
      <c r="AS39" s="346"/>
      <c r="AT39" s="346"/>
      <c r="AU39" s="346"/>
      <c r="AV39" s="346"/>
    </row>
    <row r="40" spans="1:55" s="911" customFormat="1" ht="13.35" customHeight="1" x14ac:dyDescent="0.25">
      <c r="A40" s="912"/>
      <c r="B40" s="912"/>
      <c r="C40" s="912"/>
      <c r="D40" s="912"/>
      <c r="E40" s="912"/>
      <c r="F40" s="912"/>
      <c r="G40" s="912"/>
      <c r="H40" s="912"/>
      <c r="I40" s="912"/>
      <c r="J40" s="912"/>
      <c r="K40" s="912"/>
      <c r="L40" s="912"/>
      <c r="M40" s="912"/>
      <c r="N40" s="912"/>
      <c r="O40" s="912"/>
      <c r="P40" s="912"/>
      <c r="Q40" s="912"/>
      <c r="R40" s="912"/>
      <c r="S40" s="912"/>
      <c r="T40" s="912"/>
      <c r="U40" s="912"/>
      <c r="V40" s="912"/>
      <c r="W40" s="912"/>
      <c r="X40" s="912"/>
      <c r="Y40" s="912"/>
      <c r="Z40" s="912"/>
      <c r="AA40" s="977"/>
      <c r="AB40" s="977"/>
      <c r="AC40" s="977"/>
      <c r="AD40" s="977"/>
      <c r="AE40" s="975" t="s">
        <v>44</v>
      </c>
      <c r="AF40" s="144"/>
      <c r="AG40" s="34"/>
      <c r="AH40" s="34"/>
      <c r="AI40" s="34"/>
      <c r="AJ40" s="34"/>
      <c r="AK40" s="144"/>
      <c r="AL40" s="34"/>
      <c r="AM40" s="34"/>
      <c r="AN40" s="34"/>
      <c r="AO40" s="34"/>
      <c r="AP40" s="912"/>
      <c r="AQ40" s="912"/>
      <c r="AR40" s="912"/>
      <c r="AS40" s="912"/>
      <c r="AT40" s="912"/>
      <c r="AU40" s="912"/>
      <c r="AV40" s="912"/>
    </row>
    <row r="41" spans="1:55" s="911" customFormat="1" ht="13.35" customHeight="1" x14ac:dyDescent="0.25">
      <c r="A41" s="912"/>
      <c r="B41" s="912"/>
      <c r="C41" s="912"/>
      <c r="D41" s="912"/>
      <c r="E41" s="912"/>
      <c r="F41" s="912"/>
      <c r="G41" s="912"/>
      <c r="H41" s="912"/>
      <c r="I41" s="912"/>
      <c r="J41" s="912"/>
      <c r="K41" s="912"/>
      <c r="L41" s="912"/>
      <c r="M41" s="912"/>
      <c r="N41" s="912"/>
      <c r="O41" s="912"/>
      <c r="P41" s="912"/>
      <c r="Q41" s="912"/>
      <c r="R41" s="912"/>
      <c r="S41" s="912"/>
      <c r="T41" s="912"/>
      <c r="U41" s="912"/>
      <c r="V41" s="912"/>
      <c r="W41" s="912"/>
      <c r="X41" s="912"/>
      <c r="Y41" s="912"/>
      <c r="Z41" s="912"/>
      <c r="AA41" s="977"/>
      <c r="AB41" s="977"/>
      <c r="AC41" s="800"/>
      <c r="AD41" s="977"/>
      <c r="AE41" s="975"/>
      <c r="AF41" s="927"/>
      <c r="AG41" s="978"/>
      <c r="AH41" s="978"/>
      <c r="AI41" s="978"/>
      <c r="AJ41" s="978"/>
      <c r="AK41" s="978"/>
      <c r="AL41" s="978"/>
      <c r="AM41" s="978"/>
      <c r="AN41" s="978"/>
      <c r="AO41" s="928"/>
      <c r="AP41" s="912"/>
      <c r="AQ41" s="912"/>
      <c r="AR41" s="912"/>
      <c r="AS41" s="912"/>
      <c r="AT41" s="912"/>
      <c r="AU41" s="912"/>
      <c r="AV41" s="912"/>
    </row>
    <row r="42" spans="1:55" s="911" customFormat="1" ht="13.35" customHeight="1" x14ac:dyDescent="0.25">
      <c r="A42" s="912"/>
      <c r="B42" s="912"/>
      <c r="C42" s="912"/>
      <c r="D42" s="912"/>
      <c r="E42" s="912"/>
      <c r="F42" s="912"/>
      <c r="G42" s="912"/>
      <c r="H42" s="912"/>
      <c r="I42" s="912"/>
      <c r="J42" s="912"/>
      <c r="K42" s="912"/>
      <c r="L42" s="912"/>
      <c r="M42" s="912"/>
      <c r="N42" s="912"/>
      <c r="O42" s="912"/>
      <c r="P42" s="912"/>
      <c r="Q42" s="912"/>
      <c r="R42" s="912"/>
      <c r="S42" s="912"/>
      <c r="T42" s="912"/>
      <c r="U42" s="912"/>
      <c r="V42" s="912"/>
      <c r="W42" s="912"/>
      <c r="X42" s="912"/>
      <c r="Y42" s="912"/>
      <c r="Z42" s="912"/>
      <c r="AA42" s="977"/>
      <c r="AB42" s="977"/>
      <c r="AC42" s="977"/>
      <c r="AD42" s="977"/>
      <c r="AE42" s="975" t="s">
        <v>79</v>
      </c>
      <c r="AF42" s="1793">
        <f>AF39+AK39</f>
        <v>0</v>
      </c>
      <c r="AG42" s="1794"/>
      <c r="AH42" s="1794"/>
      <c r="AI42" s="1794"/>
      <c r="AJ42" s="1794"/>
      <c r="AK42" s="1794"/>
      <c r="AL42" s="1794"/>
      <c r="AM42" s="1794"/>
      <c r="AN42" s="1794"/>
      <c r="AO42" s="1795"/>
      <c r="AP42" s="912"/>
      <c r="AQ42" s="912"/>
      <c r="AR42" s="912"/>
      <c r="AS42" s="912"/>
      <c r="AT42" s="912"/>
      <c r="AU42" s="912"/>
      <c r="AV42" s="912"/>
    </row>
    <row r="43" spans="1:55" ht="13.35" customHeight="1" x14ac:dyDescent="0.25">
      <c r="A43" s="836"/>
      <c r="B43" s="836"/>
      <c r="C43" s="836"/>
      <c r="D43" s="836"/>
      <c r="E43" s="836"/>
      <c r="F43" s="836"/>
      <c r="G43" s="836"/>
      <c r="H43" s="836"/>
      <c r="I43" s="836"/>
      <c r="J43" s="836"/>
      <c r="K43" s="836"/>
      <c r="L43" s="836"/>
      <c r="M43" s="836"/>
      <c r="N43" s="836"/>
      <c r="O43" s="836"/>
      <c r="P43" s="836"/>
      <c r="Q43" s="836"/>
      <c r="R43" s="836"/>
      <c r="S43" s="836"/>
      <c r="T43" s="836"/>
      <c r="U43" s="836"/>
      <c r="V43" s="836"/>
      <c r="W43" s="836"/>
      <c r="X43" s="836"/>
      <c r="Y43" s="836"/>
      <c r="Z43" s="432"/>
      <c r="AA43" s="973"/>
      <c r="AB43" s="977"/>
      <c r="AC43" s="973"/>
      <c r="AD43" s="977"/>
      <c r="AE43" s="976" t="s">
        <v>493</v>
      </c>
      <c r="AF43" s="973"/>
      <c r="AG43" s="973"/>
      <c r="AH43" s="973"/>
      <c r="AI43" s="973"/>
      <c r="AJ43" s="973"/>
      <c r="AK43" s="973"/>
      <c r="AL43" s="973"/>
      <c r="AM43" s="973"/>
      <c r="AN43" s="973"/>
      <c r="AO43" s="973"/>
    </row>
    <row r="44" spans="1:55" ht="13.35" customHeight="1" x14ac:dyDescent="0.25">
      <c r="A44" s="973" t="s">
        <v>287</v>
      </c>
      <c r="B44" s="973"/>
      <c r="C44" s="973"/>
      <c r="D44" s="973"/>
      <c r="E44" s="973"/>
      <c r="F44" s="973"/>
      <c r="G44" s="973"/>
      <c r="H44" s="973"/>
      <c r="I44" s="973"/>
      <c r="J44" s="973"/>
      <c r="L44" s="1792"/>
      <c r="M44" s="1792"/>
      <c r="N44" s="1812" t="s">
        <v>479</v>
      </c>
      <c r="O44" s="1812"/>
      <c r="P44" s="1812"/>
      <c r="Q44" s="1812"/>
      <c r="R44" s="1812"/>
      <c r="S44" s="1812"/>
      <c r="T44" s="1812"/>
      <c r="U44" s="370" t="s">
        <v>480</v>
      </c>
      <c r="V44" s="973"/>
      <c r="W44" s="973"/>
      <c r="X44" s="973"/>
      <c r="Y44" s="973"/>
      <c r="Z44" s="800" t="s">
        <v>77</v>
      </c>
      <c r="AA44" s="1813" t="s">
        <v>177</v>
      </c>
      <c r="AB44" s="1813"/>
      <c r="AC44" s="1813"/>
      <c r="AD44" s="974" t="s">
        <v>42</v>
      </c>
      <c r="AF44" s="354"/>
      <c r="AG44" s="354"/>
      <c r="AH44" s="354"/>
      <c r="AI44" s="354"/>
      <c r="AJ44" s="354"/>
      <c r="AK44" s="354"/>
      <c r="AL44" s="354"/>
      <c r="AM44" s="354"/>
      <c r="AN44" s="354"/>
      <c r="AO44" s="354"/>
    </row>
    <row r="45" spans="1:55" s="911" customFormat="1" ht="13.35" customHeight="1" x14ac:dyDescent="0.25">
      <c r="A45" s="910"/>
      <c r="B45" s="162"/>
      <c r="C45" s="162"/>
      <c r="D45" s="162"/>
      <c r="E45" s="162"/>
      <c r="F45" s="162"/>
      <c r="G45" s="162"/>
      <c r="K45" s="912"/>
      <c r="L45" s="914"/>
      <c r="M45" s="914"/>
      <c r="N45" s="915"/>
      <c r="O45" s="370"/>
      <c r="P45" s="370"/>
      <c r="Q45" s="370"/>
      <c r="R45" s="370"/>
      <c r="S45" s="370"/>
      <c r="T45" s="370"/>
      <c r="U45" s="370"/>
      <c r="V45" s="376"/>
      <c r="W45" s="912"/>
      <c r="X45" s="370"/>
      <c r="Y45" s="162"/>
      <c r="Z45" s="912"/>
      <c r="AA45" s="912"/>
      <c r="AB45" s="912"/>
      <c r="AC45" s="912"/>
      <c r="AD45" s="912"/>
      <c r="AE45" s="912"/>
      <c r="AF45" s="913"/>
      <c r="AG45" s="913"/>
      <c r="AH45" s="913"/>
      <c r="AI45" s="913"/>
      <c r="AJ45" s="913"/>
      <c r="AK45" s="913"/>
      <c r="AL45" s="913"/>
      <c r="AM45" s="913"/>
      <c r="AN45" s="913"/>
      <c r="AO45" s="913"/>
      <c r="AP45" s="912"/>
      <c r="AQ45" s="912"/>
      <c r="AR45" s="912"/>
      <c r="AS45" s="912"/>
      <c r="AT45" s="912"/>
      <c r="AU45" s="912"/>
      <c r="AV45" s="912"/>
    </row>
    <row r="46" spans="1:55" s="837" customFormat="1" ht="13.35" customHeight="1" x14ac:dyDescent="0.25">
      <c r="A46" s="940" t="s">
        <v>91</v>
      </c>
      <c r="B46" s="738"/>
      <c r="C46" s="941" t="s">
        <v>203</v>
      </c>
      <c r="D46" s="941"/>
      <c r="E46" s="941"/>
      <c r="F46" s="941"/>
      <c r="G46" s="738" t="s">
        <v>635</v>
      </c>
      <c r="H46" s="946"/>
      <c r="I46" s="1585"/>
      <c r="J46" s="1585"/>
      <c r="K46" s="1585"/>
      <c r="L46" s="1585"/>
      <c r="M46" s="1585"/>
      <c r="N46" s="1585"/>
      <c r="O46" s="1585"/>
      <c r="P46" s="1585"/>
      <c r="Q46" s="1585"/>
      <c r="R46" s="1585"/>
      <c r="S46" s="1585"/>
      <c r="T46" s="1585"/>
      <c r="U46" s="1585"/>
      <c r="V46" s="942"/>
      <c r="W46" s="947" t="s">
        <v>494</v>
      </c>
      <c r="X46" s="942"/>
      <c r="Y46" s="942"/>
      <c r="Z46" s="942"/>
      <c r="AA46" s="942"/>
      <c r="AB46" s="942"/>
      <c r="AC46" s="942"/>
      <c r="AD46" s="942"/>
      <c r="AE46" s="942"/>
      <c r="AF46" s="942"/>
      <c r="AG46" s="942"/>
      <c r="AH46" s="942"/>
      <c r="AI46" s="948"/>
      <c r="AJ46" s="940"/>
      <c r="AK46" s="738"/>
      <c r="AL46" s="738"/>
      <c r="AM46" s="738"/>
      <c r="AN46" s="738"/>
      <c r="AO46" s="738"/>
      <c r="AP46" s="840"/>
      <c r="AQ46" s="796"/>
      <c r="AR46" s="796"/>
      <c r="AS46" s="796"/>
      <c r="AT46" s="796"/>
      <c r="AU46" s="796"/>
      <c r="AV46" s="796"/>
      <c r="AW46" s="796"/>
      <c r="AX46" s="796"/>
      <c r="AY46" s="796"/>
      <c r="AZ46" s="796"/>
      <c r="BA46" s="796"/>
      <c r="BB46" s="840"/>
      <c r="BC46" s="840"/>
    </row>
    <row r="47" spans="1:55" x14ac:dyDescent="0.25">
      <c r="A47" s="344"/>
      <c r="B47" s="346"/>
      <c r="C47" s="346"/>
      <c r="D47" s="344"/>
      <c r="E47" s="344"/>
      <c r="F47" s="344"/>
      <c r="G47" s="344"/>
      <c r="H47" s="344"/>
      <c r="I47" s="344"/>
      <c r="J47" s="344"/>
      <c r="K47" s="344"/>
      <c r="L47" s="344"/>
      <c r="M47" s="344"/>
      <c r="N47" s="344"/>
      <c r="O47" s="344"/>
      <c r="P47" s="344"/>
      <c r="Q47" s="344"/>
      <c r="R47" s="344"/>
      <c r="S47" s="344"/>
      <c r="T47" s="344"/>
      <c r="U47" s="344"/>
      <c r="V47" s="344"/>
      <c r="W47" s="346"/>
      <c r="X47" s="346"/>
      <c r="Y47" s="344"/>
      <c r="Z47" s="344"/>
      <c r="AA47" s="346"/>
      <c r="AB47" s="346"/>
      <c r="AC47" s="346"/>
      <c r="AD47" s="346"/>
      <c r="AE47" s="346"/>
      <c r="AF47" s="346"/>
      <c r="AG47" s="346"/>
      <c r="AH47" s="344"/>
      <c r="AI47" s="344"/>
      <c r="AJ47" s="344"/>
      <c r="AK47" s="344"/>
      <c r="AL47" s="344"/>
      <c r="AM47" s="344"/>
      <c r="AN47" s="344"/>
      <c r="AO47" s="344"/>
    </row>
    <row r="48" spans="1:55" ht="13.35" customHeight="1" x14ac:dyDescent="0.25">
      <c r="A48" s="1766" t="s">
        <v>255</v>
      </c>
      <c r="B48" s="1766"/>
      <c r="C48" s="1766"/>
      <c r="D48" s="1766"/>
      <c r="E48" s="1766"/>
      <c r="F48" s="1766"/>
      <c r="G48" s="1615"/>
      <c r="H48" s="1613" t="s">
        <v>63</v>
      </c>
      <c r="I48" s="1766"/>
      <c r="J48" s="1766"/>
      <c r="K48" s="1766"/>
      <c r="L48" s="1766"/>
      <c r="M48" s="1766"/>
      <c r="N48" s="1615"/>
      <c r="O48" s="1613" t="s">
        <v>648</v>
      </c>
      <c r="P48" s="1766"/>
      <c r="Q48" s="1766"/>
      <c r="R48" s="1766"/>
      <c r="S48" s="1766"/>
      <c r="T48" s="1766"/>
      <c r="U48" s="1766"/>
      <c r="V48" s="1766"/>
      <c r="W48" s="1766"/>
      <c r="X48" s="1766"/>
      <c r="Y48" s="1766"/>
      <c r="Z48" s="1766"/>
      <c r="AA48" s="1615"/>
      <c r="AB48" s="1613" t="s">
        <v>436</v>
      </c>
      <c r="AC48" s="1766"/>
      <c r="AD48" s="1766"/>
      <c r="AE48" s="1766"/>
      <c r="AF48" s="1766"/>
      <c r="AG48" s="1766"/>
      <c r="AH48" s="1615"/>
      <c r="AI48" s="1767" t="s">
        <v>258</v>
      </c>
      <c r="AJ48" s="1768"/>
      <c r="AK48" s="1768"/>
      <c r="AL48" s="1768"/>
      <c r="AM48" s="1768"/>
      <c r="AN48" s="1768"/>
      <c r="AO48" s="1768"/>
    </row>
    <row r="49" spans="1:71" ht="13.35" customHeight="1" x14ac:dyDescent="0.25">
      <c r="A49" s="346"/>
      <c r="B49" s="346"/>
      <c r="C49" s="346"/>
      <c r="D49" s="346"/>
      <c r="E49" s="346"/>
      <c r="F49" s="346"/>
      <c r="G49" s="351"/>
      <c r="H49" s="1595" t="s">
        <v>34</v>
      </c>
      <c r="I49" s="1596"/>
      <c r="J49" s="1596"/>
      <c r="K49" s="1596"/>
      <c r="L49" s="1596"/>
      <c r="M49" s="1596"/>
      <c r="N49" s="1597"/>
      <c r="O49" s="1595" t="s">
        <v>35</v>
      </c>
      <c r="P49" s="1596"/>
      <c r="Q49" s="1596"/>
      <c r="R49" s="1596"/>
      <c r="S49" s="1596"/>
      <c r="T49" s="1596"/>
      <c r="U49" s="1596"/>
      <c r="V49" s="1596"/>
      <c r="W49" s="1596"/>
      <c r="X49" s="1596"/>
      <c r="Y49" s="1596"/>
      <c r="Z49" s="1596"/>
      <c r="AA49" s="1597"/>
      <c r="AB49" s="1617" t="s">
        <v>289</v>
      </c>
      <c r="AC49" s="1617"/>
      <c r="AD49" s="1617"/>
      <c r="AE49" s="1617"/>
      <c r="AF49" s="1617"/>
      <c r="AG49" s="1617"/>
      <c r="AH49" s="1618"/>
      <c r="AI49" s="1616" t="s">
        <v>278</v>
      </c>
      <c r="AJ49" s="1617"/>
      <c r="AK49" s="1617"/>
      <c r="AL49" s="1617"/>
      <c r="AM49" s="1617"/>
      <c r="AN49" s="1617"/>
      <c r="AO49" s="1617"/>
    </row>
    <row r="50" spans="1:71" x14ac:dyDescent="0.25">
      <c r="A50" s="346"/>
      <c r="B50" s="346"/>
      <c r="C50" s="346"/>
      <c r="D50" s="346"/>
      <c r="E50" s="346"/>
      <c r="F50" s="346"/>
      <c r="G50" s="351"/>
      <c r="H50" s="1595"/>
      <c r="I50" s="1596"/>
      <c r="J50" s="1596"/>
      <c r="K50" s="1596"/>
      <c r="L50" s="1596"/>
      <c r="M50" s="1596"/>
      <c r="N50" s="1597"/>
      <c r="O50" s="1595"/>
      <c r="P50" s="1596"/>
      <c r="Q50" s="1596"/>
      <c r="R50" s="1596"/>
      <c r="S50" s="1596"/>
      <c r="T50" s="1596"/>
      <c r="U50" s="1596"/>
      <c r="V50" s="1596"/>
      <c r="W50" s="1596"/>
      <c r="X50" s="1596"/>
      <c r="Y50" s="1596"/>
      <c r="Z50" s="1596"/>
      <c r="AA50" s="1597"/>
      <c r="AB50" s="344"/>
      <c r="AC50" s="344"/>
      <c r="AD50" s="344"/>
      <c r="AE50" s="344"/>
      <c r="AF50" s="344"/>
      <c r="AG50" s="344"/>
      <c r="AH50" s="351"/>
      <c r="AI50" s="344"/>
      <c r="AJ50" s="344"/>
      <c r="AK50" s="344"/>
      <c r="AL50" s="344"/>
      <c r="AM50" s="344"/>
      <c r="AN50" s="344"/>
      <c r="AO50" s="344"/>
    </row>
    <row r="51" spans="1:71" x14ac:dyDescent="0.25">
      <c r="A51" s="346"/>
      <c r="B51" s="346"/>
      <c r="C51" s="346"/>
      <c r="D51" s="346"/>
      <c r="E51" s="346"/>
      <c r="F51" s="346"/>
      <c r="G51" s="351"/>
      <c r="H51" s="346"/>
      <c r="I51" s="346"/>
      <c r="J51" s="346"/>
      <c r="K51" s="346"/>
      <c r="L51" s="346"/>
      <c r="M51" s="344"/>
      <c r="N51" s="351"/>
      <c r="O51" s="345"/>
      <c r="P51" s="344"/>
      <c r="Q51" s="344"/>
      <c r="R51" s="344"/>
      <c r="S51" s="344"/>
      <c r="T51" s="344"/>
      <c r="U51" s="344"/>
      <c r="V51" s="344"/>
      <c r="W51" s="344"/>
      <c r="X51" s="344"/>
      <c r="Y51" s="344"/>
      <c r="Z51" s="344"/>
      <c r="AA51" s="351"/>
      <c r="AB51" s="344"/>
      <c r="AC51" s="344"/>
      <c r="AD51" s="344"/>
      <c r="AE51" s="344"/>
      <c r="AF51" s="344"/>
      <c r="AG51" s="344"/>
      <c r="AH51" s="351"/>
      <c r="AI51" s="344"/>
      <c r="AJ51" s="344"/>
      <c r="AK51" s="344"/>
      <c r="AL51" s="344"/>
      <c r="AM51" s="344"/>
      <c r="AN51" s="344"/>
      <c r="AO51" s="344"/>
    </row>
    <row r="52" spans="1:71" x14ac:dyDescent="0.25">
      <c r="A52" s="346"/>
      <c r="B52" s="346"/>
      <c r="C52" s="346"/>
      <c r="D52" s="346"/>
      <c r="E52" s="346"/>
      <c r="F52" s="346"/>
      <c r="G52" s="351"/>
      <c r="H52" s="346"/>
      <c r="I52" s="346"/>
      <c r="J52" s="346"/>
      <c r="K52" s="346"/>
      <c r="L52" s="346"/>
      <c r="M52" s="344"/>
      <c r="N52" s="351"/>
      <c r="O52" s="345"/>
      <c r="P52" s="344"/>
      <c r="Q52" s="344"/>
      <c r="R52" s="344"/>
      <c r="S52" s="344"/>
      <c r="T52" s="344"/>
      <c r="U52" s="344"/>
      <c r="V52" s="344"/>
      <c r="W52" s="344"/>
      <c r="X52" s="344"/>
      <c r="Y52" s="344"/>
      <c r="Z52" s="344"/>
      <c r="AA52" s="351"/>
      <c r="AB52" s="344"/>
      <c r="AC52" s="344"/>
      <c r="AD52" s="344"/>
      <c r="AE52" s="344"/>
      <c r="AF52" s="344"/>
      <c r="AG52" s="344"/>
      <c r="AH52" s="351"/>
      <c r="AI52" s="344"/>
      <c r="AJ52" s="344"/>
      <c r="AK52" s="344"/>
      <c r="AL52" s="344"/>
      <c r="AM52" s="344"/>
      <c r="AN52" s="344"/>
      <c r="AO52" s="344"/>
    </row>
    <row r="53" spans="1:71" x14ac:dyDescent="0.25">
      <c r="A53" s="352"/>
      <c r="B53" s="352"/>
      <c r="C53" s="352"/>
      <c r="D53" s="352"/>
      <c r="E53" s="352"/>
      <c r="F53" s="352"/>
      <c r="G53" s="353"/>
      <c r="H53" s="352"/>
      <c r="I53" s="352"/>
      <c r="J53" s="352"/>
      <c r="K53" s="352"/>
      <c r="L53" s="352"/>
      <c r="M53" s="352"/>
      <c r="N53" s="353"/>
      <c r="O53" s="18"/>
      <c r="P53" s="352"/>
      <c r="Q53" s="352"/>
      <c r="R53" s="352"/>
      <c r="S53" s="352"/>
      <c r="T53" s="352"/>
      <c r="U53" s="352"/>
      <c r="V53" s="352"/>
      <c r="W53" s="352"/>
      <c r="X53" s="352"/>
      <c r="Y53" s="352"/>
      <c r="Z53" s="352"/>
      <c r="AA53" s="353"/>
      <c r="AB53" s="352"/>
      <c r="AC53" s="352"/>
      <c r="AD53" s="352"/>
      <c r="AE53" s="352"/>
      <c r="AF53" s="352"/>
      <c r="AG53" s="352"/>
      <c r="AH53" s="353"/>
      <c r="AI53" s="352"/>
      <c r="AJ53" s="352"/>
      <c r="AK53" s="352"/>
      <c r="AL53" s="352"/>
      <c r="AM53" s="352"/>
      <c r="AN53" s="352"/>
      <c r="AO53" s="352"/>
      <c r="AP53" s="725"/>
      <c r="AQ53" s="725"/>
      <c r="AR53" s="725"/>
      <c r="AS53" s="725"/>
      <c r="AT53" s="725"/>
      <c r="AU53" s="725"/>
      <c r="AV53" s="725"/>
    </row>
    <row r="54" spans="1:71" ht="12.75" customHeight="1" x14ac:dyDescent="0.25">
      <c r="A54" s="194" t="s">
        <v>42</v>
      </c>
      <c r="B54" s="1765" t="s">
        <v>43</v>
      </c>
      <c r="C54" s="1765"/>
      <c r="D54" s="1765"/>
      <c r="E54" s="1765"/>
      <c r="F54" s="1765"/>
      <c r="G54" s="1765"/>
      <c r="H54" s="1765"/>
      <c r="I54" s="1765"/>
      <c r="J54" s="1765"/>
      <c r="K54" s="1765"/>
      <c r="L54" s="1765"/>
      <c r="M54" s="1765"/>
      <c r="N54" s="1765"/>
      <c r="O54" s="1765"/>
      <c r="P54" s="1765"/>
      <c r="Q54" s="1765"/>
      <c r="R54" s="1765"/>
      <c r="S54" s="1765"/>
      <c r="T54" s="1765"/>
      <c r="U54" s="1765"/>
      <c r="V54" s="1765"/>
      <c r="W54" s="1765"/>
      <c r="X54" s="1765"/>
      <c r="Y54" s="1765"/>
      <c r="Z54" s="1765"/>
      <c r="AA54" s="1765"/>
      <c r="AB54" s="1765"/>
      <c r="AC54" s="1765"/>
      <c r="AD54" s="1765"/>
      <c r="AE54" s="1765"/>
      <c r="AF54" s="1765"/>
      <c r="AG54" s="1765"/>
      <c r="AH54" s="1765"/>
      <c r="AI54" s="1765"/>
      <c r="AJ54" s="1765"/>
      <c r="AK54" s="1765"/>
      <c r="AL54" s="1765"/>
      <c r="AM54" s="1765"/>
      <c r="AN54" s="1765"/>
      <c r="AO54" s="1765"/>
      <c r="AP54" s="721"/>
      <c r="AQ54" s="721"/>
      <c r="AR54" s="721"/>
      <c r="AS54" s="721"/>
      <c r="AT54" s="721"/>
      <c r="AU54" s="721"/>
      <c r="AV54" s="721"/>
      <c r="AW54" s="828"/>
      <c r="AX54" s="828"/>
      <c r="AY54" s="828"/>
      <c r="AZ54" s="828"/>
      <c r="BC54" s="828"/>
      <c r="BD54" s="828"/>
      <c r="BE54" s="828"/>
      <c r="BF54" s="828"/>
      <c r="BG54" s="828"/>
      <c r="BH54" s="828"/>
      <c r="BI54" s="828"/>
      <c r="BJ54" s="828"/>
      <c r="BK54" s="828"/>
      <c r="BL54" s="828"/>
      <c r="BM54" s="828"/>
      <c r="BN54" s="828"/>
      <c r="BO54" s="828"/>
      <c r="BP54" s="828"/>
      <c r="BQ54" s="828"/>
      <c r="BR54" s="828"/>
    </row>
    <row r="55" spans="1:71" ht="13.35" customHeight="1" x14ac:dyDescent="0.25">
      <c r="A55" s="194" t="s">
        <v>44</v>
      </c>
      <c r="B55" s="1765" t="s">
        <v>290</v>
      </c>
      <c r="C55" s="1765"/>
      <c r="D55" s="1765"/>
      <c r="E55" s="1765"/>
      <c r="F55" s="1765"/>
      <c r="G55" s="1765"/>
      <c r="H55" s="1765"/>
      <c r="I55" s="1765"/>
      <c r="J55" s="1765"/>
      <c r="K55" s="1765"/>
      <c r="L55" s="1765"/>
      <c r="M55" s="1765"/>
      <c r="N55" s="1765"/>
      <c r="O55" s="1765"/>
      <c r="P55" s="1765"/>
      <c r="Q55" s="1765"/>
      <c r="R55" s="1765"/>
      <c r="S55" s="1765"/>
      <c r="T55" s="1765"/>
      <c r="U55" s="1765"/>
      <c r="V55" s="1765"/>
      <c r="W55" s="1765"/>
      <c r="X55" s="1765"/>
      <c r="Y55" s="1765"/>
      <c r="Z55" s="1765"/>
      <c r="AA55" s="1765"/>
      <c r="AB55" s="1765"/>
      <c r="AC55" s="1765"/>
      <c r="AD55" s="1765"/>
      <c r="AE55" s="1765"/>
      <c r="AF55" s="1765"/>
      <c r="AG55" s="1765"/>
      <c r="AH55" s="1765"/>
      <c r="AI55" s="1765"/>
      <c r="AJ55" s="1765"/>
      <c r="AK55" s="1765"/>
      <c r="AL55" s="1765"/>
      <c r="AM55" s="1765"/>
      <c r="AN55" s="1765"/>
      <c r="AO55" s="1765"/>
    </row>
    <row r="56" spans="1:71" x14ac:dyDescent="0.25">
      <c r="A56" s="194" t="s">
        <v>45</v>
      </c>
      <c r="B56" s="1765" t="s">
        <v>291</v>
      </c>
      <c r="C56" s="1765"/>
      <c r="D56" s="1765"/>
      <c r="E56" s="1765"/>
      <c r="F56" s="1765"/>
      <c r="G56" s="1765"/>
      <c r="H56" s="1765"/>
      <c r="I56" s="1765"/>
      <c r="J56" s="1765"/>
      <c r="K56" s="1765"/>
      <c r="L56" s="1765"/>
      <c r="M56" s="1765"/>
      <c r="N56" s="1765"/>
      <c r="O56" s="1765"/>
      <c r="P56" s="1765"/>
      <c r="Q56" s="1765"/>
      <c r="R56" s="1765"/>
      <c r="S56" s="1765"/>
      <c r="T56" s="1765"/>
      <c r="U56" s="1765"/>
      <c r="V56" s="1765"/>
      <c r="W56" s="1765"/>
      <c r="X56" s="1765"/>
      <c r="Y56" s="1765"/>
      <c r="Z56" s="1765"/>
      <c r="AA56" s="1765"/>
      <c r="AB56" s="1765"/>
      <c r="AC56" s="1765"/>
      <c r="AD56" s="1765"/>
      <c r="AE56" s="1765"/>
      <c r="AF56" s="1765"/>
      <c r="AG56" s="1765"/>
      <c r="AH56" s="1765"/>
      <c r="AI56" s="1765"/>
      <c r="AJ56" s="1765"/>
      <c r="AK56" s="1765"/>
      <c r="AL56" s="1765"/>
      <c r="AM56" s="1765"/>
      <c r="AN56" s="1765"/>
      <c r="AO56" s="1765"/>
    </row>
    <row r="57" spans="1:71" ht="13.35" customHeight="1" x14ac:dyDescent="0.25">
      <c r="A57" s="194" t="s">
        <v>46</v>
      </c>
      <c r="B57" s="1765" t="s">
        <v>257</v>
      </c>
      <c r="C57" s="1765"/>
      <c r="D57" s="1765"/>
      <c r="E57" s="1765"/>
      <c r="F57" s="1765"/>
      <c r="G57" s="1765"/>
      <c r="H57" s="1765"/>
      <c r="I57" s="1765"/>
      <c r="J57" s="1765"/>
      <c r="K57" s="1765"/>
      <c r="L57" s="1765"/>
      <c r="M57" s="1765"/>
      <c r="N57" s="1765"/>
      <c r="O57" s="1765"/>
      <c r="P57" s="1765"/>
      <c r="Q57" s="1765"/>
      <c r="R57" s="1765"/>
      <c r="S57" s="1765"/>
      <c r="T57" s="1765"/>
      <c r="U57" s="1765"/>
      <c r="V57" s="1765"/>
      <c r="W57" s="1765"/>
      <c r="X57" s="1765"/>
      <c r="Y57" s="1765"/>
      <c r="Z57" s="1765"/>
      <c r="AA57" s="1765"/>
      <c r="AB57" s="1765"/>
      <c r="AC57" s="1765"/>
      <c r="AD57" s="1765"/>
      <c r="AE57" s="1765"/>
      <c r="AF57" s="1765"/>
      <c r="AG57" s="1765"/>
      <c r="AH57" s="1765"/>
      <c r="AI57" s="1765"/>
      <c r="AJ57" s="1765"/>
      <c r="AK57" s="1765"/>
      <c r="AL57" s="1765"/>
      <c r="AM57" s="1765"/>
      <c r="AN57" s="1765"/>
      <c r="AO57" s="1765"/>
    </row>
    <row r="58" spans="1:71" s="362" customFormat="1" ht="13.35" customHeight="1" x14ac:dyDescent="0.25">
      <c r="B58" s="363"/>
      <c r="C58" s="363"/>
      <c r="D58" s="363"/>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c r="AJ58" s="363"/>
      <c r="AK58" s="363"/>
      <c r="AL58" s="363"/>
      <c r="AM58" s="363"/>
      <c r="AN58" s="363"/>
      <c r="AP58" s="343"/>
      <c r="AQ58" s="343"/>
      <c r="AR58" s="343"/>
      <c r="AS58" s="343"/>
      <c r="AT58" s="343"/>
      <c r="AU58" s="343"/>
      <c r="AV58" s="343"/>
    </row>
    <row r="59" spans="1:71" s="362" customFormat="1" ht="13.35" customHeight="1" x14ac:dyDescent="0.25">
      <c r="B59" s="363"/>
      <c r="C59" s="363"/>
      <c r="D59" s="363"/>
      <c r="E59" s="363"/>
      <c r="F59" s="363"/>
      <c r="G59" s="363"/>
      <c r="H59" s="363"/>
      <c r="I59" s="363"/>
      <c r="J59" s="363"/>
      <c r="K59" s="363"/>
      <c r="L59" s="363"/>
      <c r="M59" s="363"/>
      <c r="N59" s="363"/>
      <c r="O59" s="363"/>
      <c r="P59" s="363"/>
      <c r="Q59" s="363"/>
      <c r="R59" s="363"/>
      <c r="S59" s="363"/>
      <c r="T59" s="363"/>
      <c r="U59" s="363"/>
      <c r="V59" s="363"/>
      <c r="W59" s="363"/>
      <c r="X59" s="363"/>
      <c r="Y59" s="363"/>
      <c r="Z59" s="363"/>
      <c r="AA59" s="363"/>
      <c r="AB59" s="363"/>
      <c r="AC59" s="363"/>
      <c r="AD59" s="363"/>
      <c r="AE59" s="363"/>
      <c r="AF59" s="363"/>
      <c r="AG59" s="363"/>
      <c r="AH59" s="363"/>
      <c r="AI59" s="363"/>
      <c r="AJ59" s="363"/>
      <c r="AK59" s="363"/>
      <c r="AL59" s="363"/>
      <c r="AM59" s="363"/>
      <c r="AN59" s="363"/>
      <c r="AP59" s="343"/>
      <c r="AQ59" s="343"/>
      <c r="AR59" s="343"/>
      <c r="AS59" s="343"/>
      <c r="AT59" s="343"/>
      <c r="AU59" s="343"/>
      <c r="AV59" s="343"/>
    </row>
    <row r="60" spans="1:71" s="689" customFormat="1" ht="13.35" customHeight="1" x14ac:dyDescent="0.25">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c r="AA60" s="43"/>
      <c r="AB60" s="43"/>
      <c r="AC60" s="43"/>
      <c r="AD60" s="43"/>
      <c r="AE60" s="43"/>
      <c r="AF60" s="43"/>
      <c r="AG60" s="43"/>
      <c r="AH60" s="43"/>
      <c r="AI60" s="43"/>
      <c r="AJ60" s="43"/>
      <c r="AK60" s="43"/>
      <c r="AL60" s="43"/>
      <c r="AM60" s="43"/>
      <c r="AN60" s="43"/>
      <c r="AO60" s="43"/>
      <c r="AP60" s="343"/>
      <c r="AQ60" s="343"/>
      <c r="AR60" s="343"/>
      <c r="AS60" s="343"/>
      <c r="AT60" s="343"/>
      <c r="AU60" s="343"/>
      <c r="AV60" s="343"/>
      <c r="AW60" s="362"/>
      <c r="AX60" s="362"/>
      <c r="AY60" s="362"/>
      <c r="AZ60" s="362"/>
      <c r="BA60" s="362"/>
      <c r="BB60" s="362"/>
      <c r="BC60" s="362"/>
      <c r="BD60" s="362"/>
      <c r="BE60" s="362"/>
      <c r="BF60" s="362"/>
      <c r="BG60" s="362"/>
      <c r="BH60" s="362"/>
      <c r="BI60" s="362"/>
      <c r="BJ60" s="362"/>
      <c r="BK60" s="362"/>
      <c r="BL60" s="362"/>
      <c r="BM60" s="362"/>
      <c r="BN60" s="362"/>
      <c r="BO60" s="362"/>
      <c r="BP60" s="362"/>
      <c r="BQ60" s="362"/>
    </row>
    <row r="61" spans="1:71" s="689" customFormat="1" ht="13.35" customHeight="1" x14ac:dyDescent="0.2">
      <c r="A61" s="355"/>
      <c r="B61" s="359"/>
      <c r="C61" s="359"/>
      <c r="D61" s="359"/>
      <c r="E61" s="359"/>
      <c r="F61" s="359"/>
      <c r="G61" s="359"/>
      <c r="H61" s="359"/>
      <c r="I61" s="359"/>
      <c r="J61" s="359"/>
      <c r="K61" s="359"/>
      <c r="L61" s="359"/>
      <c r="M61" s="359"/>
      <c r="N61" s="359"/>
      <c r="O61" s="359"/>
      <c r="P61" s="359"/>
      <c r="Q61" s="359"/>
      <c r="R61" s="359"/>
      <c r="S61" s="359"/>
      <c r="T61" s="359"/>
      <c r="U61" s="359"/>
      <c r="V61" s="359"/>
      <c r="W61" s="359"/>
      <c r="X61" s="359"/>
      <c r="Y61" s="359"/>
      <c r="Z61" s="359"/>
      <c r="AA61" s="359"/>
      <c r="AB61" s="359"/>
      <c r="AC61" s="359"/>
      <c r="AD61" s="359"/>
      <c r="AE61" s="359"/>
      <c r="AF61" s="359"/>
      <c r="AG61" s="359"/>
      <c r="AH61" s="359"/>
      <c r="AI61" s="359"/>
      <c r="AJ61" s="359"/>
      <c r="AK61" s="359"/>
      <c r="AL61" s="359"/>
      <c r="AM61" s="359"/>
      <c r="AN61" s="359"/>
      <c r="AO61" s="359"/>
      <c r="AP61" s="349"/>
      <c r="AQ61" s="349"/>
      <c r="AR61" s="349"/>
      <c r="AS61" s="349"/>
      <c r="AT61" s="349"/>
      <c r="AU61" s="349"/>
      <c r="AV61" s="349"/>
      <c r="AW61" s="834"/>
      <c r="AX61" s="834"/>
      <c r="AY61" s="834"/>
      <c r="AZ61" s="834"/>
      <c r="BA61" s="834"/>
      <c r="BB61" s="834"/>
      <c r="BC61" s="834"/>
      <c r="BD61" s="834"/>
      <c r="BE61" s="834"/>
      <c r="BF61" s="834"/>
      <c r="BG61" s="834"/>
      <c r="BH61" s="834"/>
      <c r="BI61" s="834"/>
      <c r="BJ61" s="834"/>
      <c r="BK61" s="834"/>
      <c r="BL61" s="834"/>
      <c r="BM61" s="834"/>
      <c r="BN61" s="834"/>
      <c r="BO61" s="834"/>
      <c r="BP61" s="834"/>
      <c r="BQ61" s="834"/>
      <c r="BR61" s="834"/>
      <c r="BS61" s="834"/>
    </row>
    <row r="62" spans="1:71" s="689" customFormat="1" ht="13.35" customHeight="1" x14ac:dyDescent="0.2">
      <c r="A62" s="356"/>
      <c r="B62" s="360"/>
      <c r="C62" s="360"/>
      <c r="D62" s="360"/>
      <c r="E62" s="360"/>
      <c r="F62" s="360"/>
      <c r="G62" s="360"/>
      <c r="H62" s="360"/>
      <c r="I62" s="360"/>
      <c r="J62" s="360"/>
      <c r="K62" s="360"/>
      <c r="L62" s="360"/>
      <c r="M62" s="360"/>
      <c r="N62" s="360"/>
      <c r="O62" s="360"/>
      <c r="P62" s="360"/>
      <c r="Q62" s="360"/>
      <c r="R62" s="360"/>
      <c r="S62" s="360"/>
      <c r="T62" s="360"/>
      <c r="U62" s="360"/>
      <c r="V62" s="360"/>
      <c r="W62" s="360"/>
      <c r="X62" s="360"/>
      <c r="Y62" s="360"/>
      <c r="Z62" s="360"/>
      <c r="AA62" s="360"/>
      <c r="AB62" s="360"/>
      <c r="AC62" s="360"/>
      <c r="AD62" s="360"/>
      <c r="AE62" s="360"/>
      <c r="AF62" s="360"/>
      <c r="AG62" s="360"/>
      <c r="AH62" s="360"/>
      <c r="AI62" s="360"/>
      <c r="AJ62" s="360"/>
      <c r="AK62" s="360"/>
      <c r="AL62" s="360"/>
      <c r="AM62" s="360"/>
      <c r="AN62" s="360"/>
      <c r="AO62" s="360"/>
      <c r="AP62" s="348"/>
      <c r="AQ62" s="348"/>
      <c r="AR62" s="348"/>
      <c r="AS62" s="348"/>
      <c r="AT62" s="348"/>
      <c r="AU62" s="348"/>
      <c r="AV62" s="348"/>
      <c r="AW62" s="832"/>
      <c r="AX62" s="832"/>
      <c r="AY62" s="832"/>
      <c r="AZ62" s="832"/>
      <c r="BA62" s="832"/>
      <c r="BB62" s="832"/>
      <c r="BC62" s="832"/>
      <c r="BD62" s="832"/>
      <c r="BE62" s="832"/>
      <c r="BF62" s="832"/>
      <c r="BG62" s="832"/>
      <c r="BH62" s="832"/>
      <c r="BI62" s="832"/>
      <c r="BJ62" s="832"/>
      <c r="BK62" s="832"/>
      <c r="BL62" s="832"/>
      <c r="BM62" s="832"/>
      <c r="BN62" s="832"/>
      <c r="BO62" s="832"/>
      <c r="BP62" s="832"/>
      <c r="BQ62" s="832"/>
      <c r="BR62" s="832"/>
      <c r="BS62" s="832"/>
    </row>
    <row r="63" spans="1:71" s="689" customFormat="1" ht="13.35" customHeight="1" x14ac:dyDescent="0.2">
      <c r="A63" s="364"/>
      <c r="B63" s="361"/>
      <c r="C63" s="361"/>
      <c r="D63" s="361"/>
      <c r="E63" s="361"/>
      <c r="F63" s="361"/>
      <c r="G63" s="361"/>
      <c r="H63" s="361"/>
      <c r="I63" s="361"/>
      <c r="J63" s="361"/>
      <c r="K63" s="361"/>
      <c r="L63" s="361"/>
      <c r="M63" s="361"/>
      <c r="N63" s="361"/>
      <c r="O63" s="361"/>
      <c r="P63" s="361"/>
      <c r="Q63" s="361"/>
      <c r="R63" s="361"/>
      <c r="S63" s="361"/>
      <c r="T63" s="361"/>
      <c r="U63" s="361"/>
      <c r="V63" s="361"/>
      <c r="W63" s="361"/>
      <c r="X63" s="361"/>
      <c r="Y63" s="361"/>
      <c r="Z63" s="361"/>
      <c r="AA63" s="361"/>
      <c r="AB63" s="361"/>
      <c r="AC63" s="361"/>
      <c r="AD63" s="361"/>
      <c r="AE63" s="361"/>
      <c r="AF63" s="361"/>
      <c r="AG63" s="361"/>
      <c r="AH63" s="361"/>
      <c r="AI63" s="361"/>
      <c r="AJ63" s="361"/>
      <c r="AK63" s="361"/>
      <c r="AL63" s="361"/>
      <c r="AM63" s="361"/>
      <c r="AN63" s="361"/>
      <c r="AO63" s="361"/>
      <c r="AP63" s="349"/>
      <c r="AQ63" s="349"/>
      <c r="AR63" s="349"/>
      <c r="AS63" s="349"/>
      <c r="AT63" s="349"/>
      <c r="AU63" s="349"/>
      <c r="AV63" s="349"/>
      <c r="AW63" s="834"/>
      <c r="AX63" s="834"/>
      <c r="AY63" s="834"/>
      <c r="AZ63" s="834"/>
      <c r="BA63" s="834"/>
      <c r="BB63" s="834"/>
      <c r="BC63" s="834"/>
      <c r="BD63" s="834"/>
      <c r="BE63" s="834"/>
      <c r="BF63" s="834"/>
      <c r="BG63" s="834"/>
      <c r="BH63" s="834"/>
      <c r="BI63" s="834"/>
      <c r="BJ63" s="834"/>
      <c r="BK63" s="834"/>
      <c r="BL63" s="834"/>
      <c r="BM63" s="834"/>
      <c r="BN63" s="834"/>
      <c r="BO63" s="834"/>
      <c r="BP63" s="834"/>
      <c r="BQ63" s="834"/>
      <c r="BR63" s="834"/>
      <c r="BS63" s="834"/>
    </row>
    <row r="64" spans="1:71" s="362" customFormat="1" ht="13.35" customHeight="1" x14ac:dyDescent="0.25">
      <c r="A64" s="365"/>
      <c r="B64" s="360"/>
      <c r="C64" s="360"/>
      <c r="D64" s="360"/>
      <c r="E64" s="360"/>
      <c r="F64" s="360"/>
      <c r="G64" s="360"/>
      <c r="H64" s="360"/>
      <c r="I64" s="360"/>
      <c r="J64" s="360"/>
      <c r="K64" s="360"/>
      <c r="L64" s="360"/>
      <c r="M64" s="360"/>
      <c r="N64" s="360"/>
      <c r="O64" s="360"/>
      <c r="P64" s="360"/>
      <c r="Q64" s="360"/>
      <c r="R64" s="360"/>
      <c r="S64" s="360"/>
      <c r="T64" s="360"/>
      <c r="U64" s="360"/>
      <c r="V64" s="360"/>
      <c r="W64" s="360"/>
      <c r="X64" s="360"/>
      <c r="Y64" s="360"/>
      <c r="Z64" s="360"/>
      <c r="AA64" s="360"/>
      <c r="AB64" s="360"/>
      <c r="AC64" s="360"/>
      <c r="AD64" s="360"/>
      <c r="AE64" s="360"/>
      <c r="AF64" s="360"/>
      <c r="AG64" s="360"/>
      <c r="AH64" s="360"/>
      <c r="AI64" s="360"/>
      <c r="AJ64" s="360"/>
      <c r="AK64" s="360"/>
      <c r="AL64" s="360"/>
      <c r="AM64" s="360"/>
      <c r="AN64" s="360"/>
      <c r="AO64" s="360"/>
      <c r="AP64" s="348"/>
      <c r="AQ64" s="348"/>
      <c r="AR64" s="348"/>
      <c r="AS64" s="348"/>
      <c r="AT64" s="348"/>
      <c r="AU64" s="348"/>
      <c r="AV64" s="348"/>
      <c r="AW64" s="832"/>
      <c r="AX64" s="832"/>
      <c r="AY64" s="832"/>
      <c r="AZ64" s="832"/>
      <c r="BA64" s="832"/>
      <c r="BB64" s="832"/>
      <c r="BC64" s="832"/>
      <c r="BD64" s="832"/>
      <c r="BE64" s="832"/>
      <c r="BF64" s="832"/>
      <c r="BG64" s="832"/>
      <c r="BH64" s="832"/>
      <c r="BI64" s="832"/>
      <c r="BJ64" s="832"/>
      <c r="BK64" s="832"/>
      <c r="BL64" s="832"/>
      <c r="BM64" s="832"/>
      <c r="BN64" s="832"/>
      <c r="BO64" s="832"/>
      <c r="BP64" s="832"/>
      <c r="BQ64" s="832"/>
      <c r="BR64" s="832"/>
      <c r="BS64" s="832"/>
    </row>
    <row r="65" spans="1:71" s="362" customFormat="1" ht="13.35" customHeight="1" x14ac:dyDescent="0.25">
      <c r="A65" s="365"/>
      <c r="B65" s="360"/>
      <c r="C65" s="360"/>
      <c r="D65" s="360"/>
      <c r="E65" s="360"/>
      <c r="F65" s="360"/>
      <c r="G65" s="360"/>
      <c r="H65" s="360"/>
      <c r="I65" s="360"/>
      <c r="J65" s="360"/>
      <c r="K65" s="360"/>
      <c r="L65" s="360"/>
      <c r="M65" s="360"/>
      <c r="N65" s="360"/>
      <c r="O65" s="360"/>
      <c r="P65" s="360"/>
      <c r="Q65" s="360"/>
      <c r="R65" s="360"/>
      <c r="S65" s="360"/>
      <c r="T65" s="360"/>
      <c r="U65" s="360"/>
      <c r="V65" s="360"/>
      <c r="W65" s="360"/>
      <c r="X65" s="360"/>
      <c r="Y65" s="360"/>
      <c r="Z65" s="360"/>
      <c r="AA65" s="360"/>
      <c r="AB65" s="360"/>
      <c r="AC65" s="360"/>
      <c r="AD65" s="360"/>
      <c r="AE65" s="360"/>
      <c r="AF65" s="360"/>
      <c r="AG65" s="360"/>
      <c r="AH65" s="360"/>
      <c r="AI65" s="360"/>
      <c r="AJ65" s="360"/>
      <c r="AK65" s="360"/>
      <c r="AL65" s="360"/>
      <c r="AM65" s="360"/>
      <c r="AN65" s="360"/>
      <c r="AO65" s="360"/>
      <c r="AP65" s="348"/>
      <c r="AQ65" s="348"/>
      <c r="AR65" s="348"/>
      <c r="AS65" s="348"/>
      <c r="AT65" s="348"/>
      <c r="AU65" s="348"/>
      <c r="AV65" s="348"/>
      <c r="AW65" s="832"/>
      <c r="AX65" s="832"/>
      <c r="AY65" s="832"/>
      <c r="AZ65" s="832"/>
      <c r="BA65" s="832"/>
      <c r="BB65" s="832"/>
      <c r="BC65" s="832"/>
      <c r="BD65" s="832"/>
      <c r="BE65" s="832"/>
      <c r="BF65" s="832"/>
      <c r="BG65" s="832"/>
      <c r="BH65" s="832"/>
      <c r="BI65" s="832"/>
      <c r="BJ65" s="832"/>
      <c r="BK65" s="832"/>
      <c r="BL65" s="832"/>
      <c r="BM65" s="832"/>
      <c r="BN65" s="832"/>
      <c r="BO65" s="832"/>
      <c r="BP65" s="832"/>
      <c r="BQ65" s="832"/>
      <c r="BR65" s="832"/>
      <c r="BS65" s="832"/>
    </row>
    <row r="66" spans="1:71" s="362" customFormat="1" ht="13.35" customHeight="1" x14ac:dyDescent="0.25">
      <c r="A66" s="365"/>
      <c r="B66" s="360"/>
      <c r="C66" s="360"/>
      <c r="D66" s="360"/>
      <c r="E66" s="360"/>
      <c r="F66" s="360"/>
      <c r="G66" s="360"/>
      <c r="H66" s="360"/>
      <c r="I66" s="360"/>
      <c r="J66" s="360"/>
      <c r="K66" s="360"/>
      <c r="L66" s="360"/>
      <c r="M66" s="360"/>
      <c r="N66" s="360"/>
      <c r="O66" s="360"/>
      <c r="P66" s="360"/>
      <c r="Q66" s="360"/>
      <c r="R66" s="360"/>
      <c r="S66" s="360"/>
      <c r="T66" s="360"/>
      <c r="U66" s="360"/>
      <c r="V66" s="360"/>
      <c r="W66" s="360"/>
      <c r="X66" s="360"/>
      <c r="Y66" s="360"/>
      <c r="Z66" s="360"/>
      <c r="AA66" s="360"/>
      <c r="AB66" s="360"/>
      <c r="AC66" s="360"/>
      <c r="AD66" s="360"/>
      <c r="AE66" s="360"/>
      <c r="AF66" s="360"/>
      <c r="AG66" s="360"/>
      <c r="AH66" s="360"/>
      <c r="AI66" s="360"/>
      <c r="AJ66" s="360"/>
      <c r="AK66" s="360"/>
      <c r="AL66" s="360"/>
      <c r="AM66" s="360"/>
      <c r="AN66" s="360"/>
      <c r="AO66" s="360"/>
      <c r="AP66" s="348"/>
      <c r="AQ66" s="348"/>
      <c r="AR66" s="348"/>
      <c r="AS66" s="348"/>
      <c r="AT66" s="348"/>
      <c r="AU66" s="348"/>
      <c r="AV66" s="348"/>
      <c r="AW66" s="832"/>
      <c r="AX66" s="832"/>
      <c r="AY66" s="832"/>
      <c r="AZ66" s="832"/>
      <c r="BA66" s="832"/>
      <c r="BB66" s="832"/>
      <c r="BC66" s="832"/>
      <c r="BD66" s="832"/>
      <c r="BE66" s="832"/>
      <c r="BF66" s="832"/>
      <c r="BG66" s="832"/>
      <c r="BH66" s="832"/>
      <c r="BI66" s="832"/>
      <c r="BJ66" s="832"/>
      <c r="BK66" s="832"/>
      <c r="BL66" s="832"/>
      <c r="BM66" s="832"/>
      <c r="BN66" s="832"/>
      <c r="BO66" s="832"/>
      <c r="BP66" s="832"/>
      <c r="BQ66" s="832"/>
      <c r="BR66" s="832"/>
      <c r="BS66" s="832"/>
    </row>
    <row r="67" spans="1:71" s="362" customFormat="1" ht="13.35" customHeight="1" x14ac:dyDescent="0.25">
      <c r="A67" s="365"/>
      <c r="B67" s="360"/>
      <c r="C67" s="360"/>
      <c r="D67" s="360"/>
      <c r="E67" s="360"/>
      <c r="F67" s="360"/>
      <c r="G67" s="360"/>
      <c r="H67" s="360"/>
      <c r="I67" s="360"/>
      <c r="J67" s="360"/>
      <c r="K67" s="360"/>
      <c r="L67" s="360"/>
      <c r="M67" s="360"/>
      <c r="N67" s="360"/>
      <c r="O67" s="360"/>
      <c r="P67" s="360"/>
      <c r="Q67" s="360"/>
      <c r="R67" s="360"/>
      <c r="S67" s="360"/>
      <c r="T67" s="360"/>
      <c r="U67" s="360"/>
      <c r="V67" s="360"/>
      <c r="W67" s="360"/>
      <c r="X67" s="360"/>
      <c r="Y67" s="360"/>
      <c r="Z67" s="360"/>
      <c r="AA67" s="360"/>
      <c r="AB67" s="360"/>
      <c r="AC67" s="360"/>
      <c r="AD67" s="360"/>
      <c r="AE67" s="360"/>
      <c r="AF67" s="360"/>
      <c r="AG67" s="360"/>
      <c r="AH67" s="360"/>
      <c r="AI67" s="360"/>
      <c r="AJ67" s="360"/>
      <c r="AK67" s="360"/>
      <c r="AL67" s="360"/>
      <c r="AM67" s="360"/>
      <c r="AN67" s="360"/>
      <c r="AO67" s="360"/>
      <c r="AP67" s="348"/>
      <c r="AQ67" s="348"/>
      <c r="AR67" s="348"/>
      <c r="AS67" s="348"/>
      <c r="AT67" s="348"/>
      <c r="AU67" s="348"/>
      <c r="AV67" s="348"/>
      <c r="AW67" s="832"/>
      <c r="AX67" s="832"/>
      <c r="AY67" s="832"/>
      <c r="AZ67" s="832"/>
      <c r="BA67" s="832"/>
      <c r="BB67" s="832"/>
      <c r="BC67" s="832"/>
      <c r="BD67" s="832"/>
      <c r="BE67" s="832"/>
      <c r="BF67" s="832"/>
      <c r="BG67" s="832"/>
      <c r="BH67" s="832"/>
      <c r="BI67" s="832"/>
      <c r="BJ67" s="832"/>
      <c r="BK67" s="832"/>
      <c r="BL67" s="832"/>
      <c r="BM67" s="832"/>
      <c r="BN67" s="832"/>
      <c r="BO67" s="832"/>
      <c r="BP67" s="832"/>
      <c r="BQ67" s="832"/>
      <c r="BR67" s="832"/>
      <c r="BS67" s="832"/>
    </row>
    <row r="68" spans="1:71" s="362" customFormat="1" ht="13.35" customHeight="1" x14ac:dyDescent="0.25">
      <c r="A68" s="364"/>
      <c r="B68" s="361"/>
      <c r="C68" s="361"/>
      <c r="D68" s="361"/>
      <c r="E68" s="361"/>
      <c r="F68" s="361"/>
      <c r="G68" s="361"/>
      <c r="H68" s="361"/>
      <c r="I68" s="361"/>
      <c r="J68" s="361"/>
      <c r="K68" s="361"/>
      <c r="L68" s="361"/>
      <c r="M68" s="361"/>
      <c r="N68" s="361"/>
      <c r="O68" s="361"/>
      <c r="P68" s="361"/>
      <c r="Q68" s="361"/>
      <c r="R68" s="361"/>
      <c r="S68" s="361"/>
      <c r="T68" s="361"/>
      <c r="U68" s="361"/>
      <c r="V68" s="361"/>
      <c r="W68" s="361"/>
      <c r="X68" s="361"/>
      <c r="Y68" s="361"/>
      <c r="Z68" s="361"/>
      <c r="AA68" s="361"/>
      <c r="AB68" s="361"/>
      <c r="AC68" s="361"/>
      <c r="AD68" s="361"/>
      <c r="AE68" s="361"/>
      <c r="AF68" s="361"/>
      <c r="AG68" s="361"/>
      <c r="AH68" s="361"/>
      <c r="AI68" s="361"/>
      <c r="AJ68" s="361"/>
      <c r="AK68" s="361"/>
      <c r="AL68" s="361"/>
      <c r="AM68" s="361"/>
      <c r="AN68" s="361"/>
      <c r="AO68" s="361"/>
      <c r="AP68" s="349"/>
      <c r="AQ68" s="349"/>
      <c r="AR68" s="349"/>
      <c r="AS68" s="349"/>
      <c r="AT68" s="349"/>
      <c r="AU68" s="349"/>
      <c r="AV68" s="349"/>
      <c r="AW68" s="834"/>
      <c r="AX68" s="834"/>
      <c r="AY68" s="834"/>
      <c r="AZ68" s="834"/>
      <c r="BA68" s="834"/>
      <c r="BB68" s="834"/>
      <c r="BC68" s="834"/>
      <c r="BD68" s="834"/>
      <c r="BE68" s="834"/>
      <c r="BF68" s="834"/>
      <c r="BG68" s="834"/>
      <c r="BH68" s="834"/>
      <c r="BI68" s="834"/>
      <c r="BJ68" s="834"/>
      <c r="BK68" s="834"/>
      <c r="BL68" s="834"/>
      <c r="BM68" s="834"/>
      <c r="BN68" s="834"/>
      <c r="BO68" s="834"/>
      <c r="BP68" s="834"/>
      <c r="BQ68" s="834"/>
      <c r="BR68" s="834"/>
      <c r="BS68" s="834"/>
    </row>
    <row r="69" spans="1:71" s="362" customFormat="1" ht="13.35" customHeight="1" x14ac:dyDescent="0.25">
      <c r="A69" s="365"/>
      <c r="B69" s="360"/>
      <c r="C69" s="360"/>
      <c r="D69" s="360"/>
      <c r="E69" s="360"/>
      <c r="F69" s="360"/>
      <c r="G69" s="360"/>
      <c r="H69" s="360"/>
      <c r="I69" s="360"/>
      <c r="J69" s="360"/>
      <c r="K69" s="360"/>
      <c r="L69" s="360"/>
      <c r="M69" s="360"/>
      <c r="N69" s="360"/>
      <c r="O69" s="360"/>
      <c r="P69" s="360"/>
      <c r="Q69" s="360"/>
      <c r="R69" s="360"/>
      <c r="S69" s="360"/>
      <c r="T69" s="360"/>
      <c r="U69" s="360"/>
      <c r="V69" s="360"/>
      <c r="W69" s="360"/>
      <c r="X69" s="360"/>
      <c r="Y69" s="360"/>
      <c r="Z69" s="360"/>
      <c r="AA69" s="360"/>
      <c r="AB69" s="360"/>
      <c r="AC69" s="360"/>
      <c r="AD69" s="360"/>
      <c r="AE69" s="360"/>
      <c r="AF69" s="360"/>
      <c r="AG69" s="360"/>
      <c r="AH69" s="360"/>
      <c r="AI69" s="360"/>
      <c r="AJ69" s="360"/>
      <c r="AK69" s="360"/>
      <c r="AL69" s="360"/>
      <c r="AM69" s="360"/>
      <c r="AN69" s="360"/>
      <c r="AO69" s="360"/>
      <c r="AP69" s="348"/>
      <c r="AQ69" s="348"/>
      <c r="AR69" s="348"/>
      <c r="AS69" s="348"/>
      <c r="AT69" s="348"/>
      <c r="AU69" s="348"/>
      <c r="AV69" s="348"/>
      <c r="AW69" s="832"/>
      <c r="AX69" s="832"/>
      <c r="AY69" s="832"/>
      <c r="AZ69" s="832"/>
      <c r="BA69" s="832"/>
      <c r="BB69" s="832"/>
      <c r="BC69" s="832"/>
      <c r="BD69" s="832"/>
      <c r="BE69" s="832"/>
      <c r="BF69" s="832"/>
      <c r="BG69" s="832"/>
      <c r="BH69" s="832"/>
      <c r="BI69" s="832"/>
      <c r="BJ69" s="832"/>
      <c r="BK69" s="832"/>
      <c r="BL69" s="832"/>
      <c r="BM69" s="832"/>
      <c r="BN69" s="832"/>
      <c r="BO69" s="832"/>
      <c r="BP69" s="832"/>
      <c r="BQ69" s="832"/>
      <c r="BR69" s="832"/>
      <c r="BS69" s="832"/>
    </row>
    <row r="70" spans="1:71" s="362" customFormat="1" ht="13.35" customHeight="1" x14ac:dyDescent="0.25">
      <c r="A70" s="364"/>
      <c r="B70" s="361"/>
      <c r="C70" s="361"/>
      <c r="D70" s="361"/>
      <c r="E70" s="361"/>
      <c r="F70" s="361"/>
      <c r="G70" s="361"/>
      <c r="H70" s="361"/>
      <c r="I70" s="361"/>
      <c r="J70" s="361"/>
      <c r="K70" s="361"/>
      <c r="L70" s="361"/>
      <c r="M70" s="361"/>
      <c r="N70" s="361"/>
      <c r="O70" s="361"/>
      <c r="P70" s="361"/>
      <c r="Q70" s="361"/>
      <c r="R70" s="361"/>
      <c r="S70" s="361"/>
      <c r="T70" s="361"/>
      <c r="U70" s="361"/>
      <c r="V70" s="361"/>
      <c r="W70" s="361"/>
      <c r="X70" s="361"/>
      <c r="Y70" s="361"/>
      <c r="Z70" s="361"/>
      <c r="AA70" s="361"/>
      <c r="AB70" s="361"/>
      <c r="AC70" s="361"/>
      <c r="AD70" s="361"/>
      <c r="AE70" s="361"/>
      <c r="AF70" s="361"/>
      <c r="AG70" s="361"/>
      <c r="AH70" s="361"/>
      <c r="AI70" s="361"/>
      <c r="AJ70" s="361"/>
      <c r="AK70" s="361"/>
      <c r="AL70" s="361"/>
      <c r="AM70" s="361"/>
      <c r="AN70" s="361"/>
      <c r="AO70" s="361"/>
      <c r="AP70" s="349"/>
      <c r="AQ70" s="349"/>
      <c r="AR70" s="349"/>
      <c r="AS70" s="349"/>
      <c r="AT70" s="349"/>
      <c r="AU70" s="349"/>
      <c r="AV70" s="349"/>
      <c r="AW70" s="834"/>
      <c r="AX70" s="834"/>
      <c r="AY70" s="834"/>
      <c r="AZ70" s="834"/>
      <c r="BA70" s="834"/>
      <c r="BB70" s="834"/>
      <c r="BC70" s="834"/>
      <c r="BD70" s="834"/>
      <c r="BE70" s="834"/>
      <c r="BF70" s="834"/>
      <c r="BG70" s="834"/>
      <c r="BH70" s="834"/>
      <c r="BI70" s="834"/>
      <c r="BJ70" s="834"/>
      <c r="BK70" s="834"/>
      <c r="BL70" s="834"/>
      <c r="BM70" s="834"/>
      <c r="BN70" s="834"/>
      <c r="BO70" s="834"/>
      <c r="BP70" s="834"/>
      <c r="BQ70" s="834"/>
      <c r="BR70" s="834"/>
      <c r="BS70" s="834"/>
    </row>
    <row r="71" spans="1:71" s="362" customFormat="1" ht="13.35" customHeight="1" x14ac:dyDescent="0.25">
      <c r="A71" s="365"/>
      <c r="B71" s="357"/>
      <c r="C71" s="360"/>
      <c r="D71" s="360"/>
      <c r="E71" s="360"/>
      <c r="F71" s="360"/>
      <c r="G71" s="360"/>
      <c r="H71" s="360"/>
      <c r="I71" s="360"/>
      <c r="J71" s="360"/>
      <c r="K71" s="360"/>
      <c r="L71" s="360"/>
      <c r="M71" s="360"/>
      <c r="N71" s="360"/>
      <c r="O71" s="360"/>
      <c r="P71" s="360"/>
      <c r="Q71" s="360"/>
      <c r="R71" s="360"/>
      <c r="S71" s="360"/>
      <c r="T71" s="360"/>
      <c r="U71" s="360"/>
      <c r="V71" s="360"/>
      <c r="W71" s="360"/>
      <c r="X71" s="360"/>
      <c r="Y71" s="360"/>
      <c r="Z71" s="360"/>
      <c r="AA71" s="360"/>
      <c r="AB71" s="360"/>
      <c r="AC71" s="360"/>
      <c r="AD71" s="360"/>
      <c r="AE71" s="360"/>
      <c r="AF71" s="360"/>
      <c r="AG71" s="360"/>
      <c r="AH71" s="360"/>
      <c r="AI71" s="360"/>
      <c r="AJ71" s="360"/>
      <c r="AK71" s="360"/>
      <c r="AL71" s="360"/>
      <c r="AM71" s="360"/>
      <c r="AN71" s="360"/>
      <c r="AO71" s="360"/>
      <c r="AP71" s="181"/>
      <c r="AQ71" s="181"/>
      <c r="AR71" s="181"/>
      <c r="AS71" s="181"/>
      <c r="AT71" s="181"/>
      <c r="AU71" s="181"/>
      <c r="AV71" s="181"/>
      <c r="AW71" s="846"/>
      <c r="AX71" s="846"/>
      <c r="AY71" s="846"/>
      <c r="AZ71" s="846"/>
      <c r="BA71" s="846"/>
      <c r="BB71" s="846"/>
      <c r="BC71" s="846"/>
      <c r="BD71" s="846"/>
      <c r="BE71" s="846"/>
      <c r="BF71" s="846"/>
      <c r="BG71" s="846"/>
      <c r="BH71" s="846"/>
      <c r="BI71" s="846"/>
      <c r="BJ71" s="846"/>
      <c r="BK71" s="846"/>
      <c r="BL71" s="846"/>
      <c r="BM71" s="846"/>
      <c r="BN71" s="846"/>
      <c r="BO71" s="846"/>
      <c r="BP71" s="846"/>
      <c r="BQ71" s="846"/>
      <c r="BR71" s="846"/>
      <c r="BS71" s="846"/>
    </row>
    <row r="72" spans="1:71" s="362" customFormat="1" ht="13.35" customHeight="1" x14ac:dyDescent="0.25">
      <c r="A72" s="365"/>
      <c r="B72" s="357"/>
      <c r="C72" s="360"/>
      <c r="D72" s="360"/>
      <c r="E72" s="360"/>
      <c r="F72" s="360"/>
      <c r="G72" s="360"/>
      <c r="H72" s="360"/>
      <c r="I72" s="360"/>
      <c r="J72" s="360"/>
      <c r="K72" s="360"/>
      <c r="L72" s="360"/>
      <c r="M72" s="360"/>
      <c r="N72" s="360"/>
      <c r="O72" s="360"/>
      <c r="P72" s="360"/>
      <c r="Q72" s="360"/>
      <c r="R72" s="360"/>
      <c r="S72" s="360"/>
      <c r="T72" s="360"/>
      <c r="U72" s="360"/>
      <c r="V72" s="360"/>
      <c r="W72" s="360"/>
      <c r="X72" s="360"/>
      <c r="Y72" s="360"/>
      <c r="Z72" s="360"/>
      <c r="AA72" s="360"/>
      <c r="AB72" s="360"/>
      <c r="AC72" s="360"/>
      <c r="AD72" s="360"/>
      <c r="AE72" s="360"/>
      <c r="AF72" s="360"/>
      <c r="AG72" s="360"/>
      <c r="AH72" s="360"/>
      <c r="AI72" s="360"/>
      <c r="AJ72" s="360"/>
      <c r="AK72" s="360"/>
      <c r="AL72" s="360"/>
      <c r="AM72" s="360"/>
      <c r="AN72" s="360"/>
      <c r="AO72" s="360"/>
      <c r="AP72" s="181"/>
      <c r="AQ72" s="181"/>
      <c r="AR72" s="181"/>
      <c r="AS72" s="181"/>
      <c r="AT72" s="181"/>
      <c r="AU72" s="181"/>
      <c r="AV72" s="181"/>
      <c r="AW72" s="846"/>
      <c r="AX72" s="846"/>
      <c r="AY72" s="846"/>
      <c r="AZ72" s="846"/>
      <c r="BA72" s="846"/>
      <c r="BB72" s="846"/>
      <c r="BC72" s="846"/>
      <c r="BD72" s="846"/>
      <c r="BE72" s="846"/>
      <c r="BF72" s="846"/>
      <c r="BG72" s="846"/>
      <c r="BH72" s="846"/>
      <c r="BI72" s="846"/>
      <c r="BJ72" s="846"/>
      <c r="BK72" s="846"/>
      <c r="BL72" s="846"/>
      <c r="BM72" s="846"/>
      <c r="BN72" s="846"/>
      <c r="BO72" s="846"/>
      <c r="BP72" s="846"/>
      <c r="BQ72" s="846"/>
      <c r="BR72" s="846"/>
      <c r="BS72" s="846"/>
    </row>
    <row r="73" spans="1:71" s="362" customFormat="1" ht="13.35" customHeight="1" x14ac:dyDescent="0.25">
      <c r="A73" s="364"/>
      <c r="B73" s="361"/>
      <c r="C73" s="361"/>
      <c r="D73" s="361"/>
      <c r="E73" s="361"/>
      <c r="F73" s="361"/>
      <c r="G73" s="361"/>
      <c r="H73" s="361"/>
      <c r="I73" s="361"/>
      <c r="J73" s="361"/>
      <c r="K73" s="361"/>
      <c r="L73" s="361"/>
      <c r="M73" s="361"/>
      <c r="N73" s="361"/>
      <c r="O73" s="361"/>
      <c r="P73" s="361"/>
      <c r="Q73" s="361"/>
      <c r="R73" s="361"/>
      <c r="S73" s="361"/>
      <c r="T73" s="361"/>
      <c r="U73" s="361"/>
      <c r="V73" s="361"/>
      <c r="W73" s="361"/>
      <c r="X73" s="361"/>
      <c r="Y73" s="361"/>
      <c r="Z73" s="361"/>
      <c r="AA73" s="361"/>
      <c r="AB73" s="361"/>
      <c r="AC73" s="361"/>
      <c r="AD73" s="361"/>
      <c r="AE73" s="361"/>
      <c r="AF73" s="361"/>
      <c r="AG73" s="361"/>
      <c r="AH73" s="361"/>
      <c r="AI73" s="361"/>
      <c r="AJ73" s="361"/>
      <c r="AK73" s="361"/>
      <c r="AL73" s="361"/>
      <c r="AM73" s="361"/>
      <c r="AN73" s="361"/>
      <c r="AO73" s="361"/>
      <c r="AP73" s="349"/>
      <c r="AQ73" s="349"/>
      <c r="AR73" s="349"/>
      <c r="AS73" s="349"/>
      <c r="AT73" s="349"/>
      <c r="AU73" s="349"/>
      <c r="AV73" s="349"/>
      <c r="AW73" s="834"/>
      <c r="AX73" s="834"/>
      <c r="AY73" s="834"/>
      <c r="AZ73" s="834"/>
      <c r="BA73" s="834"/>
      <c r="BB73" s="834"/>
      <c r="BC73" s="834"/>
      <c r="BD73" s="834"/>
      <c r="BE73" s="834"/>
      <c r="BF73" s="834"/>
      <c r="BG73" s="834"/>
      <c r="BH73" s="834"/>
      <c r="BI73" s="834"/>
      <c r="BJ73" s="834"/>
      <c r="BK73" s="834"/>
      <c r="BL73" s="834"/>
      <c r="BM73" s="834"/>
      <c r="BN73" s="834"/>
      <c r="BO73" s="834"/>
      <c r="BP73" s="834"/>
      <c r="BQ73" s="834"/>
      <c r="BR73" s="834"/>
      <c r="BS73" s="834"/>
    </row>
    <row r="74" spans="1:71" s="362" customFormat="1" ht="13.35" customHeight="1" x14ac:dyDescent="0.25">
      <c r="A74" s="365"/>
      <c r="B74" s="357"/>
      <c r="C74" s="360"/>
      <c r="D74" s="360"/>
      <c r="E74" s="360"/>
      <c r="F74" s="360"/>
      <c r="G74" s="360"/>
      <c r="H74" s="360"/>
      <c r="I74" s="360"/>
      <c r="J74" s="360"/>
      <c r="K74" s="360"/>
      <c r="L74" s="360"/>
      <c r="M74" s="360"/>
      <c r="N74" s="360"/>
      <c r="O74" s="360"/>
      <c r="P74" s="360"/>
      <c r="Q74" s="360"/>
      <c r="R74" s="360"/>
      <c r="S74" s="360"/>
      <c r="T74" s="360"/>
      <c r="U74" s="360"/>
      <c r="V74" s="360"/>
      <c r="W74" s="360"/>
      <c r="X74" s="360"/>
      <c r="Y74" s="360"/>
      <c r="Z74" s="360"/>
      <c r="AA74" s="360"/>
      <c r="AB74" s="360"/>
      <c r="AC74" s="360"/>
      <c r="AD74" s="360"/>
      <c r="AE74" s="360"/>
      <c r="AF74" s="360"/>
      <c r="AG74" s="360"/>
      <c r="AH74" s="360"/>
      <c r="AI74" s="360"/>
      <c r="AJ74" s="360"/>
      <c r="AK74" s="360"/>
      <c r="AL74" s="360"/>
      <c r="AM74" s="360"/>
      <c r="AN74" s="360"/>
      <c r="AO74" s="360"/>
      <c r="AP74" s="181"/>
      <c r="AQ74" s="181"/>
      <c r="AR74" s="181"/>
      <c r="AS74" s="181"/>
      <c r="AT74" s="181"/>
      <c r="AU74" s="181"/>
      <c r="AV74" s="181"/>
      <c r="AW74" s="846"/>
      <c r="AX74" s="846"/>
      <c r="AY74" s="846"/>
      <c r="AZ74" s="846"/>
      <c r="BA74" s="846"/>
      <c r="BB74" s="846"/>
      <c r="BC74" s="846"/>
      <c r="BD74" s="846"/>
      <c r="BE74" s="846"/>
      <c r="BF74" s="846"/>
      <c r="BG74" s="846"/>
      <c r="BH74" s="846"/>
      <c r="BI74" s="846"/>
      <c r="BJ74" s="846"/>
      <c r="BK74" s="846"/>
      <c r="BL74" s="846"/>
      <c r="BM74" s="846"/>
      <c r="BN74" s="846"/>
      <c r="BO74" s="846"/>
      <c r="BP74" s="846"/>
      <c r="BQ74" s="846"/>
      <c r="BR74" s="846"/>
      <c r="BS74" s="846"/>
    </row>
    <row r="75" spans="1:71" s="362" customFormat="1" ht="13.35" customHeight="1" x14ac:dyDescent="0.25">
      <c r="A75" s="365"/>
      <c r="B75" s="358"/>
      <c r="C75" s="360"/>
      <c r="D75" s="360"/>
      <c r="E75" s="360"/>
      <c r="F75" s="360"/>
      <c r="G75" s="360"/>
      <c r="H75" s="360"/>
      <c r="I75" s="360"/>
      <c r="J75" s="360"/>
      <c r="K75" s="360"/>
      <c r="L75" s="360"/>
      <c r="M75" s="360"/>
      <c r="N75" s="360"/>
      <c r="O75" s="360"/>
      <c r="P75" s="360"/>
      <c r="Q75" s="360"/>
      <c r="R75" s="360"/>
      <c r="S75" s="360"/>
      <c r="T75" s="360"/>
      <c r="U75" s="360"/>
      <c r="V75" s="360"/>
      <c r="W75" s="360"/>
      <c r="X75" s="360"/>
      <c r="Y75" s="360"/>
      <c r="Z75" s="360"/>
      <c r="AA75" s="360"/>
      <c r="AB75" s="360"/>
      <c r="AC75" s="360"/>
      <c r="AD75" s="360"/>
      <c r="AE75" s="360"/>
      <c r="AF75" s="360"/>
      <c r="AG75" s="360"/>
      <c r="AH75" s="360"/>
      <c r="AI75" s="360"/>
      <c r="AJ75" s="360"/>
      <c r="AK75" s="360"/>
      <c r="AL75" s="360"/>
      <c r="AM75" s="360"/>
      <c r="AN75" s="360"/>
      <c r="AO75" s="360"/>
      <c r="AP75" s="348"/>
      <c r="AQ75" s="348"/>
      <c r="AR75" s="348"/>
      <c r="AS75" s="348"/>
      <c r="AT75" s="348"/>
      <c r="AU75" s="348"/>
      <c r="AV75" s="348"/>
      <c r="AW75" s="832"/>
      <c r="AX75" s="832"/>
      <c r="AY75" s="832"/>
      <c r="AZ75" s="832"/>
      <c r="BA75" s="832"/>
      <c r="BB75" s="832"/>
      <c r="BC75" s="832"/>
      <c r="BD75" s="832"/>
      <c r="BE75" s="832"/>
      <c r="BF75" s="832"/>
      <c r="BG75" s="832"/>
      <c r="BH75" s="832"/>
      <c r="BI75" s="832"/>
      <c r="BJ75" s="832"/>
      <c r="BK75" s="832"/>
      <c r="BL75" s="832"/>
      <c r="BM75" s="832"/>
      <c r="BN75" s="832"/>
      <c r="BO75" s="832"/>
      <c r="BP75" s="832"/>
      <c r="BQ75" s="832"/>
      <c r="BR75" s="832"/>
      <c r="BS75" s="832"/>
    </row>
    <row r="76" spans="1:71" s="362" customFormat="1" ht="13.35" customHeight="1" x14ac:dyDescent="0.25">
      <c r="A76" s="365"/>
      <c r="B76" s="358"/>
      <c r="C76" s="360"/>
      <c r="D76" s="360"/>
      <c r="E76" s="360"/>
      <c r="F76" s="360"/>
      <c r="G76" s="360"/>
      <c r="H76" s="360"/>
      <c r="I76" s="360"/>
      <c r="J76" s="360"/>
      <c r="K76" s="360"/>
      <c r="L76" s="360"/>
      <c r="M76" s="360"/>
      <c r="N76" s="360"/>
      <c r="O76" s="360"/>
      <c r="P76" s="360"/>
      <c r="Q76" s="360"/>
      <c r="R76" s="360"/>
      <c r="S76" s="360"/>
      <c r="T76" s="360"/>
      <c r="U76" s="360"/>
      <c r="V76" s="360"/>
      <c r="W76" s="360"/>
      <c r="X76" s="360"/>
      <c r="Y76" s="360"/>
      <c r="Z76" s="360"/>
      <c r="AA76" s="360"/>
      <c r="AB76" s="360"/>
      <c r="AC76" s="360"/>
      <c r="AD76" s="360"/>
      <c r="AE76" s="360"/>
      <c r="AF76" s="360"/>
      <c r="AG76" s="360"/>
      <c r="AH76" s="360"/>
      <c r="AI76" s="360"/>
      <c r="AJ76" s="360"/>
      <c r="AK76" s="360"/>
      <c r="AL76" s="360"/>
      <c r="AM76" s="360"/>
      <c r="AN76" s="360"/>
      <c r="AO76" s="360"/>
      <c r="AP76" s="348"/>
      <c r="AQ76" s="348"/>
      <c r="AR76" s="348"/>
      <c r="AS76" s="348"/>
      <c r="AT76" s="348"/>
      <c r="AU76" s="348"/>
      <c r="AV76" s="348"/>
      <c r="AW76" s="832"/>
      <c r="AX76" s="832"/>
      <c r="AY76" s="832"/>
      <c r="AZ76" s="832"/>
      <c r="BA76" s="832"/>
      <c r="BB76" s="832"/>
      <c r="BC76" s="832"/>
      <c r="BD76" s="832"/>
      <c r="BE76" s="832"/>
      <c r="BF76" s="832"/>
      <c r="BG76" s="832"/>
      <c r="BH76" s="832"/>
      <c r="BI76" s="832"/>
      <c r="BJ76" s="832"/>
      <c r="BK76" s="832"/>
      <c r="BL76" s="832"/>
      <c r="BM76" s="832"/>
      <c r="BN76" s="832"/>
      <c r="BO76" s="832"/>
      <c r="BP76" s="832"/>
      <c r="BQ76" s="832"/>
      <c r="BR76" s="832"/>
      <c r="BS76" s="832"/>
    </row>
    <row r="77" spans="1:71" s="362" customFormat="1" ht="13.35" customHeight="1" x14ac:dyDescent="0.25">
      <c r="A77" s="365"/>
      <c r="B77" s="357"/>
      <c r="C77" s="360"/>
      <c r="D77" s="360"/>
      <c r="E77" s="360"/>
      <c r="F77" s="360"/>
      <c r="G77" s="360"/>
      <c r="H77" s="360"/>
      <c r="I77" s="360"/>
      <c r="J77" s="360"/>
      <c r="K77" s="360"/>
      <c r="L77" s="360"/>
      <c r="M77" s="360"/>
      <c r="N77" s="360"/>
      <c r="O77" s="360"/>
      <c r="P77" s="360"/>
      <c r="Q77" s="360"/>
      <c r="R77" s="360"/>
      <c r="S77" s="360"/>
      <c r="T77" s="360"/>
      <c r="U77" s="360"/>
      <c r="V77" s="360"/>
      <c r="W77" s="360"/>
      <c r="X77" s="360"/>
      <c r="Y77" s="360"/>
      <c r="Z77" s="360"/>
      <c r="AA77" s="360"/>
      <c r="AB77" s="360"/>
      <c r="AC77" s="360"/>
      <c r="AD77" s="360"/>
      <c r="AE77" s="360"/>
      <c r="AF77" s="360"/>
      <c r="AG77" s="360"/>
      <c r="AH77" s="360"/>
      <c r="AI77" s="360"/>
      <c r="AJ77" s="360"/>
      <c r="AK77" s="360"/>
      <c r="AL77" s="360"/>
      <c r="AM77" s="360"/>
      <c r="AN77" s="360"/>
      <c r="AO77" s="360"/>
      <c r="AP77" s="181"/>
      <c r="AQ77" s="181"/>
      <c r="AR77" s="181"/>
      <c r="AS77" s="181"/>
      <c r="AT77" s="181"/>
      <c r="AU77" s="181"/>
      <c r="AV77" s="181"/>
      <c r="AW77" s="846"/>
      <c r="AX77" s="846"/>
      <c r="AY77" s="846"/>
      <c r="AZ77" s="846"/>
      <c r="BA77" s="846"/>
      <c r="BB77" s="846"/>
      <c r="BC77" s="846"/>
      <c r="BD77" s="846"/>
      <c r="BE77" s="846"/>
      <c r="BF77" s="846"/>
      <c r="BG77" s="846"/>
      <c r="BH77" s="846"/>
      <c r="BI77" s="846"/>
      <c r="BJ77" s="846"/>
      <c r="BK77" s="846"/>
      <c r="BL77" s="846"/>
      <c r="BM77" s="846"/>
      <c r="BN77" s="846"/>
      <c r="BO77" s="846"/>
      <c r="BP77" s="846"/>
      <c r="BQ77" s="846"/>
      <c r="BR77" s="846"/>
      <c r="BS77" s="846"/>
    </row>
    <row r="78" spans="1:71" s="362" customFormat="1" ht="13.35" customHeight="1" x14ac:dyDescent="0.25">
      <c r="A78" s="364"/>
      <c r="B78" s="361"/>
      <c r="C78" s="361"/>
      <c r="D78" s="361"/>
      <c r="E78" s="361"/>
      <c r="F78" s="361"/>
      <c r="G78" s="361"/>
      <c r="H78" s="361"/>
      <c r="I78" s="361"/>
      <c r="J78" s="361"/>
      <c r="K78" s="361"/>
      <c r="L78" s="361"/>
      <c r="M78" s="361"/>
      <c r="N78" s="361"/>
      <c r="O78" s="361"/>
      <c r="P78" s="361"/>
      <c r="Q78" s="361"/>
      <c r="R78" s="361"/>
      <c r="S78" s="361"/>
      <c r="T78" s="361"/>
      <c r="U78" s="361"/>
      <c r="V78" s="361"/>
      <c r="W78" s="361"/>
      <c r="X78" s="361"/>
      <c r="Y78" s="361"/>
      <c r="Z78" s="361"/>
      <c r="AA78" s="361"/>
      <c r="AB78" s="361"/>
      <c r="AC78" s="361"/>
      <c r="AD78" s="361"/>
      <c r="AE78" s="361"/>
      <c r="AF78" s="361"/>
      <c r="AG78" s="361"/>
      <c r="AH78" s="361"/>
      <c r="AI78" s="361"/>
      <c r="AJ78" s="361"/>
      <c r="AK78" s="361"/>
      <c r="AL78" s="361"/>
      <c r="AM78" s="361"/>
      <c r="AN78" s="361"/>
      <c r="AO78" s="361"/>
      <c r="AP78" s="349"/>
      <c r="AQ78" s="349"/>
      <c r="AR78" s="349"/>
      <c r="AS78" s="349"/>
      <c r="AT78" s="349"/>
      <c r="AU78" s="349"/>
      <c r="AV78" s="349"/>
      <c r="AW78" s="834"/>
      <c r="AX78" s="834"/>
      <c r="AY78" s="834"/>
      <c r="AZ78" s="834"/>
      <c r="BA78" s="834"/>
      <c r="BB78" s="834"/>
      <c r="BC78" s="834"/>
      <c r="BD78" s="834"/>
      <c r="BE78" s="834"/>
      <c r="BF78" s="834"/>
      <c r="BG78" s="834"/>
      <c r="BH78" s="834"/>
      <c r="BI78" s="834"/>
      <c r="BJ78" s="834"/>
      <c r="BK78" s="834"/>
      <c r="BL78" s="834"/>
      <c r="BM78" s="834"/>
      <c r="BN78" s="834"/>
      <c r="BO78" s="834"/>
      <c r="BP78" s="834"/>
      <c r="BQ78" s="834"/>
      <c r="BR78" s="834"/>
      <c r="BS78" s="834"/>
    </row>
    <row r="79" spans="1:71" s="362" customFormat="1" ht="13.35" customHeight="1" x14ac:dyDescent="0.25">
      <c r="A79" s="365"/>
      <c r="B79" s="360"/>
      <c r="C79" s="360"/>
      <c r="D79" s="360"/>
      <c r="E79" s="360"/>
      <c r="F79" s="360"/>
      <c r="G79" s="360"/>
      <c r="H79" s="360"/>
      <c r="I79" s="360"/>
      <c r="J79" s="360"/>
      <c r="K79" s="360"/>
      <c r="L79" s="360"/>
      <c r="M79" s="360"/>
      <c r="N79" s="360"/>
      <c r="O79" s="360"/>
      <c r="P79" s="360"/>
      <c r="Q79" s="360"/>
      <c r="R79" s="360"/>
      <c r="S79" s="360"/>
      <c r="T79" s="360"/>
      <c r="U79" s="360"/>
      <c r="V79" s="360"/>
      <c r="W79" s="360"/>
      <c r="X79" s="360"/>
      <c r="Y79" s="360"/>
      <c r="Z79" s="360"/>
      <c r="AA79" s="360"/>
      <c r="AB79" s="360"/>
      <c r="AC79" s="360"/>
      <c r="AD79" s="360"/>
      <c r="AE79" s="360"/>
      <c r="AF79" s="360"/>
      <c r="AG79" s="360"/>
      <c r="AH79" s="360"/>
      <c r="AI79" s="360"/>
      <c r="AJ79" s="360"/>
      <c r="AK79" s="360"/>
      <c r="AL79" s="360"/>
      <c r="AM79" s="360"/>
      <c r="AN79" s="360"/>
      <c r="AO79" s="360"/>
      <c r="AP79" s="348"/>
      <c r="AQ79" s="348"/>
      <c r="AR79" s="348"/>
      <c r="AS79" s="348"/>
      <c r="AT79" s="348"/>
      <c r="AU79" s="348"/>
      <c r="AV79" s="348"/>
      <c r="AW79" s="832"/>
      <c r="AX79" s="832"/>
      <c r="AY79" s="832"/>
      <c r="AZ79" s="832"/>
      <c r="BA79" s="832"/>
      <c r="BB79" s="832"/>
      <c r="BC79" s="832"/>
      <c r="BD79" s="832"/>
      <c r="BE79" s="832"/>
      <c r="BF79" s="832"/>
      <c r="BG79" s="832"/>
      <c r="BH79" s="832"/>
      <c r="BI79" s="832"/>
      <c r="BJ79" s="832"/>
      <c r="BK79" s="832"/>
      <c r="BL79" s="832"/>
      <c r="BM79" s="832"/>
      <c r="BN79" s="832"/>
      <c r="BO79" s="832"/>
      <c r="BP79" s="832"/>
      <c r="BQ79" s="832"/>
      <c r="BR79" s="832"/>
      <c r="BS79" s="832"/>
    </row>
    <row r="80" spans="1:71" s="362" customFormat="1" ht="13.35" customHeight="1" x14ac:dyDescent="0.25">
      <c r="A80" s="364"/>
      <c r="B80" s="361"/>
      <c r="C80" s="361"/>
      <c r="D80" s="361"/>
      <c r="E80" s="361"/>
      <c r="F80" s="361"/>
      <c r="G80" s="361"/>
      <c r="H80" s="361"/>
      <c r="I80" s="361"/>
      <c r="J80" s="361"/>
      <c r="K80" s="361"/>
      <c r="L80" s="361"/>
      <c r="M80" s="361"/>
      <c r="N80" s="361"/>
      <c r="O80" s="361"/>
      <c r="P80" s="361"/>
      <c r="Q80" s="361"/>
      <c r="R80" s="361"/>
      <c r="S80" s="361"/>
      <c r="T80" s="361"/>
      <c r="U80" s="361"/>
      <c r="V80" s="361"/>
      <c r="W80" s="361"/>
      <c r="X80" s="361"/>
      <c r="Y80" s="361"/>
      <c r="Z80" s="361"/>
      <c r="AA80" s="361"/>
      <c r="AB80" s="361"/>
      <c r="AC80" s="361"/>
      <c r="AD80" s="361"/>
      <c r="AE80" s="361"/>
      <c r="AF80" s="361"/>
      <c r="AG80" s="361"/>
      <c r="AH80" s="361"/>
      <c r="AI80" s="361"/>
      <c r="AJ80" s="361"/>
      <c r="AK80" s="361"/>
      <c r="AL80" s="361"/>
      <c r="AM80" s="361"/>
      <c r="AN80" s="361"/>
      <c r="AO80" s="361"/>
      <c r="AP80" s="349"/>
      <c r="AQ80" s="349"/>
      <c r="AR80" s="349"/>
      <c r="AS80" s="349"/>
      <c r="AT80" s="349"/>
      <c r="AU80" s="349"/>
      <c r="AV80" s="349"/>
      <c r="AW80" s="834"/>
      <c r="AX80" s="834"/>
      <c r="AY80" s="834"/>
      <c r="AZ80" s="834"/>
      <c r="BA80" s="834"/>
      <c r="BB80" s="834"/>
      <c r="BC80" s="834"/>
      <c r="BD80" s="834"/>
      <c r="BE80" s="834"/>
      <c r="BF80" s="834"/>
      <c r="BG80" s="834"/>
      <c r="BH80" s="834"/>
      <c r="BI80" s="834"/>
      <c r="BJ80" s="834"/>
      <c r="BK80" s="834"/>
      <c r="BL80" s="834"/>
      <c r="BM80" s="834"/>
      <c r="BN80" s="834"/>
      <c r="BO80" s="834"/>
      <c r="BP80" s="834"/>
      <c r="BQ80" s="834"/>
      <c r="BR80" s="834"/>
      <c r="BS80" s="834"/>
    </row>
    <row r="81" spans="1:71" s="362" customFormat="1" ht="13.35" customHeight="1" x14ac:dyDescent="0.25">
      <c r="A81" s="365"/>
      <c r="B81" s="360"/>
      <c r="C81" s="360"/>
      <c r="D81" s="360"/>
      <c r="E81" s="360"/>
      <c r="F81" s="360"/>
      <c r="G81" s="360"/>
      <c r="H81" s="360"/>
      <c r="I81" s="360"/>
      <c r="J81" s="360"/>
      <c r="K81" s="360"/>
      <c r="L81" s="360"/>
      <c r="M81" s="360"/>
      <c r="N81" s="360"/>
      <c r="O81" s="360"/>
      <c r="P81" s="360"/>
      <c r="Q81" s="360"/>
      <c r="R81" s="360"/>
      <c r="S81" s="360"/>
      <c r="T81" s="360"/>
      <c r="U81" s="360"/>
      <c r="V81" s="360"/>
      <c r="W81" s="360"/>
      <c r="X81" s="360"/>
      <c r="Y81" s="360"/>
      <c r="Z81" s="360"/>
      <c r="AA81" s="360"/>
      <c r="AB81" s="360"/>
      <c r="AC81" s="360"/>
      <c r="AD81" s="360"/>
      <c r="AE81" s="360"/>
      <c r="AF81" s="360"/>
      <c r="AG81" s="360"/>
      <c r="AH81" s="360"/>
      <c r="AI81" s="360"/>
      <c r="AJ81" s="360"/>
      <c r="AK81" s="360"/>
      <c r="AL81" s="360"/>
      <c r="AM81" s="360"/>
      <c r="AN81" s="360"/>
      <c r="AO81" s="360"/>
      <c r="AP81" s="348"/>
      <c r="AQ81" s="348"/>
      <c r="AR81" s="348"/>
      <c r="AS81" s="348"/>
      <c r="AT81" s="348"/>
      <c r="AU81" s="348"/>
      <c r="AV81" s="348"/>
      <c r="AW81" s="832"/>
      <c r="AX81" s="832"/>
      <c r="AY81" s="832"/>
      <c r="AZ81" s="832"/>
      <c r="BA81" s="832"/>
      <c r="BB81" s="832"/>
      <c r="BC81" s="832"/>
      <c r="BD81" s="832"/>
      <c r="BE81" s="832"/>
      <c r="BF81" s="832"/>
      <c r="BG81" s="832"/>
      <c r="BH81" s="832"/>
      <c r="BI81" s="832"/>
      <c r="BJ81" s="832"/>
      <c r="BK81" s="832"/>
      <c r="BL81" s="832"/>
      <c r="BM81" s="832"/>
      <c r="BN81" s="832"/>
      <c r="BO81" s="832"/>
      <c r="BP81" s="832"/>
      <c r="BQ81" s="832"/>
      <c r="BR81" s="832"/>
      <c r="BS81" s="832"/>
    </row>
    <row r="82" spans="1:71" s="362" customFormat="1" ht="13.35" customHeight="1" x14ac:dyDescent="0.25">
      <c r="A82" s="364"/>
      <c r="B82" s="361"/>
      <c r="C82" s="361"/>
      <c r="D82" s="361"/>
      <c r="E82" s="361"/>
      <c r="F82" s="361"/>
      <c r="G82" s="361"/>
      <c r="H82" s="361"/>
      <c r="I82" s="361"/>
      <c r="J82" s="361"/>
      <c r="K82" s="361"/>
      <c r="L82" s="361"/>
      <c r="M82" s="361"/>
      <c r="N82" s="361"/>
      <c r="O82" s="361"/>
      <c r="P82" s="361"/>
      <c r="Q82" s="361"/>
      <c r="R82" s="361"/>
      <c r="S82" s="361"/>
      <c r="T82" s="361"/>
      <c r="U82" s="361"/>
      <c r="V82" s="361"/>
      <c r="W82" s="361"/>
      <c r="X82" s="361"/>
      <c r="Y82" s="361"/>
      <c r="Z82" s="361"/>
      <c r="AA82" s="361"/>
      <c r="AB82" s="361"/>
      <c r="AC82" s="361"/>
      <c r="AD82" s="361"/>
      <c r="AE82" s="361"/>
      <c r="AF82" s="361"/>
      <c r="AG82" s="361"/>
      <c r="AH82" s="361"/>
      <c r="AI82" s="361"/>
      <c r="AJ82" s="361"/>
      <c r="AK82" s="361"/>
      <c r="AL82" s="361"/>
      <c r="AM82" s="361"/>
      <c r="AN82" s="361"/>
      <c r="AO82" s="361"/>
      <c r="AP82" s="348"/>
      <c r="AQ82" s="348"/>
      <c r="AR82" s="348"/>
      <c r="AS82" s="348"/>
      <c r="AT82" s="348"/>
      <c r="AU82" s="348"/>
      <c r="AV82" s="348"/>
      <c r="AW82" s="832"/>
      <c r="AX82" s="832"/>
      <c r="AY82" s="832"/>
      <c r="AZ82" s="832"/>
      <c r="BA82" s="832"/>
      <c r="BB82" s="832"/>
      <c r="BC82" s="832"/>
      <c r="BD82" s="832"/>
      <c r="BE82" s="832"/>
      <c r="BF82" s="832"/>
      <c r="BG82" s="832"/>
      <c r="BH82" s="832"/>
      <c r="BI82" s="832"/>
      <c r="BJ82" s="832"/>
      <c r="BK82" s="832"/>
      <c r="BL82" s="832"/>
      <c r="BM82" s="832"/>
      <c r="BN82" s="832"/>
      <c r="BO82" s="832"/>
      <c r="BP82" s="832"/>
      <c r="BQ82" s="832"/>
      <c r="BR82" s="832"/>
      <c r="BS82" s="832"/>
    </row>
    <row r="83" spans="1:71" s="362" customFormat="1" ht="13.35" customHeight="1" x14ac:dyDescent="0.25">
      <c r="A83" s="365"/>
      <c r="B83" s="360"/>
      <c r="C83" s="360"/>
      <c r="D83" s="360"/>
      <c r="E83" s="360"/>
      <c r="F83" s="360"/>
      <c r="G83" s="360"/>
      <c r="H83" s="360"/>
      <c r="I83" s="360"/>
      <c r="J83" s="360"/>
      <c r="K83" s="360"/>
      <c r="L83" s="360"/>
      <c r="M83" s="360"/>
      <c r="N83" s="360"/>
      <c r="O83" s="360"/>
      <c r="P83" s="360"/>
      <c r="Q83" s="360"/>
      <c r="R83" s="360"/>
      <c r="S83" s="360"/>
      <c r="T83" s="360"/>
      <c r="U83" s="360"/>
      <c r="V83" s="360"/>
      <c r="W83" s="360"/>
      <c r="X83" s="360"/>
      <c r="Y83" s="360"/>
      <c r="Z83" s="360"/>
      <c r="AA83" s="360"/>
      <c r="AB83" s="360"/>
      <c r="AC83" s="360"/>
      <c r="AD83" s="360"/>
      <c r="AE83" s="360"/>
      <c r="AF83" s="360"/>
      <c r="AG83" s="360"/>
      <c r="AH83" s="360"/>
      <c r="AI83" s="360"/>
      <c r="AJ83" s="360"/>
      <c r="AK83" s="360"/>
      <c r="AL83" s="360"/>
      <c r="AM83" s="360"/>
      <c r="AN83" s="360"/>
      <c r="AO83" s="360"/>
      <c r="AP83" s="348"/>
      <c r="AQ83" s="348"/>
      <c r="AR83" s="348"/>
      <c r="AS83" s="348"/>
      <c r="AT83" s="348"/>
      <c r="AU83" s="348"/>
      <c r="AV83" s="348"/>
      <c r="AW83" s="832"/>
      <c r="AX83" s="832"/>
      <c r="AY83" s="832"/>
      <c r="AZ83" s="832"/>
      <c r="BA83" s="832"/>
      <c r="BB83" s="832"/>
      <c r="BC83" s="832"/>
      <c r="BD83" s="832"/>
      <c r="BE83" s="832"/>
      <c r="BF83" s="832"/>
      <c r="BG83" s="832"/>
      <c r="BH83" s="832"/>
      <c r="BI83" s="832"/>
      <c r="BJ83" s="832"/>
      <c r="BK83" s="832"/>
      <c r="BL83" s="832"/>
      <c r="BM83" s="832"/>
      <c r="BN83" s="832"/>
      <c r="BO83" s="832"/>
      <c r="BP83" s="832"/>
      <c r="BQ83" s="832"/>
      <c r="BR83" s="832"/>
      <c r="BS83" s="832"/>
    </row>
    <row r="84" spans="1:71" s="362" customFormat="1" ht="13.35" customHeight="1" x14ac:dyDescent="0.25">
      <c r="A84" s="364"/>
      <c r="B84" s="361"/>
      <c r="C84" s="361"/>
      <c r="D84" s="361"/>
      <c r="E84" s="361"/>
      <c r="F84" s="361"/>
      <c r="G84" s="361"/>
      <c r="H84" s="361"/>
      <c r="I84" s="361"/>
      <c r="J84" s="361"/>
      <c r="K84" s="361"/>
      <c r="L84" s="361"/>
      <c r="M84" s="361"/>
      <c r="N84" s="361"/>
      <c r="O84" s="361"/>
      <c r="P84" s="361"/>
      <c r="Q84" s="361"/>
      <c r="R84" s="361"/>
      <c r="S84" s="361"/>
      <c r="T84" s="361"/>
      <c r="U84" s="361"/>
      <c r="V84" s="361"/>
      <c r="W84" s="361"/>
      <c r="X84" s="361"/>
      <c r="Y84" s="361"/>
      <c r="Z84" s="361"/>
      <c r="AA84" s="361"/>
      <c r="AB84" s="361"/>
      <c r="AC84" s="361"/>
      <c r="AD84" s="361"/>
      <c r="AE84" s="361"/>
      <c r="AF84" s="361"/>
      <c r="AG84" s="361"/>
      <c r="AH84" s="361"/>
      <c r="AI84" s="361"/>
      <c r="AJ84" s="361"/>
      <c r="AK84" s="361"/>
      <c r="AL84" s="361"/>
      <c r="AM84" s="361"/>
      <c r="AN84" s="361"/>
      <c r="AO84" s="361"/>
      <c r="AP84" s="348"/>
      <c r="AQ84" s="348"/>
      <c r="AR84" s="348"/>
      <c r="AS84" s="348"/>
      <c r="AT84" s="348"/>
      <c r="AU84" s="348"/>
      <c r="AV84" s="348"/>
      <c r="AW84" s="832"/>
      <c r="AX84" s="832"/>
      <c r="AY84" s="832"/>
      <c r="AZ84" s="832"/>
      <c r="BA84" s="832"/>
      <c r="BB84" s="832"/>
      <c r="BC84" s="832"/>
      <c r="BD84" s="832"/>
      <c r="BE84" s="832"/>
      <c r="BF84" s="832"/>
      <c r="BG84" s="832"/>
      <c r="BH84" s="832"/>
      <c r="BI84" s="832"/>
      <c r="BJ84" s="832"/>
      <c r="BK84" s="832"/>
      <c r="BL84" s="832"/>
      <c r="BM84" s="832"/>
      <c r="BN84" s="832"/>
      <c r="BO84" s="832"/>
      <c r="BP84" s="832"/>
      <c r="BQ84" s="832"/>
      <c r="BR84" s="832"/>
      <c r="BS84" s="832"/>
    </row>
    <row r="85" spans="1:71" s="362" customFormat="1" ht="13.35" customHeight="1" x14ac:dyDescent="0.25">
      <c r="A85" s="366"/>
      <c r="B85" s="357"/>
      <c r="C85" s="360"/>
      <c r="D85" s="360"/>
      <c r="E85" s="360"/>
      <c r="F85" s="360"/>
      <c r="G85" s="360"/>
      <c r="H85" s="360"/>
      <c r="I85" s="360"/>
      <c r="J85" s="360"/>
      <c r="K85" s="360"/>
      <c r="L85" s="360"/>
      <c r="M85" s="360"/>
      <c r="N85" s="360"/>
      <c r="O85" s="360"/>
      <c r="P85" s="360"/>
      <c r="Q85" s="360"/>
      <c r="R85" s="360"/>
      <c r="S85" s="360"/>
      <c r="T85" s="360"/>
      <c r="U85" s="360"/>
      <c r="V85" s="360"/>
      <c r="W85" s="360"/>
      <c r="X85" s="360"/>
      <c r="Y85" s="360"/>
      <c r="Z85" s="360"/>
      <c r="AA85" s="360"/>
      <c r="AB85" s="360"/>
      <c r="AC85" s="360"/>
      <c r="AD85" s="360"/>
      <c r="AE85" s="360"/>
      <c r="AF85" s="360"/>
      <c r="AG85" s="360"/>
      <c r="AH85" s="360"/>
      <c r="AI85" s="360"/>
      <c r="AJ85" s="360"/>
      <c r="AK85" s="360"/>
      <c r="AL85" s="360"/>
      <c r="AM85" s="360"/>
      <c r="AN85" s="360"/>
      <c r="AO85" s="360"/>
      <c r="AP85" s="348"/>
      <c r="AQ85" s="348"/>
      <c r="AR85" s="348"/>
      <c r="AS85" s="348"/>
      <c r="AT85" s="348"/>
      <c r="AU85" s="348"/>
      <c r="AV85" s="348"/>
      <c r="AW85" s="832"/>
      <c r="AX85" s="832"/>
      <c r="AY85" s="832"/>
      <c r="AZ85" s="832"/>
      <c r="BA85" s="832"/>
      <c r="BB85" s="832"/>
      <c r="BC85" s="832"/>
      <c r="BD85" s="832"/>
      <c r="BE85" s="832"/>
      <c r="BF85" s="832"/>
      <c r="BG85" s="832"/>
      <c r="BH85" s="832"/>
      <c r="BI85" s="832"/>
      <c r="BJ85" s="832"/>
      <c r="BK85" s="832"/>
      <c r="BL85" s="832"/>
      <c r="BM85" s="832"/>
      <c r="BN85" s="832"/>
      <c r="BO85" s="832"/>
      <c r="BP85" s="832"/>
      <c r="BQ85" s="832"/>
      <c r="BR85" s="832"/>
      <c r="BS85" s="832"/>
    </row>
    <row r="86" spans="1:71" s="362" customFormat="1" ht="13.35" customHeight="1" x14ac:dyDescent="0.25">
      <c r="A86" s="366"/>
      <c r="B86" s="357"/>
      <c r="C86" s="360"/>
      <c r="D86" s="360"/>
      <c r="E86" s="360"/>
      <c r="F86" s="360"/>
      <c r="G86" s="360"/>
      <c r="H86" s="360"/>
      <c r="I86" s="360"/>
      <c r="J86" s="360"/>
      <c r="K86" s="360"/>
      <c r="L86" s="360"/>
      <c r="M86" s="360"/>
      <c r="N86" s="360"/>
      <c r="O86" s="360"/>
      <c r="P86" s="360"/>
      <c r="Q86" s="360"/>
      <c r="R86" s="360"/>
      <c r="S86" s="360"/>
      <c r="T86" s="360"/>
      <c r="U86" s="360"/>
      <c r="V86" s="360"/>
      <c r="W86" s="360"/>
      <c r="X86" s="360"/>
      <c r="Y86" s="360"/>
      <c r="Z86" s="360"/>
      <c r="AA86" s="360"/>
      <c r="AB86" s="360"/>
      <c r="AC86" s="360"/>
      <c r="AD86" s="360"/>
      <c r="AE86" s="360"/>
      <c r="AF86" s="360"/>
      <c r="AG86" s="360"/>
      <c r="AH86" s="360"/>
      <c r="AI86" s="360"/>
      <c r="AJ86" s="360"/>
      <c r="AK86" s="360"/>
      <c r="AL86" s="360"/>
      <c r="AM86" s="360"/>
      <c r="AN86" s="360"/>
      <c r="AO86" s="360"/>
      <c r="AP86" s="349"/>
      <c r="AQ86" s="349"/>
      <c r="AR86" s="349"/>
      <c r="AS86" s="349"/>
      <c r="AT86" s="349"/>
      <c r="AU86" s="349"/>
      <c r="AV86" s="349"/>
      <c r="AW86" s="834"/>
      <c r="AX86" s="834"/>
      <c r="AY86" s="834"/>
      <c r="AZ86" s="834"/>
      <c r="BA86" s="834"/>
      <c r="BB86" s="834"/>
      <c r="BC86" s="834"/>
      <c r="BD86" s="834"/>
      <c r="BE86" s="834"/>
      <c r="BF86" s="834"/>
      <c r="BG86" s="834"/>
      <c r="BH86" s="834"/>
      <c r="BI86" s="834"/>
      <c r="BJ86" s="834"/>
      <c r="BK86" s="834"/>
      <c r="BL86" s="834"/>
      <c r="BM86" s="834"/>
      <c r="BN86" s="834"/>
      <c r="BO86" s="834"/>
      <c r="BP86" s="834"/>
      <c r="BQ86" s="834"/>
      <c r="BR86" s="834"/>
      <c r="BS86" s="834"/>
    </row>
    <row r="87" spans="1:71" s="362" customFormat="1" ht="13.35" customHeight="1" x14ac:dyDescent="0.25">
      <c r="A87" s="364"/>
      <c r="B87" s="361"/>
      <c r="C87" s="361"/>
      <c r="D87" s="361"/>
      <c r="E87" s="361"/>
      <c r="F87" s="361"/>
      <c r="G87" s="361"/>
      <c r="H87" s="361"/>
      <c r="I87" s="361"/>
      <c r="J87" s="361"/>
      <c r="K87" s="361"/>
      <c r="L87" s="361"/>
      <c r="M87" s="361"/>
      <c r="N87" s="361"/>
      <c r="O87" s="361"/>
      <c r="P87" s="361"/>
      <c r="Q87" s="361"/>
      <c r="R87" s="361"/>
      <c r="S87" s="361"/>
      <c r="T87" s="361"/>
      <c r="U87" s="361"/>
      <c r="V87" s="361"/>
      <c r="W87" s="361"/>
      <c r="X87" s="361"/>
      <c r="Y87" s="361"/>
      <c r="Z87" s="361"/>
      <c r="AA87" s="361"/>
      <c r="AB87" s="361"/>
      <c r="AC87" s="361"/>
      <c r="AD87" s="361"/>
      <c r="AE87" s="361"/>
      <c r="AF87" s="361"/>
      <c r="AG87" s="361"/>
      <c r="AH87" s="361"/>
      <c r="AI87" s="361"/>
      <c r="AJ87" s="361"/>
      <c r="AK87" s="361"/>
      <c r="AL87" s="361"/>
      <c r="AM87" s="361"/>
      <c r="AN87" s="361"/>
      <c r="AO87" s="361"/>
      <c r="AP87" s="348"/>
      <c r="AQ87" s="348"/>
      <c r="AR87" s="348"/>
      <c r="AS87" s="348"/>
      <c r="AT87" s="348"/>
      <c r="AU87" s="348"/>
      <c r="AV87" s="348"/>
      <c r="AW87" s="832"/>
      <c r="AX87" s="832"/>
      <c r="AY87" s="832"/>
      <c r="AZ87" s="832"/>
      <c r="BA87" s="832"/>
      <c r="BB87" s="832"/>
      <c r="BC87" s="832"/>
      <c r="BD87" s="832"/>
      <c r="BE87" s="832"/>
      <c r="BF87" s="832"/>
      <c r="BG87" s="832"/>
      <c r="BH87" s="832"/>
      <c r="BI87" s="832"/>
      <c r="BJ87" s="832"/>
      <c r="BK87" s="832"/>
      <c r="BL87" s="832"/>
      <c r="BM87" s="832"/>
      <c r="BN87" s="832"/>
      <c r="BO87" s="832"/>
      <c r="BP87" s="832"/>
      <c r="BQ87" s="832"/>
      <c r="BR87" s="832"/>
      <c r="BS87" s="832"/>
    </row>
    <row r="88" spans="1:71" s="362" customFormat="1" ht="13.35" customHeight="1" x14ac:dyDescent="0.25">
      <c r="A88" s="366"/>
      <c r="B88" s="357"/>
      <c r="C88" s="360"/>
      <c r="D88" s="360"/>
      <c r="E88" s="360"/>
      <c r="F88" s="360"/>
      <c r="G88" s="360"/>
      <c r="H88" s="360"/>
      <c r="I88" s="360"/>
      <c r="J88" s="360"/>
      <c r="K88" s="360"/>
      <c r="L88" s="360"/>
      <c r="M88" s="360"/>
      <c r="N88" s="360"/>
      <c r="O88" s="360"/>
      <c r="P88" s="360"/>
      <c r="Q88" s="360"/>
      <c r="R88" s="360"/>
      <c r="S88" s="360"/>
      <c r="T88" s="360"/>
      <c r="U88" s="360"/>
      <c r="V88" s="360"/>
      <c r="W88" s="360"/>
      <c r="X88" s="360"/>
      <c r="Y88" s="360"/>
      <c r="Z88" s="360"/>
      <c r="AA88" s="360"/>
      <c r="AB88" s="360"/>
      <c r="AC88" s="360"/>
      <c r="AD88" s="360"/>
      <c r="AE88" s="360"/>
      <c r="AF88" s="360"/>
      <c r="AG88" s="360"/>
      <c r="AH88" s="360"/>
      <c r="AI88" s="360"/>
      <c r="AJ88" s="360"/>
      <c r="AK88" s="360"/>
      <c r="AL88" s="360"/>
      <c r="AM88" s="360"/>
      <c r="AN88" s="360"/>
      <c r="AO88" s="360"/>
      <c r="AP88" s="348"/>
      <c r="AQ88" s="348"/>
      <c r="AR88" s="348"/>
      <c r="AS88" s="348"/>
      <c r="AT88" s="348"/>
      <c r="AU88" s="348"/>
      <c r="AV88" s="348"/>
      <c r="AW88" s="832"/>
      <c r="AX88" s="832"/>
      <c r="AY88" s="832"/>
      <c r="AZ88" s="832"/>
      <c r="BA88" s="832"/>
      <c r="BB88" s="832"/>
      <c r="BC88" s="832"/>
      <c r="BD88" s="832"/>
      <c r="BE88" s="832"/>
      <c r="BF88" s="832"/>
      <c r="BG88" s="832"/>
      <c r="BH88" s="832"/>
      <c r="BI88" s="832"/>
      <c r="BJ88" s="832"/>
      <c r="BK88" s="832"/>
      <c r="BL88" s="832"/>
      <c r="BM88" s="832"/>
      <c r="BN88" s="832"/>
      <c r="BO88" s="832"/>
      <c r="BP88" s="832"/>
      <c r="BQ88" s="832"/>
      <c r="BR88" s="832"/>
      <c r="BS88" s="832"/>
    </row>
    <row r="89" spans="1:71" s="362" customFormat="1" ht="13.35" customHeight="1" x14ac:dyDescent="0.25">
      <c r="A89" s="366"/>
      <c r="B89" s="357"/>
      <c r="C89" s="360"/>
      <c r="D89" s="360"/>
      <c r="E89" s="360"/>
      <c r="F89" s="360"/>
      <c r="G89" s="360"/>
      <c r="H89" s="360"/>
      <c r="I89" s="360"/>
      <c r="J89" s="360"/>
      <c r="K89" s="360"/>
      <c r="L89" s="360"/>
      <c r="M89" s="360"/>
      <c r="N89" s="360"/>
      <c r="O89" s="360"/>
      <c r="P89" s="360"/>
      <c r="Q89" s="360"/>
      <c r="R89" s="360"/>
      <c r="S89" s="360"/>
      <c r="T89" s="360"/>
      <c r="U89" s="360"/>
      <c r="V89" s="360"/>
      <c r="W89" s="360"/>
      <c r="X89" s="360"/>
      <c r="Y89" s="360"/>
      <c r="Z89" s="360"/>
      <c r="AA89" s="360"/>
      <c r="AB89" s="360"/>
      <c r="AC89" s="360"/>
      <c r="AD89" s="360"/>
      <c r="AE89" s="360"/>
      <c r="AF89" s="360"/>
      <c r="AG89" s="360"/>
      <c r="AH89" s="360"/>
      <c r="AI89" s="360"/>
      <c r="AJ89" s="360"/>
      <c r="AK89" s="360"/>
      <c r="AL89" s="360"/>
      <c r="AM89" s="360"/>
      <c r="AN89" s="360"/>
      <c r="AO89" s="360"/>
      <c r="AP89" s="348"/>
      <c r="AQ89" s="348"/>
      <c r="AR89" s="348"/>
      <c r="AS89" s="348"/>
      <c r="AT89" s="348"/>
      <c r="AU89" s="348"/>
      <c r="AV89" s="348"/>
      <c r="AW89" s="832"/>
      <c r="AX89" s="832"/>
      <c r="AY89" s="832"/>
      <c r="AZ89" s="832"/>
      <c r="BA89" s="832"/>
      <c r="BB89" s="832"/>
      <c r="BC89" s="832"/>
      <c r="BD89" s="832"/>
      <c r="BE89" s="832"/>
      <c r="BF89" s="832"/>
      <c r="BG89" s="832"/>
      <c r="BH89" s="832"/>
      <c r="BI89" s="832"/>
      <c r="BJ89" s="832"/>
      <c r="BK89" s="832"/>
      <c r="BL89" s="832"/>
      <c r="BM89" s="832"/>
      <c r="BN89" s="832"/>
      <c r="BO89" s="832"/>
      <c r="BP89" s="832"/>
      <c r="BQ89" s="832"/>
      <c r="BR89" s="832"/>
      <c r="BS89" s="832"/>
    </row>
    <row r="90" spans="1:71" s="362" customFormat="1" ht="13.35" customHeight="1" x14ac:dyDescent="0.25">
      <c r="A90" s="366"/>
      <c r="B90" s="357"/>
      <c r="C90" s="360"/>
      <c r="D90" s="360"/>
      <c r="E90" s="360"/>
      <c r="F90" s="360"/>
      <c r="G90" s="360"/>
      <c r="H90" s="360"/>
      <c r="I90" s="360"/>
      <c r="J90" s="360"/>
      <c r="K90" s="360"/>
      <c r="L90" s="360"/>
      <c r="M90" s="360"/>
      <c r="N90" s="360"/>
      <c r="O90" s="360"/>
      <c r="P90" s="360"/>
      <c r="Q90" s="360"/>
      <c r="R90" s="360"/>
      <c r="S90" s="360"/>
      <c r="T90" s="360"/>
      <c r="U90" s="360"/>
      <c r="V90" s="360"/>
      <c r="W90" s="360"/>
      <c r="X90" s="360"/>
      <c r="Y90" s="360"/>
      <c r="Z90" s="360"/>
      <c r="AA90" s="360"/>
      <c r="AB90" s="360"/>
      <c r="AC90" s="360"/>
      <c r="AD90" s="360"/>
      <c r="AE90" s="360"/>
      <c r="AF90" s="360"/>
      <c r="AG90" s="360"/>
      <c r="AH90" s="360"/>
      <c r="AI90" s="360"/>
      <c r="AJ90" s="360"/>
      <c r="AK90" s="360"/>
      <c r="AL90" s="360"/>
      <c r="AM90" s="360"/>
      <c r="AN90" s="360"/>
      <c r="AO90" s="360"/>
      <c r="AP90" s="348"/>
      <c r="AQ90" s="348"/>
      <c r="AR90" s="348"/>
      <c r="AS90" s="348"/>
      <c r="AT90" s="348"/>
      <c r="AU90" s="348"/>
      <c r="AV90" s="348"/>
      <c r="AW90" s="832"/>
      <c r="AX90" s="832"/>
      <c r="AY90" s="832"/>
      <c r="AZ90" s="832"/>
      <c r="BA90" s="832"/>
      <c r="BB90" s="832"/>
      <c r="BC90" s="832"/>
      <c r="BD90" s="832"/>
      <c r="BE90" s="832"/>
      <c r="BF90" s="832"/>
      <c r="BG90" s="832"/>
      <c r="BH90" s="832"/>
      <c r="BI90" s="832"/>
      <c r="BJ90" s="832"/>
      <c r="BK90" s="832"/>
      <c r="BL90" s="832"/>
      <c r="BM90" s="832"/>
      <c r="BN90" s="832"/>
      <c r="BO90" s="832"/>
      <c r="BP90" s="832"/>
      <c r="BQ90" s="832"/>
      <c r="BR90" s="832"/>
      <c r="BS90" s="832"/>
    </row>
    <row r="91" spans="1:71" s="362" customFormat="1" ht="13.35" customHeight="1" x14ac:dyDescent="0.25">
      <c r="A91" s="366"/>
      <c r="B91" s="357"/>
      <c r="C91" s="360"/>
      <c r="D91" s="360"/>
      <c r="E91" s="360"/>
      <c r="F91" s="360"/>
      <c r="G91" s="360"/>
      <c r="H91" s="360"/>
      <c r="I91" s="360"/>
      <c r="J91" s="360"/>
      <c r="K91" s="360"/>
      <c r="L91" s="360"/>
      <c r="M91" s="360"/>
      <c r="N91" s="360"/>
      <c r="O91" s="360"/>
      <c r="P91" s="360"/>
      <c r="Q91" s="360"/>
      <c r="R91" s="360"/>
      <c r="S91" s="360"/>
      <c r="T91" s="360"/>
      <c r="U91" s="360"/>
      <c r="V91" s="360"/>
      <c r="W91" s="360"/>
      <c r="X91" s="360"/>
      <c r="Y91" s="360"/>
      <c r="Z91" s="360"/>
      <c r="AA91" s="360"/>
      <c r="AB91" s="360"/>
      <c r="AC91" s="360"/>
      <c r="AD91" s="360"/>
      <c r="AE91" s="360"/>
      <c r="AF91" s="360"/>
      <c r="AG91" s="360"/>
      <c r="AH91" s="360"/>
      <c r="AI91" s="360"/>
      <c r="AJ91" s="360"/>
      <c r="AK91" s="360"/>
      <c r="AL91" s="360"/>
      <c r="AM91" s="360"/>
      <c r="AN91" s="360"/>
      <c r="AO91" s="360"/>
      <c r="AP91" s="348"/>
      <c r="AQ91" s="348"/>
      <c r="AR91" s="348"/>
      <c r="AS91" s="348"/>
      <c r="AT91" s="348"/>
      <c r="AU91" s="348"/>
      <c r="AV91" s="348"/>
      <c r="AW91" s="832"/>
      <c r="AX91" s="832"/>
      <c r="AY91" s="832"/>
      <c r="AZ91" s="832"/>
      <c r="BA91" s="832"/>
      <c r="BB91" s="832"/>
      <c r="BC91" s="832"/>
      <c r="BD91" s="832"/>
      <c r="BE91" s="832"/>
      <c r="BF91" s="832"/>
      <c r="BG91" s="832"/>
      <c r="BH91" s="832"/>
      <c r="BI91" s="832"/>
      <c r="BJ91" s="832"/>
      <c r="BK91" s="832"/>
      <c r="BL91" s="832"/>
      <c r="BM91" s="832"/>
      <c r="BN91" s="832"/>
      <c r="BO91" s="832"/>
      <c r="BP91" s="832"/>
      <c r="BQ91" s="832"/>
      <c r="BR91" s="832"/>
      <c r="BS91" s="832"/>
    </row>
    <row r="92" spans="1:71" s="362" customFormat="1" ht="13.35" customHeight="1" x14ac:dyDescent="0.25">
      <c r="A92" s="366"/>
      <c r="B92" s="357"/>
      <c r="C92" s="360"/>
      <c r="D92" s="360"/>
      <c r="E92" s="360"/>
      <c r="F92" s="360"/>
      <c r="G92" s="360"/>
      <c r="H92" s="360"/>
      <c r="I92" s="360"/>
      <c r="J92" s="360"/>
      <c r="K92" s="360"/>
      <c r="L92" s="360"/>
      <c r="M92" s="360"/>
      <c r="N92" s="360"/>
      <c r="O92" s="360"/>
      <c r="P92" s="360"/>
      <c r="Q92" s="360"/>
      <c r="R92" s="360"/>
      <c r="S92" s="360"/>
      <c r="T92" s="360"/>
      <c r="U92" s="360"/>
      <c r="V92" s="360"/>
      <c r="W92" s="360"/>
      <c r="X92" s="360"/>
      <c r="Y92" s="360"/>
      <c r="Z92" s="360"/>
      <c r="AA92" s="360"/>
      <c r="AB92" s="360"/>
      <c r="AC92" s="360"/>
      <c r="AD92" s="360"/>
      <c r="AE92" s="360"/>
      <c r="AF92" s="360"/>
      <c r="AG92" s="360"/>
      <c r="AH92" s="360"/>
      <c r="AI92" s="360"/>
      <c r="AJ92" s="360"/>
      <c r="AK92" s="360"/>
      <c r="AL92" s="360"/>
      <c r="AM92" s="360"/>
      <c r="AN92" s="360"/>
      <c r="AO92" s="360"/>
      <c r="AP92" s="349"/>
      <c r="AQ92" s="349"/>
      <c r="AR92" s="349"/>
      <c r="AS92" s="349"/>
      <c r="AT92" s="349"/>
      <c r="AU92" s="349"/>
      <c r="AV92" s="349"/>
      <c r="AW92" s="834"/>
      <c r="AX92" s="834"/>
      <c r="AY92" s="834"/>
      <c r="AZ92" s="834"/>
      <c r="BA92" s="834"/>
      <c r="BB92" s="834"/>
      <c r="BC92" s="834"/>
      <c r="BD92" s="834"/>
      <c r="BE92" s="834"/>
      <c r="BF92" s="834"/>
      <c r="BG92" s="834"/>
      <c r="BH92" s="834"/>
      <c r="BI92" s="834"/>
      <c r="BJ92" s="834"/>
      <c r="BK92" s="834"/>
      <c r="BL92" s="834"/>
      <c r="BM92" s="834"/>
      <c r="BN92" s="834"/>
      <c r="BO92" s="834"/>
      <c r="BP92" s="834"/>
      <c r="BQ92" s="834"/>
      <c r="BR92" s="834"/>
      <c r="BS92" s="834"/>
    </row>
    <row r="93" spans="1:71" s="362" customFormat="1" ht="13.35" customHeight="1" x14ac:dyDescent="0.25">
      <c r="A93" s="364"/>
      <c r="B93" s="361"/>
      <c r="C93" s="361"/>
      <c r="D93" s="361"/>
      <c r="E93" s="361"/>
      <c r="F93" s="361"/>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c r="AM93" s="361"/>
      <c r="AN93" s="361"/>
      <c r="AO93" s="361"/>
      <c r="AP93" s="348"/>
      <c r="AQ93" s="348"/>
      <c r="AR93" s="348"/>
      <c r="AS93" s="348"/>
      <c r="AT93" s="348"/>
      <c r="AU93" s="348"/>
      <c r="AV93" s="348"/>
      <c r="AW93" s="832"/>
      <c r="AX93" s="832"/>
      <c r="AY93" s="832"/>
      <c r="AZ93" s="832"/>
      <c r="BA93" s="832"/>
      <c r="BB93" s="832"/>
      <c r="BC93" s="832"/>
      <c r="BD93" s="832"/>
      <c r="BE93" s="832"/>
      <c r="BF93" s="832"/>
      <c r="BG93" s="832"/>
      <c r="BH93" s="832"/>
      <c r="BI93" s="832"/>
      <c r="BJ93" s="832"/>
      <c r="BK93" s="832"/>
      <c r="BL93" s="832"/>
      <c r="BM93" s="832"/>
      <c r="BN93" s="832"/>
      <c r="BO93" s="832"/>
      <c r="BP93" s="832"/>
      <c r="BQ93" s="832"/>
      <c r="BR93" s="832"/>
      <c r="BS93" s="832"/>
    </row>
    <row r="94" spans="1:71" s="362" customFormat="1" ht="13.35" customHeight="1" x14ac:dyDescent="0.25">
      <c r="A94" s="365"/>
      <c r="B94" s="360"/>
      <c r="C94" s="360"/>
      <c r="D94" s="360"/>
      <c r="E94" s="360"/>
      <c r="F94" s="360"/>
      <c r="G94" s="360"/>
      <c r="H94" s="360"/>
      <c r="I94" s="360"/>
      <c r="J94" s="360"/>
      <c r="K94" s="360"/>
      <c r="L94" s="360"/>
      <c r="M94" s="360"/>
      <c r="N94" s="360"/>
      <c r="O94" s="360"/>
      <c r="P94" s="360"/>
      <c r="Q94" s="360"/>
      <c r="R94" s="360"/>
      <c r="S94" s="360"/>
      <c r="T94" s="360"/>
      <c r="U94" s="360"/>
      <c r="V94" s="360"/>
      <c r="W94" s="360"/>
      <c r="X94" s="360"/>
      <c r="Y94" s="360"/>
      <c r="Z94" s="360"/>
      <c r="AA94" s="360"/>
      <c r="AB94" s="360"/>
      <c r="AC94" s="360"/>
      <c r="AD94" s="360"/>
      <c r="AE94" s="360"/>
      <c r="AF94" s="360"/>
      <c r="AG94" s="360"/>
      <c r="AH94" s="360"/>
      <c r="AI94" s="360"/>
      <c r="AJ94" s="360"/>
      <c r="AK94" s="360"/>
      <c r="AL94" s="360"/>
      <c r="AM94" s="360"/>
      <c r="AN94" s="360"/>
      <c r="AO94" s="360"/>
      <c r="AP94" s="349"/>
      <c r="AQ94" s="349"/>
      <c r="AR94" s="349"/>
      <c r="AS94" s="349"/>
      <c r="AT94" s="349"/>
      <c r="AU94" s="349"/>
      <c r="AV94" s="349"/>
      <c r="AW94" s="834"/>
      <c r="AX94" s="834"/>
      <c r="AY94" s="834"/>
      <c r="AZ94" s="834"/>
      <c r="BA94" s="834"/>
      <c r="BB94" s="834"/>
      <c r="BC94" s="834"/>
      <c r="BD94" s="834"/>
      <c r="BE94" s="834"/>
      <c r="BF94" s="834"/>
      <c r="BG94" s="834"/>
      <c r="BH94" s="834"/>
      <c r="BI94" s="834"/>
      <c r="BJ94" s="834"/>
      <c r="BK94" s="834"/>
      <c r="BL94" s="834"/>
      <c r="BM94" s="834"/>
      <c r="BN94" s="834"/>
      <c r="BO94" s="834"/>
      <c r="BP94" s="834"/>
      <c r="BQ94" s="834"/>
      <c r="BR94" s="834"/>
      <c r="BS94" s="834"/>
    </row>
    <row r="95" spans="1:71" s="362" customFormat="1" ht="13.35" customHeight="1" x14ac:dyDescent="0.25">
      <c r="A95" s="364"/>
      <c r="B95" s="361"/>
      <c r="C95" s="361"/>
      <c r="D95" s="361"/>
      <c r="E95" s="361"/>
      <c r="F95" s="361"/>
      <c r="G95" s="361"/>
      <c r="H95" s="361"/>
      <c r="I95" s="361"/>
      <c r="J95" s="361"/>
      <c r="K95" s="361"/>
      <c r="L95" s="361"/>
      <c r="M95" s="361"/>
      <c r="N95" s="361"/>
      <c r="O95" s="361"/>
      <c r="P95" s="361"/>
      <c r="Q95" s="361"/>
      <c r="R95" s="361"/>
      <c r="S95" s="361"/>
      <c r="T95" s="361"/>
      <c r="U95" s="361"/>
      <c r="V95" s="361"/>
      <c r="W95" s="361"/>
      <c r="X95" s="361"/>
      <c r="Y95" s="361"/>
      <c r="Z95" s="361"/>
      <c r="AA95" s="361"/>
      <c r="AB95" s="361"/>
      <c r="AC95" s="361"/>
      <c r="AD95" s="361"/>
      <c r="AE95" s="361"/>
      <c r="AF95" s="361"/>
      <c r="AG95" s="361"/>
      <c r="AH95" s="361"/>
      <c r="AI95" s="361"/>
      <c r="AJ95" s="361"/>
      <c r="AK95" s="361"/>
      <c r="AL95" s="361"/>
      <c r="AM95" s="361"/>
      <c r="AN95" s="361"/>
      <c r="AO95" s="361"/>
      <c r="AP95" s="348"/>
      <c r="AQ95" s="348"/>
      <c r="AR95" s="348"/>
      <c r="AS95" s="348"/>
      <c r="AT95" s="348"/>
      <c r="AU95" s="348"/>
      <c r="AV95" s="348"/>
      <c r="AW95" s="832"/>
      <c r="AX95" s="832"/>
      <c r="AY95" s="832"/>
      <c r="AZ95" s="832"/>
      <c r="BA95" s="832"/>
      <c r="BB95" s="832"/>
      <c r="BC95" s="832"/>
      <c r="BD95" s="832"/>
      <c r="BE95" s="832"/>
      <c r="BF95" s="832"/>
      <c r="BG95" s="832"/>
      <c r="BH95" s="832"/>
      <c r="BI95" s="832"/>
      <c r="BJ95" s="832"/>
      <c r="BK95" s="832"/>
      <c r="BL95" s="832"/>
      <c r="BM95" s="832"/>
      <c r="BN95" s="832"/>
      <c r="BO95" s="832"/>
      <c r="BP95" s="832"/>
      <c r="BQ95" s="832"/>
      <c r="BR95" s="832"/>
      <c r="BS95" s="832"/>
    </row>
    <row r="96" spans="1:71" s="362" customFormat="1" ht="13.35" customHeight="1" x14ac:dyDescent="0.25">
      <c r="A96" s="366"/>
      <c r="B96" s="357"/>
      <c r="C96" s="360"/>
      <c r="D96" s="360"/>
      <c r="E96" s="360"/>
      <c r="F96" s="360"/>
      <c r="G96" s="360"/>
      <c r="H96" s="360"/>
      <c r="I96" s="360"/>
      <c r="J96" s="360"/>
      <c r="K96" s="360"/>
      <c r="L96" s="360"/>
      <c r="M96" s="360"/>
      <c r="N96" s="360"/>
      <c r="O96" s="360"/>
      <c r="P96" s="360"/>
      <c r="Q96" s="360"/>
      <c r="R96" s="360"/>
      <c r="S96" s="360"/>
      <c r="T96" s="360"/>
      <c r="U96" s="360"/>
      <c r="V96" s="360"/>
      <c r="W96" s="360"/>
      <c r="X96" s="360"/>
      <c r="Y96" s="360"/>
      <c r="Z96" s="360"/>
      <c r="AA96" s="360"/>
      <c r="AB96" s="360"/>
      <c r="AC96" s="360"/>
      <c r="AD96" s="360"/>
      <c r="AE96" s="360"/>
      <c r="AF96" s="360"/>
      <c r="AG96" s="360"/>
      <c r="AH96" s="360"/>
      <c r="AI96" s="360"/>
      <c r="AJ96" s="360"/>
      <c r="AK96" s="360"/>
      <c r="AL96" s="360"/>
      <c r="AM96" s="360"/>
      <c r="AN96" s="360"/>
      <c r="AO96" s="360"/>
      <c r="AP96" s="348"/>
      <c r="AQ96" s="348"/>
      <c r="AR96" s="348"/>
      <c r="AS96" s="348"/>
      <c r="AT96" s="348"/>
      <c r="AU96" s="348"/>
      <c r="AV96" s="348"/>
      <c r="AW96" s="832"/>
      <c r="AX96" s="832"/>
      <c r="AY96" s="832"/>
      <c r="AZ96" s="832"/>
      <c r="BA96" s="832"/>
      <c r="BB96" s="832"/>
      <c r="BC96" s="832"/>
      <c r="BD96" s="832"/>
      <c r="BE96" s="832"/>
      <c r="BF96" s="832"/>
      <c r="BG96" s="832"/>
      <c r="BH96" s="832"/>
      <c r="BI96" s="832"/>
      <c r="BJ96" s="832"/>
      <c r="BK96" s="832"/>
      <c r="BL96" s="832"/>
      <c r="BM96" s="832"/>
      <c r="BN96" s="832"/>
      <c r="BO96" s="832"/>
      <c r="BP96" s="832"/>
      <c r="BQ96" s="832"/>
      <c r="BR96" s="832"/>
      <c r="BS96" s="832"/>
    </row>
    <row r="97" spans="1:71" s="362" customFormat="1" ht="13.35" customHeight="1" x14ac:dyDescent="0.25">
      <c r="A97" s="366"/>
      <c r="B97" s="357"/>
      <c r="C97" s="360"/>
      <c r="D97" s="360"/>
      <c r="E97" s="360"/>
      <c r="F97" s="360"/>
      <c r="G97" s="360"/>
      <c r="H97" s="360"/>
      <c r="I97" s="360"/>
      <c r="J97" s="360"/>
      <c r="K97" s="360"/>
      <c r="L97" s="360"/>
      <c r="M97" s="360"/>
      <c r="N97" s="360"/>
      <c r="O97" s="360"/>
      <c r="P97" s="360"/>
      <c r="Q97" s="360"/>
      <c r="R97" s="360"/>
      <c r="S97" s="360"/>
      <c r="T97" s="360"/>
      <c r="U97" s="360"/>
      <c r="V97" s="360"/>
      <c r="W97" s="360"/>
      <c r="X97" s="360"/>
      <c r="Y97" s="360"/>
      <c r="Z97" s="360"/>
      <c r="AA97" s="360"/>
      <c r="AB97" s="360"/>
      <c r="AC97" s="360"/>
      <c r="AD97" s="360"/>
      <c r="AE97" s="360"/>
      <c r="AF97" s="360"/>
      <c r="AG97" s="360"/>
      <c r="AH97" s="360"/>
      <c r="AI97" s="360"/>
      <c r="AJ97" s="360"/>
      <c r="AK97" s="360"/>
      <c r="AL97" s="360"/>
      <c r="AM97" s="360"/>
      <c r="AN97" s="360"/>
      <c r="AO97" s="360"/>
      <c r="AP97" s="348"/>
      <c r="AQ97" s="348"/>
      <c r="AR97" s="348"/>
      <c r="AS97" s="348"/>
      <c r="AT97" s="348"/>
      <c r="AU97" s="348"/>
      <c r="AV97" s="348"/>
      <c r="AW97" s="832"/>
      <c r="AX97" s="832"/>
      <c r="AY97" s="832"/>
      <c r="AZ97" s="832"/>
      <c r="BA97" s="832"/>
      <c r="BB97" s="832"/>
      <c r="BC97" s="832"/>
      <c r="BD97" s="832"/>
      <c r="BE97" s="832"/>
      <c r="BF97" s="832"/>
      <c r="BG97" s="832"/>
      <c r="BH97" s="832"/>
      <c r="BI97" s="832"/>
      <c r="BJ97" s="832"/>
      <c r="BK97" s="832"/>
      <c r="BL97" s="832"/>
      <c r="BM97" s="832"/>
      <c r="BN97" s="832"/>
      <c r="BO97" s="832"/>
      <c r="BP97" s="832"/>
      <c r="BQ97" s="832"/>
      <c r="BR97" s="832"/>
      <c r="BS97" s="832"/>
    </row>
    <row r="98" spans="1:71" s="362" customFormat="1" ht="13.35" customHeight="1" x14ac:dyDescent="0.25">
      <c r="A98" s="366"/>
      <c r="B98" s="357"/>
      <c r="C98" s="360"/>
      <c r="D98" s="360"/>
      <c r="E98" s="360"/>
      <c r="F98" s="360"/>
      <c r="G98" s="360"/>
      <c r="H98" s="360"/>
      <c r="I98" s="360"/>
      <c r="J98" s="360"/>
      <c r="K98" s="360"/>
      <c r="L98" s="360"/>
      <c r="M98" s="360"/>
      <c r="N98" s="360"/>
      <c r="O98" s="360"/>
      <c r="P98" s="360"/>
      <c r="Q98" s="360"/>
      <c r="R98" s="360"/>
      <c r="S98" s="360"/>
      <c r="T98" s="360"/>
      <c r="U98" s="360"/>
      <c r="V98" s="360"/>
      <c r="W98" s="360"/>
      <c r="X98" s="360"/>
      <c r="Y98" s="360"/>
      <c r="Z98" s="360"/>
      <c r="AA98" s="360"/>
      <c r="AB98" s="360"/>
      <c r="AC98" s="360"/>
      <c r="AD98" s="360"/>
      <c r="AE98" s="360"/>
      <c r="AF98" s="360"/>
      <c r="AG98" s="360"/>
      <c r="AH98" s="360"/>
      <c r="AI98" s="360"/>
      <c r="AJ98" s="360"/>
      <c r="AK98" s="360"/>
      <c r="AL98" s="360"/>
      <c r="AM98" s="360"/>
      <c r="AN98" s="360"/>
      <c r="AO98" s="360"/>
      <c r="AP98" s="348"/>
      <c r="AQ98" s="348"/>
      <c r="AR98" s="348"/>
      <c r="AS98" s="348"/>
      <c r="AT98" s="348"/>
      <c r="AU98" s="348"/>
      <c r="AV98" s="348"/>
      <c r="AW98" s="832"/>
      <c r="AX98" s="832"/>
      <c r="AY98" s="832"/>
      <c r="AZ98" s="832"/>
      <c r="BA98" s="832"/>
      <c r="BB98" s="832"/>
      <c r="BC98" s="832"/>
      <c r="BD98" s="832"/>
      <c r="BE98" s="832"/>
      <c r="BF98" s="832"/>
      <c r="BG98" s="832"/>
      <c r="BH98" s="832"/>
      <c r="BI98" s="832"/>
      <c r="BJ98" s="832"/>
      <c r="BK98" s="832"/>
      <c r="BL98" s="832"/>
      <c r="BM98" s="832"/>
      <c r="BN98" s="832"/>
      <c r="BO98" s="832"/>
      <c r="BP98" s="832"/>
      <c r="BQ98" s="832"/>
      <c r="BR98" s="832"/>
      <c r="BS98" s="832"/>
    </row>
    <row r="99" spans="1:71" s="362" customFormat="1" ht="13.35" customHeight="1" x14ac:dyDescent="0.25">
      <c r="A99" s="366"/>
      <c r="B99" s="357"/>
      <c r="C99" s="360"/>
      <c r="D99" s="360"/>
      <c r="E99" s="360"/>
      <c r="F99" s="360"/>
      <c r="G99" s="360"/>
      <c r="H99" s="360"/>
      <c r="I99" s="360"/>
      <c r="J99" s="360"/>
      <c r="K99" s="360"/>
      <c r="L99" s="360"/>
      <c r="M99" s="360"/>
      <c r="N99" s="360"/>
      <c r="O99" s="360"/>
      <c r="P99" s="360"/>
      <c r="Q99" s="360"/>
      <c r="R99" s="360"/>
      <c r="S99" s="360"/>
      <c r="T99" s="360"/>
      <c r="U99" s="360"/>
      <c r="V99" s="360"/>
      <c r="W99" s="360"/>
      <c r="X99" s="360"/>
      <c r="Y99" s="360"/>
      <c r="Z99" s="360"/>
      <c r="AA99" s="360"/>
      <c r="AB99" s="360"/>
      <c r="AC99" s="360"/>
      <c r="AD99" s="360"/>
      <c r="AE99" s="360"/>
      <c r="AF99" s="360"/>
      <c r="AG99" s="360"/>
      <c r="AH99" s="360"/>
      <c r="AI99" s="360"/>
      <c r="AJ99" s="360"/>
      <c r="AK99" s="360"/>
      <c r="AL99" s="360"/>
      <c r="AM99" s="360"/>
      <c r="AN99" s="360"/>
      <c r="AO99" s="360"/>
      <c r="AP99" s="348"/>
      <c r="AQ99" s="348"/>
      <c r="AR99" s="348"/>
      <c r="AS99" s="348"/>
      <c r="AT99" s="348"/>
      <c r="AU99" s="348"/>
      <c r="AV99" s="348"/>
      <c r="AW99" s="832"/>
      <c r="AX99" s="832"/>
      <c r="AY99" s="832"/>
      <c r="AZ99" s="832"/>
      <c r="BA99" s="832"/>
      <c r="BB99" s="832"/>
      <c r="BC99" s="832"/>
      <c r="BD99" s="832"/>
      <c r="BE99" s="832"/>
      <c r="BF99" s="832"/>
      <c r="BG99" s="832"/>
      <c r="BH99" s="832"/>
      <c r="BI99" s="832"/>
      <c r="BJ99" s="832"/>
      <c r="BK99" s="832"/>
      <c r="BL99" s="832"/>
      <c r="BM99" s="832"/>
      <c r="BN99" s="832"/>
      <c r="BO99" s="832"/>
      <c r="BP99" s="832"/>
      <c r="BQ99" s="832"/>
      <c r="BR99" s="832"/>
      <c r="BS99" s="832"/>
    </row>
    <row r="100" spans="1:71" s="362" customFormat="1" ht="13.35" customHeight="1" x14ac:dyDescent="0.25">
      <c r="A100" s="366"/>
      <c r="B100" s="357"/>
      <c r="C100" s="360"/>
      <c r="D100" s="360"/>
      <c r="E100" s="360"/>
      <c r="F100" s="360"/>
      <c r="G100" s="360"/>
      <c r="H100" s="360"/>
      <c r="I100" s="360"/>
      <c r="J100" s="360"/>
      <c r="K100" s="360"/>
      <c r="L100" s="360"/>
      <c r="M100" s="360"/>
      <c r="N100" s="360"/>
      <c r="O100" s="360"/>
      <c r="P100" s="360"/>
      <c r="Q100" s="360"/>
      <c r="R100" s="360"/>
      <c r="S100" s="360"/>
      <c r="T100" s="360"/>
      <c r="U100" s="360"/>
      <c r="V100" s="360"/>
      <c r="W100" s="360"/>
      <c r="X100" s="360"/>
      <c r="Y100" s="360"/>
      <c r="Z100" s="360"/>
      <c r="AA100" s="360"/>
      <c r="AB100" s="360"/>
      <c r="AC100" s="360"/>
      <c r="AD100" s="360"/>
      <c r="AE100" s="360"/>
      <c r="AF100" s="360"/>
      <c r="AG100" s="360"/>
      <c r="AH100" s="360"/>
      <c r="AI100" s="360"/>
      <c r="AJ100" s="360"/>
      <c r="AK100" s="360"/>
      <c r="AL100" s="360"/>
      <c r="AM100" s="360"/>
      <c r="AN100" s="360"/>
      <c r="AO100" s="360"/>
      <c r="AP100" s="348"/>
      <c r="AQ100" s="348"/>
      <c r="AR100" s="348"/>
      <c r="AS100" s="348"/>
      <c r="AT100" s="348"/>
      <c r="AU100" s="348"/>
      <c r="AV100" s="348"/>
      <c r="AW100" s="832"/>
      <c r="AX100" s="832"/>
      <c r="AY100" s="832"/>
      <c r="AZ100" s="832"/>
      <c r="BA100" s="832"/>
      <c r="BB100" s="832"/>
      <c r="BC100" s="832"/>
      <c r="BD100" s="832"/>
      <c r="BE100" s="832"/>
      <c r="BF100" s="832"/>
      <c r="BG100" s="832"/>
      <c r="BH100" s="832"/>
      <c r="BI100" s="832"/>
      <c r="BJ100" s="832"/>
      <c r="BK100" s="832"/>
      <c r="BL100" s="832"/>
      <c r="BM100" s="832"/>
      <c r="BN100" s="832"/>
      <c r="BO100" s="832"/>
      <c r="BP100" s="832"/>
      <c r="BQ100" s="832"/>
      <c r="BR100" s="832"/>
      <c r="BS100" s="832"/>
    </row>
    <row r="101" spans="1:71" s="362" customFormat="1" ht="13.35" customHeight="1" x14ac:dyDescent="0.25">
      <c r="A101" s="366"/>
      <c r="B101" s="360"/>
      <c r="C101" s="360"/>
      <c r="D101" s="360"/>
      <c r="E101" s="360"/>
      <c r="F101" s="360"/>
      <c r="G101" s="360"/>
      <c r="H101" s="360"/>
      <c r="I101" s="360"/>
      <c r="J101" s="360"/>
      <c r="K101" s="360"/>
      <c r="L101" s="360"/>
      <c r="M101" s="360"/>
      <c r="N101" s="360"/>
      <c r="O101" s="360"/>
      <c r="P101" s="360"/>
      <c r="Q101" s="360"/>
      <c r="R101" s="360"/>
      <c r="S101" s="360"/>
      <c r="T101" s="360"/>
      <c r="U101" s="360"/>
      <c r="V101" s="360"/>
      <c r="W101" s="360"/>
      <c r="X101" s="360"/>
      <c r="Y101" s="360"/>
      <c r="Z101" s="360"/>
      <c r="AA101" s="360"/>
      <c r="AB101" s="360"/>
      <c r="AC101" s="360"/>
      <c r="AD101" s="360"/>
      <c r="AE101" s="360"/>
      <c r="AF101" s="360"/>
      <c r="AG101" s="360"/>
      <c r="AH101" s="360"/>
      <c r="AI101" s="360"/>
      <c r="AJ101" s="360"/>
      <c r="AK101" s="360"/>
      <c r="AL101" s="360"/>
      <c r="AM101" s="360"/>
      <c r="AN101" s="360"/>
      <c r="AO101" s="360"/>
      <c r="AP101" s="348"/>
      <c r="AQ101" s="348"/>
      <c r="AR101" s="348"/>
      <c r="AS101" s="348"/>
      <c r="AT101" s="348"/>
      <c r="AU101" s="348"/>
      <c r="AV101" s="348"/>
      <c r="AW101" s="832"/>
      <c r="AX101" s="832"/>
      <c r="AY101" s="832"/>
      <c r="AZ101" s="832"/>
      <c r="BA101" s="832"/>
      <c r="BB101" s="832"/>
      <c r="BC101" s="832"/>
      <c r="BD101" s="832"/>
      <c r="BE101" s="832"/>
      <c r="BF101" s="832"/>
      <c r="BG101" s="832"/>
      <c r="BH101" s="832"/>
      <c r="BI101" s="832"/>
      <c r="BJ101" s="832"/>
      <c r="BK101" s="832"/>
      <c r="BL101" s="832"/>
      <c r="BM101" s="832"/>
      <c r="BN101" s="832"/>
      <c r="BO101" s="832"/>
      <c r="BP101" s="832"/>
      <c r="BQ101" s="832"/>
      <c r="BR101" s="832"/>
      <c r="BS101" s="832"/>
    </row>
    <row r="102" spans="1:71" s="362" customFormat="1" ht="13.35" customHeight="1" x14ac:dyDescent="0.25">
      <c r="A102" s="366"/>
      <c r="B102" s="360"/>
      <c r="C102" s="360"/>
      <c r="D102" s="360"/>
      <c r="E102" s="360"/>
      <c r="F102" s="360"/>
      <c r="G102" s="360"/>
      <c r="H102" s="360"/>
      <c r="I102" s="360"/>
      <c r="J102" s="360"/>
      <c r="K102" s="360"/>
      <c r="L102" s="360"/>
      <c r="M102" s="360"/>
      <c r="N102" s="360"/>
      <c r="O102" s="360"/>
      <c r="P102" s="360"/>
      <c r="Q102" s="360"/>
      <c r="R102" s="360"/>
      <c r="S102" s="360"/>
      <c r="T102" s="360"/>
      <c r="U102" s="360"/>
      <c r="V102" s="360"/>
      <c r="W102" s="360"/>
      <c r="X102" s="360"/>
      <c r="Y102" s="360"/>
      <c r="Z102" s="360"/>
      <c r="AA102" s="360"/>
      <c r="AB102" s="360"/>
      <c r="AC102" s="360"/>
      <c r="AD102" s="360"/>
      <c r="AE102" s="360"/>
      <c r="AF102" s="360"/>
      <c r="AG102" s="360"/>
      <c r="AH102" s="360"/>
      <c r="AI102" s="360"/>
      <c r="AJ102" s="360"/>
      <c r="AK102" s="360"/>
      <c r="AL102" s="360"/>
      <c r="AM102" s="360"/>
      <c r="AN102" s="360"/>
      <c r="AO102" s="360"/>
      <c r="AP102" s="349"/>
      <c r="AQ102" s="349"/>
      <c r="AR102" s="349"/>
      <c r="AS102" s="349"/>
      <c r="AT102" s="349"/>
      <c r="AU102" s="349"/>
      <c r="AV102" s="349"/>
      <c r="AW102" s="834"/>
      <c r="AX102" s="834"/>
      <c r="AY102" s="834"/>
      <c r="AZ102" s="834"/>
      <c r="BA102" s="834"/>
      <c r="BB102" s="834"/>
      <c r="BC102" s="834"/>
      <c r="BD102" s="834"/>
      <c r="BE102" s="834"/>
      <c r="BF102" s="834"/>
      <c r="BG102" s="834"/>
      <c r="BH102" s="834"/>
      <c r="BI102" s="834"/>
      <c r="BJ102" s="834"/>
      <c r="BK102" s="834"/>
      <c r="BL102" s="834"/>
      <c r="BM102" s="834"/>
      <c r="BN102" s="834"/>
      <c r="BO102" s="834"/>
      <c r="BP102" s="834"/>
      <c r="BQ102" s="834"/>
      <c r="BR102" s="834"/>
      <c r="BS102" s="834"/>
    </row>
    <row r="103" spans="1:71" s="362" customFormat="1" ht="13.35" customHeight="1" x14ac:dyDescent="0.25">
      <c r="A103" s="364"/>
      <c r="B103" s="361"/>
      <c r="C103" s="361"/>
      <c r="D103" s="361"/>
      <c r="E103" s="361"/>
      <c r="F103" s="361"/>
      <c r="G103" s="361"/>
      <c r="H103" s="361"/>
      <c r="I103" s="361"/>
      <c r="J103" s="361"/>
      <c r="K103" s="361"/>
      <c r="L103" s="361"/>
      <c r="M103" s="361"/>
      <c r="N103" s="361"/>
      <c r="O103" s="361"/>
      <c r="P103" s="361"/>
      <c r="Q103" s="361"/>
      <c r="R103" s="361"/>
      <c r="S103" s="361"/>
      <c r="T103" s="361"/>
      <c r="U103" s="361"/>
      <c r="V103" s="361"/>
      <c r="W103" s="361"/>
      <c r="X103" s="361"/>
      <c r="Y103" s="361"/>
      <c r="Z103" s="361"/>
      <c r="AA103" s="361"/>
      <c r="AB103" s="361"/>
      <c r="AC103" s="361"/>
      <c r="AD103" s="361"/>
      <c r="AE103" s="361"/>
      <c r="AF103" s="361"/>
      <c r="AG103" s="361"/>
      <c r="AH103" s="361"/>
      <c r="AI103" s="361"/>
      <c r="AJ103" s="361"/>
      <c r="AK103" s="361"/>
      <c r="AL103" s="361"/>
      <c r="AM103" s="361"/>
      <c r="AN103" s="361"/>
      <c r="AO103" s="361"/>
      <c r="AP103" s="348"/>
      <c r="AQ103" s="348"/>
      <c r="AR103" s="348"/>
      <c r="AS103" s="348"/>
      <c r="AT103" s="348"/>
      <c r="AU103" s="348"/>
      <c r="AV103" s="348"/>
      <c r="AW103" s="832"/>
      <c r="AX103" s="832"/>
      <c r="AY103" s="832"/>
      <c r="AZ103" s="832"/>
      <c r="BA103" s="832"/>
      <c r="BB103" s="832"/>
      <c r="BC103" s="832"/>
      <c r="BD103" s="832"/>
      <c r="BE103" s="832"/>
      <c r="BF103" s="832"/>
      <c r="BG103" s="832"/>
      <c r="BH103" s="832"/>
      <c r="BI103" s="832"/>
      <c r="BJ103" s="832"/>
      <c r="BK103" s="832"/>
      <c r="BL103" s="832"/>
      <c r="BM103" s="832"/>
      <c r="BN103" s="832"/>
      <c r="BO103" s="832"/>
      <c r="BP103" s="832"/>
      <c r="BQ103" s="832"/>
      <c r="BR103" s="832"/>
      <c r="BS103" s="832"/>
    </row>
    <row r="104" spans="1:71" s="362" customFormat="1" ht="13.35" customHeight="1" x14ac:dyDescent="0.25">
      <c r="A104" s="366"/>
      <c r="B104" s="357"/>
      <c r="C104" s="360"/>
      <c r="D104" s="360"/>
      <c r="E104" s="360"/>
      <c r="F104" s="360"/>
      <c r="G104" s="360"/>
      <c r="H104" s="360"/>
      <c r="I104" s="360"/>
      <c r="J104" s="360"/>
      <c r="K104" s="360"/>
      <c r="L104" s="360"/>
      <c r="M104" s="360"/>
      <c r="N104" s="360"/>
      <c r="O104" s="360"/>
      <c r="P104" s="360"/>
      <c r="Q104" s="360"/>
      <c r="R104" s="360"/>
      <c r="S104" s="360"/>
      <c r="T104" s="360"/>
      <c r="U104" s="360"/>
      <c r="V104" s="360"/>
      <c r="W104" s="360"/>
      <c r="X104" s="360"/>
      <c r="Y104" s="360"/>
      <c r="Z104" s="360"/>
      <c r="AA104" s="360"/>
      <c r="AB104" s="360"/>
      <c r="AC104" s="360"/>
      <c r="AD104" s="360"/>
      <c r="AE104" s="360"/>
      <c r="AF104" s="360"/>
      <c r="AG104" s="360"/>
      <c r="AH104" s="360"/>
      <c r="AI104" s="360"/>
      <c r="AJ104" s="360"/>
      <c r="AK104" s="360"/>
      <c r="AL104" s="360"/>
      <c r="AM104" s="360"/>
      <c r="AN104" s="360"/>
      <c r="AO104" s="360"/>
      <c r="AP104" s="348"/>
      <c r="AQ104" s="348"/>
      <c r="AR104" s="348"/>
      <c r="AS104" s="348"/>
      <c r="AT104" s="348"/>
      <c r="AU104" s="348"/>
      <c r="AV104" s="348"/>
      <c r="AW104" s="832"/>
      <c r="AX104" s="832"/>
      <c r="AY104" s="832"/>
      <c r="AZ104" s="832"/>
      <c r="BA104" s="832"/>
      <c r="BB104" s="832"/>
      <c r="BC104" s="832"/>
      <c r="BD104" s="832"/>
      <c r="BE104" s="832"/>
      <c r="BF104" s="832"/>
      <c r="BG104" s="832"/>
      <c r="BH104" s="832"/>
      <c r="BI104" s="832"/>
      <c r="BJ104" s="832"/>
      <c r="BK104" s="832"/>
      <c r="BL104" s="832"/>
      <c r="BM104" s="832"/>
      <c r="BN104" s="832"/>
      <c r="BO104" s="832"/>
      <c r="BP104" s="832"/>
      <c r="BQ104" s="832"/>
      <c r="BR104" s="832"/>
      <c r="BS104" s="832"/>
    </row>
    <row r="105" spans="1:71" s="362" customFormat="1" ht="13.35" customHeight="1" x14ac:dyDescent="0.25">
      <c r="A105" s="366"/>
      <c r="B105" s="357"/>
      <c r="C105" s="360"/>
      <c r="D105" s="360"/>
      <c r="E105" s="360"/>
      <c r="F105" s="360"/>
      <c r="G105" s="360"/>
      <c r="H105" s="360"/>
      <c r="I105" s="360"/>
      <c r="J105" s="360"/>
      <c r="K105" s="360"/>
      <c r="L105" s="360"/>
      <c r="M105" s="360"/>
      <c r="N105" s="360"/>
      <c r="O105" s="360"/>
      <c r="P105" s="360"/>
      <c r="Q105" s="360"/>
      <c r="R105" s="360"/>
      <c r="S105" s="360"/>
      <c r="T105" s="360"/>
      <c r="U105" s="360"/>
      <c r="V105" s="360"/>
      <c r="W105" s="360"/>
      <c r="X105" s="360"/>
      <c r="Y105" s="360"/>
      <c r="Z105" s="360"/>
      <c r="AA105" s="360"/>
      <c r="AB105" s="360"/>
      <c r="AC105" s="360"/>
      <c r="AD105" s="360"/>
      <c r="AE105" s="360"/>
      <c r="AF105" s="360"/>
      <c r="AG105" s="360"/>
      <c r="AH105" s="360"/>
      <c r="AI105" s="360"/>
      <c r="AJ105" s="360"/>
      <c r="AK105" s="360"/>
      <c r="AL105" s="360"/>
      <c r="AM105" s="360"/>
      <c r="AN105" s="360"/>
      <c r="AO105" s="360"/>
      <c r="AP105" s="348"/>
      <c r="AQ105" s="348"/>
      <c r="AR105" s="348"/>
      <c r="AS105" s="348"/>
      <c r="AT105" s="348"/>
      <c r="AU105" s="348"/>
      <c r="AV105" s="348"/>
      <c r="AW105" s="832"/>
      <c r="AX105" s="832"/>
      <c r="AY105" s="832"/>
      <c r="AZ105" s="832"/>
      <c r="BA105" s="832"/>
      <c r="BB105" s="832"/>
      <c r="BC105" s="832"/>
      <c r="BD105" s="832"/>
      <c r="BE105" s="832"/>
      <c r="BF105" s="832"/>
      <c r="BG105" s="832"/>
      <c r="BH105" s="832"/>
      <c r="BI105" s="832"/>
      <c r="BJ105" s="832"/>
      <c r="BK105" s="832"/>
      <c r="BL105" s="832"/>
      <c r="BM105" s="832"/>
      <c r="BN105" s="832"/>
      <c r="BO105" s="832"/>
      <c r="BP105" s="832"/>
      <c r="BQ105" s="832"/>
      <c r="BR105" s="832"/>
      <c r="BS105" s="832"/>
    </row>
    <row r="106" spans="1:71" s="362" customFormat="1" ht="13.35" customHeight="1" x14ac:dyDescent="0.25">
      <c r="A106" s="366"/>
      <c r="B106" s="357"/>
      <c r="C106" s="360"/>
      <c r="D106" s="360"/>
      <c r="E106" s="360"/>
      <c r="F106" s="360"/>
      <c r="G106" s="360"/>
      <c r="H106" s="360"/>
      <c r="I106" s="360"/>
      <c r="J106" s="360"/>
      <c r="K106" s="360"/>
      <c r="L106" s="360"/>
      <c r="M106" s="360"/>
      <c r="N106" s="360"/>
      <c r="O106" s="360"/>
      <c r="P106" s="360"/>
      <c r="Q106" s="360"/>
      <c r="R106" s="360"/>
      <c r="S106" s="360"/>
      <c r="T106" s="360"/>
      <c r="U106" s="360"/>
      <c r="V106" s="360"/>
      <c r="W106" s="360"/>
      <c r="X106" s="360"/>
      <c r="Y106" s="360"/>
      <c r="Z106" s="360"/>
      <c r="AA106" s="360"/>
      <c r="AB106" s="360"/>
      <c r="AC106" s="360"/>
      <c r="AD106" s="360"/>
      <c r="AE106" s="360"/>
      <c r="AF106" s="360"/>
      <c r="AG106" s="360"/>
      <c r="AH106" s="360"/>
      <c r="AI106" s="360"/>
      <c r="AJ106" s="360"/>
      <c r="AK106" s="360"/>
      <c r="AL106" s="360"/>
      <c r="AM106" s="360"/>
      <c r="AN106" s="360"/>
      <c r="AO106" s="360"/>
      <c r="AP106" s="343"/>
      <c r="AQ106" s="343"/>
      <c r="AR106" s="343"/>
      <c r="AS106" s="343"/>
      <c r="AT106" s="343"/>
      <c r="AU106" s="343"/>
      <c r="AV106" s="343"/>
    </row>
  </sheetData>
  <sheetProtection password="EC30" sheet="1" objects="1" scenarios="1" insertRows="0"/>
  <mergeCells count="183">
    <mergeCell ref="A22:C22"/>
    <mergeCell ref="D28:R28"/>
    <mergeCell ref="D29:R29"/>
    <mergeCell ref="D34:R34"/>
    <mergeCell ref="D27:R27"/>
    <mergeCell ref="AK38:AO38"/>
    <mergeCell ref="I46:U46"/>
    <mergeCell ref="AF35:AJ35"/>
    <mergeCell ref="N44:T44"/>
    <mergeCell ref="A36:C36"/>
    <mergeCell ref="AA44:AC44"/>
    <mergeCell ref="AF36:AJ36"/>
    <mergeCell ref="W34:Z34"/>
    <mergeCell ref="AK37:AO37"/>
    <mergeCell ref="A37:C37"/>
    <mergeCell ref="D37:R37"/>
    <mergeCell ref="S37:V37"/>
    <mergeCell ref="W37:Z37"/>
    <mergeCell ref="AB37:AE37"/>
    <mergeCell ref="W36:Z36"/>
    <mergeCell ref="AB36:AE36"/>
    <mergeCell ref="S36:V36"/>
    <mergeCell ref="A24:C24"/>
    <mergeCell ref="A25:C25"/>
    <mergeCell ref="B57:AO57"/>
    <mergeCell ref="A28:C28"/>
    <mergeCell ref="H49:N50"/>
    <mergeCell ref="A48:G48"/>
    <mergeCell ref="H48:N48"/>
    <mergeCell ref="AF39:AJ39"/>
    <mergeCell ref="AK39:AO39"/>
    <mergeCell ref="L44:M44"/>
    <mergeCell ref="AF42:AO42"/>
    <mergeCell ref="AF37:AJ37"/>
    <mergeCell ref="A35:C35"/>
    <mergeCell ref="D35:R35"/>
    <mergeCell ref="AI49:AO49"/>
    <mergeCell ref="B54:AO54"/>
    <mergeCell ref="B55:AO55"/>
    <mergeCell ref="AK34:AO34"/>
    <mergeCell ref="AB34:AE34"/>
    <mergeCell ref="AF34:AJ34"/>
    <mergeCell ref="A38:C38"/>
    <mergeCell ref="D38:R38"/>
    <mergeCell ref="S38:V38"/>
    <mergeCell ref="W38:Z38"/>
    <mergeCell ref="AB38:AE38"/>
    <mergeCell ref="AF38:AJ38"/>
    <mergeCell ref="AB48:AH48"/>
    <mergeCell ref="S34:V34"/>
    <mergeCell ref="D36:R36"/>
    <mergeCell ref="W23:Z23"/>
    <mergeCell ref="AF29:AJ29"/>
    <mergeCell ref="AF27:AJ27"/>
    <mergeCell ref="AF31:AJ31"/>
    <mergeCell ref="A32:C32"/>
    <mergeCell ref="D32:R32"/>
    <mergeCell ref="D31:R31"/>
    <mergeCell ref="A29:C29"/>
    <mergeCell ref="A30:C30"/>
    <mergeCell ref="A31:C31"/>
    <mergeCell ref="D24:R24"/>
    <mergeCell ref="A34:C34"/>
    <mergeCell ref="S33:V33"/>
    <mergeCell ref="D26:R26"/>
    <mergeCell ref="D25:R25"/>
    <mergeCell ref="D23:R23"/>
    <mergeCell ref="S24:V24"/>
    <mergeCell ref="A33:C33"/>
    <mergeCell ref="AB32:AE32"/>
    <mergeCell ref="A26:C26"/>
    <mergeCell ref="S29:V29"/>
    <mergeCell ref="B56:AO56"/>
    <mergeCell ref="O48:AA48"/>
    <mergeCell ref="AK31:AO31"/>
    <mergeCell ref="AI48:AO48"/>
    <mergeCell ref="O49:AA50"/>
    <mergeCell ref="AB49:AH49"/>
    <mergeCell ref="A1:AO1"/>
    <mergeCell ref="A2:AO2"/>
    <mergeCell ref="A10:G10"/>
    <mergeCell ref="A11:G11"/>
    <mergeCell ref="V10:Y10"/>
    <mergeCell ref="H10:L10"/>
    <mergeCell ref="A19:C21"/>
    <mergeCell ref="AA19:AA21"/>
    <mergeCell ref="D5:G5"/>
    <mergeCell ref="AH7:AO7"/>
    <mergeCell ref="A4:G4"/>
    <mergeCell ref="L4:P4"/>
    <mergeCell ref="D19:R21"/>
    <mergeCell ref="V17:AO17"/>
    <mergeCell ref="A13:AO13"/>
    <mergeCell ref="G17:P17"/>
    <mergeCell ref="AH8:AO8"/>
    <mergeCell ref="S22:V22"/>
    <mergeCell ref="D33:R33"/>
    <mergeCell ref="W35:Z35"/>
    <mergeCell ref="AK36:AO36"/>
    <mergeCell ref="AK35:AO35"/>
    <mergeCell ref="D30:R30"/>
    <mergeCell ref="A27:C27"/>
    <mergeCell ref="A23:C23"/>
    <mergeCell ref="AB30:AE30"/>
    <mergeCell ref="W29:Z29"/>
    <mergeCell ref="S25:V25"/>
    <mergeCell ref="W32:Z32"/>
    <mergeCell ref="AB23:AE23"/>
    <mergeCell ref="W28:Z28"/>
    <mergeCell ref="W27:Z27"/>
    <mergeCell ref="W31:Z31"/>
    <mergeCell ref="S31:V31"/>
    <mergeCell ref="W26:Z26"/>
    <mergeCell ref="S23:V23"/>
    <mergeCell ref="W33:Z33"/>
    <mergeCell ref="AF33:AJ33"/>
    <mergeCell ref="AK33:AO33"/>
    <mergeCell ref="AB35:AE35"/>
    <mergeCell ref="S35:V35"/>
    <mergeCell ref="AB33:AE33"/>
    <mergeCell ref="AH4:AO4"/>
    <mergeCell ref="AH5:AO5"/>
    <mergeCell ref="H4:J4"/>
    <mergeCell ref="AF30:AJ30"/>
    <mergeCell ref="S19:Z20"/>
    <mergeCell ref="W22:Z22"/>
    <mergeCell ref="AB22:AE22"/>
    <mergeCell ref="AL16:AN16"/>
    <mergeCell ref="D22:R22"/>
    <mergeCell ref="AK24:AO24"/>
    <mergeCell ref="AB26:AE26"/>
    <mergeCell ref="AB28:AE28"/>
    <mergeCell ref="AB24:AE24"/>
    <mergeCell ref="S28:V28"/>
    <mergeCell ref="S26:V26"/>
    <mergeCell ref="W24:Z24"/>
    <mergeCell ref="AH6:AO6"/>
    <mergeCell ref="AG10:AI10"/>
    <mergeCell ref="AK25:AO25"/>
    <mergeCell ref="AF23:AJ23"/>
    <mergeCell ref="AF26:AJ26"/>
    <mergeCell ref="AF25:AJ25"/>
    <mergeCell ref="AK21:AO21"/>
    <mergeCell ref="AF22:AJ22"/>
    <mergeCell ref="AK22:AO22"/>
    <mergeCell ref="AK32:AO32"/>
    <mergeCell ref="S32:V32"/>
    <mergeCell ref="AK29:AO29"/>
    <mergeCell ref="AK28:AO28"/>
    <mergeCell ref="AF28:AJ28"/>
    <mergeCell ref="AF32:AJ32"/>
    <mergeCell ref="W25:Z25"/>
    <mergeCell ref="AB29:AE29"/>
    <mergeCell ref="S30:V30"/>
    <mergeCell ref="AB27:AE27"/>
    <mergeCell ref="AB31:AE31"/>
    <mergeCell ref="AB25:AE25"/>
    <mergeCell ref="AK30:AO30"/>
    <mergeCell ref="W30:Z30"/>
    <mergeCell ref="I5:AG6"/>
    <mergeCell ref="AQ34:AU36"/>
    <mergeCell ref="AQ30:AU31"/>
    <mergeCell ref="AQ32:AU32"/>
    <mergeCell ref="AQ33:AU33"/>
    <mergeCell ref="R4:V4"/>
    <mergeCell ref="A6:G6"/>
    <mergeCell ref="B8:G8"/>
    <mergeCell ref="M8:AG8"/>
    <mergeCell ref="A7:G7"/>
    <mergeCell ref="S21:V21"/>
    <mergeCell ref="W21:Z21"/>
    <mergeCell ref="AF21:AJ21"/>
    <mergeCell ref="S27:V27"/>
    <mergeCell ref="W4:AA4"/>
    <mergeCell ref="M7:AG7"/>
    <mergeCell ref="O15:AO15"/>
    <mergeCell ref="K16:Y16"/>
    <mergeCell ref="AK26:AO26"/>
    <mergeCell ref="AK23:AO23"/>
    <mergeCell ref="AK27:AO27"/>
    <mergeCell ref="AB19:AE21"/>
    <mergeCell ref="AF24:AJ24"/>
    <mergeCell ref="AF19:AO20"/>
  </mergeCells>
  <phoneticPr fontId="43" type="noConversion"/>
  <conditionalFormatting sqref="AF22:AO22">
    <cfRule type="cellIs" dxfId="483" priority="25" operator="equal">
      <formula>0</formula>
    </cfRule>
  </conditionalFormatting>
  <conditionalFormatting sqref="W4 R4 L4">
    <cfRule type="expression" dxfId="482" priority="24" stopIfTrue="1">
      <formula>L4&lt;&gt;TypeChantier</formula>
    </cfRule>
  </conditionalFormatting>
  <conditionalFormatting sqref="AF23:AO23">
    <cfRule type="cellIs" dxfId="481" priority="22" operator="equal">
      <formula>0</formula>
    </cfRule>
  </conditionalFormatting>
  <conditionalFormatting sqref="AF24:AO24">
    <cfRule type="cellIs" dxfId="480" priority="21" operator="equal">
      <formula>0</formula>
    </cfRule>
  </conditionalFormatting>
  <conditionalFormatting sqref="AF25:AO25">
    <cfRule type="cellIs" dxfId="479" priority="20" operator="equal">
      <formula>0</formula>
    </cfRule>
  </conditionalFormatting>
  <conditionalFormatting sqref="AF26:AO26">
    <cfRule type="cellIs" dxfId="478" priority="19" operator="equal">
      <formula>0</formula>
    </cfRule>
  </conditionalFormatting>
  <conditionalFormatting sqref="AF27:AO27">
    <cfRule type="cellIs" dxfId="477" priority="18" operator="equal">
      <formula>0</formula>
    </cfRule>
  </conditionalFormatting>
  <conditionalFormatting sqref="AF28:AO28">
    <cfRule type="cellIs" dxfId="476" priority="17" operator="equal">
      <formula>0</formula>
    </cfRule>
  </conditionalFormatting>
  <conditionalFormatting sqref="AF29:AO29">
    <cfRule type="cellIs" dxfId="475" priority="16" operator="equal">
      <formula>0</formula>
    </cfRule>
  </conditionalFormatting>
  <conditionalFormatting sqref="AF30:AO30">
    <cfRule type="cellIs" dxfId="474" priority="15" operator="equal">
      <formula>0</formula>
    </cfRule>
  </conditionalFormatting>
  <conditionalFormatting sqref="AF31:AO31">
    <cfRule type="cellIs" dxfId="473" priority="14" operator="equal">
      <formula>0</formula>
    </cfRule>
  </conditionalFormatting>
  <conditionalFormatting sqref="AF32:AO32">
    <cfRule type="cellIs" dxfId="472" priority="13" operator="equal">
      <formula>0</formula>
    </cfRule>
  </conditionalFormatting>
  <conditionalFormatting sqref="AF33:AO33">
    <cfRule type="cellIs" dxfId="471" priority="12" operator="equal">
      <formula>0</formula>
    </cfRule>
  </conditionalFormatting>
  <conditionalFormatting sqref="AF34:AO34">
    <cfRule type="cellIs" dxfId="470" priority="11" operator="equal">
      <formula>0</formula>
    </cfRule>
  </conditionalFormatting>
  <conditionalFormatting sqref="AF35:AO35">
    <cfRule type="cellIs" dxfId="469" priority="10" operator="equal">
      <formula>0</formula>
    </cfRule>
  </conditionalFormatting>
  <conditionalFormatting sqref="AF36:AO38">
    <cfRule type="cellIs" dxfId="468" priority="9" operator="equal">
      <formula>0</formula>
    </cfRule>
  </conditionalFormatting>
  <conditionalFormatting sqref="V45 AA44">
    <cfRule type="expression" dxfId="467" priority="376" stopIfTrue="1">
      <formula>$L$44&lt;&gt;0</formula>
    </cfRule>
  </conditionalFormatting>
  <conditionalFormatting sqref="AC41 Z44">
    <cfRule type="expression" dxfId="466" priority="377">
      <formula>$L$44&gt;=0</formula>
    </cfRule>
  </conditionalFormatting>
  <conditionalFormatting sqref="U44">
    <cfRule type="expression" dxfId="465" priority="380">
      <formula>$L$44&lt;=0</formula>
    </cfRule>
  </conditionalFormatting>
  <dataValidations count="1">
    <dataValidation type="list" allowBlank="1" showErrorMessage="1" errorTitle="tujk" error="rstj" sqref="A22:C38" xr:uid="{00000000-0002-0000-0200-000000000000}">
      <formula1>MRPosteQP</formula1>
    </dataValidation>
  </dataValidations>
  <printOptions horizontalCentered="1" verticalCentered="1"/>
  <pageMargins left="0.19685039370078741" right="0" top="0.19685039370078741" bottom="0" header="0" footer="0"/>
  <pageSetup paperSize="9" scale="99" fitToHeight="0" orientation="portrait" r:id="rId1"/>
  <headerFooter alignWithMargins="0"/>
  <rowBreaks count="1" manualBreakCount="1">
    <brk id="57" max="40" man="1"/>
  </rowBreaks>
  <drawing r:id="rId2"/>
  <legacyDrawing r:id="rId3"/>
  <oleObjects>
    <mc:AlternateContent xmlns:mc="http://schemas.openxmlformats.org/markup-compatibility/2006">
      <mc:Choice Requires="x14">
        <oleObject progId="Document" shapeId="4108" r:id="rId4">
          <objectPr defaultSize="0" autoPict="0" r:id="rId5">
            <anchor moveWithCells="1">
              <from>
                <xdr:col>0</xdr:col>
                <xdr:colOff>60960</xdr:colOff>
                <xdr:row>58</xdr:row>
                <xdr:rowOff>83820</xdr:rowOff>
              </from>
              <to>
                <xdr:col>39</xdr:col>
                <xdr:colOff>114300</xdr:colOff>
                <xdr:row>113</xdr:row>
                <xdr:rowOff>7620</xdr:rowOff>
              </to>
            </anchor>
          </objectPr>
        </oleObject>
      </mc:Choice>
      <mc:Fallback>
        <oleObject progId="Document" shapeId="4108" r:id="rId4"/>
      </mc:Fallback>
    </mc:AlternateContent>
  </oleObject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BL163"/>
  <sheetViews>
    <sheetView zoomScaleNormal="100" zoomScaleSheetLayoutView="115" workbookViewId="0">
      <selection activeCell="X23" sqref="X23:AC23"/>
    </sheetView>
  </sheetViews>
  <sheetFormatPr baseColWidth="10" defaultColWidth="11.44140625" defaultRowHeight="13.2" x14ac:dyDescent="0.25"/>
  <cols>
    <col min="1" max="40" width="2.44140625" style="271" customWidth="1"/>
    <col min="41" max="41" width="2.5546875" style="271" customWidth="1"/>
    <col min="42" max="45" width="18.6640625" style="570" customWidth="1"/>
    <col min="46" max="46" width="12.6640625" style="570" customWidth="1"/>
    <col min="47" max="47" width="11" style="570" customWidth="1"/>
    <col min="48" max="48" width="8.44140625" style="570" customWidth="1"/>
    <col min="49" max="49" width="9.44140625" style="570" hidden="1" customWidth="1"/>
    <col min="50" max="50" width="3.88671875" style="570" hidden="1" customWidth="1"/>
    <col min="51" max="51" width="9.5546875" style="570" customWidth="1"/>
    <col min="52" max="52" width="8.44140625" style="570" customWidth="1"/>
    <col min="53" max="53" width="4.44140625" style="570" customWidth="1"/>
    <col min="54" max="54" width="4.5546875" style="570" customWidth="1"/>
    <col min="55" max="55" width="3.44140625" style="570" customWidth="1"/>
    <col min="56" max="56" width="14.44140625" style="570" customWidth="1"/>
    <col min="57" max="60" width="11.44140625" style="570"/>
    <col min="61" max="61" width="8" style="570" customWidth="1"/>
    <col min="62" max="64" width="11.44140625" style="570"/>
    <col min="65" max="16384" width="11.44140625" style="271"/>
  </cols>
  <sheetData>
    <row r="1" spans="1:64" ht="6.75" customHeight="1" x14ac:dyDescent="0.25">
      <c r="A1" s="1396"/>
      <c r="B1" s="1396"/>
      <c r="C1" s="1396"/>
      <c r="D1" s="1396"/>
      <c r="E1" s="1396"/>
      <c r="F1" s="1396"/>
      <c r="G1" s="1396"/>
      <c r="H1" s="1396"/>
      <c r="I1" s="1396"/>
      <c r="J1" s="1396"/>
      <c r="K1" s="1396"/>
      <c r="L1" s="1396"/>
      <c r="M1" s="1396"/>
      <c r="N1" s="1396"/>
      <c r="O1" s="1396"/>
      <c r="P1" s="1396"/>
      <c r="Q1" s="1396"/>
      <c r="R1" s="1396"/>
      <c r="S1" s="1396"/>
      <c r="T1" s="1396"/>
      <c r="U1" s="1396"/>
      <c r="V1" s="1396"/>
      <c r="W1" s="1396"/>
      <c r="X1" s="1396"/>
      <c r="Y1" s="1396"/>
      <c r="Z1" s="1396"/>
      <c r="AA1" s="1396"/>
      <c r="AB1" s="1396"/>
      <c r="AC1" s="1396"/>
      <c r="AD1" s="1396"/>
      <c r="AE1" s="1396"/>
      <c r="AF1" s="1396"/>
      <c r="AG1" s="1396"/>
      <c r="AH1" s="1396"/>
      <c r="AI1" s="1396"/>
      <c r="AJ1" s="1396"/>
      <c r="AK1" s="1396"/>
      <c r="AL1" s="1396"/>
      <c r="AM1" s="1396"/>
      <c r="AN1" s="1396"/>
      <c r="AO1" s="1396"/>
    </row>
    <row r="2" spans="1:64" s="1272" customFormat="1" ht="20.100000000000001" customHeight="1" x14ac:dyDescent="0.4">
      <c r="A2" s="2259"/>
      <c r="B2" s="2259"/>
      <c r="C2" s="2259"/>
      <c r="D2" s="2259"/>
      <c r="E2" s="2259"/>
      <c r="F2" s="2259"/>
      <c r="G2" s="2259"/>
      <c r="H2" s="2259"/>
      <c r="I2" s="2259"/>
      <c r="J2" s="2259"/>
      <c r="K2" s="2259"/>
      <c r="L2" s="2259"/>
      <c r="M2" s="2259"/>
      <c r="N2" s="2259"/>
      <c r="O2" s="2259"/>
      <c r="P2" s="2259"/>
      <c r="Q2" s="2259"/>
      <c r="R2" s="2259"/>
      <c r="S2" s="2259"/>
      <c r="T2" s="2259"/>
      <c r="U2" s="2259"/>
      <c r="V2" s="2259"/>
      <c r="W2" s="2259"/>
      <c r="X2" s="2259"/>
      <c r="Y2" s="2259"/>
      <c r="Z2" s="2259"/>
      <c r="AA2" s="2259"/>
      <c r="AB2" s="2259"/>
      <c r="AC2" s="2259"/>
      <c r="AD2" s="2259"/>
      <c r="AE2" s="2259"/>
      <c r="AF2" s="2259"/>
      <c r="AG2" s="2259"/>
      <c r="AH2" s="2259"/>
      <c r="AI2" s="2259"/>
      <c r="AJ2" s="2259"/>
      <c r="AK2" s="2259"/>
      <c r="AL2" s="2259"/>
      <c r="AM2" s="2259"/>
      <c r="AN2" s="2259"/>
      <c r="AO2" s="2259"/>
      <c r="AP2" s="1270"/>
      <c r="AQ2" s="1270"/>
      <c r="AR2" s="1271"/>
      <c r="AS2" s="1270"/>
      <c r="AT2" s="1270"/>
      <c r="AU2" s="1270"/>
      <c r="AV2" s="1270"/>
      <c r="AW2" s="1270"/>
      <c r="AX2" s="1270"/>
      <c r="AY2" s="1270"/>
      <c r="AZ2" s="1270"/>
      <c r="BA2" s="1270"/>
      <c r="BB2" s="1270"/>
      <c r="BC2" s="1270"/>
      <c r="BD2" s="1270"/>
      <c r="BE2" s="1270"/>
      <c r="BF2" s="1270"/>
      <c r="BG2" s="1270"/>
      <c r="BH2" s="1270"/>
      <c r="BI2" s="1270"/>
      <c r="BJ2" s="1270"/>
      <c r="BK2" s="1270"/>
      <c r="BL2" s="1270"/>
    </row>
    <row r="3" spans="1:64" s="49" customFormat="1" ht="12.6" customHeight="1" x14ac:dyDescent="0.25">
      <c r="A3" s="1058" t="str">
        <f>données!A5</f>
        <v>version 2021 (1)</v>
      </c>
      <c r="B3" s="1058"/>
      <c r="C3" s="1058"/>
      <c r="D3" s="1058"/>
      <c r="E3" s="1058"/>
      <c r="F3" s="1058"/>
      <c r="G3" s="1058"/>
      <c r="H3" s="1058"/>
      <c r="I3" s="1058"/>
      <c r="J3" s="1058"/>
      <c r="K3" s="1058"/>
      <c r="L3" s="1058"/>
      <c r="M3" s="1058"/>
      <c r="N3" s="1058"/>
      <c r="O3" s="1058"/>
      <c r="P3" s="1058"/>
      <c r="Q3" s="1058"/>
      <c r="R3" s="1058"/>
      <c r="S3" s="1058"/>
      <c r="T3" s="1058"/>
      <c r="U3" s="1058"/>
      <c r="V3" s="1058"/>
      <c r="W3" s="1058"/>
      <c r="X3" s="1058"/>
      <c r="Y3" s="1058"/>
      <c r="Z3" s="1058"/>
      <c r="AA3" s="1058"/>
      <c r="AB3" s="1058"/>
      <c r="AC3" s="1058"/>
      <c r="AD3" s="1058"/>
      <c r="AE3" s="1058"/>
      <c r="AF3" s="1058"/>
      <c r="AG3" s="1058"/>
      <c r="AH3" s="1058"/>
      <c r="AI3" s="1058"/>
      <c r="AJ3" s="1058"/>
      <c r="AK3" s="1058"/>
      <c r="AL3" s="1058"/>
      <c r="AM3" s="1058"/>
      <c r="AN3" s="1058"/>
      <c r="AO3" s="1058"/>
      <c r="AP3" s="787"/>
      <c r="AQ3" s="787"/>
      <c r="AR3" s="787"/>
      <c r="AS3" s="787"/>
      <c r="AT3" s="787"/>
      <c r="AU3" s="787"/>
      <c r="AV3" s="787"/>
      <c r="AW3" s="787"/>
      <c r="AX3" s="787"/>
      <c r="AY3" s="787"/>
      <c r="AZ3" s="787"/>
      <c r="BA3" s="787"/>
      <c r="BB3" s="787"/>
      <c r="BC3" s="787"/>
      <c r="BD3" s="787"/>
      <c r="BE3" s="787"/>
      <c r="BF3" s="787"/>
      <c r="BG3" s="787"/>
      <c r="BH3" s="787"/>
      <c r="BI3" s="787"/>
      <c r="BJ3" s="787"/>
      <c r="BK3" s="787"/>
      <c r="BL3" s="787"/>
    </row>
    <row r="4" spans="1:64" x14ac:dyDescent="0.25">
      <c r="A4" s="2260" t="s">
        <v>100</v>
      </c>
      <c r="B4" s="2260"/>
      <c r="C4" s="2260"/>
      <c r="D4" s="2260"/>
      <c r="E4" s="2260"/>
      <c r="F4" s="2260"/>
      <c r="G4" s="2261"/>
      <c r="H4" s="2262" t="s">
        <v>97</v>
      </c>
      <c r="I4" s="2263"/>
      <c r="J4" s="2263"/>
      <c r="K4" s="1348"/>
      <c r="L4" s="2264" t="s">
        <v>488</v>
      </c>
      <c r="M4" s="2264"/>
      <c r="N4" s="2264"/>
      <c r="O4" s="2264"/>
      <c r="P4" s="2264"/>
      <c r="Q4" s="2264"/>
      <c r="R4" s="2264" t="s">
        <v>484</v>
      </c>
      <c r="S4" s="2264"/>
      <c r="T4" s="2264"/>
      <c r="U4" s="2264"/>
      <c r="V4" s="2264"/>
      <c r="W4" s="2264"/>
      <c r="X4" s="2264"/>
      <c r="Y4" s="2264"/>
      <c r="Z4" s="2264" t="s">
        <v>489</v>
      </c>
      <c r="AA4" s="2264"/>
      <c r="AB4" s="2264"/>
      <c r="AC4" s="2264"/>
      <c r="AD4" s="2264"/>
      <c r="AE4" s="1349" t="s">
        <v>42</v>
      </c>
      <c r="AF4" s="1508"/>
      <c r="AG4" s="1350"/>
      <c r="AH4" s="2265" t="s">
        <v>101</v>
      </c>
      <c r="AI4" s="2266"/>
      <c r="AJ4" s="2266"/>
      <c r="AK4" s="2266"/>
      <c r="AL4" s="2266"/>
      <c r="AM4" s="2266"/>
      <c r="AN4" s="2266"/>
      <c r="AO4" s="2266"/>
      <c r="AP4" s="847"/>
      <c r="AQ4" s="847"/>
    </row>
    <row r="5" spans="1:64" ht="12.75" customHeight="1" x14ac:dyDescent="0.25">
      <c r="A5" s="1351" t="s">
        <v>137</v>
      </c>
      <c r="B5" s="1351"/>
      <c r="C5" s="1351"/>
      <c r="D5" s="2248">
        <f>données!$D$7</f>
        <v>0</v>
      </c>
      <c r="E5" s="2248"/>
      <c r="F5" s="2248"/>
      <c r="G5" s="2249"/>
      <c r="H5" s="1348" t="s">
        <v>141</v>
      </c>
      <c r="I5" s="2250">
        <f>données!$J$7</f>
        <v>0</v>
      </c>
      <c r="J5" s="2250"/>
      <c r="K5" s="2250"/>
      <c r="L5" s="2250"/>
      <c r="M5" s="2250"/>
      <c r="N5" s="2250"/>
      <c r="O5" s="2250"/>
      <c r="P5" s="2250"/>
      <c r="Q5" s="2250"/>
      <c r="R5" s="2250"/>
      <c r="S5" s="2250"/>
      <c r="T5" s="2250"/>
      <c r="U5" s="2250"/>
      <c r="V5" s="2250"/>
      <c r="W5" s="2250"/>
      <c r="X5" s="2250"/>
      <c r="Y5" s="2250"/>
      <c r="Z5" s="2250"/>
      <c r="AA5" s="2250"/>
      <c r="AB5" s="2250"/>
      <c r="AC5" s="2250"/>
      <c r="AD5" s="2250"/>
      <c r="AE5" s="2250"/>
      <c r="AF5" s="2250"/>
      <c r="AG5" s="2251"/>
      <c r="AH5" s="2254">
        <f>données!$AI$7</f>
        <v>0</v>
      </c>
      <c r="AI5" s="2248"/>
      <c r="AJ5" s="2248"/>
      <c r="AK5" s="2248"/>
      <c r="AL5" s="2248"/>
      <c r="AM5" s="2248"/>
      <c r="AN5" s="2248"/>
      <c r="AO5" s="2248"/>
      <c r="AP5" s="787"/>
      <c r="AQ5" s="787"/>
    </row>
    <row r="6" spans="1:64" x14ac:dyDescent="0.25">
      <c r="A6" s="2255">
        <f>données!A8</f>
        <v>0</v>
      </c>
      <c r="B6" s="2255"/>
      <c r="C6" s="2255"/>
      <c r="D6" s="2255"/>
      <c r="E6" s="2255"/>
      <c r="F6" s="2255"/>
      <c r="G6" s="2256"/>
      <c r="H6" s="1348" t="s">
        <v>138</v>
      </c>
      <c r="I6" s="2252"/>
      <c r="J6" s="2252"/>
      <c r="K6" s="2252"/>
      <c r="L6" s="2252"/>
      <c r="M6" s="2252"/>
      <c r="N6" s="2252"/>
      <c r="O6" s="2252"/>
      <c r="P6" s="2252"/>
      <c r="Q6" s="2252"/>
      <c r="R6" s="2252"/>
      <c r="S6" s="2252"/>
      <c r="T6" s="2252"/>
      <c r="U6" s="2252"/>
      <c r="V6" s="2252"/>
      <c r="W6" s="2252"/>
      <c r="X6" s="2252"/>
      <c r="Y6" s="2252"/>
      <c r="Z6" s="2252"/>
      <c r="AA6" s="2252"/>
      <c r="AB6" s="2252"/>
      <c r="AC6" s="2252"/>
      <c r="AD6" s="2252"/>
      <c r="AE6" s="2252"/>
      <c r="AF6" s="2252"/>
      <c r="AG6" s="2253"/>
      <c r="AH6" s="2257">
        <f>données!$AI$8</f>
        <v>0</v>
      </c>
      <c r="AI6" s="2258"/>
      <c r="AJ6" s="2258"/>
      <c r="AK6" s="2258"/>
      <c r="AL6" s="2258"/>
      <c r="AM6" s="2258"/>
      <c r="AN6" s="2258"/>
      <c r="AO6" s="2258"/>
      <c r="AP6" s="787"/>
      <c r="AQ6" s="787"/>
    </row>
    <row r="7" spans="1:64" ht="12.15" customHeight="1" x14ac:dyDescent="0.25">
      <c r="A7" s="2269">
        <f>données!A9</f>
        <v>0</v>
      </c>
      <c r="B7" s="2269"/>
      <c r="C7" s="2269"/>
      <c r="D7" s="2269"/>
      <c r="E7" s="2269"/>
      <c r="F7" s="2269"/>
      <c r="G7" s="2270"/>
      <c r="H7" s="1348" t="s">
        <v>140</v>
      </c>
      <c r="I7" s="1348"/>
      <c r="J7" s="1348"/>
      <c r="K7" s="1348"/>
      <c r="L7" s="1348"/>
      <c r="M7" s="2267">
        <f>données!$M$9</f>
        <v>0</v>
      </c>
      <c r="N7" s="2267"/>
      <c r="O7" s="2267"/>
      <c r="P7" s="2267"/>
      <c r="Q7" s="2267"/>
      <c r="R7" s="2267"/>
      <c r="S7" s="2267"/>
      <c r="T7" s="2267"/>
      <c r="U7" s="2267"/>
      <c r="V7" s="2267"/>
      <c r="W7" s="2267"/>
      <c r="X7" s="2267"/>
      <c r="Y7" s="2267"/>
      <c r="Z7" s="2267"/>
      <c r="AA7" s="2267"/>
      <c r="AB7" s="2267"/>
      <c r="AC7" s="2267"/>
      <c r="AD7" s="2267"/>
      <c r="AE7" s="2267"/>
      <c r="AF7" s="2267"/>
      <c r="AG7" s="2268"/>
      <c r="AH7" s="2257">
        <f>données!$AI$9</f>
        <v>0</v>
      </c>
      <c r="AI7" s="2258"/>
      <c r="AJ7" s="2258"/>
      <c r="AK7" s="2258"/>
      <c r="AL7" s="2258"/>
      <c r="AM7" s="2258"/>
      <c r="AN7" s="2258"/>
      <c r="AO7" s="2258"/>
      <c r="AP7" s="787"/>
      <c r="AQ7" s="787"/>
    </row>
    <row r="8" spans="1:64" x14ac:dyDescent="0.25">
      <c r="A8" s="1351" t="s">
        <v>138</v>
      </c>
      <c r="B8" s="2269">
        <f>données!B10</f>
        <v>0</v>
      </c>
      <c r="C8" s="2269"/>
      <c r="D8" s="2269"/>
      <c r="E8" s="2269"/>
      <c r="F8" s="2269"/>
      <c r="G8" s="2270"/>
      <c r="H8" s="1348" t="s">
        <v>139</v>
      </c>
      <c r="I8" s="1348"/>
      <c r="J8" s="1348"/>
      <c r="K8" s="1348"/>
      <c r="L8" s="1508"/>
      <c r="M8" s="2271">
        <f>données!$M$10</f>
        <v>0</v>
      </c>
      <c r="N8" s="2271"/>
      <c r="O8" s="2271"/>
      <c r="P8" s="2271"/>
      <c r="Q8" s="2271"/>
      <c r="R8" s="2271"/>
      <c r="S8" s="2271"/>
      <c r="T8" s="2272"/>
      <c r="U8" s="2272"/>
      <c r="V8" s="2272"/>
      <c r="W8" s="2271"/>
      <c r="X8" s="2271"/>
      <c r="Y8" s="2271"/>
      <c r="Z8" s="2271"/>
      <c r="AA8" s="2271"/>
      <c r="AB8" s="2271"/>
      <c r="AC8" s="2271"/>
      <c r="AD8" s="2271"/>
      <c r="AE8" s="2271"/>
      <c r="AF8" s="2271"/>
      <c r="AG8" s="2273"/>
      <c r="AH8" s="2257" t="str">
        <f>IF(données!$AI$10=0,"",données!$AI$10)</f>
        <v/>
      </c>
      <c r="AI8" s="2258"/>
      <c r="AJ8" s="2258"/>
      <c r="AK8" s="2258"/>
      <c r="AL8" s="2258"/>
      <c r="AM8" s="2258"/>
      <c r="AN8" s="2258"/>
      <c r="AO8" s="2258"/>
      <c r="AP8" s="787"/>
      <c r="AQ8" s="787"/>
      <c r="AR8" s="787"/>
      <c r="AS8" s="787"/>
      <c r="AT8" s="787"/>
      <c r="AU8" s="787"/>
      <c r="AV8" s="787"/>
      <c r="AW8" s="787"/>
      <c r="AX8" s="787"/>
      <c r="AY8" s="787"/>
    </row>
    <row r="9" spans="1:64" ht="8.1" customHeight="1" x14ac:dyDescent="0.25">
      <c r="A9" s="1352"/>
      <c r="B9" s="1352"/>
      <c r="C9" s="1352"/>
      <c r="D9" s="1352"/>
      <c r="E9" s="1352"/>
      <c r="F9" s="1352"/>
      <c r="G9" s="1352"/>
      <c r="H9" s="1353"/>
      <c r="I9" s="1352"/>
      <c r="J9" s="1352"/>
      <c r="K9" s="1352"/>
      <c r="L9" s="1352"/>
      <c r="M9" s="1352"/>
      <c r="N9" s="1352"/>
      <c r="O9" s="1352"/>
      <c r="P9" s="1352"/>
      <c r="Q9" s="1352"/>
      <c r="R9" s="1352"/>
      <c r="S9" s="1352"/>
      <c r="T9" s="1352"/>
      <c r="U9" s="1352"/>
      <c r="V9" s="1352"/>
      <c r="W9" s="1352"/>
      <c r="X9" s="1352"/>
      <c r="Y9" s="1352"/>
      <c r="Z9" s="1352"/>
      <c r="AA9" s="1352"/>
      <c r="AB9" s="1352"/>
      <c r="AC9" s="1352"/>
      <c r="AD9" s="1352"/>
      <c r="AE9" s="1352"/>
      <c r="AF9" s="1352"/>
      <c r="AG9" s="1352"/>
      <c r="AH9" s="1353"/>
      <c r="AI9" s="1352"/>
      <c r="AJ9" s="1352"/>
      <c r="AK9" s="1352"/>
      <c r="AL9" s="1352"/>
      <c r="AM9" s="1352"/>
      <c r="AN9" s="1352"/>
      <c r="AO9" s="1352"/>
    </row>
    <row r="10" spans="1:64" ht="21" x14ac:dyDescent="0.4">
      <c r="A10" s="2274" t="str">
        <f>'dv1'!A10:E10</f>
        <v>Ed. 2017</v>
      </c>
      <c r="B10" s="2274"/>
      <c r="C10" s="2274"/>
      <c r="D10" s="2274"/>
      <c r="E10" s="2274"/>
      <c r="F10" s="2274"/>
      <c r="G10" s="2274"/>
      <c r="H10" s="2275" t="s">
        <v>730</v>
      </c>
      <c r="I10" s="2276"/>
      <c r="J10" s="2276"/>
      <c r="K10" s="2276"/>
      <c r="L10" s="2276"/>
      <c r="M10" s="2276"/>
      <c r="N10" s="2276"/>
      <c r="O10" s="2276"/>
      <c r="P10" s="2276"/>
      <c r="Q10" s="2276"/>
      <c r="R10" s="2276"/>
      <c r="S10" s="2276"/>
      <c r="T10" s="2277"/>
      <c r="U10" s="2277"/>
      <c r="V10" s="2277"/>
      <c r="W10" s="2276"/>
      <c r="X10" s="2276"/>
      <c r="Y10" s="2276"/>
      <c r="Z10" s="2276"/>
      <c r="AA10" s="2276"/>
      <c r="AB10" s="2276"/>
      <c r="AC10" s="2276"/>
      <c r="AD10" s="2276"/>
      <c r="AE10" s="2276"/>
      <c r="AF10" s="2276"/>
      <c r="AG10" s="2276"/>
      <c r="AH10" s="2276"/>
      <c r="AI10" s="2278"/>
      <c r="AJ10" s="1397"/>
      <c r="AK10" s="1398"/>
      <c r="AL10" s="1399"/>
      <c r="AM10" s="1399"/>
      <c r="AN10" s="1399"/>
      <c r="AO10" s="1399"/>
    </row>
    <row r="11" spans="1:64" x14ac:dyDescent="0.25">
      <c r="A11" s="2281" t="str">
        <f>'dv1'!A11:F11</f>
        <v>(SLRB/MT 2017)</v>
      </c>
      <c r="B11" s="2281"/>
      <c r="C11" s="2281"/>
      <c r="D11" s="2281"/>
      <c r="E11" s="2281"/>
      <c r="F11" s="2281"/>
      <c r="G11" s="2281"/>
      <c r="H11" s="1400"/>
      <c r="I11" s="1401"/>
      <c r="J11" s="1402"/>
      <c r="K11" s="1402"/>
      <c r="L11" s="1402"/>
      <c r="M11" s="1402"/>
      <c r="N11" s="1402"/>
      <c r="O11" s="1402"/>
      <c r="P11" s="1402"/>
      <c r="Q11" s="1402"/>
      <c r="R11" s="1402"/>
      <c r="S11" s="1402"/>
      <c r="T11" s="1402"/>
      <c r="U11" s="1402"/>
      <c r="V11" s="1402"/>
      <c r="W11" s="1402"/>
      <c r="X11" s="1402"/>
      <c r="Y11" s="1402"/>
      <c r="Z11" s="1402"/>
      <c r="AA11" s="1402"/>
      <c r="AB11" s="1402"/>
      <c r="AC11" s="1402"/>
      <c r="AD11" s="1402"/>
      <c r="AE11" s="1403"/>
      <c r="AF11" s="1402"/>
      <c r="AG11" s="1402"/>
      <c r="AH11" s="1402"/>
      <c r="AI11" s="1404"/>
      <c r="AJ11" s="1353"/>
      <c r="AK11" s="1402"/>
      <c r="AL11" s="1402"/>
      <c r="AM11" s="1402"/>
      <c r="AN11" s="1402"/>
      <c r="AO11" s="1402"/>
    </row>
    <row r="12" spans="1:64" s="1058" customFormat="1" ht="13.35" customHeight="1" x14ac:dyDescent="0.25">
      <c r="A12" s="1355"/>
      <c r="B12" s="1355"/>
      <c r="C12" s="1355"/>
      <c r="D12" s="1355"/>
      <c r="E12" s="1355"/>
      <c r="F12" s="1355"/>
      <c r="G12" s="1355"/>
      <c r="H12" s="1354"/>
      <c r="I12" s="1356"/>
      <c r="J12" s="1354"/>
      <c r="K12" s="1354"/>
      <c r="L12" s="1354"/>
      <c r="M12" s="1354"/>
      <c r="N12" s="1354"/>
      <c r="O12" s="1354"/>
      <c r="P12" s="1354"/>
      <c r="Q12" s="1354"/>
      <c r="R12" s="1354"/>
      <c r="S12" s="1354"/>
      <c r="T12" s="1354"/>
      <c r="U12" s="1354"/>
      <c r="V12" s="1354"/>
      <c r="W12" s="1354"/>
      <c r="X12" s="1354"/>
      <c r="Y12" s="1354"/>
      <c r="Z12" s="1354"/>
      <c r="AA12" s="1354"/>
      <c r="AB12" s="1354"/>
      <c r="AC12" s="1354"/>
      <c r="AD12" s="1354"/>
      <c r="AE12" s="1357"/>
      <c r="AF12" s="1354"/>
      <c r="AG12" s="1354"/>
      <c r="AH12" s="1354"/>
      <c r="AI12" s="1354"/>
      <c r="AK12" s="1354"/>
      <c r="AL12" s="1354"/>
      <c r="AM12" s="1354"/>
      <c r="AN12" s="1354"/>
      <c r="AO12" s="1354"/>
      <c r="AP12" s="1362"/>
      <c r="AQ12" s="1362"/>
      <c r="AR12" s="1362"/>
      <c r="AS12" s="1362"/>
      <c r="AT12" s="1362"/>
      <c r="AU12" s="1362"/>
      <c r="AV12" s="1362"/>
      <c r="AW12" s="1362"/>
      <c r="AX12" s="1362"/>
      <c r="AY12" s="1362"/>
      <c r="AZ12" s="1362"/>
      <c r="BA12" s="1362"/>
      <c r="BB12" s="1362"/>
      <c r="BC12" s="1362"/>
      <c r="BD12" s="1362"/>
      <c r="BE12" s="1362"/>
      <c r="BF12" s="1362"/>
      <c r="BG12" s="1362"/>
      <c r="BH12" s="1362"/>
      <c r="BI12" s="1362"/>
      <c r="BJ12" s="1362"/>
      <c r="BK12" s="1362"/>
      <c r="BL12" s="1362"/>
    </row>
    <row r="13" spans="1:64" s="1058" customFormat="1" ht="13.35" customHeight="1" x14ac:dyDescent="0.25">
      <c r="A13" s="1472" t="s">
        <v>751</v>
      </c>
      <c r="AP13" s="1362"/>
      <c r="AQ13" s="1362"/>
      <c r="AR13" s="1362"/>
      <c r="AS13" s="1362"/>
      <c r="AT13" s="1362"/>
      <c r="AU13" s="1362"/>
      <c r="AV13" s="1362"/>
      <c r="AW13" s="1362"/>
      <c r="AX13" s="1362"/>
      <c r="AY13" s="1362"/>
      <c r="AZ13" s="1362"/>
      <c r="BA13" s="1362"/>
      <c r="BB13" s="1362"/>
      <c r="BC13" s="1362"/>
      <c r="BD13" s="1362"/>
      <c r="BE13" s="1362"/>
      <c r="BF13" s="1362"/>
      <c r="BG13" s="1362"/>
      <c r="BH13" s="1362"/>
      <c r="BI13" s="1362"/>
      <c r="BJ13" s="1362"/>
      <c r="BK13" s="1362"/>
      <c r="BL13" s="1362"/>
    </row>
    <row r="14" spans="1:64" s="1058" customFormat="1" ht="13.35" customHeight="1" x14ac:dyDescent="0.25">
      <c r="A14" s="940"/>
      <c r="B14" s="1359"/>
      <c r="C14" s="1359"/>
      <c r="D14" s="1359"/>
      <c r="E14" s="1359"/>
      <c r="F14" s="1359"/>
      <c r="G14" s="1359"/>
      <c r="H14" s="1359"/>
      <c r="I14" s="1359"/>
      <c r="J14" s="1359"/>
      <c r="K14" s="1359"/>
      <c r="L14" s="1359"/>
      <c r="M14" s="1360"/>
      <c r="N14" s="1360"/>
      <c r="O14" s="1361"/>
      <c r="P14" s="1361"/>
      <c r="Q14" s="1361"/>
      <c r="R14" s="1355"/>
      <c r="S14" s="1355"/>
      <c r="T14" s="1355"/>
      <c r="U14" s="1355"/>
      <c r="V14" s="1355"/>
      <c r="W14" s="1355"/>
      <c r="X14" s="1355"/>
      <c r="Y14" s="1355"/>
      <c r="Z14" s="1093"/>
      <c r="AA14" s="1093"/>
      <c r="AB14" s="1093"/>
      <c r="AC14" s="1093"/>
      <c r="AD14" s="1093"/>
      <c r="AE14" s="1093"/>
      <c r="AF14" s="1093"/>
      <c r="AG14" s="1093"/>
      <c r="AH14" s="1093"/>
      <c r="AI14" s="1093"/>
      <c r="AJ14" s="1093"/>
      <c r="AK14" s="1093"/>
      <c r="AL14" s="1093"/>
      <c r="AM14" s="1093"/>
      <c r="AN14" s="1093"/>
      <c r="AO14" s="1093"/>
      <c r="AP14" s="1362"/>
      <c r="AQ14" s="1362"/>
      <c r="AR14" s="1362"/>
      <c r="AS14" s="1362"/>
      <c r="AT14" s="1362"/>
      <c r="AU14" s="1362"/>
      <c r="AV14" s="1362"/>
      <c r="AW14" s="1362"/>
      <c r="AX14" s="1362"/>
      <c r="AY14" s="1362"/>
      <c r="AZ14" s="1362"/>
      <c r="BA14" s="1362"/>
      <c r="BB14" s="1362"/>
      <c r="BC14" s="1362"/>
      <c r="BD14" s="1362"/>
      <c r="BE14" s="1362"/>
      <c r="BF14" s="1362"/>
      <c r="BG14" s="1362"/>
      <c r="BH14" s="1362"/>
      <c r="BI14" s="1362"/>
      <c r="BJ14" s="1362"/>
      <c r="BK14" s="1362"/>
      <c r="BL14" s="1362"/>
    </row>
    <row r="15" spans="1:64" s="1058" customFormat="1" ht="13.35" customHeight="1" x14ac:dyDescent="0.25">
      <c r="A15" s="1454" t="s">
        <v>731</v>
      </c>
      <c r="B15" s="1359"/>
      <c r="C15" s="1359"/>
      <c r="D15" s="1359"/>
      <c r="E15" s="1359"/>
      <c r="F15" s="1359"/>
      <c r="G15" s="1359"/>
      <c r="H15" s="1359"/>
      <c r="I15" s="1359"/>
      <c r="J15" s="1359"/>
      <c r="K15" s="1359"/>
      <c r="L15" s="1359"/>
      <c r="M15" s="1360"/>
      <c r="N15" s="1360"/>
      <c r="O15" s="1361"/>
      <c r="P15" s="1361"/>
      <c r="Q15" s="1361"/>
      <c r="R15" s="1355"/>
      <c r="S15" s="1355"/>
      <c r="T15" s="1355"/>
      <c r="U15" s="1355"/>
      <c r="V15" s="1355"/>
      <c r="W15" s="1355"/>
      <c r="X15" s="1355"/>
      <c r="Y15" s="1355"/>
      <c r="Z15" s="1093"/>
      <c r="AA15" s="1093"/>
      <c r="AB15" s="1093"/>
      <c r="AC15" s="1093"/>
      <c r="AD15" s="1093"/>
      <c r="AE15" s="1093"/>
      <c r="AF15" s="1093"/>
      <c r="AG15" s="1093"/>
      <c r="AH15" s="1093"/>
      <c r="AI15" s="1093"/>
      <c r="AJ15" s="1093"/>
      <c r="AK15" s="1093"/>
      <c r="AL15" s="1093"/>
      <c r="AM15" s="1093"/>
      <c r="AN15" s="1093"/>
      <c r="AO15" s="1093"/>
      <c r="AP15" s="1362"/>
      <c r="AQ15" s="1362"/>
      <c r="AR15" s="1362"/>
      <c r="AS15" s="1362"/>
      <c r="AT15" s="1362"/>
      <c r="AU15" s="1362"/>
      <c r="AV15" s="1362"/>
      <c r="AW15" s="1362"/>
      <c r="AX15" s="1362"/>
      <c r="AY15" s="1362"/>
      <c r="AZ15" s="1362"/>
      <c r="BA15" s="1362"/>
      <c r="BB15" s="1362"/>
      <c r="BC15" s="1362"/>
      <c r="BD15" s="1362"/>
      <c r="BE15" s="1362"/>
      <c r="BF15" s="1362"/>
      <c r="BG15" s="1362"/>
      <c r="BH15" s="1362"/>
      <c r="BI15" s="1362"/>
      <c r="BJ15" s="1362"/>
      <c r="BK15" s="1362"/>
      <c r="BL15" s="1362"/>
    </row>
    <row r="16" spans="1:64" s="1058" customFormat="1" ht="13.35" customHeight="1" x14ac:dyDescent="0.25">
      <c r="A16" s="940"/>
      <c r="B16" s="1359"/>
      <c r="C16" s="1359"/>
      <c r="D16" s="1359"/>
      <c r="E16" s="1359"/>
      <c r="F16" s="1359"/>
      <c r="G16" s="1359"/>
      <c r="H16" s="1359"/>
      <c r="I16" s="1359"/>
      <c r="J16" s="1359"/>
      <c r="K16" s="1359"/>
      <c r="L16" s="1359"/>
      <c r="M16" s="1360"/>
      <c r="N16" s="1360"/>
      <c r="O16" s="1361"/>
      <c r="P16" s="1361"/>
      <c r="Q16" s="1361"/>
      <c r="R16" s="1355"/>
      <c r="S16" s="1355"/>
      <c r="T16" s="1355"/>
      <c r="U16" s="1355"/>
      <c r="V16" s="1355"/>
      <c r="W16" s="1355"/>
      <c r="X16" s="1355"/>
      <c r="Y16" s="1355"/>
      <c r="Z16" s="1093"/>
      <c r="AA16" s="1093"/>
      <c r="AB16" s="1093"/>
      <c r="AC16" s="1093"/>
      <c r="AD16" s="1093"/>
      <c r="AE16" s="1093"/>
      <c r="AF16" s="1093"/>
      <c r="AG16" s="1093"/>
      <c r="AH16" s="1093"/>
      <c r="AI16" s="1093"/>
      <c r="AJ16" s="1093"/>
      <c r="AK16" s="1093"/>
      <c r="AL16" s="1093"/>
      <c r="AM16" s="1093"/>
      <c r="AN16" s="1093"/>
      <c r="AO16" s="1093"/>
      <c r="AP16" s="1362"/>
      <c r="AQ16" s="1362"/>
      <c r="AR16" s="1362"/>
      <c r="AS16" s="1362"/>
      <c r="AT16" s="1362"/>
      <c r="AU16" s="1362"/>
      <c r="AV16" s="1362"/>
      <c r="AW16" s="1362"/>
      <c r="AX16" s="1362"/>
      <c r="AY16" s="1362"/>
      <c r="AZ16" s="1362"/>
      <c r="BA16" s="1362"/>
      <c r="BB16" s="1362"/>
      <c r="BC16" s="1362"/>
      <c r="BD16" s="1362"/>
      <c r="BE16" s="1362"/>
      <c r="BF16" s="1362"/>
      <c r="BG16" s="1362"/>
      <c r="BH16" s="1362"/>
      <c r="BI16" s="1362"/>
      <c r="BJ16" s="1362"/>
      <c r="BK16" s="1362"/>
      <c r="BL16" s="1362"/>
    </row>
    <row r="17" spans="1:64" s="1058" customFormat="1" ht="13.35" customHeight="1" x14ac:dyDescent="0.25">
      <c r="A17" s="1093" t="s">
        <v>732</v>
      </c>
      <c r="B17" s="1362"/>
      <c r="C17" s="1362"/>
      <c r="D17" s="1362"/>
      <c r="E17" s="1362"/>
      <c r="F17" s="1362"/>
      <c r="G17" s="1362"/>
      <c r="H17" s="1362"/>
      <c r="I17" s="1362"/>
      <c r="J17" s="1362"/>
      <c r="K17" s="1362"/>
      <c r="L17" s="1362"/>
      <c r="M17" s="1362"/>
      <c r="N17" s="1362"/>
      <c r="O17" s="1362"/>
      <c r="P17" s="1362"/>
      <c r="Q17" s="1362"/>
      <c r="R17" s="1362"/>
      <c r="S17" s="1362"/>
      <c r="T17" s="1362"/>
      <c r="U17" s="1362"/>
      <c r="V17" s="1362"/>
      <c r="W17" s="1362"/>
      <c r="X17" s="2279">
        <f>'dv7.2'!AC14</f>
        <v>0</v>
      </c>
      <c r="Y17" s="2279"/>
      <c r="Z17" s="2279"/>
      <c r="AA17" s="2279"/>
      <c r="AB17" s="2279"/>
      <c r="AC17" s="2279"/>
      <c r="AD17" s="1351" t="s">
        <v>772</v>
      </c>
      <c r="AE17" s="1362"/>
      <c r="AF17" s="1362"/>
      <c r="AG17" s="1362"/>
      <c r="AH17" s="1362"/>
      <c r="AI17" s="1362"/>
      <c r="AJ17" s="2290">
        <f>X17+1</f>
        <v>1</v>
      </c>
      <c r="AK17" s="2290"/>
      <c r="AL17" s="2290"/>
      <c r="AM17" s="2290"/>
      <c r="AN17" s="2290"/>
      <c r="AO17" s="1351" t="s">
        <v>53</v>
      </c>
      <c r="AQ17" s="1448"/>
      <c r="AR17" s="1449"/>
      <c r="AT17" s="1362"/>
      <c r="AU17" s="1362"/>
      <c r="AV17" s="1362"/>
      <c r="AW17" s="1362"/>
      <c r="AX17" s="1362"/>
      <c r="AY17" s="1362"/>
      <c r="AZ17" s="1362"/>
      <c r="BA17" s="1362"/>
      <c r="BB17" s="1362"/>
      <c r="BC17" s="1362"/>
      <c r="BD17" s="1362"/>
      <c r="BE17" s="1362"/>
      <c r="BF17" s="1362"/>
      <c r="BG17" s="1362"/>
      <c r="BH17" s="1362"/>
      <c r="BI17" s="1362"/>
      <c r="BJ17" s="1362"/>
      <c r="BK17" s="1362"/>
      <c r="BL17" s="1362"/>
    </row>
    <row r="18" spans="1:64" s="1058" customFormat="1" ht="13.35" customHeight="1" x14ac:dyDescent="0.25">
      <c r="A18" s="1093"/>
      <c r="B18" s="1362"/>
      <c r="C18" s="1362"/>
      <c r="D18" s="1362"/>
      <c r="E18" s="1362"/>
      <c r="F18" s="1362"/>
      <c r="G18" s="1362"/>
      <c r="H18" s="1362"/>
      <c r="I18" s="1362"/>
      <c r="J18" s="1362"/>
      <c r="K18" s="1362"/>
      <c r="L18" s="1362"/>
      <c r="M18" s="1362"/>
      <c r="N18" s="1362"/>
      <c r="O18" s="1362"/>
      <c r="P18" s="1362"/>
      <c r="Q18" s="1362"/>
      <c r="R18" s="1362"/>
      <c r="S18" s="1362"/>
      <c r="T18" s="1362"/>
      <c r="U18" s="1362"/>
      <c r="V18" s="1362"/>
      <c r="W18" s="1362"/>
      <c r="X18" s="1362"/>
      <c r="Y18" s="1362"/>
      <c r="Z18" s="1362"/>
      <c r="AA18" s="1362"/>
      <c r="AB18" s="1362"/>
      <c r="AC18" s="1362"/>
      <c r="AD18" s="1362"/>
      <c r="AE18" s="1362"/>
      <c r="AF18" s="1362"/>
      <c r="AG18" s="1362"/>
      <c r="AH18" s="1362"/>
      <c r="AI18" s="1362"/>
      <c r="AJ18" s="1362"/>
      <c r="AK18" s="1362"/>
      <c r="AL18" s="1362"/>
      <c r="AM18" s="1362"/>
      <c r="AN18" s="1362"/>
      <c r="AO18" s="1362"/>
      <c r="AP18" s="1166"/>
      <c r="AQ18" s="1450"/>
      <c r="AR18" s="1450"/>
      <c r="AS18" s="1365"/>
      <c r="AT18" s="1362"/>
      <c r="AU18" s="1362"/>
      <c r="AV18" s="1362"/>
      <c r="AW18" s="1362"/>
      <c r="AX18" s="1362"/>
      <c r="AY18" s="1362"/>
      <c r="AZ18" s="1362"/>
      <c r="BA18" s="1362"/>
      <c r="BB18" s="1362"/>
      <c r="BC18" s="1362"/>
      <c r="BD18" s="1362"/>
      <c r="BE18" s="1362"/>
      <c r="BF18" s="1362"/>
      <c r="BG18" s="1362"/>
      <c r="BH18" s="1362"/>
      <c r="BI18" s="1362"/>
      <c r="BJ18" s="1362"/>
      <c r="BK18" s="1362"/>
      <c r="BL18" s="1362"/>
    </row>
    <row r="19" spans="1:64" s="1058" customFormat="1" ht="13.35" customHeight="1" x14ac:dyDescent="0.25">
      <c r="A19" s="1093" t="s">
        <v>660</v>
      </c>
      <c r="B19" s="1362"/>
      <c r="C19" s="1362"/>
      <c r="D19" s="1362"/>
      <c r="E19" s="1363"/>
      <c r="F19" s="1362"/>
      <c r="G19" s="1362"/>
      <c r="H19" s="1362"/>
      <c r="I19" s="1362"/>
      <c r="J19" s="1362"/>
      <c r="K19" s="1362"/>
      <c r="L19" s="1362"/>
      <c r="M19" s="1508"/>
      <c r="N19" s="1364"/>
      <c r="O19" s="1364"/>
      <c r="P19" s="1364"/>
      <c r="Q19" s="1364"/>
      <c r="R19" s="1364"/>
      <c r="S19" s="1364"/>
      <c r="T19" s="1364"/>
      <c r="U19" s="1364"/>
      <c r="V19" s="1364"/>
      <c r="W19" s="1364"/>
      <c r="X19" s="2279">
        <f>'dv7bis.2-dv7ter.2'!S50</f>
        <v>0</v>
      </c>
      <c r="Y19" s="2279"/>
      <c r="Z19" s="2279"/>
      <c r="AA19" s="2279"/>
      <c r="AB19" s="2279"/>
      <c r="AC19" s="2279"/>
      <c r="AD19" s="1364"/>
      <c r="AE19" s="1364"/>
      <c r="AF19" s="1364"/>
      <c r="AG19" s="1364"/>
      <c r="AH19" s="1364"/>
      <c r="AI19" s="1364"/>
      <c r="AJ19" s="1364"/>
      <c r="AK19" s="1364"/>
      <c r="AL19" s="1364"/>
      <c r="AM19" s="1364"/>
      <c r="AN19" s="1364"/>
      <c r="AO19" s="1364"/>
      <c r="AQ19" s="1166"/>
      <c r="AR19" s="1166"/>
      <c r="AT19" s="1362"/>
      <c r="AU19" s="1362"/>
      <c r="AV19" s="1362"/>
      <c r="AW19" s="1362"/>
      <c r="AX19" s="1362"/>
      <c r="AY19" s="1362"/>
      <c r="AZ19" s="1362"/>
      <c r="BA19" s="1362"/>
      <c r="BB19" s="1362"/>
      <c r="BC19" s="1362"/>
      <c r="BD19" s="1362"/>
      <c r="BE19" s="1362"/>
      <c r="BF19" s="1362"/>
      <c r="BG19" s="1362"/>
      <c r="BH19" s="1362"/>
      <c r="BI19" s="1362"/>
      <c r="BJ19" s="1362"/>
      <c r="BK19" s="1362"/>
      <c r="BL19" s="1362"/>
    </row>
    <row r="20" spans="1:64" s="1058" customFormat="1" ht="13.35" customHeight="1" x14ac:dyDescent="0.25">
      <c r="A20" s="1362"/>
      <c r="B20" s="1362"/>
      <c r="C20" s="1362"/>
      <c r="D20" s="1362"/>
      <c r="E20" s="1365"/>
      <c r="F20" s="1362"/>
      <c r="G20" s="1362"/>
      <c r="H20" s="1362"/>
      <c r="I20" s="1362"/>
      <c r="J20" s="1362"/>
      <c r="K20" s="1364"/>
      <c r="L20" s="1364"/>
      <c r="M20" s="1364"/>
      <c r="N20" s="1364"/>
      <c r="O20" s="1364"/>
      <c r="P20" s="1364"/>
      <c r="Q20" s="1364"/>
      <c r="R20" s="1364"/>
      <c r="S20" s="1364"/>
      <c r="T20" s="1364"/>
      <c r="U20" s="1364"/>
      <c r="V20" s="1364"/>
      <c r="W20" s="1364"/>
      <c r="X20" s="1364"/>
      <c r="Y20" s="1364"/>
      <c r="Z20" s="1364"/>
      <c r="AA20" s="1364"/>
      <c r="AB20" s="1364"/>
      <c r="AC20" s="1364"/>
      <c r="AD20" s="1364"/>
      <c r="AE20" s="1364"/>
      <c r="AF20" s="1364"/>
      <c r="AG20" s="1364"/>
      <c r="AH20" s="1364"/>
      <c r="AI20" s="1364"/>
      <c r="AJ20" s="1364"/>
      <c r="AK20" s="1364"/>
      <c r="AL20" s="1364"/>
      <c r="AM20" s="1364"/>
      <c r="AN20" s="1364"/>
      <c r="AO20" s="1364"/>
      <c r="AP20" s="1166"/>
      <c r="AQ20" s="1365"/>
      <c r="AT20" s="1362"/>
      <c r="AU20" s="1362"/>
      <c r="AV20" s="1362"/>
      <c r="AW20" s="1362"/>
      <c r="AX20" s="1362"/>
      <c r="AY20" s="1362"/>
      <c r="AZ20" s="1362"/>
      <c r="BA20" s="1362"/>
      <c r="BB20" s="1362"/>
      <c r="BC20" s="1362"/>
      <c r="BD20" s="1362"/>
      <c r="BE20" s="1362"/>
      <c r="BF20" s="1362"/>
      <c r="BG20" s="1362"/>
      <c r="BH20" s="1362"/>
      <c r="BI20" s="1362"/>
      <c r="BJ20" s="1362"/>
      <c r="BK20" s="1362"/>
      <c r="BL20" s="1362"/>
    </row>
    <row r="21" spans="1:64" s="1058" customFormat="1" ht="13.35" customHeight="1" x14ac:dyDescent="0.25">
      <c r="A21" s="1093" t="s">
        <v>69</v>
      </c>
      <c r="B21" s="1362"/>
      <c r="C21" s="1362"/>
      <c r="D21" s="1362"/>
      <c r="E21" s="1365"/>
      <c r="F21" s="1362"/>
      <c r="G21" s="1362"/>
      <c r="H21" s="1362"/>
      <c r="I21" s="1362"/>
      <c r="J21" s="1362"/>
      <c r="K21" s="1362"/>
      <c r="L21" s="1366"/>
      <c r="M21" s="1364"/>
      <c r="N21" s="1364"/>
      <c r="O21" s="1364"/>
      <c r="P21" s="1364"/>
      <c r="Q21" s="1364"/>
      <c r="R21" s="1364"/>
      <c r="S21" s="1364"/>
      <c r="T21" s="1364"/>
      <c r="U21" s="1364"/>
      <c r="V21" s="1364"/>
      <c r="W21" s="1364"/>
      <c r="X21" s="2280">
        <f>'dv7bis.2-dv7ter.2'!D52</f>
        <v>0</v>
      </c>
      <c r="Y21" s="2280"/>
      <c r="Z21" s="2280"/>
      <c r="AA21" s="2280"/>
      <c r="AB21" s="2280"/>
      <c r="AC21" s="2280"/>
      <c r="AD21" s="1093" t="s">
        <v>533</v>
      </c>
      <c r="AE21" s="1364"/>
      <c r="AF21" s="1364"/>
      <c r="AG21" s="1364"/>
      <c r="AH21" s="1364"/>
      <c r="AI21" s="1364"/>
      <c r="AJ21" s="1364"/>
      <c r="AK21" s="1364"/>
      <c r="AL21" s="1364"/>
      <c r="AM21" s="1364"/>
      <c r="AN21" s="1364"/>
      <c r="AO21" s="1364"/>
      <c r="AQ21" s="1365"/>
      <c r="AR21" s="1365"/>
      <c r="AT21" s="1362"/>
      <c r="AU21" s="1362"/>
      <c r="AV21" s="1362"/>
      <c r="AW21" s="1362"/>
      <c r="AX21" s="1362"/>
      <c r="AY21" s="1362"/>
      <c r="AZ21" s="1362"/>
      <c r="BA21" s="1362"/>
      <c r="BB21" s="1362"/>
      <c r="BC21" s="1362"/>
      <c r="BD21" s="1362"/>
      <c r="BE21" s="1362"/>
      <c r="BF21" s="1362"/>
      <c r="BG21" s="1362"/>
      <c r="BH21" s="1362"/>
      <c r="BI21" s="1362"/>
      <c r="BJ21" s="1362"/>
      <c r="BK21" s="1362"/>
      <c r="BL21" s="1362"/>
    </row>
    <row r="22" spans="1:64" s="1058" customFormat="1" ht="13.35" customHeight="1" x14ac:dyDescent="0.25">
      <c r="A22" s="1351"/>
      <c r="B22" s="1362"/>
      <c r="C22" s="1362"/>
      <c r="D22" s="1362"/>
      <c r="E22" s="1365"/>
      <c r="F22" s="1362"/>
      <c r="G22" s="1362"/>
      <c r="H22" s="1362"/>
      <c r="I22" s="1362"/>
      <c r="J22" s="1362"/>
      <c r="K22" s="1362"/>
      <c r="L22" s="1366"/>
      <c r="M22" s="1364"/>
      <c r="N22" s="1364"/>
      <c r="O22" s="1364"/>
      <c r="P22" s="1364"/>
      <c r="Q22" s="1364"/>
      <c r="R22" s="1364"/>
      <c r="S22" s="1364"/>
      <c r="T22" s="1364"/>
      <c r="U22" s="1364"/>
      <c r="V22" s="1364"/>
      <c r="W22" s="1364"/>
      <c r="X22" s="1439"/>
      <c r="Y22" s="1439"/>
      <c r="Z22" s="1439"/>
      <c r="AA22" s="1439"/>
      <c r="AB22" s="1439"/>
      <c r="AC22" s="1439"/>
      <c r="AD22" s="1362"/>
      <c r="AE22" s="1364"/>
      <c r="AF22" s="1364"/>
      <c r="AG22" s="1364"/>
      <c r="AH22" s="1364"/>
      <c r="AI22" s="1364"/>
      <c r="AJ22" s="1364"/>
      <c r="AK22" s="1364"/>
      <c r="AL22" s="1364"/>
      <c r="AM22" s="1364"/>
      <c r="AN22" s="1364"/>
      <c r="AO22" s="1364"/>
      <c r="AP22" s="1093"/>
      <c r="AQ22" s="1365"/>
      <c r="AR22" s="1365"/>
      <c r="AS22" s="1451"/>
      <c r="AT22" s="1362"/>
      <c r="AU22" s="1362"/>
      <c r="AV22" s="1362"/>
      <c r="AW22" s="1362"/>
      <c r="AX22" s="1362"/>
      <c r="AY22" s="1362"/>
      <c r="AZ22" s="1362"/>
      <c r="BA22" s="1362"/>
      <c r="BB22" s="1362"/>
      <c r="BC22" s="1362"/>
      <c r="BD22" s="1362"/>
      <c r="BE22" s="1362"/>
      <c r="BF22" s="1362"/>
      <c r="BG22" s="1362"/>
      <c r="BH22" s="1362"/>
      <c r="BI22" s="1362"/>
      <c r="BJ22" s="1362"/>
      <c r="BK22" s="1362"/>
      <c r="BL22" s="1362"/>
    </row>
    <row r="23" spans="1:64" s="1058" customFormat="1" ht="13.35" customHeight="1" x14ac:dyDescent="0.25">
      <c r="A23" s="1093" t="s">
        <v>720</v>
      </c>
      <c r="B23" s="1362"/>
      <c r="C23" s="1362"/>
      <c r="D23" s="1362"/>
      <c r="E23" s="1365"/>
      <c r="F23" s="1362"/>
      <c r="G23" s="1362"/>
      <c r="H23" s="1362"/>
      <c r="I23" s="1362"/>
      <c r="J23" s="1362"/>
      <c r="K23" s="1362"/>
      <c r="L23" s="1366"/>
      <c r="M23" s="1364"/>
      <c r="N23" s="1364"/>
      <c r="O23" s="1364"/>
      <c r="P23" s="1364"/>
      <c r="Q23" s="1364"/>
      <c r="R23" s="1364"/>
      <c r="S23" s="1364"/>
      <c r="T23" s="1364"/>
      <c r="U23" s="1364"/>
      <c r="V23" s="1364"/>
      <c r="W23" s="1364"/>
      <c r="X23" s="2285"/>
      <c r="Y23" s="2285"/>
      <c r="Z23" s="2285"/>
      <c r="AA23" s="2285"/>
      <c r="AB23" s="2285"/>
      <c r="AC23" s="2285"/>
      <c r="AD23" s="1362"/>
      <c r="AE23" s="1364"/>
      <c r="AF23" s="1364"/>
      <c r="AG23" s="1364"/>
      <c r="AH23" s="1364"/>
      <c r="AI23" s="1364"/>
      <c r="AJ23" s="1364"/>
      <c r="AK23" s="1364"/>
      <c r="AL23" s="1364"/>
      <c r="AM23" s="1364"/>
      <c r="AN23" s="1364"/>
      <c r="AO23" s="1364"/>
      <c r="AP23" s="1093"/>
      <c r="AQ23" s="1365"/>
      <c r="AR23" s="1365"/>
      <c r="AS23" s="1451"/>
      <c r="AT23" s="1362"/>
      <c r="AU23" s="1362"/>
      <c r="AV23" s="1362"/>
      <c r="AW23" s="1362"/>
      <c r="AX23" s="1362"/>
      <c r="AY23" s="1362"/>
      <c r="AZ23" s="1362"/>
      <c r="BA23" s="1362"/>
      <c r="BB23" s="1362"/>
      <c r="BC23" s="1362"/>
      <c r="BD23" s="1362"/>
      <c r="BE23" s="1362"/>
      <c r="BF23" s="1362"/>
      <c r="BG23" s="1362"/>
      <c r="BH23" s="1362"/>
      <c r="BI23" s="1362"/>
      <c r="BJ23" s="1362"/>
      <c r="BK23" s="1362"/>
      <c r="BL23" s="1362"/>
    </row>
    <row r="24" spans="1:64" s="1058" customFormat="1" ht="13.35" customHeight="1" x14ac:dyDescent="0.25">
      <c r="A24" s="1362"/>
      <c r="B24" s="1362"/>
      <c r="C24" s="1362"/>
      <c r="D24" s="1362"/>
      <c r="E24" s="1093"/>
      <c r="F24" s="1362"/>
      <c r="G24" s="1362"/>
      <c r="H24" s="1362"/>
      <c r="I24" s="1362"/>
      <c r="J24" s="1093" t="s">
        <v>699</v>
      </c>
      <c r="K24" s="1362"/>
      <c r="L24" s="1362"/>
      <c r="M24" s="1362"/>
      <c r="N24" s="1362"/>
      <c r="O24" s="1362"/>
      <c r="P24" s="1362"/>
      <c r="Q24" s="1362"/>
      <c r="R24" s="1362"/>
      <c r="S24" s="1362"/>
      <c r="T24" s="1362"/>
      <c r="U24" s="1362"/>
      <c r="V24" s="1362"/>
      <c r="W24" s="1364"/>
      <c r="X24" s="2279" t="str">
        <f>IF(X23="","",X23+3)</f>
        <v/>
      </c>
      <c r="Y24" s="2279"/>
      <c r="Z24" s="2279"/>
      <c r="AA24" s="2279"/>
      <c r="AB24" s="2279"/>
      <c r="AC24" s="2279"/>
      <c r="AD24" s="1364"/>
      <c r="AE24" s="1364"/>
      <c r="AF24" s="1364"/>
      <c r="AG24" s="1364"/>
      <c r="AH24" s="1364"/>
      <c r="AI24" s="1364"/>
      <c r="AJ24" s="1364"/>
      <c r="AK24" s="1364"/>
      <c r="AL24" s="1364"/>
      <c r="AM24" s="1364"/>
      <c r="AN24" s="1364"/>
      <c r="AO24" s="1364"/>
      <c r="AQ24" s="1450"/>
      <c r="AR24" s="1452"/>
      <c r="AT24" s="1362"/>
      <c r="AU24" s="1362"/>
      <c r="AV24" s="1362"/>
      <c r="AW24" s="1362"/>
      <c r="AX24" s="1362"/>
      <c r="AY24" s="1362"/>
      <c r="AZ24" s="1362"/>
      <c r="BA24" s="1362"/>
      <c r="BB24" s="1362"/>
      <c r="BC24" s="1362"/>
      <c r="BD24" s="1362"/>
      <c r="BE24" s="1362"/>
      <c r="BF24" s="1362"/>
      <c r="BG24" s="1362"/>
      <c r="BH24" s="1362"/>
      <c r="BI24" s="1362"/>
      <c r="BJ24" s="1362"/>
      <c r="BK24" s="1362"/>
      <c r="BL24" s="1362"/>
    </row>
    <row r="25" spans="1:64" s="1058" customFormat="1" ht="13.35" customHeight="1" x14ac:dyDescent="0.25">
      <c r="A25" s="1362"/>
      <c r="B25" s="1362"/>
      <c r="C25" s="1362"/>
      <c r="D25" s="1362"/>
      <c r="E25" s="1093"/>
      <c r="F25" s="1362"/>
      <c r="G25" s="1362"/>
      <c r="H25" s="1362"/>
      <c r="I25" s="1362"/>
      <c r="J25" s="1093"/>
      <c r="K25" s="1362"/>
      <c r="L25" s="1362"/>
      <c r="M25" s="1362"/>
      <c r="N25" s="1362"/>
      <c r="O25" s="1362"/>
      <c r="P25" s="1362"/>
      <c r="Q25" s="1362"/>
      <c r="R25" s="1362"/>
      <c r="S25" s="1362"/>
      <c r="T25" s="1362"/>
      <c r="U25" s="1362"/>
      <c r="V25" s="1362"/>
      <c r="W25" s="1364"/>
      <c r="X25" s="1453"/>
      <c r="Y25" s="1453"/>
      <c r="Z25" s="1453"/>
      <c r="AA25" s="1453"/>
      <c r="AB25" s="1453"/>
      <c r="AC25" s="1453"/>
      <c r="AD25" s="1364"/>
      <c r="AE25" s="1364"/>
      <c r="AF25" s="1364"/>
      <c r="AG25" s="1364"/>
      <c r="AH25" s="1364"/>
      <c r="AI25" s="1364"/>
      <c r="AJ25" s="1364"/>
      <c r="AK25" s="1364"/>
      <c r="AL25" s="1364"/>
      <c r="AM25" s="1364"/>
      <c r="AN25" s="1364"/>
      <c r="AO25" s="1364"/>
      <c r="AQ25" s="1505"/>
      <c r="AR25" s="1505"/>
      <c r="AS25" s="1505"/>
      <c r="AT25" s="1362"/>
      <c r="AU25" s="1362"/>
      <c r="AV25" s="1362"/>
      <c r="AW25" s="1362"/>
      <c r="AX25" s="1362"/>
      <c r="AY25" s="1362"/>
      <c r="AZ25" s="1362"/>
      <c r="BA25" s="1362"/>
      <c r="BB25" s="1362"/>
      <c r="BC25" s="1362"/>
      <c r="BD25" s="1362"/>
      <c r="BE25" s="1362"/>
      <c r="BF25" s="1362"/>
      <c r="BG25" s="1362"/>
      <c r="BH25" s="1362"/>
      <c r="BI25" s="1362"/>
      <c r="BJ25" s="1362"/>
      <c r="BK25" s="1362"/>
      <c r="BL25" s="1362"/>
    </row>
    <row r="26" spans="1:64" s="1058" customFormat="1" ht="13.35" customHeight="1" x14ac:dyDescent="0.25">
      <c r="A26" s="1093" t="s">
        <v>750</v>
      </c>
      <c r="B26" s="1362"/>
      <c r="C26" s="1362"/>
      <c r="D26" s="1362"/>
      <c r="E26" s="1093"/>
      <c r="F26" s="1362"/>
      <c r="G26" s="1362"/>
      <c r="H26" s="1362"/>
      <c r="I26" s="1362"/>
      <c r="J26" s="1093"/>
      <c r="K26" s="1362"/>
      <c r="L26" s="1362"/>
      <c r="M26" s="1362"/>
      <c r="N26" s="1362"/>
      <c r="O26" s="1362"/>
      <c r="P26" s="1362"/>
      <c r="Q26" s="1362"/>
      <c r="R26" s="1362"/>
      <c r="S26" s="1362"/>
      <c r="T26" s="1362"/>
      <c r="U26" s="1362"/>
      <c r="V26" s="1362"/>
      <c r="W26" s="1364"/>
      <c r="X26" s="2287" t="str">
        <f>IF(X24&gt;X17,X24,X17+1)</f>
        <v/>
      </c>
      <c r="Y26" s="2287"/>
      <c r="Z26" s="2287"/>
      <c r="AA26" s="2287"/>
      <c r="AB26" s="2287"/>
      <c r="AC26" s="2287"/>
      <c r="AD26" s="1364"/>
      <c r="AE26" s="1508"/>
      <c r="AF26" s="1364"/>
      <c r="AG26" s="1364"/>
      <c r="AH26" s="1364"/>
      <c r="AI26" s="1364"/>
      <c r="AJ26" s="1364"/>
      <c r="AK26" s="1364"/>
      <c r="AL26" s="1364"/>
      <c r="AM26" s="1364"/>
      <c r="AN26" s="1364"/>
      <c r="AO26" s="1364"/>
      <c r="AP26" s="2291" t="s">
        <v>761</v>
      </c>
      <c r="AQ26" s="2291"/>
      <c r="AR26" s="2291"/>
      <c r="AS26" s="2291"/>
      <c r="AT26" s="1462"/>
      <c r="AU26" s="1362"/>
      <c r="AV26" s="1362"/>
      <c r="AW26" s="1362"/>
      <c r="AX26" s="1362"/>
      <c r="AY26" s="1362"/>
      <c r="AZ26" s="1362"/>
      <c r="BA26" s="1362"/>
      <c r="BB26" s="1362"/>
      <c r="BC26" s="1362"/>
      <c r="BD26" s="1362"/>
      <c r="BE26" s="1362"/>
      <c r="BF26" s="1362"/>
      <c r="BG26" s="1362"/>
      <c r="BH26" s="1362"/>
      <c r="BI26" s="1362"/>
      <c r="BJ26" s="1362"/>
      <c r="BK26" s="1362"/>
      <c r="BL26" s="1362"/>
    </row>
    <row r="27" spans="1:64" s="1058" customFormat="1" ht="13.35" customHeight="1" x14ac:dyDescent="0.25">
      <c r="A27" s="1093"/>
      <c r="B27" s="1362"/>
      <c r="C27" s="1362"/>
      <c r="D27" s="1362"/>
      <c r="E27" s="1093"/>
      <c r="F27" s="1362"/>
      <c r="G27" s="1362"/>
      <c r="H27" s="1362"/>
      <c r="I27" s="1362"/>
      <c r="J27" s="1093"/>
      <c r="K27" s="1362"/>
      <c r="L27" s="1362"/>
      <c r="M27" s="1362"/>
      <c r="N27" s="1362"/>
      <c r="O27" s="1362"/>
      <c r="P27" s="1362"/>
      <c r="Q27" s="1362"/>
      <c r="R27" s="1362"/>
      <c r="S27" s="1362"/>
      <c r="T27" s="1362"/>
      <c r="U27" s="1362"/>
      <c r="V27" s="1362"/>
      <c r="W27" s="1364"/>
      <c r="X27" s="1453"/>
      <c r="Y27" s="1453"/>
      <c r="Z27" s="1453"/>
      <c r="AA27" s="1453"/>
      <c r="AB27" s="1453"/>
      <c r="AC27" s="1453"/>
      <c r="AD27" s="1364"/>
      <c r="AE27" s="1364"/>
      <c r="AF27" s="1364"/>
      <c r="AG27" s="1364"/>
      <c r="AH27" s="1364"/>
      <c r="AI27" s="1364"/>
      <c r="AJ27" s="1364"/>
      <c r="AK27" s="1364"/>
      <c r="AL27" s="1364"/>
      <c r="AM27" s="1364"/>
      <c r="AN27" s="1364"/>
      <c r="AO27" s="1364"/>
      <c r="AP27" s="2291"/>
      <c r="AQ27" s="2291"/>
      <c r="AR27" s="2291"/>
      <c r="AS27" s="2291"/>
      <c r="AT27" s="1462"/>
      <c r="AU27" s="1362"/>
      <c r="AV27" s="1362"/>
      <c r="AW27" s="1362"/>
      <c r="AX27" s="1362"/>
      <c r="AY27" s="1362"/>
      <c r="AZ27" s="1362"/>
      <c r="BA27" s="1362"/>
      <c r="BB27" s="1362"/>
      <c r="BC27" s="1362"/>
      <c r="BD27" s="1362"/>
      <c r="BE27" s="1362"/>
      <c r="BF27" s="1362"/>
      <c r="BG27" s="1362"/>
      <c r="BH27" s="1362"/>
      <c r="BI27" s="1362"/>
      <c r="BJ27" s="1362"/>
      <c r="BK27" s="1362"/>
      <c r="BL27" s="1362"/>
    </row>
    <row r="28" spans="1:64" s="1058" customFormat="1" ht="13.35" customHeight="1" x14ac:dyDescent="0.25">
      <c r="A28" s="1093" t="s">
        <v>700</v>
      </c>
      <c r="C28" s="1362"/>
      <c r="D28" s="1362"/>
      <c r="E28" s="1093"/>
      <c r="F28" s="1362"/>
      <c r="G28" s="1362"/>
      <c r="H28" s="1362"/>
      <c r="I28" s="1362"/>
      <c r="J28" s="1093"/>
      <c r="K28" s="1362"/>
      <c r="L28" s="1362"/>
      <c r="M28" s="1362"/>
      <c r="N28" s="1362"/>
      <c r="O28" s="1362"/>
      <c r="P28" s="1362"/>
      <c r="Q28" s="1362"/>
      <c r="R28" s="1362"/>
      <c r="S28" s="1362"/>
      <c r="T28" s="1362"/>
      <c r="U28" s="1362"/>
      <c r="V28" s="1362"/>
      <c r="W28" s="1364"/>
      <c r="X28" s="2128">
        <f>IF(OR(X23="",X26&gt;X19),0,X19-(X26-1))</f>
        <v>0</v>
      </c>
      <c r="Y28" s="2128"/>
      <c r="Z28" s="2128"/>
      <c r="AA28" s="2128"/>
      <c r="AB28" s="2128"/>
      <c r="AC28" s="2128"/>
      <c r="AD28" s="1093" t="s">
        <v>533</v>
      </c>
      <c r="AE28" s="1364"/>
      <c r="AF28" s="1364"/>
      <c r="AG28" s="1364"/>
      <c r="AH28" s="1364"/>
      <c r="AI28" s="1364"/>
      <c r="AJ28" s="1364"/>
      <c r="AK28" s="1364"/>
      <c r="AL28" s="1364"/>
      <c r="AM28" s="1364"/>
      <c r="AN28" s="1364"/>
      <c r="AO28" s="1364"/>
      <c r="AP28" s="1498"/>
      <c r="AQ28" s="1498"/>
      <c r="AR28" s="1498"/>
      <c r="AS28" s="1498"/>
      <c r="AT28" s="1462"/>
      <c r="AU28" s="1362"/>
      <c r="AV28" s="1362"/>
      <c r="AW28" s="1362"/>
      <c r="AX28" s="1362"/>
      <c r="AY28" s="1362"/>
      <c r="AZ28" s="1362"/>
      <c r="BA28" s="1362"/>
      <c r="BB28" s="1362"/>
      <c r="BC28" s="1362"/>
      <c r="BD28" s="1362"/>
      <c r="BE28" s="1362"/>
      <c r="BF28" s="1362"/>
      <c r="BG28" s="1362"/>
      <c r="BH28" s="1362"/>
      <c r="BI28" s="1362"/>
      <c r="BJ28" s="1362"/>
      <c r="BK28" s="1362"/>
      <c r="BL28" s="1362"/>
    </row>
    <row r="29" spans="1:64" s="1058" customFormat="1" ht="13.35" customHeight="1" x14ac:dyDescent="0.25">
      <c r="A29" s="1093"/>
      <c r="C29" s="1362"/>
      <c r="D29" s="1362"/>
      <c r="E29" s="1093"/>
      <c r="F29" s="1362"/>
      <c r="G29" s="1362"/>
      <c r="H29" s="1362"/>
      <c r="I29" s="1362"/>
      <c r="J29" s="1093"/>
      <c r="K29" s="1362"/>
      <c r="L29" s="1362"/>
      <c r="M29" s="1362"/>
      <c r="N29" s="1362"/>
      <c r="O29" s="1362"/>
      <c r="P29" s="1362"/>
      <c r="Q29" s="1362"/>
      <c r="R29" s="1362"/>
      <c r="S29" s="1362"/>
      <c r="T29" s="1362"/>
      <c r="U29" s="1362"/>
      <c r="V29" s="1362"/>
      <c r="W29" s="1364"/>
      <c r="X29" s="1507"/>
      <c r="Y29" s="1507"/>
      <c r="Z29" s="1507"/>
      <c r="AA29" s="1507"/>
      <c r="AB29" s="1507"/>
      <c r="AC29" s="1507"/>
      <c r="AD29" s="1364"/>
      <c r="AE29" s="1364"/>
      <c r="AF29" s="1364"/>
      <c r="AG29" s="1364"/>
      <c r="AH29" s="1364"/>
      <c r="AI29" s="1364"/>
      <c r="AJ29" s="1364"/>
      <c r="AK29" s="1364"/>
      <c r="AL29" s="1364"/>
      <c r="AM29" s="1364"/>
      <c r="AN29" s="1364"/>
      <c r="AO29" s="1364"/>
      <c r="AP29" s="1093"/>
      <c r="AQ29" s="1450"/>
      <c r="AR29" s="1452"/>
      <c r="AS29" s="1450"/>
      <c r="AT29" s="1362"/>
      <c r="AU29" s="1362"/>
      <c r="AV29" s="1362"/>
      <c r="AW29" s="1362"/>
      <c r="AX29" s="1362"/>
      <c r="AY29" s="1362"/>
      <c r="AZ29" s="1362"/>
      <c r="BA29" s="1362"/>
      <c r="BB29" s="1362"/>
      <c r="BC29" s="1362"/>
      <c r="BD29" s="1362"/>
      <c r="BE29" s="1362"/>
      <c r="BF29" s="1362"/>
      <c r="BG29" s="1362"/>
      <c r="BH29" s="1362"/>
      <c r="BI29" s="1362"/>
      <c r="BJ29" s="1362"/>
      <c r="BK29" s="1362"/>
      <c r="BL29" s="1362"/>
    </row>
    <row r="30" spans="1:64" s="563" customFormat="1" ht="13.35" customHeight="1" x14ac:dyDescent="0.2">
      <c r="A30" s="1093" t="s">
        <v>721</v>
      </c>
      <c r="B30" s="1093"/>
      <c r="C30" s="1093"/>
      <c r="D30" s="1093"/>
      <c r="E30" s="1093"/>
      <c r="F30" s="1093"/>
      <c r="G30" s="1093"/>
      <c r="H30" s="1093"/>
      <c r="I30" s="1093"/>
      <c r="J30" s="1093"/>
      <c r="K30" s="1093"/>
      <c r="L30" s="1093"/>
      <c r="M30" s="1093"/>
      <c r="N30" s="1093"/>
      <c r="O30" s="1093"/>
      <c r="P30" s="1093"/>
      <c r="Q30" s="1093"/>
      <c r="R30" s="1093"/>
      <c r="S30" s="1093"/>
      <c r="T30" s="1093"/>
      <c r="U30" s="1093"/>
      <c r="V30" s="1093"/>
      <c r="W30" s="1093"/>
      <c r="X30" s="2282">
        <f>MIN(MAX(50,ROUND(0.02%*données!P15,2)),500)</f>
        <v>50</v>
      </c>
      <c r="Y30" s="2282"/>
      <c r="Z30" s="2282"/>
      <c r="AA30" s="2282"/>
      <c r="AB30" s="2282"/>
      <c r="AC30" s="2282"/>
      <c r="AD30" s="1093"/>
      <c r="AE30" s="1093"/>
      <c r="AF30" s="1093"/>
      <c r="AG30" s="1093"/>
      <c r="AH30" s="1093"/>
      <c r="AI30" s="1093"/>
      <c r="AJ30" s="1093"/>
      <c r="AK30" s="1093"/>
      <c r="AL30" s="1093"/>
      <c r="AM30" s="1093"/>
      <c r="AN30" s="1093"/>
      <c r="AO30" s="1093"/>
      <c r="AP30" s="2284" t="s">
        <v>581</v>
      </c>
      <c r="AQ30" s="2284"/>
      <c r="AR30" s="2284"/>
      <c r="AS30" s="2284"/>
      <c r="AT30" s="1093"/>
      <c r="AU30" s="1093"/>
      <c r="AV30" s="1093"/>
      <c r="AW30" s="1093"/>
      <c r="AX30" s="1093"/>
      <c r="AY30" s="1093"/>
      <c r="AZ30" s="1093"/>
      <c r="BA30" s="1093"/>
      <c r="BB30" s="1093"/>
      <c r="BC30" s="1093"/>
      <c r="BD30" s="1093"/>
      <c r="BE30" s="1093"/>
    </row>
    <row r="31" spans="1:64" s="1058" customFormat="1" ht="13.35" customHeight="1" x14ac:dyDescent="0.25">
      <c r="A31" s="1362"/>
      <c r="B31" s="1362"/>
      <c r="C31" s="1362"/>
      <c r="D31" s="1362"/>
      <c r="E31" s="1362"/>
      <c r="F31" s="1362"/>
      <c r="G31" s="1362"/>
      <c r="H31" s="1362"/>
      <c r="I31" s="1362"/>
      <c r="J31" s="1362"/>
      <c r="K31" s="1362"/>
      <c r="L31" s="1362"/>
      <c r="M31" s="1362"/>
      <c r="N31" s="1362"/>
      <c r="O31" s="1362"/>
      <c r="P31" s="1362"/>
      <c r="Q31" s="1362"/>
      <c r="R31" s="1362"/>
      <c r="S31" s="1367"/>
      <c r="T31" s="1367"/>
      <c r="U31" s="1367"/>
      <c r="V31" s="1367"/>
      <c r="W31" s="1367"/>
      <c r="X31" s="1367"/>
      <c r="Y31" s="1367"/>
      <c r="Z31" s="1367"/>
      <c r="AA31" s="1367"/>
      <c r="AB31" s="1367"/>
      <c r="AC31" s="1367"/>
      <c r="AD31" s="1367"/>
      <c r="AE31" s="1367"/>
      <c r="AF31" s="1367"/>
      <c r="AG31" s="1367"/>
      <c r="AH31" s="1367"/>
      <c r="AI31" s="1367"/>
      <c r="AJ31" s="1367"/>
      <c r="AK31" s="1367"/>
      <c r="AL31" s="1367"/>
      <c r="AM31" s="1367"/>
      <c r="AN31" s="1367"/>
      <c r="AO31" s="1367"/>
      <c r="AP31" s="1499"/>
      <c r="AQ31" s="1499"/>
      <c r="AR31" s="1499"/>
      <c r="AS31" s="1499"/>
      <c r="AT31" s="1362"/>
      <c r="AU31" s="1362"/>
      <c r="AV31" s="1362"/>
      <c r="AW31" s="1362"/>
      <c r="AX31" s="1362"/>
      <c r="AY31" s="1362"/>
      <c r="AZ31" s="1362"/>
      <c r="BA31" s="1362"/>
      <c r="BB31" s="1362"/>
      <c r="BC31" s="1362"/>
      <c r="BD31" s="1362"/>
      <c r="BE31" s="1362"/>
      <c r="BF31" s="1362"/>
      <c r="BG31" s="1362"/>
      <c r="BH31" s="1362"/>
      <c r="BI31" s="1362"/>
      <c r="BJ31" s="1362"/>
      <c r="BK31" s="1362"/>
      <c r="BL31" s="1362"/>
    </row>
    <row r="32" spans="1:64" s="1093" customFormat="1" ht="13.35" customHeight="1" x14ac:dyDescent="0.25">
      <c r="A32" s="1351" t="s">
        <v>705</v>
      </c>
      <c r="B32" s="1362"/>
      <c r="C32" s="1362"/>
      <c r="D32" s="1362"/>
      <c r="E32" s="1362"/>
      <c r="F32" s="1362"/>
      <c r="G32" s="1362"/>
      <c r="H32" s="1362"/>
      <c r="I32" s="1362"/>
      <c r="J32" s="1362"/>
      <c r="K32" s="1362"/>
      <c r="L32" s="1362"/>
      <c r="M32" s="1362"/>
      <c r="N32" s="1362"/>
      <c r="O32" s="1362"/>
      <c r="P32" s="1362"/>
      <c r="Q32" s="1362"/>
      <c r="R32" s="1362"/>
      <c r="S32" s="1362"/>
      <c r="T32" s="1362"/>
      <c r="U32" s="1362"/>
      <c r="V32" s="1362"/>
      <c r="W32" s="1362"/>
      <c r="X32" s="2283">
        <f>X28*X30</f>
        <v>0</v>
      </c>
      <c r="Y32" s="2283"/>
      <c r="Z32" s="2283"/>
      <c r="AA32" s="2283"/>
      <c r="AB32" s="2283"/>
      <c r="AC32" s="2283"/>
      <c r="AD32" s="1362"/>
      <c r="AE32" s="1362"/>
      <c r="AF32" s="1362"/>
      <c r="AG32" s="1362"/>
      <c r="AH32" s="1362"/>
      <c r="AI32" s="1362"/>
      <c r="AJ32" s="1362"/>
      <c r="AK32" s="1362"/>
      <c r="AL32" s="1362"/>
      <c r="AM32" s="1362"/>
      <c r="AN32" s="1362"/>
      <c r="AO32" s="1362"/>
      <c r="AP32" s="2292" t="s">
        <v>735</v>
      </c>
      <c r="AQ32" s="2292"/>
      <c r="AR32" s="2292"/>
      <c r="AS32" s="2292"/>
    </row>
    <row r="33" spans="1:64" s="1058" customFormat="1" ht="13.35" customHeight="1" x14ac:dyDescent="0.25">
      <c r="A33" s="1362"/>
      <c r="B33" s="1362"/>
      <c r="C33" s="1362"/>
      <c r="D33" s="1362"/>
      <c r="E33" s="1093"/>
      <c r="F33" s="1362"/>
      <c r="G33" s="1362"/>
      <c r="H33" s="1362"/>
      <c r="I33" s="1362"/>
      <c r="J33" s="1508"/>
      <c r="K33" s="1364"/>
      <c r="L33" s="1364"/>
      <c r="M33" s="1364"/>
      <c r="N33" s="1364"/>
      <c r="O33" s="1364"/>
      <c r="P33" s="1364"/>
      <c r="Q33" s="1364"/>
      <c r="R33" s="1364"/>
      <c r="S33" s="1364"/>
      <c r="T33" s="1364"/>
      <c r="U33" s="1364"/>
      <c r="V33" s="1364"/>
      <c r="W33" s="1364"/>
      <c r="X33" s="1364"/>
      <c r="Y33" s="1364"/>
      <c r="Z33" s="1364"/>
      <c r="AA33" s="1364"/>
      <c r="AB33" s="1364"/>
      <c r="AC33" s="1364"/>
      <c r="AD33" s="1364"/>
      <c r="AE33" s="1364"/>
      <c r="AF33" s="1364"/>
      <c r="AG33" s="1364"/>
      <c r="AH33" s="1364"/>
      <c r="AI33" s="1364"/>
      <c r="AJ33" s="1364"/>
      <c r="AK33" s="1364"/>
      <c r="AL33" s="1364"/>
      <c r="AM33" s="1364"/>
      <c r="AN33" s="1364"/>
      <c r="AO33" s="1364"/>
      <c r="AP33" s="1497"/>
      <c r="AQ33" s="1497"/>
      <c r="AR33" s="1497"/>
      <c r="AS33" s="1497"/>
      <c r="AT33" s="1362"/>
      <c r="AU33" s="1362"/>
      <c r="AV33" s="1362"/>
      <c r="AW33" s="1362"/>
      <c r="AX33" s="1362"/>
      <c r="AY33" s="1362"/>
      <c r="AZ33" s="1362"/>
      <c r="BA33" s="1362"/>
      <c r="BB33" s="1362"/>
      <c r="BC33" s="1362"/>
      <c r="BD33" s="1362"/>
      <c r="BE33" s="1362"/>
      <c r="BF33" s="1362"/>
      <c r="BG33" s="1362"/>
      <c r="BH33" s="1362"/>
      <c r="BI33" s="1362"/>
      <c r="BJ33" s="1362"/>
      <c r="BK33" s="1362"/>
      <c r="BL33" s="1362"/>
    </row>
    <row r="34" spans="1:64" s="1058" customFormat="1" ht="13.35" customHeight="1" x14ac:dyDescent="0.25">
      <c r="A34" s="1362"/>
      <c r="B34" s="1362"/>
      <c r="C34" s="1362"/>
      <c r="D34" s="1362"/>
      <c r="E34" s="1093"/>
      <c r="F34" s="1362"/>
      <c r="G34" s="1362"/>
      <c r="H34" s="1362"/>
      <c r="I34" s="1362"/>
      <c r="J34" s="1364"/>
      <c r="K34" s="1364"/>
      <c r="L34" s="1364"/>
      <c r="M34" s="1364"/>
      <c r="N34" s="1364"/>
      <c r="O34" s="1364"/>
      <c r="P34" s="1364"/>
      <c r="Q34" s="1364"/>
      <c r="R34" s="1364"/>
      <c r="S34" s="1364"/>
      <c r="T34" s="1364"/>
      <c r="U34" s="1364"/>
      <c r="V34" s="1364"/>
      <c r="W34" s="1364"/>
      <c r="X34" s="1364"/>
      <c r="Y34" s="1364"/>
      <c r="Z34" s="1364"/>
      <c r="AA34" s="1364"/>
      <c r="AB34" s="1364"/>
      <c r="AC34" s="1364"/>
      <c r="AD34" s="1364"/>
      <c r="AE34" s="1364"/>
      <c r="AF34" s="1364"/>
      <c r="AG34" s="1364"/>
      <c r="AH34" s="1364"/>
      <c r="AI34" s="1364"/>
      <c r="AJ34" s="1364"/>
      <c r="AK34" s="1364"/>
      <c r="AL34" s="1364"/>
      <c r="AM34" s="1364"/>
      <c r="AN34" s="1364"/>
      <c r="AO34" s="1364"/>
      <c r="AR34" s="1362"/>
      <c r="AS34" s="1362"/>
      <c r="AT34" s="1362"/>
      <c r="AU34" s="1362"/>
      <c r="AV34" s="1362"/>
      <c r="AW34" s="1362"/>
      <c r="AX34" s="1362"/>
      <c r="AY34" s="1362"/>
      <c r="AZ34" s="1362"/>
      <c r="BA34" s="1362"/>
      <c r="BB34" s="1362"/>
      <c r="BC34" s="1362"/>
      <c r="BD34" s="1362"/>
      <c r="BE34" s="1362"/>
      <c r="BF34" s="1362"/>
      <c r="BG34" s="1362"/>
      <c r="BH34" s="1362"/>
      <c r="BI34" s="1362"/>
      <c r="BJ34" s="1362"/>
      <c r="BK34" s="1362"/>
      <c r="BL34" s="1362"/>
    </row>
    <row r="35" spans="1:64" s="1058" customFormat="1" ht="13.35" customHeight="1" x14ac:dyDescent="0.25">
      <c r="A35" s="1454" t="s">
        <v>733</v>
      </c>
      <c r="B35" s="1362"/>
      <c r="C35" s="1362"/>
      <c r="D35" s="1362"/>
      <c r="E35" s="1362"/>
      <c r="F35" s="1362"/>
      <c r="G35" s="1362"/>
      <c r="H35" s="1362"/>
      <c r="I35" s="1362"/>
      <c r="J35" s="1362"/>
      <c r="K35" s="1362"/>
      <c r="L35" s="1362"/>
      <c r="M35" s="1362"/>
      <c r="N35" s="1362"/>
      <c r="O35" s="1362"/>
      <c r="Q35" s="1362"/>
      <c r="R35" s="1362"/>
      <c r="S35" s="1362"/>
      <c r="T35" s="1362"/>
      <c r="U35" s="1362"/>
      <c r="V35" s="1362"/>
      <c r="W35" s="1362"/>
      <c r="X35" s="1362"/>
      <c r="Y35" s="1362"/>
      <c r="Z35" s="1362"/>
      <c r="AA35" s="1362"/>
      <c r="AB35" s="1362"/>
      <c r="AC35" s="1362"/>
      <c r="AE35" s="1362"/>
      <c r="AG35" s="1368"/>
      <c r="AH35" s="1368"/>
      <c r="AI35" s="1368"/>
      <c r="AJ35" s="1368"/>
      <c r="AK35" s="1368"/>
      <c r="AL35" s="1368"/>
      <c r="AM35" s="1368"/>
      <c r="AN35" s="1368"/>
      <c r="AO35" s="1368"/>
      <c r="AR35" s="1362"/>
      <c r="AS35" s="1362"/>
      <c r="AT35" s="1362"/>
      <c r="AU35" s="1362"/>
      <c r="AV35" s="1362"/>
      <c r="AW35" s="1362"/>
      <c r="AX35" s="1362"/>
      <c r="AY35" s="1362"/>
      <c r="AZ35" s="1362"/>
      <c r="BA35" s="1362"/>
      <c r="BB35" s="1362"/>
      <c r="BC35" s="1362"/>
      <c r="BD35" s="1362"/>
      <c r="BE35" s="1362"/>
      <c r="BF35" s="1362"/>
      <c r="BG35" s="1362"/>
      <c r="BH35" s="1362"/>
      <c r="BI35" s="1362"/>
      <c r="BJ35" s="1362"/>
      <c r="BK35" s="1362"/>
      <c r="BL35" s="1362"/>
    </row>
    <row r="36" spans="1:64" s="1058" customFormat="1" ht="13.35" customHeight="1" x14ac:dyDescent="0.25">
      <c r="A36" s="1093"/>
      <c r="B36" s="1362"/>
      <c r="C36" s="1362"/>
      <c r="D36" s="1362"/>
      <c r="E36" s="1362"/>
      <c r="F36" s="1362"/>
      <c r="G36" s="1362"/>
      <c r="H36" s="1362"/>
      <c r="I36" s="1362"/>
      <c r="J36" s="1362"/>
      <c r="K36" s="1362"/>
      <c r="L36" s="1362"/>
      <c r="M36" s="1362"/>
      <c r="N36" s="1364"/>
      <c r="O36" s="1364"/>
      <c r="P36" s="1364"/>
      <c r="Q36" s="1364"/>
      <c r="R36" s="1364"/>
      <c r="S36" s="1364"/>
      <c r="T36" s="1364"/>
      <c r="U36" s="1364"/>
      <c r="V36" s="1364"/>
      <c r="W36" s="1364"/>
      <c r="X36" s="1364"/>
      <c r="Y36" s="1364"/>
      <c r="Z36" s="1364"/>
      <c r="AA36" s="1364"/>
      <c r="AB36" s="1364"/>
      <c r="AC36" s="1364"/>
      <c r="AD36" s="1364"/>
      <c r="AE36" s="1364"/>
      <c r="AF36" s="1455"/>
      <c r="AG36" s="1455"/>
      <c r="AH36" s="1455"/>
      <c r="AI36" s="1455"/>
      <c r="AJ36" s="1455"/>
      <c r="AK36" s="1455"/>
      <c r="AL36" s="1455"/>
      <c r="AM36" s="1455"/>
      <c r="AN36" s="1455"/>
      <c r="AO36" s="1456"/>
      <c r="AR36" s="1362"/>
      <c r="AS36" s="1362"/>
      <c r="AT36" s="1362"/>
      <c r="AU36" s="1362"/>
      <c r="AV36" s="1362"/>
      <c r="AW36" s="1362"/>
      <c r="AX36" s="1362"/>
      <c r="AY36" s="1362"/>
      <c r="AZ36" s="1362"/>
      <c r="BA36" s="1362"/>
      <c r="BB36" s="1362"/>
      <c r="BC36" s="1362"/>
      <c r="BD36" s="1362"/>
      <c r="BE36" s="1362"/>
      <c r="BF36" s="1362"/>
      <c r="BG36" s="1362"/>
      <c r="BH36" s="1362"/>
      <c r="BI36" s="1362"/>
      <c r="BJ36" s="1362"/>
      <c r="BK36" s="1362"/>
      <c r="BL36" s="1362"/>
    </row>
    <row r="37" spans="1:64" s="453" customFormat="1" ht="13.35" customHeight="1" x14ac:dyDescent="0.25">
      <c r="A37" s="1093" t="s">
        <v>734</v>
      </c>
      <c r="B37" s="1457"/>
      <c r="C37" s="1457"/>
      <c r="D37" s="1452"/>
      <c r="E37" s="1093"/>
      <c r="F37" s="1458"/>
      <c r="G37" s="1458"/>
      <c r="H37" s="1458"/>
      <c r="I37" s="1364"/>
      <c r="J37" s="1364"/>
      <c r="K37" s="1364"/>
      <c r="L37" s="1364"/>
      <c r="M37" s="1364"/>
      <c r="N37" s="1364"/>
      <c r="O37" s="1364"/>
      <c r="P37" s="1364"/>
      <c r="Q37" s="1364"/>
      <c r="R37" s="1364"/>
      <c r="S37" s="1364"/>
      <c r="T37" s="1364"/>
      <c r="U37" s="1364"/>
      <c r="V37" s="1364"/>
      <c r="W37" s="1364"/>
      <c r="X37" s="2279">
        <f>'dv7bis.2-dv7ter.2'!A126</f>
        <v>0</v>
      </c>
      <c r="Y37" s="2279"/>
      <c r="Z37" s="2279"/>
      <c r="AA37" s="2279"/>
      <c r="AB37" s="2279"/>
      <c r="AC37" s="2279"/>
      <c r="AD37" s="1508" t="s">
        <v>772</v>
      </c>
      <c r="AE37" s="1364"/>
      <c r="AF37" s="1364"/>
      <c r="AG37" s="1364"/>
      <c r="AH37" s="1364"/>
      <c r="AI37" s="1364"/>
      <c r="AJ37" s="2290">
        <f>X37+1</f>
        <v>1</v>
      </c>
      <c r="AK37" s="2290"/>
      <c r="AL37" s="2290"/>
      <c r="AM37" s="2290"/>
      <c r="AN37" s="2290"/>
      <c r="AO37" s="1508" t="s">
        <v>53</v>
      </c>
      <c r="AP37" s="1058"/>
      <c r="AQ37" s="1058"/>
      <c r="AR37" s="1058"/>
      <c r="AS37" s="1362"/>
      <c r="AT37" s="1362"/>
      <c r="AU37" s="1362"/>
      <c r="AV37" s="1362"/>
      <c r="AW37" s="1362"/>
      <c r="AX37" s="1362"/>
      <c r="AY37" s="1362"/>
      <c r="AZ37" s="1362"/>
      <c r="BA37" s="1362"/>
      <c r="BB37" s="1362"/>
      <c r="BC37" s="1362"/>
      <c r="BD37" s="1362"/>
      <c r="BE37" s="1362"/>
      <c r="BF37" s="1284"/>
      <c r="BG37" s="1284"/>
      <c r="BH37" s="1284"/>
      <c r="BI37" s="1284"/>
      <c r="BJ37" s="1284"/>
      <c r="BK37" s="1284"/>
      <c r="BL37" s="1284"/>
    </row>
    <row r="38" spans="1:64" s="453" customFormat="1" ht="13.35" customHeight="1" x14ac:dyDescent="0.25">
      <c r="A38" s="1093"/>
      <c r="B38" s="1457"/>
      <c r="C38" s="1457"/>
      <c r="D38" s="1452"/>
      <c r="E38" s="1093"/>
      <c r="F38" s="1458"/>
      <c r="G38" s="1458"/>
      <c r="H38" s="1458"/>
      <c r="I38" s="1364"/>
      <c r="J38" s="1364"/>
      <c r="K38" s="1364"/>
      <c r="L38" s="1364"/>
      <c r="M38" s="1364"/>
      <c r="N38" s="1364"/>
      <c r="O38" s="1364"/>
      <c r="P38" s="1364"/>
      <c r="Q38" s="1364"/>
      <c r="R38" s="1364"/>
      <c r="S38" s="1364"/>
      <c r="T38" s="1364"/>
      <c r="U38" s="1364"/>
      <c r="V38" s="1364"/>
      <c r="W38" s="1364"/>
      <c r="X38" s="1453"/>
      <c r="Y38" s="1453"/>
      <c r="Z38" s="1453"/>
      <c r="AA38" s="1453"/>
      <c r="AB38" s="1453"/>
      <c r="AC38" s="1453"/>
      <c r="AD38" s="1364"/>
      <c r="AE38" s="1364"/>
      <c r="AF38" s="1364"/>
      <c r="AG38" s="1364"/>
      <c r="AH38" s="1364"/>
      <c r="AI38" s="1364"/>
      <c r="AJ38" s="1364"/>
      <c r="AK38" s="1364"/>
      <c r="AL38" s="1364"/>
      <c r="AM38" s="1364"/>
      <c r="AN38" s="1364"/>
      <c r="AO38" s="1364"/>
      <c r="AP38" s="1058"/>
      <c r="AQ38" s="1058"/>
      <c r="AR38" s="1058"/>
      <c r="AS38" s="1362"/>
      <c r="AT38" s="1362"/>
      <c r="AU38" s="1362"/>
      <c r="AV38" s="1362"/>
      <c r="AW38" s="1362"/>
      <c r="AX38" s="1362"/>
      <c r="AY38" s="1362"/>
      <c r="AZ38" s="1362"/>
      <c r="BA38" s="1362"/>
      <c r="BB38" s="1362"/>
      <c r="BC38" s="1362"/>
      <c r="BD38" s="1362"/>
      <c r="BE38" s="1362"/>
      <c r="BF38" s="1284"/>
      <c r="BG38" s="1284"/>
      <c r="BH38" s="1284"/>
      <c r="BI38" s="1284"/>
      <c r="BJ38" s="1284"/>
      <c r="BK38" s="1284"/>
      <c r="BL38" s="1284"/>
    </row>
    <row r="39" spans="1:64" s="453" customFormat="1" ht="13.35" customHeight="1" x14ac:dyDescent="0.25">
      <c r="A39" s="1093" t="s">
        <v>660</v>
      </c>
      <c r="B39" s="1362"/>
      <c r="C39" s="1362"/>
      <c r="D39" s="1362"/>
      <c r="E39" s="1363"/>
      <c r="F39" s="1362"/>
      <c r="G39" s="1362"/>
      <c r="H39" s="1362"/>
      <c r="I39" s="1362"/>
      <c r="J39" s="1362"/>
      <c r="K39" s="1362"/>
      <c r="L39" s="1362"/>
      <c r="M39" s="1508"/>
      <c r="N39" s="1364"/>
      <c r="O39" s="1364"/>
      <c r="P39" s="1364"/>
      <c r="Q39" s="1364"/>
      <c r="R39" s="1364"/>
      <c r="S39" s="1364"/>
      <c r="T39" s="1364"/>
      <c r="U39" s="1364"/>
      <c r="V39" s="1364"/>
      <c r="W39" s="1364"/>
      <c r="X39" s="2279">
        <f>'dv7bis.2-dv7ter.2'!S50</f>
        <v>0</v>
      </c>
      <c r="Y39" s="2279"/>
      <c r="Z39" s="2279"/>
      <c r="AA39" s="2279"/>
      <c r="AB39" s="2279"/>
      <c r="AC39" s="2279"/>
      <c r="AD39" s="1364"/>
      <c r="AE39" s="1364"/>
      <c r="AF39" s="1364"/>
      <c r="AG39" s="1364"/>
      <c r="AH39" s="1364"/>
      <c r="AI39" s="1364"/>
      <c r="AJ39" s="1364"/>
      <c r="AK39" s="1364"/>
      <c r="AL39" s="1364"/>
      <c r="AM39" s="1364"/>
      <c r="AN39" s="1364"/>
      <c r="AO39" s="1364"/>
      <c r="AP39" s="1058"/>
      <c r="AQ39" s="1058"/>
      <c r="AR39" s="1058"/>
      <c r="AS39" s="1362"/>
      <c r="AT39" s="1362"/>
      <c r="AU39" s="1362"/>
      <c r="AV39" s="1362"/>
      <c r="AW39" s="1362"/>
      <c r="AX39" s="1362"/>
      <c r="AY39" s="1362"/>
      <c r="AZ39" s="1362"/>
      <c r="BA39" s="1362"/>
      <c r="BB39" s="1362"/>
      <c r="BC39" s="1362"/>
      <c r="BD39" s="1362"/>
      <c r="BE39" s="1362"/>
      <c r="BF39" s="1284"/>
      <c r="BG39" s="1284"/>
      <c r="BH39" s="1284"/>
      <c r="BI39" s="1284"/>
      <c r="BJ39" s="1284"/>
      <c r="BK39" s="1284"/>
      <c r="BL39" s="1284"/>
    </row>
    <row r="40" spans="1:64" s="453" customFormat="1" ht="13.35" customHeight="1" x14ac:dyDescent="0.25">
      <c r="A40" s="1093"/>
      <c r="B40" s="1362"/>
      <c r="C40" s="1362"/>
      <c r="D40" s="1362"/>
      <c r="E40" s="1363"/>
      <c r="F40" s="1362"/>
      <c r="G40" s="1362"/>
      <c r="H40" s="1362"/>
      <c r="I40" s="1362"/>
      <c r="J40" s="1362"/>
      <c r="K40" s="1362"/>
      <c r="L40" s="1362"/>
      <c r="M40" s="1508"/>
      <c r="N40" s="1364"/>
      <c r="O40" s="1364"/>
      <c r="P40" s="1364"/>
      <c r="Q40" s="1364"/>
      <c r="R40" s="1364"/>
      <c r="S40" s="1364"/>
      <c r="T40" s="1364"/>
      <c r="U40" s="1364"/>
      <c r="V40" s="1364"/>
      <c r="W40" s="1364"/>
      <c r="X40" s="1444"/>
      <c r="Y40" s="1444"/>
      <c r="Z40" s="1444"/>
      <c r="AA40" s="1444"/>
      <c r="AB40" s="1444"/>
      <c r="AC40" s="1444"/>
      <c r="AD40" s="1364"/>
      <c r="AE40" s="1364"/>
      <c r="AF40" s="1364"/>
      <c r="AG40" s="1364"/>
      <c r="AH40" s="1364"/>
      <c r="AI40" s="1364"/>
      <c r="AJ40" s="1364"/>
      <c r="AK40" s="1364"/>
      <c r="AL40" s="1364"/>
      <c r="AM40" s="1364"/>
      <c r="AN40" s="1364"/>
      <c r="AO40" s="1364"/>
      <c r="AP40" s="1483"/>
      <c r="AQ40" s="1483"/>
      <c r="AR40" s="1483"/>
      <c r="AS40" s="1362"/>
      <c r="AT40" s="1362"/>
      <c r="AU40" s="1362"/>
      <c r="AV40" s="1362"/>
      <c r="AW40" s="1362"/>
      <c r="AX40" s="1362"/>
      <c r="AY40" s="1362"/>
      <c r="AZ40" s="1362"/>
      <c r="BA40" s="1362"/>
      <c r="BB40" s="1362"/>
      <c r="BC40" s="1362"/>
      <c r="BD40" s="1362"/>
      <c r="BE40" s="1362"/>
      <c r="BF40" s="1284"/>
      <c r="BG40" s="1284"/>
      <c r="BH40" s="1284"/>
      <c r="BI40" s="1284"/>
      <c r="BJ40" s="1284"/>
      <c r="BK40" s="1284"/>
      <c r="BL40" s="1284"/>
    </row>
    <row r="41" spans="1:64" s="453" customFormat="1" ht="13.35" customHeight="1" x14ac:dyDescent="0.25">
      <c r="A41" s="1093" t="s">
        <v>69</v>
      </c>
      <c r="B41" s="1362"/>
      <c r="C41" s="1362"/>
      <c r="D41" s="1362"/>
      <c r="E41" s="1363"/>
      <c r="F41" s="1362"/>
      <c r="G41" s="1362"/>
      <c r="H41" s="1362"/>
      <c r="I41" s="1362"/>
      <c r="J41" s="1362"/>
      <c r="K41" s="1362"/>
      <c r="L41" s="1362"/>
      <c r="M41" s="1508"/>
      <c r="N41" s="1364"/>
      <c r="O41" s="1364"/>
      <c r="P41" s="1364"/>
      <c r="Q41" s="1364"/>
      <c r="R41" s="1364"/>
      <c r="S41" s="1364"/>
      <c r="T41" s="1364"/>
      <c r="U41" s="1364"/>
      <c r="V41" s="1364"/>
      <c r="W41" s="1364"/>
      <c r="X41" s="2280">
        <f>IF(OR('dv7bis.2-dv7ter.2'!A126="",X39-X37&lt;0),0,(X39-X37))</f>
        <v>0</v>
      </c>
      <c r="Y41" s="2280"/>
      <c r="Z41" s="2280"/>
      <c r="AA41" s="2280"/>
      <c r="AB41" s="2280"/>
      <c r="AC41" s="2280"/>
      <c r="AD41" s="1093" t="s">
        <v>533</v>
      </c>
      <c r="AE41" s="1364"/>
      <c r="AF41" s="1364"/>
      <c r="AG41" s="1364"/>
      <c r="AH41" s="1364"/>
      <c r="AI41" s="1364"/>
      <c r="AJ41" s="1364"/>
      <c r="AK41" s="1364"/>
      <c r="AL41" s="1364"/>
      <c r="AM41" s="1364"/>
      <c r="AN41" s="1364"/>
      <c r="AO41" s="1364"/>
      <c r="AP41" s="1483"/>
      <c r="AQ41" s="1483"/>
      <c r="AR41" s="1483"/>
      <c r="AS41" s="1362"/>
      <c r="AT41" s="1362"/>
      <c r="AU41" s="1362"/>
      <c r="AV41" s="1362"/>
      <c r="AW41" s="1362"/>
      <c r="AX41" s="1362"/>
      <c r="AY41" s="1362"/>
      <c r="AZ41" s="1362"/>
      <c r="BA41" s="1362"/>
      <c r="BB41" s="1362"/>
      <c r="BC41" s="1362"/>
      <c r="BD41" s="1362"/>
      <c r="BE41" s="1362"/>
      <c r="BF41" s="1284"/>
      <c r="BG41" s="1284"/>
      <c r="BH41" s="1284"/>
      <c r="BI41" s="1284"/>
      <c r="BJ41" s="1284"/>
      <c r="BK41" s="1284"/>
      <c r="BL41" s="1284"/>
    </row>
    <row r="42" spans="1:64" s="453" customFormat="1" ht="13.35" customHeight="1" x14ac:dyDescent="0.25">
      <c r="A42" s="1093"/>
      <c r="B42" s="1362"/>
      <c r="C42" s="1362"/>
      <c r="D42" s="1362"/>
      <c r="E42" s="1363"/>
      <c r="F42" s="1362"/>
      <c r="G42" s="1362"/>
      <c r="H42" s="1362"/>
      <c r="I42" s="1362"/>
      <c r="J42" s="1362"/>
      <c r="K42" s="1362"/>
      <c r="L42" s="1362"/>
      <c r="M42" s="1508"/>
      <c r="N42" s="1364"/>
      <c r="O42" s="1364"/>
      <c r="P42" s="1364"/>
      <c r="Q42" s="1364"/>
      <c r="R42" s="1364"/>
      <c r="S42" s="1364"/>
      <c r="T42" s="1364"/>
      <c r="U42" s="1364"/>
      <c r="V42" s="1364"/>
      <c r="W42" s="1364"/>
      <c r="X42" s="1447"/>
      <c r="Y42" s="1447"/>
      <c r="Z42" s="1447"/>
      <c r="AA42" s="1447"/>
      <c r="AB42" s="1447"/>
      <c r="AC42" s="1447"/>
      <c r="AD42" s="1364"/>
      <c r="AE42" s="1364"/>
      <c r="AF42" s="1364"/>
      <c r="AG42" s="1364"/>
      <c r="AH42" s="1364"/>
      <c r="AI42" s="1364"/>
      <c r="AJ42" s="1364"/>
      <c r="AK42" s="1364"/>
      <c r="AL42" s="1364"/>
      <c r="AM42" s="1364"/>
      <c r="AN42" s="1364"/>
      <c r="AO42" s="1364"/>
      <c r="AP42" s="1483"/>
      <c r="AQ42" s="1483"/>
      <c r="AR42" s="1483"/>
      <c r="AS42" s="1362"/>
      <c r="AT42" s="1362"/>
      <c r="AU42" s="1362"/>
      <c r="AV42" s="1362"/>
      <c r="AW42" s="1362"/>
      <c r="AX42" s="1362"/>
      <c r="AY42" s="1362"/>
      <c r="AZ42" s="1362"/>
      <c r="BA42" s="1362"/>
      <c r="BB42" s="1362"/>
      <c r="BC42" s="1362"/>
      <c r="BD42" s="1362"/>
      <c r="BE42" s="1362"/>
      <c r="BF42" s="1284"/>
      <c r="BG42" s="1284"/>
      <c r="BH42" s="1284"/>
      <c r="BI42" s="1284"/>
      <c r="BJ42" s="1284"/>
      <c r="BK42" s="1284"/>
      <c r="BL42" s="1284"/>
    </row>
    <row r="43" spans="1:64" s="453" customFormat="1" ht="13.35" customHeight="1" x14ac:dyDescent="0.25">
      <c r="A43" s="1093" t="s">
        <v>723</v>
      </c>
      <c r="B43" s="1166"/>
      <c r="C43" s="1166"/>
      <c r="D43" s="1058"/>
      <c r="E43" s="1362"/>
      <c r="F43" s="1362"/>
      <c r="G43" s="1362"/>
      <c r="H43" s="1362"/>
      <c r="I43" s="1362"/>
      <c r="J43" s="1362"/>
      <c r="K43" s="1362"/>
      <c r="L43" s="1362"/>
      <c r="M43" s="1362"/>
      <c r="N43" s="1362"/>
      <c r="O43" s="1362"/>
      <c r="P43" s="1362"/>
      <c r="Q43" s="1362"/>
      <c r="R43" s="1362"/>
      <c r="S43" s="1362"/>
      <c r="T43" s="1362"/>
      <c r="U43" s="1362"/>
      <c r="V43" s="1362"/>
      <c r="W43" s="1362"/>
      <c r="X43" s="2285"/>
      <c r="Y43" s="2285"/>
      <c r="Z43" s="2285"/>
      <c r="AA43" s="2285"/>
      <c r="AB43" s="2285"/>
      <c r="AC43" s="2285"/>
      <c r="AD43" s="1362"/>
      <c r="AE43" s="1362"/>
      <c r="AF43" s="1362"/>
      <c r="AG43" s="1362"/>
      <c r="AH43" s="1362"/>
      <c r="AI43" s="1362"/>
      <c r="AJ43" s="1362"/>
      <c r="AK43" s="1362"/>
      <c r="AL43" s="1362"/>
      <c r="AM43" s="1362"/>
      <c r="AN43" s="1362"/>
      <c r="AO43" s="1362"/>
      <c r="AP43" s="1362"/>
      <c r="AQ43" s="1362"/>
      <c r="AR43" s="1362"/>
      <c r="AS43" s="1362"/>
      <c r="AT43" s="1362"/>
      <c r="AU43" s="1362"/>
      <c r="AV43" s="1362"/>
      <c r="AW43" s="1362"/>
      <c r="AX43" s="1362"/>
      <c r="AY43" s="1362"/>
      <c r="AZ43" s="1362"/>
      <c r="BA43" s="1362"/>
      <c r="BB43" s="1362"/>
      <c r="BC43" s="1362"/>
      <c r="BD43" s="1362"/>
      <c r="BE43" s="1362"/>
      <c r="BF43" s="1284"/>
      <c r="BG43" s="1284"/>
      <c r="BH43" s="1284"/>
      <c r="BI43" s="1284"/>
      <c r="BJ43" s="1284"/>
      <c r="BK43" s="1284"/>
      <c r="BL43" s="1284"/>
    </row>
    <row r="44" spans="1:64" s="453" customFormat="1" ht="13.35" customHeight="1" x14ac:dyDescent="0.25">
      <c r="A44" s="1166"/>
      <c r="B44" s="1365"/>
      <c r="C44" s="1058"/>
      <c r="D44" s="1058"/>
      <c r="E44" s="1362"/>
      <c r="F44" s="1362"/>
      <c r="G44" s="1362"/>
      <c r="H44" s="1362"/>
      <c r="I44" s="1362"/>
      <c r="J44" s="1093" t="s">
        <v>699</v>
      </c>
      <c r="K44" s="1362"/>
      <c r="L44" s="1362"/>
      <c r="M44" s="1362"/>
      <c r="N44" s="1362"/>
      <c r="O44" s="1362"/>
      <c r="P44" s="1362"/>
      <c r="Q44" s="1362"/>
      <c r="R44" s="1362"/>
      <c r="S44" s="1362"/>
      <c r="T44" s="1362"/>
      <c r="U44" s="1362"/>
      <c r="V44" s="1362"/>
      <c r="W44" s="1362"/>
      <c r="X44" s="2279" t="str">
        <f>IF(X43="","",X43+3)</f>
        <v/>
      </c>
      <c r="Y44" s="2279"/>
      <c r="Z44" s="2279"/>
      <c r="AA44" s="2279"/>
      <c r="AB44" s="2279"/>
      <c r="AC44" s="2279"/>
      <c r="AD44" s="1362"/>
      <c r="AE44" s="1362"/>
      <c r="AF44" s="1362"/>
      <c r="AG44" s="1362"/>
      <c r="AH44" s="1362"/>
      <c r="AI44" s="1362"/>
      <c r="AJ44" s="1362"/>
      <c r="AK44" s="1362"/>
      <c r="AL44" s="1362"/>
      <c r="AM44" s="1362"/>
      <c r="AN44" s="1362"/>
      <c r="AO44" s="1362"/>
      <c r="AP44" s="1362"/>
      <c r="AQ44" s="1362"/>
      <c r="AR44" s="1362"/>
      <c r="AS44" s="1362"/>
      <c r="AT44" s="1362"/>
      <c r="AU44" s="1362"/>
      <c r="AV44" s="1362"/>
      <c r="AW44" s="1362"/>
      <c r="AX44" s="1362"/>
      <c r="AY44" s="1362"/>
      <c r="AZ44" s="1362"/>
      <c r="BA44" s="1362"/>
      <c r="BB44" s="1362"/>
      <c r="BC44" s="1362"/>
      <c r="BD44" s="1362"/>
      <c r="BE44" s="1362"/>
      <c r="BF44" s="1284"/>
      <c r="BG44" s="1284"/>
      <c r="BH44" s="1284"/>
      <c r="BI44" s="1284"/>
      <c r="BJ44" s="1284"/>
      <c r="BK44" s="1284"/>
      <c r="BL44" s="1284"/>
    </row>
    <row r="45" spans="1:64" s="1290" customFormat="1" ht="13.35" customHeight="1" x14ac:dyDescent="0.25">
      <c r="A45" s="1452"/>
      <c r="B45" s="1452"/>
      <c r="C45" s="1452"/>
      <c r="D45" s="1452"/>
      <c r="E45" s="1509"/>
      <c r="F45" s="1509"/>
      <c r="G45" s="1509"/>
      <c r="H45" s="1509"/>
      <c r="I45" s="1509"/>
      <c r="J45" s="1509"/>
      <c r="K45" s="1509"/>
      <c r="L45" s="1509"/>
      <c r="M45" s="1509"/>
      <c r="N45" s="1509"/>
      <c r="O45" s="1509"/>
      <c r="P45" s="1351"/>
      <c r="Q45" s="1459"/>
      <c r="R45" s="1459"/>
      <c r="S45" s="1459"/>
      <c r="T45" s="1459"/>
      <c r="U45" s="1459"/>
      <c r="V45" s="1459"/>
      <c r="W45" s="1459"/>
      <c r="X45" s="1459"/>
      <c r="Y45" s="1459"/>
      <c r="Z45" s="1459"/>
      <c r="AA45" s="1459"/>
      <c r="AB45" s="1459"/>
      <c r="AC45" s="1459"/>
      <c r="AD45" s="1459"/>
      <c r="AE45" s="1459"/>
      <c r="AF45" s="1459"/>
      <c r="AG45" s="1459"/>
      <c r="AH45" s="1459"/>
      <c r="AI45" s="1459"/>
      <c r="AJ45" s="1459"/>
      <c r="AK45" s="1459"/>
      <c r="AL45" s="1459"/>
      <c r="AM45" s="1459"/>
      <c r="AN45" s="1459"/>
      <c r="AO45" s="1459"/>
      <c r="AQ45" s="1505"/>
      <c r="AR45" s="1505"/>
      <c r="AS45" s="1505"/>
      <c r="AT45" s="1500"/>
      <c r="AU45" s="1500"/>
      <c r="AV45" s="1500"/>
      <c r="AW45" s="1500"/>
      <c r="AX45" s="1500"/>
      <c r="AY45" s="1500"/>
      <c r="AZ45" s="1500"/>
      <c r="BA45" s="1500"/>
      <c r="BB45" s="1500"/>
      <c r="BC45" s="1500"/>
      <c r="BD45" s="1500"/>
      <c r="BE45" s="1500"/>
    </row>
    <row r="46" spans="1:64" s="1291" customFormat="1" ht="13.35" customHeight="1" x14ac:dyDescent="0.25">
      <c r="A46" s="1093" t="s">
        <v>750</v>
      </c>
      <c r="B46" s="1365"/>
      <c r="C46" s="1365"/>
      <c r="D46" s="1460"/>
      <c r="E46" s="1362"/>
      <c r="F46" s="1362"/>
      <c r="G46" s="1362"/>
      <c r="H46" s="1362"/>
      <c r="I46" s="1362"/>
      <c r="J46" s="1362"/>
      <c r="K46" s="1362"/>
      <c r="L46" s="1362"/>
      <c r="M46" s="1362"/>
      <c r="N46" s="1362"/>
      <c r="O46" s="1362"/>
      <c r="P46" s="1362"/>
      <c r="Q46" s="1362"/>
      <c r="R46" s="1362"/>
      <c r="S46" s="1362"/>
      <c r="T46" s="1362"/>
      <c r="U46" s="1362"/>
      <c r="V46" s="1362"/>
      <c r="W46" s="1362"/>
      <c r="X46" s="2287" t="str">
        <f>IF(X44&gt;X37,X44,X37+1)</f>
        <v/>
      </c>
      <c r="Y46" s="2287"/>
      <c r="Z46" s="2287"/>
      <c r="AA46" s="2287"/>
      <c r="AB46" s="2287"/>
      <c r="AC46" s="2287"/>
      <c r="AD46" s="1461"/>
      <c r="AE46" s="1461"/>
      <c r="AF46" s="1461"/>
      <c r="AG46" s="1461"/>
      <c r="AH46" s="1461"/>
      <c r="AI46" s="1461"/>
      <c r="AJ46" s="1461"/>
      <c r="AK46" s="1461"/>
      <c r="AL46" s="1461"/>
      <c r="AM46" s="1461"/>
      <c r="AN46" s="1461"/>
      <c r="AO46" s="1461"/>
      <c r="AP46" s="2291" t="s">
        <v>763</v>
      </c>
      <c r="AQ46" s="2291"/>
      <c r="AR46" s="2291"/>
      <c r="AS46" s="2291"/>
      <c r="AT46" s="1362"/>
      <c r="AU46" s="1362"/>
      <c r="AV46" s="1362"/>
      <c r="AW46" s="1362"/>
      <c r="AX46" s="1362"/>
      <c r="AY46" s="1362"/>
      <c r="AZ46" s="1362"/>
      <c r="BA46" s="1362"/>
      <c r="BB46" s="1362"/>
      <c r="BC46" s="1362"/>
      <c r="BD46" s="1362"/>
      <c r="BE46" s="1362"/>
      <c r="BF46" s="1284"/>
      <c r="BG46" s="1284"/>
      <c r="BH46" s="1284"/>
      <c r="BI46" s="1284"/>
      <c r="BJ46" s="1284"/>
      <c r="BK46" s="1284"/>
      <c r="BL46" s="1284"/>
    </row>
    <row r="47" spans="1:64" s="453" customFormat="1" ht="13.35" customHeight="1" x14ac:dyDescent="0.25">
      <c r="A47" s="944"/>
      <c r="B47" s="944"/>
      <c r="C47" s="944"/>
      <c r="D47" s="944"/>
      <c r="E47" s="1362"/>
      <c r="F47" s="1362"/>
      <c r="G47" s="1362"/>
      <c r="H47" s="1362"/>
      <c r="I47" s="1362"/>
      <c r="J47" s="1362"/>
      <c r="K47" s="1362"/>
      <c r="L47" s="1362"/>
      <c r="M47" s="1362"/>
      <c r="N47" s="1362"/>
      <c r="O47" s="1362"/>
      <c r="P47" s="1362"/>
      <c r="Q47" s="1362"/>
      <c r="R47" s="1362"/>
      <c r="S47" s="1362"/>
      <c r="T47" s="1362"/>
      <c r="U47" s="1362"/>
      <c r="V47" s="1362"/>
      <c r="W47" s="1362"/>
      <c r="X47" s="1362"/>
      <c r="Y47" s="1362"/>
      <c r="Z47" s="1362"/>
      <c r="AA47" s="1362"/>
      <c r="AB47" s="1362"/>
      <c r="AC47" s="1362"/>
      <c r="AD47" s="1362"/>
      <c r="AE47" s="1362"/>
      <c r="AF47" s="1362"/>
      <c r="AG47" s="1362"/>
      <c r="AH47" s="1362"/>
      <c r="AI47" s="1362"/>
      <c r="AJ47" s="1362"/>
      <c r="AK47" s="1362"/>
      <c r="AL47" s="1362"/>
      <c r="AM47" s="1362"/>
      <c r="AN47" s="1362"/>
      <c r="AO47" s="1362"/>
      <c r="AP47" s="2291"/>
      <c r="AQ47" s="2291"/>
      <c r="AR47" s="2291"/>
      <c r="AS47" s="2291"/>
      <c r="AT47" s="1362"/>
      <c r="AU47" s="1362"/>
      <c r="AV47" s="1362"/>
      <c r="AW47" s="1362"/>
      <c r="AX47" s="1362"/>
      <c r="AY47" s="1362"/>
      <c r="AZ47" s="1362"/>
      <c r="BA47" s="1362"/>
      <c r="BB47" s="1362"/>
      <c r="BC47" s="1362"/>
      <c r="BD47" s="1362"/>
      <c r="BE47" s="1362"/>
      <c r="BF47" s="1284"/>
      <c r="BG47" s="1284"/>
      <c r="BH47" s="1284"/>
      <c r="BI47" s="1284"/>
      <c r="BJ47" s="1284"/>
      <c r="BK47" s="1284"/>
      <c r="BL47" s="1284"/>
    </row>
    <row r="48" spans="1:64" s="453" customFormat="1" ht="13.35" customHeight="1" x14ac:dyDescent="0.25">
      <c r="A48" s="1093" t="s">
        <v>700</v>
      </c>
      <c r="B48" s="1450"/>
      <c r="C48" s="1452"/>
      <c r="D48" s="1058"/>
      <c r="E48" s="1462"/>
      <c r="F48" s="1462"/>
      <c r="G48" s="1462"/>
      <c r="H48" s="1462"/>
      <c r="I48" s="1462"/>
      <c r="J48" s="1462"/>
      <c r="K48" s="1462"/>
      <c r="L48" s="1462"/>
      <c r="M48" s="1462"/>
      <c r="N48" s="1462"/>
      <c r="O48" s="1462"/>
      <c r="P48" s="1462"/>
      <c r="Q48" s="1462"/>
      <c r="R48" s="1462"/>
      <c r="S48" s="1462"/>
      <c r="T48" s="1462"/>
      <c r="U48" s="1462"/>
      <c r="V48" s="1462"/>
      <c r="W48" s="1462"/>
      <c r="X48" s="2128">
        <f>IF(OR('dv7bis.2-dv7ter.2'!A126="",X46&gt;X39),0,X39-(X46-1))</f>
        <v>0</v>
      </c>
      <c r="Y48" s="2128"/>
      <c r="Z48" s="2128"/>
      <c r="AA48" s="2128"/>
      <c r="AB48" s="2128"/>
      <c r="AC48" s="2128"/>
      <c r="AD48" s="1093" t="s">
        <v>533</v>
      </c>
      <c r="AE48" s="1462"/>
      <c r="AF48" s="1462"/>
      <c r="AG48" s="1462"/>
      <c r="AH48" s="1462"/>
      <c r="AI48" s="1462"/>
      <c r="AJ48" s="1462"/>
      <c r="AK48" s="1462"/>
      <c r="AL48" s="1462"/>
      <c r="AM48" s="1462"/>
      <c r="AN48" s="1462"/>
      <c r="AO48" s="1462"/>
      <c r="AP48" s="1462"/>
      <c r="AQ48" s="1462"/>
      <c r="AR48" s="1462"/>
      <c r="AS48" s="1462"/>
      <c r="AT48" s="1362"/>
      <c r="AU48" s="1362"/>
      <c r="AV48" s="1362"/>
      <c r="AW48" s="1362"/>
      <c r="AX48" s="1362"/>
      <c r="AY48" s="1362"/>
      <c r="AZ48" s="1362"/>
      <c r="BA48" s="1362"/>
      <c r="BB48" s="1362"/>
      <c r="BC48" s="1362"/>
      <c r="BD48" s="1362"/>
      <c r="BE48" s="1362"/>
      <c r="BF48" s="1284"/>
      <c r="BG48" s="1284"/>
      <c r="BH48" s="1284"/>
      <c r="BI48" s="1284"/>
      <c r="BJ48" s="1284"/>
      <c r="BK48" s="1284"/>
      <c r="BL48" s="1284"/>
    </row>
    <row r="49" spans="1:64" s="453" customFormat="1" ht="13.35" customHeight="1" x14ac:dyDescent="0.25">
      <c r="A49" s="1093"/>
      <c r="B49" s="1450"/>
      <c r="C49" s="1452"/>
      <c r="D49" s="1058"/>
      <c r="E49" s="1462"/>
      <c r="F49" s="1462"/>
      <c r="G49" s="1462"/>
      <c r="H49" s="1462"/>
      <c r="I49" s="1462"/>
      <c r="J49" s="1462"/>
      <c r="K49" s="1462"/>
      <c r="L49" s="1462"/>
      <c r="M49" s="1462"/>
      <c r="N49" s="1462"/>
      <c r="O49" s="1462"/>
      <c r="P49" s="1462"/>
      <c r="Q49" s="1462"/>
      <c r="R49" s="1462"/>
      <c r="S49" s="1462"/>
      <c r="T49" s="1462"/>
      <c r="U49" s="1462"/>
      <c r="V49" s="1462"/>
      <c r="W49" s="1462"/>
      <c r="X49" s="1507"/>
      <c r="Y49" s="1507"/>
      <c r="Z49" s="1507"/>
      <c r="AA49" s="1507"/>
      <c r="AB49" s="1507"/>
      <c r="AC49" s="1507"/>
      <c r="AD49" s="1462"/>
      <c r="AE49" s="1462"/>
      <c r="AF49" s="1462"/>
      <c r="AG49" s="1462"/>
      <c r="AH49" s="1462"/>
      <c r="AI49" s="1462"/>
      <c r="AJ49" s="1462"/>
      <c r="AK49" s="1462"/>
      <c r="AL49" s="1462"/>
      <c r="AM49" s="1462"/>
      <c r="AN49" s="1462"/>
      <c r="AO49" s="1462"/>
      <c r="AP49" s="1362"/>
      <c r="AQ49" s="1362"/>
      <c r="AR49" s="1362"/>
      <c r="AS49" s="1362"/>
      <c r="AT49" s="1362"/>
      <c r="AU49" s="1362"/>
      <c r="AV49" s="1362"/>
      <c r="AW49" s="1362"/>
      <c r="AX49" s="1362"/>
      <c r="AY49" s="1362"/>
      <c r="AZ49" s="1362"/>
      <c r="BA49" s="1362"/>
      <c r="BB49" s="1362"/>
      <c r="BC49" s="1362"/>
      <c r="BD49" s="1362"/>
      <c r="BE49" s="1362"/>
      <c r="BF49" s="1284"/>
      <c r="BG49" s="1284"/>
      <c r="BH49" s="1284"/>
      <c r="BI49" s="1284"/>
      <c r="BJ49" s="1284"/>
      <c r="BK49" s="1284"/>
      <c r="BL49" s="1284"/>
    </row>
    <row r="50" spans="1:64" s="1290" customFormat="1" ht="13.35" customHeight="1" x14ac:dyDescent="0.25">
      <c r="A50" s="1093" t="s">
        <v>724</v>
      </c>
      <c r="B50" s="1365"/>
      <c r="C50" s="1459"/>
      <c r="D50" s="1452"/>
      <c r="E50" s="1463"/>
      <c r="F50" s="1463"/>
      <c r="G50" s="1463"/>
      <c r="H50" s="1463"/>
      <c r="I50" s="1463"/>
      <c r="J50" s="1463"/>
      <c r="K50" s="1463"/>
      <c r="L50" s="1463"/>
      <c r="M50" s="1463"/>
      <c r="N50" s="1463"/>
      <c r="O50" s="1463"/>
      <c r="P50" s="1463"/>
      <c r="Q50" s="1463"/>
      <c r="R50" s="1463"/>
      <c r="S50" s="1463"/>
      <c r="T50" s="1463"/>
      <c r="U50" s="1463"/>
      <c r="V50" s="1463"/>
      <c r="W50" s="1463"/>
      <c r="X50" s="2282">
        <f>MIN(MAX(25,ROUND(0.01%*données!P15,2)),250)</f>
        <v>25</v>
      </c>
      <c r="Y50" s="2282"/>
      <c r="Z50" s="2282"/>
      <c r="AA50" s="2282"/>
      <c r="AB50" s="2282"/>
      <c r="AC50" s="2282"/>
      <c r="AD50" s="1459"/>
      <c r="AE50" s="1463"/>
      <c r="AF50" s="1463"/>
      <c r="AG50" s="1463"/>
      <c r="AH50" s="1463"/>
      <c r="AI50" s="1463"/>
      <c r="AJ50" s="1463"/>
      <c r="AK50" s="1463"/>
      <c r="AL50" s="1463"/>
      <c r="AM50" s="1463"/>
      <c r="AN50" s="1463"/>
      <c r="AO50" s="1463"/>
      <c r="AP50" s="1481" t="s">
        <v>747</v>
      </c>
      <c r="AQ50" s="1459"/>
      <c r="AR50" s="1459"/>
      <c r="AS50" s="1459"/>
      <c r="AT50" s="1459"/>
      <c r="AU50" s="1459"/>
      <c r="AV50" s="1459"/>
      <c r="AW50" s="1459"/>
      <c r="AX50" s="1459"/>
      <c r="AY50" s="1459"/>
      <c r="AZ50" s="1459"/>
      <c r="BA50" s="1459"/>
      <c r="BB50" s="1459"/>
      <c r="BC50" s="1459"/>
      <c r="BD50" s="1459"/>
      <c r="BE50" s="1459"/>
    </row>
    <row r="51" spans="1:64" s="1290" customFormat="1" ht="13.35" customHeight="1" x14ac:dyDescent="0.25">
      <c r="A51" s="1365"/>
      <c r="B51" s="1365"/>
      <c r="C51" s="1459"/>
      <c r="D51" s="1452"/>
      <c r="E51" s="1463"/>
      <c r="F51" s="1463"/>
      <c r="G51" s="1463"/>
      <c r="H51" s="1463"/>
      <c r="I51" s="1463"/>
      <c r="J51" s="1463"/>
      <c r="K51" s="1463"/>
      <c r="L51" s="1463"/>
      <c r="M51" s="1463"/>
      <c r="N51" s="1463"/>
      <c r="O51" s="1463"/>
      <c r="P51" s="1463"/>
      <c r="Q51" s="1463"/>
      <c r="R51" s="1463"/>
      <c r="S51" s="1463"/>
      <c r="T51" s="1463"/>
      <c r="U51" s="1463"/>
      <c r="V51" s="1463"/>
      <c r="W51" s="1463"/>
      <c r="X51" s="1464"/>
      <c r="Y51" s="1464"/>
      <c r="Z51" s="1464"/>
      <c r="AA51" s="1464"/>
      <c r="AB51" s="1464"/>
      <c r="AC51" s="1464"/>
      <c r="AD51" s="1463"/>
      <c r="AE51" s="1463"/>
      <c r="AF51" s="1463"/>
      <c r="AG51" s="1463"/>
      <c r="AH51" s="1463"/>
      <c r="AI51" s="1463"/>
      <c r="AJ51" s="1463"/>
      <c r="AK51" s="1463"/>
      <c r="AL51" s="1463"/>
      <c r="AM51" s="1463"/>
      <c r="AN51" s="1463"/>
      <c r="AO51" s="1463"/>
      <c r="AP51" s="1459"/>
      <c r="AQ51" s="1459"/>
      <c r="AR51" s="1459"/>
      <c r="AS51" s="1459"/>
      <c r="AT51" s="1459"/>
      <c r="AU51" s="1459"/>
      <c r="AV51" s="1459"/>
      <c r="AW51" s="1459"/>
      <c r="AX51" s="1459"/>
      <c r="AY51" s="1459"/>
      <c r="AZ51" s="1459"/>
      <c r="BA51" s="1459"/>
      <c r="BB51" s="1459"/>
      <c r="BC51" s="1459"/>
      <c r="BD51" s="1459"/>
      <c r="BE51" s="1459"/>
    </row>
    <row r="52" spans="1:64" s="1290" customFormat="1" ht="13.35" customHeight="1" x14ac:dyDescent="0.25">
      <c r="A52" s="1365" t="s">
        <v>703</v>
      </c>
      <c r="B52" s="1459"/>
      <c r="C52" s="944"/>
      <c r="D52" s="944"/>
      <c r="E52" s="1463"/>
      <c r="F52" s="1463"/>
      <c r="G52" s="1463"/>
      <c r="H52" s="1463"/>
      <c r="I52" s="1463"/>
      <c r="J52" s="1463"/>
      <c r="K52" s="1463"/>
      <c r="L52" s="1463"/>
      <c r="M52" s="1463"/>
      <c r="N52" s="1463"/>
      <c r="O52" s="1463"/>
      <c r="P52" s="1463"/>
      <c r="Q52" s="1463"/>
      <c r="R52" s="1463"/>
      <c r="S52" s="1463"/>
      <c r="T52" s="1463"/>
      <c r="U52" s="1463"/>
      <c r="V52" s="1463"/>
      <c r="W52" s="1463"/>
      <c r="X52" s="2283">
        <f>X50*X48</f>
        <v>0</v>
      </c>
      <c r="Y52" s="2283"/>
      <c r="Z52" s="2283"/>
      <c r="AA52" s="2283"/>
      <c r="AB52" s="2283"/>
      <c r="AC52" s="2283"/>
      <c r="AD52" s="1463"/>
      <c r="AE52" s="1463"/>
      <c r="AF52" s="1463"/>
      <c r="AG52" s="1463"/>
      <c r="AH52" s="1463"/>
      <c r="AI52" s="1463"/>
      <c r="AJ52" s="1463"/>
      <c r="AK52" s="1463"/>
      <c r="AL52" s="1463"/>
      <c r="AM52" s="1463"/>
      <c r="AN52" s="1463"/>
      <c r="AO52" s="1463"/>
      <c r="AQ52" s="1479"/>
      <c r="AR52" s="1479"/>
      <c r="AS52" s="1459"/>
      <c r="AT52" s="1459"/>
      <c r="AU52" s="1459"/>
      <c r="AV52" s="1459"/>
      <c r="AW52" s="1459"/>
      <c r="AX52" s="1459"/>
      <c r="AY52" s="1459"/>
      <c r="AZ52" s="1459"/>
      <c r="BA52" s="1459"/>
      <c r="BB52" s="1459"/>
      <c r="BC52" s="1459"/>
      <c r="BD52" s="1459"/>
      <c r="BE52" s="1459"/>
    </row>
    <row r="53" spans="1:64" s="1290" customFormat="1" ht="13.35" customHeight="1" x14ac:dyDescent="0.25">
      <c r="A53" s="944"/>
      <c r="B53" s="944"/>
      <c r="C53" s="944"/>
      <c r="D53" s="944"/>
      <c r="E53" s="1465"/>
      <c r="F53" s="1465"/>
      <c r="G53" s="1465"/>
      <c r="H53" s="1465"/>
      <c r="I53" s="1465"/>
      <c r="J53" s="1465"/>
      <c r="K53" s="1465"/>
      <c r="L53" s="1465"/>
      <c r="M53" s="1465"/>
      <c r="N53" s="1465"/>
      <c r="O53" s="1466"/>
      <c r="P53" s="1363"/>
      <c r="Q53" s="1093"/>
      <c r="R53" s="1467"/>
      <c r="S53" s="1467"/>
      <c r="T53" s="1467"/>
      <c r="U53" s="1467"/>
      <c r="V53" s="1467"/>
      <c r="W53" s="1467"/>
      <c r="X53" s="1467"/>
      <c r="Y53" s="1467"/>
      <c r="Z53" s="1467"/>
      <c r="AA53" s="1467"/>
      <c r="AB53" s="1467"/>
      <c r="AC53" s="1467"/>
      <c r="AD53" s="1467"/>
      <c r="AE53" s="1467"/>
      <c r="AF53" s="1467"/>
      <c r="AG53" s="1467"/>
      <c r="AH53" s="1467"/>
      <c r="AI53" s="1467"/>
      <c r="AJ53" s="1467"/>
      <c r="AK53" s="1467"/>
      <c r="AL53" s="1467"/>
      <c r="AM53" s="1467"/>
      <c r="AN53" s="1467"/>
      <c r="AO53" s="1467"/>
      <c r="AP53" s="1479"/>
      <c r="AQ53" s="1479"/>
      <c r="AR53" s="1479"/>
      <c r="AS53" s="1459"/>
      <c r="AT53" s="1459"/>
      <c r="AU53" s="1459"/>
      <c r="AV53" s="1459"/>
      <c r="AW53" s="1459"/>
      <c r="AX53" s="1459"/>
      <c r="AY53" s="1459"/>
      <c r="AZ53" s="1459"/>
      <c r="BA53" s="1459"/>
      <c r="BB53" s="1459"/>
      <c r="BC53" s="1459"/>
      <c r="BD53" s="1459"/>
      <c r="BE53" s="1459"/>
    </row>
    <row r="54" spans="1:64" s="1291" customFormat="1" ht="13.35" customHeight="1" x14ac:dyDescent="0.25">
      <c r="A54" s="1472" t="s">
        <v>701</v>
      </c>
      <c r="B54" s="944"/>
      <c r="C54" s="944"/>
      <c r="D54" s="1468"/>
      <c r="E54" s="1469"/>
      <c r="F54" s="1469"/>
      <c r="G54" s="1469"/>
      <c r="H54" s="1362"/>
      <c r="I54" s="1469"/>
      <c r="J54" s="1469"/>
      <c r="K54" s="1469"/>
      <c r="L54" s="1469"/>
      <c r="M54" s="1469"/>
      <c r="N54" s="1469"/>
      <c r="O54" s="1469"/>
      <c r="P54" s="1469"/>
      <c r="Q54" s="1469"/>
      <c r="R54" s="1469"/>
      <c r="S54" s="1469"/>
      <c r="T54" s="1469"/>
      <c r="U54" s="1469"/>
      <c r="V54" s="1469"/>
      <c r="W54" s="1469"/>
      <c r="X54" s="1469"/>
      <c r="Y54" s="1469"/>
      <c r="Z54" s="1469"/>
      <c r="AA54" s="1469"/>
      <c r="AB54" s="1469"/>
      <c r="AC54" s="1469"/>
      <c r="AD54" s="1469"/>
      <c r="AE54" s="1469"/>
      <c r="AF54" s="1469"/>
      <c r="AG54" s="1469"/>
      <c r="AH54" s="1469"/>
      <c r="AI54" s="1469"/>
      <c r="AJ54" s="1469"/>
      <c r="AK54" s="1469"/>
      <c r="AL54" s="1469"/>
      <c r="AM54" s="1469"/>
      <c r="AN54" s="1469"/>
      <c r="AO54" s="1469"/>
      <c r="AP54" s="2288" t="s">
        <v>736</v>
      </c>
      <c r="AQ54" s="2288"/>
      <c r="AR54" s="2288"/>
      <c r="AS54" s="2288"/>
      <c r="AT54" s="1362"/>
      <c r="AU54" s="1362"/>
      <c r="AV54" s="1362"/>
      <c r="AW54" s="1362"/>
      <c r="AX54" s="1362"/>
      <c r="AY54" s="1362"/>
      <c r="AZ54" s="1362"/>
      <c r="BA54" s="1362"/>
      <c r="BB54" s="1362"/>
      <c r="BC54" s="1362"/>
      <c r="BD54" s="1362"/>
      <c r="BE54" s="1362"/>
      <c r="BF54" s="1284"/>
      <c r="BG54" s="1284"/>
      <c r="BH54" s="1284"/>
      <c r="BI54" s="1284"/>
      <c r="BJ54" s="1284"/>
      <c r="BK54" s="1284"/>
      <c r="BL54" s="1284"/>
    </row>
    <row r="55" spans="1:64" s="1291" customFormat="1" ht="13.35" customHeight="1" x14ac:dyDescent="0.25">
      <c r="A55" s="1284"/>
      <c r="B55" s="1284"/>
      <c r="C55" s="1284"/>
      <c r="D55" s="1258"/>
      <c r="E55" s="1295"/>
      <c r="F55" s="1296"/>
      <c r="G55" s="1296"/>
      <c r="H55" s="1296"/>
      <c r="I55" s="1296"/>
      <c r="J55" s="1296"/>
      <c r="K55" s="1296"/>
      <c r="L55" s="1296"/>
      <c r="M55" s="1296"/>
      <c r="N55" s="1296"/>
      <c r="O55" s="1296"/>
      <c r="P55" s="1296"/>
      <c r="Q55" s="1296"/>
      <c r="R55" s="1296"/>
      <c r="S55" s="1296"/>
      <c r="T55" s="1296"/>
      <c r="U55" s="1296"/>
      <c r="V55" s="1296"/>
      <c r="W55" s="1296"/>
      <c r="X55" s="1296"/>
      <c r="Y55" s="1296"/>
      <c r="Z55" s="1296"/>
      <c r="AA55" s="1296"/>
      <c r="AB55" s="1296"/>
      <c r="AC55" s="1296"/>
      <c r="AD55" s="1296"/>
      <c r="AE55" s="1296"/>
      <c r="AF55" s="1296"/>
      <c r="AG55" s="1296"/>
      <c r="AH55" s="1296"/>
      <c r="AI55" s="1296"/>
      <c r="AJ55" s="1296"/>
      <c r="AK55" s="1296"/>
      <c r="AL55" s="1296"/>
      <c r="AM55" s="1296"/>
      <c r="AN55" s="1296"/>
      <c r="AO55" s="1296"/>
      <c r="AP55" s="2288"/>
      <c r="AQ55" s="2288"/>
      <c r="AR55" s="2288"/>
      <c r="AS55" s="2288"/>
      <c r="AT55" s="1284"/>
      <c r="AU55" s="1284"/>
      <c r="AV55" s="1284"/>
      <c r="AW55" s="1284"/>
      <c r="AX55" s="1284"/>
      <c r="AY55" s="1284"/>
      <c r="AZ55" s="1284"/>
      <c r="BA55" s="1284"/>
      <c r="BB55" s="1284"/>
      <c r="BC55" s="1284"/>
      <c r="BD55" s="1284"/>
      <c r="BE55" s="1284"/>
      <c r="BF55" s="1284"/>
      <c r="BG55" s="1284"/>
      <c r="BH55" s="1284"/>
      <c r="BI55" s="1284"/>
      <c r="BJ55" s="1284"/>
      <c r="BK55" s="1284"/>
      <c r="BL55" s="1284"/>
    </row>
    <row r="56" spans="1:64" s="1291" customFormat="1" ht="13.35" customHeight="1" x14ac:dyDescent="0.25">
      <c r="A56" s="1284"/>
      <c r="B56" s="1284"/>
      <c r="C56" s="1284"/>
      <c r="D56" s="1258"/>
      <c r="E56" s="1292"/>
      <c r="F56" s="1294"/>
      <c r="G56" s="1294"/>
      <c r="H56" s="1294"/>
      <c r="I56" s="1294"/>
      <c r="J56" s="1325"/>
      <c r="K56" s="1325"/>
      <c r="L56" s="1325"/>
      <c r="M56" s="1325"/>
      <c r="N56" s="1325"/>
      <c r="O56" s="1325"/>
      <c r="P56" s="1325"/>
      <c r="Q56" s="1325"/>
      <c r="R56" s="1325"/>
      <c r="S56" s="1325"/>
      <c r="T56" s="1325"/>
      <c r="U56" s="1325"/>
      <c r="V56" s="1325"/>
      <c r="W56" s="1325"/>
      <c r="X56" s="1287"/>
      <c r="Y56" s="1287"/>
      <c r="Z56" s="1294"/>
      <c r="AA56" s="1294"/>
      <c r="AB56" s="1294"/>
      <c r="AC56" s="1294"/>
      <c r="AD56" s="1294"/>
      <c r="AE56" s="1294"/>
      <c r="AF56" s="1294"/>
      <c r="AG56" s="1294"/>
      <c r="AH56" s="1294"/>
      <c r="AI56" s="1294"/>
      <c r="AJ56" s="1294"/>
      <c r="AK56" s="1294"/>
      <c r="AL56" s="1294"/>
      <c r="AM56" s="1286"/>
      <c r="AN56" s="1286"/>
      <c r="AO56" s="1286"/>
      <c r="AP56" s="1284"/>
      <c r="AQ56" s="1284"/>
      <c r="AR56" s="1284"/>
      <c r="AS56" s="1284"/>
      <c r="AT56" s="1284"/>
      <c r="AU56" s="1284"/>
      <c r="AV56" s="1284"/>
      <c r="AW56" s="1284"/>
      <c r="AX56" s="1284"/>
      <c r="AY56" s="1284"/>
      <c r="AZ56" s="1284"/>
      <c r="BA56" s="1284"/>
      <c r="BB56" s="1284"/>
      <c r="BC56" s="1284"/>
      <c r="BD56" s="1284"/>
      <c r="BE56" s="1284"/>
      <c r="BF56" s="1284"/>
      <c r="BG56" s="1284"/>
      <c r="BH56" s="1284"/>
      <c r="BI56" s="1284"/>
      <c r="BJ56" s="1284"/>
      <c r="BK56" s="1284"/>
      <c r="BL56" s="1284"/>
    </row>
    <row r="57" spans="1:64" s="453" customFormat="1" ht="13.35" customHeight="1" x14ac:dyDescent="0.25">
      <c r="A57" s="1286"/>
      <c r="B57" s="1284"/>
      <c r="C57" s="1284"/>
      <c r="D57" s="1258"/>
      <c r="E57" s="1292"/>
      <c r="F57" s="1292"/>
      <c r="G57" s="1292"/>
      <c r="H57" s="1292"/>
      <c r="I57" s="1292"/>
      <c r="J57" s="1292"/>
      <c r="K57" s="1292"/>
      <c r="L57" s="1292"/>
      <c r="M57" s="1292"/>
      <c r="N57" s="1292"/>
      <c r="O57" s="1292"/>
      <c r="P57" s="1292"/>
      <c r="Q57" s="1292"/>
      <c r="R57" s="1292"/>
      <c r="S57" s="1292"/>
      <c r="T57" s="1292"/>
      <c r="U57" s="1292"/>
      <c r="V57" s="1292"/>
      <c r="W57" s="1292"/>
      <c r="X57" s="1292"/>
      <c r="Y57" s="1292"/>
      <c r="Z57" s="1292"/>
      <c r="AA57" s="1292"/>
      <c r="AB57" s="1292"/>
      <c r="AC57" s="1292"/>
      <c r="AD57" s="1292"/>
      <c r="AE57" s="1292"/>
      <c r="AF57" s="1292"/>
      <c r="AG57" s="1292"/>
      <c r="AH57" s="1292"/>
      <c r="AI57" s="1292"/>
      <c r="AJ57" s="1292"/>
      <c r="AK57" s="1292"/>
      <c r="AL57" s="1292"/>
      <c r="AM57" s="1292"/>
      <c r="AN57" s="1292"/>
      <c r="AO57" s="1292"/>
      <c r="AP57" s="1284"/>
      <c r="AQ57" s="1284"/>
      <c r="AR57" s="1284"/>
      <c r="AS57" s="1284"/>
      <c r="AT57" s="1284"/>
      <c r="AU57" s="1284"/>
      <c r="AV57" s="1284"/>
      <c r="AW57" s="1284"/>
      <c r="AX57" s="1284"/>
      <c r="AY57" s="1284"/>
      <c r="AZ57" s="1284"/>
      <c r="BA57" s="1284"/>
      <c r="BB57" s="1284"/>
      <c r="BC57" s="1284"/>
      <c r="BD57" s="1284"/>
      <c r="BE57" s="1284"/>
      <c r="BF57" s="1284"/>
      <c r="BG57" s="1284"/>
      <c r="BH57" s="1284"/>
      <c r="BI57" s="1284"/>
      <c r="BJ57" s="1284"/>
      <c r="BK57" s="1284"/>
      <c r="BL57" s="1284"/>
    </row>
    <row r="58" spans="1:64" s="453" customFormat="1" ht="13.35" customHeight="1" x14ac:dyDescent="0.25">
      <c r="A58" s="1284"/>
      <c r="B58" s="1284"/>
      <c r="C58" s="1284"/>
      <c r="D58" s="1290"/>
      <c r="E58" s="1292"/>
      <c r="F58" s="1294"/>
      <c r="G58" s="1294"/>
      <c r="H58" s="1294"/>
      <c r="I58" s="1294"/>
      <c r="J58" s="1294"/>
      <c r="K58" s="1294"/>
      <c r="L58" s="1294"/>
      <c r="M58" s="1294"/>
      <c r="N58" s="1294"/>
      <c r="O58" s="1294"/>
      <c r="P58" s="1294"/>
      <c r="Q58" s="1294"/>
      <c r="R58" s="1294"/>
      <c r="S58" s="1325"/>
      <c r="T58" s="1325"/>
      <c r="U58" s="1325"/>
      <c r="V58" s="1325"/>
      <c r="W58" s="1325"/>
      <c r="X58" s="1325"/>
      <c r="Y58" s="1325"/>
      <c r="Z58" s="1325"/>
      <c r="AA58" s="1325"/>
      <c r="AB58" s="1325"/>
      <c r="AC58" s="1325"/>
      <c r="AD58" s="1325"/>
      <c r="AE58" s="1325"/>
      <c r="AF58" s="1286"/>
      <c r="AG58" s="1286"/>
      <c r="AH58" s="1286"/>
      <c r="AI58" s="1286"/>
      <c r="AJ58" s="1286"/>
      <c r="AK58" s="1286"/>
      <c r="AL58" s="1286"/>
      <c r="AM58" s="1286"/>
      <c r="AN58" s="1286"/>
      <c r="AO58" s="1286"/>
      <c r="AP58" s="1284"/>
      <c r="AQ58" s="1284"/>
      <c r="AR58" s="1284"/>
      <c r="AS58" s="1284"/>
      <c r="AT58" s="1284"/>
      <c r="AU58" s="1284"/>
      <c r="AV58" s="1284"/>
      <c r="AW58" s="1284"/>
      <c r="AX58" s="1284"/>
      <c r="AY58" s="1284"/>
      <c r="AZ58" s="1284"/>
      <c r="BA58" s="1284"/>
      <c r="BB58" s="1284"/>
      <c r="BC58" s="1284"/>
      <c r="BD58" s="1284"/>
      <c r="BE58" s="1284"/>
      <c r="BF58" s="1284"/>
      <c r="BG58" s="1284"/>
      <c r="BH58" s="1284"/>
      <c r="BI58" s="1284"/>
      <c r="BJ58" s="1284"/>
      <c r="BK58" s="1284"/>
      <c r="BL58" s="1284"/>
    </row>
    <row r="59" spans="1:64" s="453" customFormat="1" ht="13.35" customHeight="1" x14ac:dyDescent="0.25">
      <c r="A59" s="1284"/>
      <c r="B59" s="1284"/>
      <c r="C59" s="1284"/>
      <c r="D59" s="1287"/>
      <c r="E59" s="1284"/>
      <c r="F59" s="1284"/>
      <c r="G59" s="1284"/>
      <c r="H59" s="1284"/>
      <c r="I59" s="1284"/>
      <c r="J59" s="1284"/>
      <c r="K59" s="1284"/>
      <c r="L59" s="1284"/>
      <c r="M59" s="1284"/>
      <c r="N59" s="1284"/>
      <c r="O59" s="1284"/>
      <c r="P59" s="1284"/>
      <c r="Q59" s="1284"/>
      <c r="R59" s="1284"/>
      <c r="S59" s="1284"/>
      <c r="T59" s="1284"/>
      <c r="U59" s="1284"/>
      <c r="V59" s="1284"/>
      <c r="W59" s="1284"/>
      <c r="X59" s="1284"/>
      <c r="Y59" s="1284"/>
      <c r="Z59" s="1284"/>
      <c r="AA59" s="1284"/>
      <c r="AB59" s="1284"/>
      <c r="AC59" s="1284"/>
      <c r="AD59" s="1284"/>
      <c r="AE59" s="1284"/>
      <c r="AF59" s="1284"/>
      <c r="AG59" s="1284"/>
      <c r="AH59" s="1284"/>
      <c r="AI59" s="1284"/>
      <c r="AJ59" s="1284"/>
      <c r="AK59" s="1284"/>
      <c r="AL59" s="1284"/>
      <c r="AM59" s="1284"/>
      <c r="AN59" s="1284"/>
      <c r="AO59" s="1284"/>
      <c r="AP59" s="1284"/>
      <c r="AQ59" s="1284"/>
      <c r="AR59" s="1284"/>
      <c r="AS59" s="1284"/>
      <c r="AT59" s="1284"/>
      <c r="AU59" s="1284"/>
      <c r="AV59" s="1284"/>
      <c r="AW59" s="1284"/>
      <c r="AX59" s="1284"/>
      <c r="AY59" s="1284"/>
      <c r="AZ59" s="1284"/>
      <c r="BA59" s="1284"/>
      <c r="BB59" s="1284"/>
      <c r="BC59" s="1284"/>
      <c r="BD59" s="1284"/>
      <c r="BE59" s="1284"/>
      <c r="BF59" s="1284"/>
      <c r="BG59" s="1284"/>
      <c r="BH59" s="1284"/>
      <c r="BI59" s="1284"/>
      <c r="BJ59" s="1284"/>
      <c r="BK59" s="1284"/>
      <c r="BL59" s="1284"/>
    </row>
    <row r="60" spans="1:64" s="453" customFormat="1" ht="13.35" customHeight="1" x14ac:dyDescent="0.25">
      <c r="A60" s="1326"/>
      <c r="B60" s="1326"/>
      <c r="C60" s="1326"/>
      <c r="D60" s="1326"/>
      <c r="E60" s="1326"/>
      <c r="F60" s="1326"/>
      <c r="G60" s="1326"/>
      <c r="H60" s="1326"/>
      <c r="I60" s="1326"/>
      <c r="J60" s="1326"/>
      <c r="K60" s="1326"/>
      <c r="L60" s="1326"/>
      <c r="M60" s="1326"/>
      <c r="N60" s="1326"/>
      <c r="O60" s="1326"/>
      <c r="P60" s="1326"/>
      <c r="Q60" s="1326"/>
      <c r="R60" s="1326"/>
      <c r="S60" s="1326"/>
      <c r="T60" s="1326"/>
      <c r="U60" s="1326"/>
      <c r="V60" s="1326"/>
      <c r="W60" s="1326"/>
      <c r="X60" s="1326"/>
      <c r="Y60" s="1326"/>
      <c r="Z60" s="1326"/>
      <c r="AA60" s="1326"/>
      <c r="AB60" s="1326"/>
      <c r="AC60" s="1326"/>
      <c r="AD60" s="1326"/>
      <c r="AE60" s="1326"/>
      <c r="AF60" s="1326"/>
      <c r="AG60" s="1326"/>
      <c r="AH60" s="1326"/>
      <c r="AI60" s="1326"/>
      <c r="AJ60" s="1326"/>
      <c r="AK60" s="1326"/>
      <c r="AL60" s="1326"/>
      <c r="AM60" s="1326"/>
      <c r="AN60" s="1326"/>
      <c r="AO60" s="1326"/>
      <c r="AP60" s="1284"/>
      <c r="AQ60" s="1284"/>
      <c r="AR60" s="1284"/>
      <c r="AS60" s="1284"/>
      <c r="AT60" s="1284"/>
      <c r="AU60" s="1284"/>
      <c r="AV60" s="1284"/>
      <c r="AW60" s="1284"/>
      <c r="AX60" s="1284"/>
      <c r="AY60" s="1284"/>
      <c r="AZ60" s="1284"/>
      <c r="BA60" s="1284"/>
      <c r="BB60" s="1284"/>
      <c r="BC60" s="1284"/>
      <c r="BD60" s="1284"/>
      <c r="BE60" s="1284"/>
      <c r="BF60" s="1284"/>
      <c r="BG60" s="1284"/>
      <c r="BH60" s="1284"/>
      <c r="BI60" s="1284"/>
      <c r="BJ60" s="1284"/>
      <c r="BK60" s="1284"/>
      <c r="BL60" s="1284"/>
    </row>
    <row r="61" spans="1:64" s="453" customFormat="1" ht="13.35" customHeight="1" x14ac:dyDescent="0.25">
      <c r="A61" s="1284"/>
      <c r="B61" s="1284"/>
      <c r="C61" s="1284"/>
      <c r="D61" s="1258"/>
      <c r="E61" s="1327"/>
      <c r="F61" s="1327"/>
      <c r="G61" s="1327"/>
      <c r="H61" s="1327"/>
      <c r="I61" s="1327"/>
      <c r="J61" s="1327"/>
      <c r="K61" s="1327"/>
      <c r="L61" s="1327"/>
      <c r="M61" s="1327"/>
      <c r="N61" s="1327"/>
      <c r="O61" s="1327"/>
      <c r="P61" s="1327"/>
      <c r="Q61" s="1327"/>
      <c r="R61" s="1327"/>
      <c r="S61" s="1327"/>
      <c r="T61" s="1327"/>
      <c r="U61" s="1327"/>
      <c r="V61" s="1327"/>
      <c r="W61" s="1327"/>
      <c r="X61" s="1327"/>
      <c r="Y61" s="1327"/>
      <c r="Z61" s="1327"/>
      <c r="AA61" s="1327"/>
      <c r="AB61" s="1325"/>
      <c r="AC61" s="1325"/>
      <c r="AD61" s="1325"/>
      <c r="AE61" s="1325"/>
      <c r="AF61" s="1325"/>
      <c r="AG61" s="1325"/>
      <c r="AH61" s="1328"/>
      <c r="AI61" s="1328"/>
      <c r="AJ61" s="1297"/>
      <c r="AK61" s="1297"/>
      <c r="AL61" s="1297"/>
      <c r="AM61" s="1297"/>
      <c r="AN61" s="1297"/>
      <c r="AO61" s="1297"/>
      <c r="AP61" s="1284"/>
      <c r="AR61" s="1284"/>
      <c r="AS61" s="1284"/>
      <c r="AT61" s="1284"/>
      <c r="AU61" s="1284"/>
      <c r="AV61" s="1284"/>
      <c r="AW61" s="1284"/>
      <c r="AX61" s="1284"/>
      <c r="AY61" s="1284"/>
      <c r="AZ61" s="1284"/>
      <c r="BA61" s="1284"/>
      <c r="BB61" s="1284"/>
      <c r="BC61" s="1284"/>
      <c r="BD61" s="1284"/>
      <c r="BE61" s="1284"/>
      <c r="BF61" s="1284"/>
      <c r="BG61" s="1284"/>
      <c r="BH61" s="1284"/>
      <c r="BI61" s="1284"/>
      <c r="BJ61" s="1284"/>
      <c r="BK61" s="1284"/>
      <c r="BL61" s="1284"/>
    </row>
    <row r="62" spans="1:64" s="453" customFormat="1" ht="13.35" customHeight="1" x14ac:dyDescent="0.25">
      <c r="A62" s="1284"/>
      <c r="B62" s="1284"/>
      <c r="C62" s="1284"/>
      <c r="D62" s="1297"/>
      <c r="E62" s="1297"/>
      <c r="F62" s="1297"/>
      <c r="G62" s="1284"/>
      <c r="H62" s="1284"/>
      <c r="I62" s="1328"/>
      <c r="J62" s="1328"/>
      <c r="K62" s="1325"/>
      <c r="L62" s="1325"/>
      <c r="M62" s="1325"/>
      <c r="N62" s="1325"/>
      <c r="O62" s="1325"/>
      <c r="P62" s="1325"/>
      <c r="Q62" s="1325"/>
      <c r="R62" s="1299"/>
      <c r="S62" s="1299"/>
      <c r="T62" s="1299"/>
      <c r="U62" s="1299"/>
      <c r="V62" s="1299"/>
      <c r="W62" s="1284"/>
      <c r="X62" s="1297"/>
      <c r="Y62" s="1297"/>
      <c r="Z62" s="1297"/>
      <c r="AA62" s="1297"/>
      <c r="AB62" s="1297"/>
      <c r="AC62" s="1297"/>
      <c r="AD62" s="1297"/>
      <c r="AE62" s="1297"/>
      <c r="AF62" s="1297"/>
      <c r="AG62" s="1297"/>
      <c r="AH62" s="1297"/>
      <c r="AI62" s="1297"/>
      <c r="AJ62" s="1297"/>
      <c r="AK62" s="1297"/>
      <c r="AL62" s="1297"/>
      <c r="AM62" s="1297"/>
      <c r="AN62" s="1297"/>
      <c r="AO62" s="1258"/>
      <c r="AP62" s="1297"/>
      <c r="AQ62" s="1297"/>
      <c r="AR62" s="1297"/>
      <c r="AS62" s="1297"/>
      <c r="AT62" s="1284"/>
      <c r="AU62" s="1284"/>
      <c r="AV62" s="1284"/>
      <c r="AW62" s="1284"/>
      <c r="AX62" s="1284"/>
      <c r="AY62" s="1284"/>
      <c r="AZ62" s="1284"/>
      <c r="BA62" s="1284"/>
      <c r="BB62" s="1284"/>
      <c r="BC62" s="1284"/>
      <c r="BD62" s="1284"/>
      <c r="BE62" s="1284"/>
      <c r="BF62" s="1284"/>
      <c r="BG62" s="1284"/>
      <c r="BH62" s="1284"/>
      <c r="BI62" s="1284"/>
      <c r="BJ62" s="1284"/>
      <c r="BK62" s="1284"/>
      <c r="BL62" s="1284"/>
    </row>
    <row r="63" spans="1:64" s="453" customFormat="1" ht="13.35" customHeight="1" x14ac:dyDescent="0.25">
      <c r="A63" s="1284"/>
      <c r="B63" s="1284"/>
      <c r="C63" s="1284"/>
      <c r="D63" s="1258"/>
      <c r="E63" s="1327"/>
      <c r="F63" s="1327"/>
      <c r="G63" s="1327"/>
      <c r="H63" s="1327"/>
      <c r="I63" s="1327"/>
      <c r="J63" s="1327"/>
      <c r="K63" s="1327"/>
      <c r="L63" s="1327"/>
      <c r="M63" s="1327"/>
      <c r="N63" s="1327"/>
      <c r="O63" s="1327"/>
      <c r="P63" s="1327"/>
      <c r="Q63" s="1327"/>
      <c r="R63" s="1327"/>
      <c r="S63" s="1327"/>
      <c r="T63" s="1327"/>
      <c r="U63" s="1327"/>
      <c r="V63" s="1327"/>
      <c r="W63" s="1327"/>
      <c r="X63" s="1327"/>
      <c r="Y63" s="1327"/>
      <c r="Z63" s="1327"/>
      <c r="AA63" s="1325"/>
      <c r="AB63" s="1325"/>
      <c r="AC63" s="1325"/>
      <c r="AD63" s="1325"/>
      <c r="AE63" s="1325"/>
      <c r="AF63" s="1325"/>
      <c r="AG63" s="1325"/>
      <c r="AH63" s="1328"/>
      <c r="AI63" s="1328"/>
      <c r="AJ63" s="1297"/>
      <c r="AK63" s="1297"/>
      <c r="AL63" s="1297"/>
      <c r="AM63" s="1297"/>
      <c r="AN63" s="1297"/>
      <c r="AO63" s="1297"/>
      <c r="AP63" s="1284"/>
      <c r="AS63" s="1284"/>
      <c r="AT63" s="1284"/>
      <c r="AU63" s="1284"/>
      <c r="AV63" s="1284"/>
      <c r="AW63" s="1284"/>
      <c r="AX63" s="1284"/>
      <c r="AY63" s="1284"/>
      <c r="AZ63" s="1284"/>
      <c r="BA63" s="1284"/>
      <c r="BB63" s="1284"/>
      <c r="BC63" s="1284"/>
      <c r="BD63" s="1284"/>
      <c r="BE63" s="1284"/>
      <c r="BF63" s="1284"/>
      <c r="BG63" s="1284"/>
      <c r="BH63" s="1284"/>
      <c r="BI63" s="1284"/>
      <c r="BJ63" s="1284"/>
      <c r="BK63" s="1284"/>
      <c r="BL63" s="1284"/>
    </row>
    <row r="64" spans="1:64" s="453" customFormat="1" ht="13.35" customHeight="1" x14ac:dyDescent="0.25">
      <c r="A64" s="1309"/>
      <c r="B64" s="1332"/>
      <c r="C64" s="1332"/>
      <c r="D64" s="1332"/>
      <c r="E64" s="1332"/>
      <c r="F64" s="1332"/>
      <c r="G64" s="1332"/>
      <c r="H64" s="1332"/>
      <c r="AI64" s="1332"/>
      <c r="AJ64" s="1332"/>
      <c r="AK64" s="1332"/>
      <c r="AL64" s="1332"/>
      <c r="AM64" s="1332"/>
      <c r="AN64" s="1332"/>
      <c r="AO64" s="1332"/>
      <c r="AP64" s="1284"/>
      <c r="AQ64" s="1284"/>
      <c r="AR64" s="1284"/>
      <c r="AS64" s="1284"/>
      <c r="AT64" s="1284"/>
      <c r="AU64" s="1284"/>
      <c r="AV64" s="1284"/>
      <c r="AW64" s="1284"/>
      <c r="AX64" s="1284"/>
      <c r="AY64" s="1284"/>
      <c r="AZ64" s="1284"/>
      <c r="BA64" s="1284"/>
      <c r="BB64" s="1284"/>
      <c r="BC64" s="1284"/>
      <c r="BD64" s="1284"/>
      <c r="BE64" s="1284"/>
      <c r="BF64" s="1284"/>
      <c r="BG64" s="1284"/>
      <c r="BH64" s="1284"/>
      <c r="BI64" s="1284"/>
      <c r="BJ64" s="1284"/>
      <c r="BK64" s="1284"/>
      <c r="BL64" s="1284"/>
    </row>
    <row r="65" spans="1:64" s="453" customFormat="1" ht="13.35" customHeight="1" x14ac:dyDescent="0.25">
      <c r="A65" s="1333"/>
      <c r="B65" s="1332"/>
      <c r="C65" s="1332"/>
      <c r="D65" s="1332"/>
      <c r="E65" s="1332"/>
      <c r="F65" s="1332"/>
      <c r="G65" s="1332"/>
      <c r="H65" s="1332"/>
      <c r="I65" s="1334"/>
      <c r="J65" s="1331"/>
      <c r="K65" s="1331"/>
      <c r="L65" s="1331"/>
      <c r="M65" s="1331"/>
      <c r="N65" s="1331"/>
      <c r="O65" s="1331"/>
      <c r="P65" s="1331"/>
      <c r="Q65" s="1331"/>
      <c r="R65" s="1331"/>
      <c r="S65" s="1331"/>
      <c r="T65" s="1331"/>
      <c r="U65" s="1331"/>
      <c r="V65" s="1331"/>
      <c r="W65" s="1331"/>
      <c r="X65" s="1331"/>
      <c r="Y65" s="1331"/>
      <c r="Z65" s="1331"/>
      <c r="AA65" s="1331"/>
      <c r="AB65" s="1331"/>
      <c r="AC65" s="1331"/>
      <c r="AD65" s="1331"/>
      <c r="AE65" s="1331"/>
      <c r="AF65" s="1331"/>
      <c r="AG65" s="1331"/>
      <c r="AH65" s="1331"/>
      <c r="AI65" s="1331"/>
      <c r="AJ65" s="1331"/>
      <c r="AK65" s="1331"/>
      <c r="AL65" s="1332"/>
      <c r="AM65" s="1332"/>
      <c r="AN65" s="1332"/>
      <c r="AO65" s="1332"/>
      <c r="AP65" s="1284"/>
      <c r="AQ65" s="1284"/>
      <c r="AR65" s="1284"/>
      <c r="AS65" s="1284"/>
      <c r="AT65" s="1284"/>
      <c r="AU65" s="1284"/>
      <c r="AV65" s="1284"/>
      <c r="AW65" s="1284"/>
      <c r="AX65" s="1284"/>
      <c r="AY65" s="1284"/>
      <c r="AZ65" s="1284"/>
      <c r="BA65" s="1284"/>
      <c r="BB65" s="1284"/>
      <c r="BC65" s="1284"/>
      <c r="BD65" s="1284"/>
      <c r="BE65" s="1284"/>
      <c r="BF65" s="1284"/>
      <c r="BG65" s="1284"/>
      <c r="BH65" s="1284"/>
      <c r="BI65" s="1284"/>
      <c r="BJ65" s="1284"/>
      <c r="BK65" s="1284"/>
      <c r="BL65" s="1284"/>
    </row>
    <row r="66" spans="1:64" s="453" customFormat="1" ht="13.35" customHeight="1" x14ac:dyDescent="0.25">
      <c r="A66" s="1310"/>
      <c r="B66" s="1310"/>
      <c r="C66" s="1310"/>
      <c r="D66" s="1332"/>
      <c r="E66" s="1332"/>
      <c r="F66" s="1332"/>
      <c r="G66" s="1332"/>
      <c r="H66" s="1332"/>
      <c r="I66" s="1310"/>
      <c r="J66" s="1331"/>
      <c r="K66" s="1331"/>
      <c r="L66" s="1331"/>
      <c r="M66" s="1331"/>
      <c r="N66" s="1331"/>
      <c r="O66" s="1331"/>
      <c r="P66" s="1331"/>
      <c r="Q66" s="1331"/>
      <c r="R66" s="1331"/>
      <c r="S66" s="1331"/>
      <c r="T66" s="1331"/>
      <c r="U66" s="1331"/>
      <c r="V66" s="1331"/>
      <c r="W66" s="1331"/>
      <c r="X66" s="1331"/>
      <c r="Y66" s="1331"/>
      <c r="Z66" s="1331"/>
      <c r="AA66" s="1331"/>
      <c r="AB66" s="1331"/>
      <c r="AC66" s="1331"/>
      <c r="AD66" s="1331"/>
      <c r="AE66" s="1331"/>
      <c r="AF66" s="1331"/>
      <c r="AG66" s="1331"/>
      <c r="AH66" s="1331"/>
      <c r="AI66" s="1331"/>
      <c r="AJ66" s="1331"/>
      <c r="AK66" s="1331"/>
      <c r="AL66" s="1332"/>
      <c r="AM66" s="1332"/>
      <c r="AN66" s="1332"/>
      <c r="AO66" s="1332"/>
      <c r="AP66" s="1284"/>
      <c r="AQ66" s="1284"/>
      <c r="AR66" s="1284"/>
      <c r="AS66" s="1284"/>
      <c r="AT66" s="1284"/>
      <c r="AU66" s="1284"/>
      <c r="AV66" s="1284"/>
      <c r="AW66" s="1284"/>
      <c r="AX66" s="1284"/>
      <c r="AY66" s="1284"/>
      <c r="AZ66" s="1284"/>
      <c r="BA66" s="1284"/>
      <c r="BB66" s="1284"/>
      <c r="BC66" s="1284"/>
      <c r="BD66" s="1284"/>
      <c r="BE66" s="1284"/>
      <c r="BF66" s="1284"/>
      <c r="BG66" s="1284"/>
      <c r="BH66" s="1284"/>
      <c r="BI66" s="1284"/>
      <c r="BJ66" s="1284"/>
      <c r="BK66" s="1284"/>
      <c r="BL66" s="1284"/>
    </row>
    <row r="67" spans="1:64" s="453" customFormat="1" ht="13.35" customHeight="1" x14ac:dyDescent="0.25">
      <c r="A67" s="1335"/>
      <c r="B67" s="1335"/>
      <c r="C67" s="1335"/>
      <c r="D67" s="1335"/>
      <c r="E67" s="1335"/>
      <c r="F67" s="1335"/>
      <c r="G67" s="1335"/>
      <c r="H67" s="1335"/>
      <c r="I67" s="1310"/>
      <c r="J67" s="1331"/>
      <c r="K67" s="1331"/>
      <c r="L67" s="1331"/>
      <c r="M67" s="1331"/>
      <c r="N67" s="1331"/>
      <c r="O67" s="1331"/>
      <c r="P67" s="1331"/>
      <c r="Q67" s="1331"/>
      <c r="R67" s="1331"/>
      <c r="S67" s="1331"/>
      <c r="T67" s="1331"/>
      <c r="U67" s="1331"/>
      <c r="V67" s="1331"/>
      <c r="W67" s="1331"/>
      <c r="X67" s="1331"/>
      <c r="Y67" s="1331"/>
      <c r="Z67" s="1331"/>
      <c r="AA67" s="1331"/>
      <c r="AB67" s="1331"/>
      <c r="AC67" s="1331"/>
      <c r="AD67" s="1331"/>
      <c r="AE67" s="1331"/>
      <c r="AF67" s="1331"/>
      <c r="AG67" s="1331"/>
      <c r="AH67" s="1331"/>
      <c r="AI67" s="1331"/>
      <c r="AJ67" s="1331"/>
      <c r="AK67" s="1331"/>
      <c r="AL67" s="1332"/>
      <c r="AM67" s="1332"/>
      <c r="AN67" s="1332"/>
      <c r="AO67" s="1332"/>
      <c r="AP67" s="1284"/>
      <c r="AQ67" s="1284"/>
      <c r="AR67" s="1284"/>
      <c r="AS67" s="1284"/>
      <c r="AT67" s="1284"/>
      <c r="AU67" s="1284"/>
      <c r="AV67" s="1284"/>
      <c r="AW67" s="1284"/>
      <c r="AX67" s="1284"/>
      <c r="AY67" s="1284"/>
      <c r="AZ67" s="1284"/>
      <c r="BA67" s="1284"/>
      <c r="BB67" s="1284"/>
      <c r="BC67" s="1284"/>
      <c r="BD67" s="1284"/>
      <c r="BE67" s="1284"/>
      <c r="BF67" s="1284"/>
      <c r="BG67" s="1284"/>
      <c r="BH67" s="1284"/>
      <c r="BI67" s="1284"/>
      <c r="BJ67" s="1284"/>
      <c r="BK67" s="1284"/>
      <c r="BL67" s="1284"/>
    </row>
    <row r="68" spans="1:64" s="453" customFormat="1" ht="13.35" customHeight="1" x14ac:dyDescent="0.25">
      <c r="A68" s="1335"/>
      <c r="B68" s="1335"/>
      <c r="C68" s="1335"/>
      <c r="D68" s="1335"/>
      <c r="E68" s="1335"/>
      <c r="F68" s="1335"/>
      <c r="G68" s="1335"/>
      <c r="H68" s="1335"/>
      <c r="I68" s="1310"/>
      <c r="J68" s="1331"/>
      <c r="K68" s="1331"/>
      <c r="L68" s="1331"/>
      <c r="M68" s="1331"/>
      <c r="N68" s="1331"/>
      <c r="O68" s="1331"/>
      <c r="P68" s="1331"/>
      <c r="Q68" s="1331"/>
      <c r="R68" s="1331"/>
      <c r="S68" s="1331"/>
      <c r="T68" s="1331"/>
      <c r="U68" s="1331"/>
      <c r="V68" s="1331"/>
      <c r="W68" s="1331"/>
      <c r="X68" s="1331"/>
      <c r="Y68" s="1331"/>
      <c r="Z68" s="1331"/>
      <c r="AA68" s="1331"/>
      <c r="AB68" s="1331"/>
      <c r="AC68" s="1331"/>
      <c r="AD68" s="1331"/>
      <c r="AE68" s="1331"/>
      <c r="AF68" s="1331"/>
      <c r="AG68" s="1331"/>
      <c r="AH68" s="1331"/>
      <c r="AI68" s="1331"/>
      <c r="AJ68" s="1331"/>
      <c r="AK68" s="1331"/>
      <c r="AL68" s="1332"/>
      <c r="AM68" s="1332"/>
      <c r="AN68" s="1332"/>
      <c r="AO68" s="1332"/>
      <c r="AP68" s="1284"/>
      <c r="AQ68" s="1284"/>
      <c r="AR68" s="1284"/>
      <c r="AS68" s="1284"/>
      <c r="AT68" s="1284"/>
      <c r="AU68" s="1284"/>
      <c r="AV68" s="1284"/>
      <c r="AW68" s="1284"/>
      <c r="AX68" s="1284"/>
      <c r="AY68" s="1284"/>
      <c r="AZ68" s="1284"/>
      <c r="BA68" s="1284"/>
      <c r="BB68" s="1284"/>
      <c r="BC68" s="1284"/>
      <c r="BD68" s="1284"/>
      <c r="BE68" s="1284"/>
      <c r="BF68" s="1284"/>
      <c r="BG68" s="1284"/>
      <c r="BH68" s="1284"/>
      <c r="BI68" s="1284"/>
      <c r="BJ68" s="1284"/>
      <c r="BK68" s="1284"/>
      <c r="BL68" s="1284"/>
    </row>
    <row r="69" spans="1:64" s="453" customFormat="1" ht="13.35" customHeight="1" x14ac:dyDescent="0.25">
      <c r="A69" s="1310"/>
      <c r="B69" s="1335"/>
      <c r="C69" s="1335"/>
      <c r="D69" s="1335"/>
      <c r="E69" s="1335"/>
      <c r="F69" s="1335"/>
      <c r="G69" s="1335"/>
      <c r="H69" s="1335"/>
      <c r="I69" s="1310"/>
      <c r="J69" s="1310"/>
      <c r="K69" s="1310"/>
      <c r="L69" s="1310"/>
      <c r="M69" s="1310"/>
      <c r="N69" s="1310"/>
      <c r="O69" s="1310"/>
      <c r="P69" s="1310"/>
      <c r="Q69" s="1310"/>
      <c r="R69" s="1310"/>
      <c r="S69" s="1310"/>
      <c r="T69" s="1310"/>
      <c r="U69" s="1310"/>
      <c r="V69" s="1310"/>
      <c r="W69" s="1310"/>
      <c r="X69" s="1310"/>
      <c r="Y69" s="1310"/>
      <c r="Z69" s="1310"/>
      <c r="AA69" s="1310"/>
      <c r="AB69" s="1310"/>
      <c r="AC69" s="1310"/>
      <c r="AD69" s="1310"/>
      <c r="AE69" s="1310"/>
      <c r="AF69" s="1310"/>
      <c r="AG69" s="1310"/>
      <c r="AH69" s="1332"/>
      <c r="AI69" s="1332"/>
      <c r="AJ69" s="1332"/>
      <c r="AK69" s="1332"/>
      <c r="AL69" s="1332"/>
      <c r="AM69" s="1332"/>
      <c r="AN69" s="1332"/>
      <c r="AO69" s="1332"/>
      <c r="AP69" s="1284"/>
      <c r="AQ69" s="1284"/>
      <c r="AR69" s="1284"/>
      <c r="AS69" s="1284"/>
      <c r="AT69" s="1284"/>
      <c r="AU69" s="1284"/>
      <c r="AV69" s="1284"/>
      <c r="AW69" s="1284"/>
      <c r="AX69" s="1284"/>
      <c r="AY69" s="1284"/>
      <c r="AZ69" s="1284"/>
      <c r="BA69" s="1284"/>
      <c r="BB69" s="1284"/>
      <c r="BC69" s="1284"/>
      <c r="BD69" s="1284"/>
      <c r="BE69" s="1284"/>
      <c r="BF69" s="1284"/>
      <c r="BG69" s="1284"/>
      <c r="BH69" s="1284"/>
      <c r="BI69" s="1284"/>
      <c r="BJ69" s="1284"/>
      <c r="BK69" s="1284"/>
      <c r="BL69" s="1284"/>
    </row>
    <row r="70" spans="1:64" s="453" customFormat="1" ht="13.35" customHeight="1" x14ac:dyDescent="0.25">
      <c r="A70" s="1309"/>
      <c r="B70" s="1309"/>
      <c r="C70" s="1309"/>
      <c r="D70" s="1309"/>
      <c r="E70" s="1309"/>
      <c r="F70" s="1309"/>
      <c r="G70" s="1309"/>
      <c r="H70" s="1309"/>
      <c r="I70" s="1310"/>
      <c r="J70" s="1310"/>
      <c r="K70" s="1310"/>
      <c r="L70" s="1310"/>
      <c r="M70" s="1310"/>
      <c r="N70" s="1310"/>
      <c r="O70" s="1310"/>
      <c r="P70" s="1310"/>
      <c r="Q70" s="1310"/>
      <c r="R70" s="1310"/>
      <c r="S70" s="1310"/>
      <c r="T70" s="1310"/>
      <c r="U70" s="1310"/>
      <c r="V70" s="1310"/>
      <c r="W70" s="1310"/>
      <c r="X70" s="1310"/>
      <c r="Y70" s="1310"/>
      <c r="Z70" s="1310"/>
      <c r="AA70" s="1310"/>
      <c r="AB70" s="1310"/>
      <c r="AC70" s="1310"/>
      <c r="AD70" s="1310"/>
      <c r="AE70" s="1310"/>
      <c r="AF70" s="1310"/>
      <c r="AG70" s="1310"/>
      <c r="AH70" s="1310"/>
      <c r="AI70" s="1310"/>
      <c r="AJ70" s="1310"/>
      <c r="AK70" s="1310"/>
      <c r="AL70" s="1310"/>
      <c r="AM70" s="1310"/>
      <c r="AN70" s="1310"/>
      <c r="AO70" s="1310"/>
      <c r="AP70" s="1284"/>
      <c r="AQ70" s="1284"/>
      <c r="AR70" s="1284"/>
      <c r="AS70" s="1284"/>
      <c r="AT70" s="1284"/>
      <c r="AU70" s="1284"/>
      <c r="AV70" s="1284"/>
      <c r="AW70" s="1284"/>
      <c r="AX70" s="1284"/>
      <c r="AY70" s="1284"/>
      <c r="AZ70" s="1284"/>
      <c r="BA70" s="1284"/>
      <c r="BB70" s="1284"/>
      <c r="BC70" s="1284"/>
      <c r="BD70" s="1284"/>
      <c r="BE70" s="1284"/>
      <c r="BF70" s="1284"/>
      <c r="BG70" s="1284"/>
      <c r="BH70" s="1284"/>
      <c r="BI70" s="1284"/>
      <c r="BJ70" s="1284"/>
      <c r="BK70" s="1284"/>
      <c r="BL70" s="1284"/>
    </row>
    <row r="71" spans="1:64" s="453" customFormat="1" ht="13.35" customHeight="1" x14ac:dyDescent="0.4">
      <c r="A71" s="1336"/>
      <c r="B71" s="1337"/>
      <c r="C71" s="1337"/>
      <c r="D71" s="1337"/>
      <c r="E71" s="1337"/>
      <c r="F71" s="1337"/>
      <c r="G71" s="1337"/>
      <c r="H71" s="1337"/>
      <c r="I71" s="1338"/>
      <c r="J71" s="1332"/>
      <c r="K71" s="1332"/>
      <c r="L71" s="1332"/>
      <c r="M71" s="1332"/>
      <c r="N71" s="1332"/>
      <c r="O71" s="1332"/>
      <c r="P71" s="1332"/>
      <c r="Q71" s="1332"/>
      <c r="R71" s="1332"/>
      <c r="S71" s="1332"/>
      <c r="T71" s="1332"/>
      <c r="U71" s="1332"/>
      <c r="V71" s="1332"/>
      <c r="W71" s="1332"/>
      <c r="X71" s="1332"/>
      <c r="Y71" s="1332"/>
      <c r="Z71" s="1332"/>
      <c r="AA71" s="1332"/>
      <c r="AB71" s="1332"/>
      <c r="AC71" s="1332"/>
      <c r="AD71" s="1332"/>
      <c r="AE71" s="1314"/>
      <c r="AF71" s="1332"/>
      <c r="AG71" s="1332"/>
      <c r="AH71" s="1332"/>
      <c r="AI71" s="1332"/>
      <c r="AJ71" s="1339"/>
      <c r="AK71" s="1332"/>
      <c r="AL71" s="1332"/>
      <c r="AM71" s="1332"/>
      <c r="AN71" s="1332"/>
      <c r="AO71" s="1332"/>
      <c r="AP71" s="1284"/>
      <c r="AQ71" s="1284"/>
      <c r="AR71" s="1284"/>
      <c r="AS71" s="1284"/>
      <c r="AT71" s="1284"/>
      <c r="AU71" s="1284"/>
      <c r="AV71" s="1284"/>
      <c r="AW71" s="1284"/>
      <c r="AX71" s="1284"/>
      <c r="AY71" s="1284"/>
      <c r="AZ71" s="1284"/>
      <c r="BA71" s="1284"/>
      <c r="BB71" s="1284"/>
      <c r="BC71" s="1284"/>
      <c r="BD71" s="1284"/>
      <c r="BE71" s="1284"/>
      <c r="BF71" s="1284"/>
      <c r="BG71" s="1284"/>
      <c r="BH71" s="1284"/>
      <c r="BI71" s="1284"/>
      <c r="BJ71" s="1284"/>
      <c r="BK71" s="1284"/>
      <c r="BL71" s="1284"/>
    </row>
    <row r="72" spans="1:64" s="453" customFormat="1" ht="13.35" customHeight="1" x14ac:dyDescent="0.25">
      <c r="A72" s="1314"/>
      <c r="B72" s="1332"/>
      <c r="C72" s="1332"/>
      <c r="D72" s="1332"/>
      <c r="E72" s="1332"/>
      <c r="F72" s="1332"/>
      <c r="G72" s="1332"/>
      <c r="H72" s="1332"/>
      <c r="I72" s="1311"/>
      <c r="J72" s="1332"/>
      <c r="K72" s="1332"/>
      <c r="L72" s="1332"/>
      <c r="M72" s="1332"/>
      <c r="N72" s="1332"/>
      <c r="O72" s="1332"/>
      <c r="P72" s="1332"/>
      <c r="Q72" s="1332"/>
      <c r="R72" s="1332"/>
      <c r="S72" s="1332"/>
      <c r="T72" s="1332"/>
      <c r="U72" s="1332"/>
      <c r="V72" s="1332"/>
      <c r="W72" s="1332"/>
      <c r="X72" s="1332"/>
      <c r="Y72" s="1332"/>
      <c r="Z72" s="1332"/>
      <c r="AA72" s="1332"/>
      <c r="AB72" s="1332"/>
      <c r="AC72" s="1332"/>
      <c r="AD72" s="1332"/>
      <c r="AE72" s="1335"/>
      <c r="AF72" s="1332"/>
      <c r="AG72" s="1332"/>
      <c r="AH72" s="1332"/>
      <c r="AI72" s="1332"/>
      <c r="AJ72" s="1310"/>
      <c r="AK72" s="1332"/>
      <c r="AL72" s="1332"/>
      <c r="AM72" s="1332"/>
      <c r="AN72" s="1332"/>
      <c r="AO72" s="1332"/>
      <c r="AP72" s="1284"/>
      <c r="AQ72" s="1284"/>
      <c r="AR72" s="1284"/>
      <c r="AS72" s="1284"/>
      <c r="AT72" s="1284"/>
      <c r="AU72" s="1284"/>
      <c r="AV72" s="1284"/>
      <c r="AW72" s="1284"/>
      <c r="AX72" s="1284"/>
      <c r="AY72" s="1284"/>
      <c r="AZ72" s="1284"/>
      <c r="BA72" s="1284"/>
      <c r="BB72" s="1284"/>
      <c r="BC72" s="1284"/>
      <c r="BD72" s="1284"/>
      <c r="BE72" s="1284"/>
      <c r="BF72" s="1284"/>
      <c r="BG72" s="1284"/>
      <c r="BH72" s="1284"/>
      <c r="BI72" s="1284"/>
      <c r="BJ72" s="1284"/>
      <c r="BK72" s="1284"/>
      <c r="BL72" s="1284"/>
    </row>
    <row r="73" spans="1:64" s="453" customFormat="1" ht="13.35" customHeight="1" x14ac:dyDescent="0.25">
      <c r="A73" s="1310"/>
      <c r="B73" s="1310"/>
      <c r="C73" s="1310"/>
      <c r="D73" s="1310"/>
      <c r="E73" s="1310"/>
      <c r="F73" s="1310"/>
      <c r="G73" s="1310"/>
      <c r="H73" s="1310"/>
      <c r="I73" s="1310"/>
      <c r="J73" s="1310"/>
      <c r="K73" s="1310"/>
      <c r="L73" s="1310"/>
      <c r="M73" s="1310"/>
      <c r="N73" s="1310"/>
      <c r="O73" s="1310"/>
      <c r="P73" s="1310"/>
      <c r="Q73" s="1310"/>
      <c r="R73" s="1310"/>
      <c r="S73" s="1310"/>
      <c r="T73" s="1310"/>
      <c r="U73" s="1310"/>
      <c r="V73" s="1310"/>
      <c r="W73" s="1310"/>
      <c r="X73" s="1310"/>
      <c r="Y73" s="1310"/>
      <c r="Z73" s="1310"/>
      <c r="AA73" s="1310"/>
      <c r="AB73" s="1310"/>
      <c r="AC73" s="1310"/>
      <c r="AD73" s="1310"/>
      <c r="AE73" s="1310"/>
      <c r="AF73" s="1310"/>
      <c r="AG73" s="1310"/>
      <c r="AH73" s="1310"/>
      <c r="AI73" s="1310"/>
      <c r="AJ73" s="1310"/>
      <c r="AK73" s="1310"/>
      <c r="AL73" s="1310"/>
      <c r="AM73" s="1310"/>
      <c r="AN73" s="1310"/>
      <c r="AO73" s="1310"/>
      <c r="AP73" s="1284"/>
      <c r="AQ73" s="1284"/>
      <c r="AR73" s="1284"/>
      <c r="AS73" s="1284"/>
      <c r="AT73" s="1284"/>
      <c r="AU73" s="1284"/>
      <c r="AV73" s="1284"/>
      <c r="AW73" s="1284"/>
      <c r="AX73" s="1284"/>
      <c r="AY73" s="1284"/>
      <c r="AZ73" s="1284"/>
      <c r="BA73" s="1284"/>
      <c r="BB73" s="1284"/>
      <c r="BC73" s="1284"/>
      <c r="BD73" s="1284"/>
      <c r="BE73" s="1284"/>
      <c r="BF73" s="1284"/>
      <c r="BG73" s="1284"/>
      <c r="BH73" s="1284"/>
      <c r="BI73" s="1284"/>
      <c r="BJ73" s="1284"/>
      <c r="BK73" s="1284"/>
      <c r="BL73" s="1284"/>
    </row>
    <row r="74" spans="1:64" s="453" customFormat="1" ht="13.35" customHeight="1" x14ac:dyDescent="0.25">
      <c r="A74" s="1310"/>
      <c r="B74" s="1310"/>
      <c r="C74" s="1310"/>
      <c r="D74" s="1310"/>
      <c r="E74" s="1310"/>
      <c r="F74" s="1310"/>
      <c r="G74" s="1310"/>
      <c r="H74" s="1310"/>
      <c r="I74" s="1310"/>
      <c r="J74" s="1310"/>
      <c r="K74" s="1310"/>
      <c r="L74" s="1310"/>
      <c r="M74" s="1310"/>
      <c r="N74" s="1310"/>
      <c r="O74" s="1310"/>
      <c r="P74" s="1310"/>
      <c r="Q74" s="1310"/>
      <c r="R74" s="1310"/>
      <c r="S74" s="1310"/>
      <c r="T74" s="1310"/>
      <c r="U74" s="1310"/>
      <c r="V74" s="1310"/>
      <c r="W74" s="1310"/>
      <c r="X74" s="1310"/>
      <c r="Y74" s="1310"/>
      <c r="Z74" s="1310"/>
      <c r="AA74" s="1310"/>
      <c r="AB74" s="1310"/>
      <c r="AC74" s="1310"/>
      <c r="AD74" s="1310"/>
      <c r="AE74" s="1310"/>
      <c r="AF74" s="1310"/>
      <c r="AG74" s="1310"/>
      <c r="AH74" s="1310"/>
      <c r="AI74" s="1310"/>
      <c r="AJ74" s="1310"/>
      <c r="AK74" s="1310"/>
      <c r="AL74" s="1310"/>
      <c r="AM74" s="1310"/>
      <c r="AN74" s="1310"/>
      <c r="AO74" s="1312"/>
      <c r="AP74" s="1307"/>
      <c r="AQ74" s="1307"/>
      <c r="AR74" s="1284"/>
      <c r="AS74" s="1284"/>
      <c r="AT74" s="1284"/>
      <c r="AU74" s="1284"/>
      <c r="AV74" s="1284"/>
      <c r="AW74" s="1284"/>
      <c r="AX74" s="1284"/>
      <c r="AY74" s="1284"/>
      <c r="AZ74" s="1284"/>
      <c r="BA74" s="1284"/>
      <c r="BB74" s="1284"/>
      <c r="BC74" s="1284"/>
      <c r="BD74" s="1284"/>
      <c r="BE74" s="1284"/>
      <c r="BF74" s="1284"/>
      <c r="BG74" s="1284"/>
      <c r="BH74" s="1284"/>
      <c r="BI74" s="1284"/>
      <c r="BJ74" s="1284"/>
      <c r="BK74" s="1284"/>
      <c r="BL74" s="1284"/>
    </row>
    <row r="75" spans="1:64" s="453" customFormat="1" ht="13.35" customHeight="1" x14ac:dyDescent="0.25">
      <c r="A75" s="1310"/>
      <c r="B75" s="1310"/>
      <c r="C75" s="1310"/>
      <c r="D75" s="1310"/>
      <c r="E75" s="1310"/>
      <c r="F75" s="1310"/>
      <c r="G75" s="1310"/>
      <c r="H75" s="1310"/>
      <c r="I75" s="1310"/>
      <c r="J75" s="1310"/>
      <c r="K75" s="1310"/>
      <c r="L75" s="1310"/>
      <c r="M75" s="1310"/>
      <c r="N75" s="1310"/>
      <c r="O75" s="1310"/>
      <c r="P75" s="1310"/>
      <c r="Q75" s="1310"/>
      <c r="R75" s="1310"/>
      <c r="S75" s="1310"/>
      <c r="T75" s="1310"/>
      <c r="U75" s="1310"/>
      <c r="V75" s="1310"/>
      <c r="W75" s="1310"/>
      <c r="X75" s="1310"/>
      <c r="Y75" s="1310"/>
      <c r="Z75" s="1310"/>
      <c r="AA75" s="1310"/>
      <c r="AB75" s="1310"/>
      <c r="AC75" s="1310"/>
      <c r="AD75" s="1310"/>
      <c r="AE75" s="1310"/>
      <c r="AF75" s="1310"/>
      <c r="AG75" s="1310"/>
      <c r="AH75" s="1310"/>
      <c r="AI75" s="1310"/>
      <c r="AJ75" s="1310"/>
      <c r="AK75" s="1310"/>
      <c r="AL75" s="1310"/>
      <c r="AM75" s="1310"/>
      <c r="AN75" s="1310"/>
      <c r="AO75" s="1310"/>
      <c r="AP75" s="1307"/>
      <c r="AQ75" s="1307"/>
      <c r="AR75" s="1284"/>
      <c r="AS75" s="1284"/>
      <c r="AT75" s="1284"/>
      <c r="AU75" s="1284"/>
      <c r="AV75" s="1284"/>
      <c r="AW75" s="1284"/>
      <c r="AX75" s="1284"/>
      <c r="AY75" s="1284"/>
      <c r="AZ75" s="1284"/>
      <c r="BA75" s="1284"/>
      <c r="BB75" s="1284"/>
      <c r="BC75" s="1284"/>
      <c r="BD75" s="1284"/>
      <c r="BE75" s="1284"/>
      <c r="BF75" s="1284"/>
      <c r="BG75" s="1284"/>
      <c r="BH75" s="1284"/>
      <c r="BI75" s="1284"/>
      <c r="BJ75" s="1284"/>
      <c r="BK75" s="1284"/>
      <c r="BL75" s="1284"/>
    </row>
    <row r="76" spans="1:64" s="453" customFormat="1" ht="13.35" customHeight="1" x14ac:dyDescent="0.25">
      <c r="A76" s="1313"/>
      <c r="B76" s="1340"/>
      <c r="C76" s="1340"/>
      <c r="D76" s="1340"/>
      <c r="E76" s="1340"/>
      <c r="F76" s="1340"/>
      <c r="G76" s="1340"/>
      <c r="H76" s="1340"/>
      <c r="I76" s="1340"/>
      <c r="J76" s="1340"/>
      <c r="K76" s="1340"/>
      <c r="L76" s="1340"/>
      <c r="M76" s="1341"/>
      <c r="N76" s="1341"/>
      <c r="O76" s="1342"/>
      <c r="P76" s="1342"/>
      <c r="Q76" s="1342"/>
      <c r="R76" s="1314"/>
      <c r="S76" s="1314"/>
      <c r="T76" s="1314"/>
      <c r="U76" s="1314"/>
      <c r="V76" s="1314"/>
      <c r="W76" s="1314"/>
      <c r="X76" s="1314"/>
      <c r="Y76" s="1314"/>
      <c r="Z76" s="1313"/>
      <c r="AA76" s="1313"/>
      <c r="AB76" s="1313"/>
      <c r="AC76" s="1313"/>
      <c r="AD76" s="1313"/>
      <c r="AE76" s="1313"/>
      <c r="AF76" s="1313"/>
      <c r="AG76" s="1313"/>
      <c r="AH76" s="1313"/>
      <c r="AI76" s="1313"/>
      <c r="AJ76" s="1313"/>
      <c r="AK76" s="1313"/>
      <c r="AL76" s="1313"/>
      <c r="AM76" s="1313"/>
      <c r="AN76" s="1310"/>
      <c r="AO76" s="1310"/>
      <c r="AP76" s="1284"/>
      <c r="AQ76" s="1284"/>
      <c r="AR76" s="1284"/>
      <c r="AS76" s="1284"/>
      <c r="AT76" s="1284"/>
      <c r="AU76" s="1284"/>
      <c r="AV76" s="1284"/>
      <c r="AW76" s="1284"/>
      <c r="AX76" s="1284"/>
      <c r="AY76" s="1284"/>
      <c r="AZ76" s="1284"/>
      <c r="BA76" s="1284"/>
      <c r="BB76" s="1284"/>
      <c r="BC76" s="1284"/>
      <c r="BD76" s="1284"/>
      <c r="BE76" s="1284"/>
      <c r="BF76" s="1284"/>
      <c r="BG76" s="1284"/>
      <c r="BH76" s="1284"/>
      <c r="BI76" s="1284"/>
      <c r="BJ76" s="1284"/>
      <c r="BK76" s="1284"/>
      <c r="BL76" s="1284"/>
    </row>
    <row r="77" spans="1:64" s="453" customFormat="1" ht="13.35" customHeight="1" x14ac:dyDescent="0.25">
      <c r="A77" s="1310"/>
      <c r="B77" s="1310"/>
      <c r="C77" s="1310"/>
      <c r="D77" s="1310"/>
      <c r="E77" s="1310"/>
      <c r="F77" s="1310"/>
      <c r="G77" s="1310"/>
      <c r="H77" s="1310"/>
      <c r="I77" s="1310"/>
      <c r="J77" s="1310"/>
      <c r="K77" s="1310"/>
      <c r="L77" s="1310"/>
      <c r="M77" s="1310"/>
      <c r="N77" s="1310"/>
      <c r="O77" s="1310"/>
      <c r="P77" s="1310"/>
      <c r="Q77" s="1310"/>
      <c r="R77" s="1310"/>
      <c r="S77" s="1310"/>
      <c r="T77" s="1310"/>
      <c r="U77" s="1310"/>
      <c r="V77" s="1310"/>
      <c r="W77" s="1310"/>
      <c r="X77" s="1310"/>
      <c r="Y77" s="1310"/>
      <c r="Z77" s="1310"/>
      <c r="AA77" s="1310"/>
      <c r="AB77" s="1310"/>
      <c r="AC77" s="1310"/>
      <c r="AD77" s="1310"/>
      <c r="AE77" s="1310"/>
      <c r="AF77" s="1310"/>
      <c r="AG77" s="1310"/>
      <c r="AH77" s="1310"/>
      <c r="AI77" s="1310"/>
      <c r="AJ77" s="1310"/>
      <c r="AK77" s="1310"/>
      <c r="AL77" s="1310"/>
      <c r="AM77" s="1310"/>
      <c r="AN77" s="1310"/>
      <c r="AO77" s="1310"/>
      <c r="AP77" s="1284"/>
      <c r="AQ77" s="1284"/>
      <c r="AR77" s="1284"/>
      <c r="AS77" s="1284"/>
      <c r="AT77" s="1284"/>
      <c r="AU77" s="1284"/>
      <c r="AV77" s="1284"/>
      <c r="AW77" s="1284"/>
      <c r="AX77" s="1284"/>
      <c r="AY77" s="1284"/>
      <c r="AZ77" s="1284"/>
      <c r="BA77" s="1284"/>
      <c r="BB77" s="1284"/>
      <c r="BC77" s="1284"/>
      <c r="BD77" s="1284"/>
      <c r="BE77" s="1284"/>
      <c r="BF77" s="1284"/>
      <c r="BG77" s="1284"/>
      <c r="BH77" s="1284"/>
      <c r="BI77" s="1284"/>
      <c r="BJ77" s="1284"/>
      <c r="BK77" s="1284"/>
      <c r="BL77" s="1284"/>
    </row>
    <row r="78" spans="1:64" s="1284" customFormat="1" ht="13.35" customHeight="1" x14ac:dyDescent="0.25">
      <c r="A78" s="1313"/>
      <c r="B78" s="1310"/>
      <c r="C78" s="1310"/>
      <c r="D78" s="1310"/>
      <c r="E78" s="1310"/>
      <c r="F78" s="1310"/>
      <c r="G78" s="1310"/>
      <c r="H78" s="1310"/>
      <c r="I78" s="1310"/>
      <c r="J78" s="1310"/>
      <c r="K78" s="1310"/>
      <c r="L78" s="1310"/>
      <c r="M78" s="1310"/>
      <c r="N78" s="1310"/>
      <c r="O78" s="1310"/>
      <c r="P78" s="1310"/>
      <c r="Q78" s="1310"/>
      <c r="R78" s="1310"/>
      <c r="S78" s="1310"/>
      <c r="T78" s="1310"/>
      <c r="U78" s="1310"/>
      <c r="V78" s="1310"/>
      <c r="W78" s="1310"/>
      <c r="X78" s="1310"/>
      <c r="Y78" s="1310"/>
      <c r="Z78" s="1310"/>
      <c r="AA78" s="1310"/>
      <c r="AB78" s="1310"/>
      <c r="AC78" s="1310"/>
      <c r="AD78" s="1310"/>
      <c r="AE78" s="1310"/>
      <c r="AF78" s="1310"/>
      <c r="AG78" s="1310"/>
      <c r="AH78" s="1310"/>
      <c r="AI78" s="1310"/>
      <c r="AJ78" s="1310"/>
      <c r="AK78" s="1310"/>
      <c r="AL78" s="1310"/>
      <c r="AM78" s="1310"/>
      <c r="AN78" s="1310"/>
      <c r="AO78" s="1310"/>
    </row>
    <row r="79" spans="1:64" s="1284" customFormat="1" ht="13.35" customHeight="1" x14ac:dyDescent="0.25">
      <c r="A79" s="1310"/>
      <c r="B79" s="1310"/>
      <c r="C79" s="1310"/>
      <c r="D79" s="1310"/>
      <c r="E79" s="897"/>
      <c r="F79" s="1310"/>
      <c r="G79" s="1310"/>
      <c r="H79" s="1310"/>
      <c r="I79" s="1310"/>
      <c r="J79" s="1310"/>
      <c r="K79" s="1310"/>
      <c r="L79" s="453"/>
      <c r="M79" s="1334"/>
      <c r="N79" s="1334"/>
      <c r="O79" s="1334"/>
      <c r="P79" s="1334"/>
      <c r="Q79" s="1334"/>
      <c r="R79" s="1334"/>
      <c r="S79" s="1334"/>
      <c r="T79" s="1334"/>
      <c r="U79" s="1334"/>
      <c r="V79" s="1334"/>
      <c r="W79" s="1334"/>
      <c r="X79" s="1334"/>
      <c r="Y79" s="1334"/>
      <c r="Z79" s="1334"/>
      <c r="AA79" s="1334"/>
      <c r="AB79" s="1334"/>
      <c r="AC79" s="1334"/>
      <c r="AD79" s="1334"/>
      <c r="AE79" s="1334"/>
      <c r="AF79" s="1334"/>
      <c r="AG79" s="1334"/>
      <c r="AH79" s="1334"/>
      <c r="AI79" s="1334"/>
      <c r="AJ79" s="1334"/>
      <c r="AK79" s="1334"/>
      <c r="AL79" s="1334"/>
      <c r="AM79" s="1334"/>
      <c r="AN79" s="1334"/>
      <c r="AO79" s="1334"/>
    </row>
    <row r="80" spans="1:64" s="1284" customFormat="1" ht="13.35" customHeight="1" x14ac:dyDescent="0.25">
      <c r="A80" s="1310"/>
      <c r="B80" s="1310"/>
      <c r="C80" s="1310"/>
      <c r="D80" s="1310"/>
      <c r="E80" s="1315"/>
      <c r="F80" s="1310"/>
      <c r="G80" s="1310"/>
      <c r="H80" s="1310"/>
      <c r="I80" s="1310"/>
      <c r="J80" s="1310"/>
      <c r="K80" s="1343"/>
      <c r="L80" s="1343"/>
      <c r="M80" s="1343"/>
      <c r="N80" s="1343"/>
      <c r="O80" s="1343"/>
      <c r="P80" s="1343"/>
      <c r="Q80" s="1343"/>
      <c r="R80" s="1343"/>
      <c r="S80" s="1343"/>
      <c r="T80" s="1343"/>
      <c r="U80" s="1343"/>
      <c r="V80" s="1343"/>
      <c r="W80" s="1343"/>
      <c r="X80" s="1343"/>
      <c r="Y80" s="1343"/>
      <c r="Z80" s="1343"/>
      <c r="AA80" s="1343"/>
      <c r="AB80" s="1343"/>
      <c r="AC80" s="1343"/>
      <c r="AD80" s="1343"/>
      <c r="AE80" s="1343"/>
      <c r="AF80" s="1343"/>
      <c r="AG80" s="1343"/>
      <c r="AH80" s="1343"/>
      <c r="AI80" s="1343"/>
      <c r="AJ80" s="1343"/>
      <c r="AK80" s="1343"/>
      <c r="AL80" s="1343"/>
      <c r="AM80" s="1343"/>
      <c r="AN80" s="1343"/>
      <c r="AO80" s="1343"/>
    </row>
    <row r="81" spans="1:41" s="1284" customFormat="1" ht="13.35" customHeight="1" x14ac:dyDescent="0.25">
      <c r="A81" s="1310"/>
      <c r="B81" s="1310"/>
      <c r="C81" s="1310"/>
      <c r="D81" s="1310"/>
      <c r="E81" s="1315"/>
      <c r="F81" s="1310"/>
      <c r="G81" s="1310"/>
      <c r="H81" s="1310"/>
      <c r="I81" s="1310"/>
      <c r="J81" s="1310"/>
      <c r="K81" s="1334"/>
      <c r="L81" s="1334"/>
      <c r="M81" s="1334"/>
      <c r="N81" s="1334"/>
      <c r="O81" s="1334"/>
      <c r="P81" s="1334"/>
      <c r="Q81" s="1334"/>
      <c r="R81" s="1334"/>
      <c r="S81" s="1334"/>
      <c r="T81" s="1334"/>
      <c r="U81" s="1334"/>
      <c r="V81" s="1334"/>
      <c r="W81" s="1334"/>
      <c r="X81" s="1334"/>
      <c r="Y81" s="1334"/>
      <c r="Z81" s="1334"/>
      <c r="AA81" s="1334"/>
      <c r="AB81" s="1334"/>
      <c r="AC81" s="1334"/>
      <c r="AD81" s="1334"/>
      <c r="AE81" s="1334"/>
      <c r="AF81" s="1334"/>
      <c r="AG81" s="1334"/>
      <c r="AH81" s="1334"/>
      <c r="AI81" s="1334"/>
      <c r="AJ81" s="1334"/>
      <c r="AK81" s="1334"/>
      <c r="AL81" s="1334"/>
      <c r="AM81" s="1334"/>
      <c r="AN81" s="1334"/>
      <c r="AO81" s="1334"/>
    </row>
    <row r="82" spans="1:41" s="1284" customFormat="1" ht="13.35" customHeight="1" x14ac:dyDescent="0.25">
      <c r="A82" s="1310"/>
      <c r="B82" s="1310"/>
      <c r="C82" s="1310"/>
      <c r="D82" s="1310"/>
      <c r="E82" s="1313"/>
      <c r="F82" s="1310"/>
      <c r="G82" s="1310"/>
      <c r="H82" s="1310"/>
      <c r="I82" s="1310"/>
      <c r="J82" s="1310"/>
      <c r="K82" s="1310"/>
      <c r="L82" s="1310"/>
      <c r="M82" s="1310"/>
      <c r="N82" s="1310"/>
      <c r="O82" s="1310"/>
      <c r="P82" s="1310"/>
      <c r="Q82" s="1310"/>
      <c r="R82" s="1310"/>
      <c r="S82" s="453"/>
      <c r="T82" s="453"/>
      <c r="U82" s="453"/>
      <c r="V82" s="453"/>
      <c r="W82" s="1334"/>
      <c r="X82" s="1334"/>
      <c r="Y82" s="1334"/>
      <c r="Z82" s="1334"/>
      <c r="AA82" s="1334"/>
      <c r="AB82" s="1334"/>
      <c r="AC82" s="1334"/>
      <c r="AD82" s="1334"/>
      <c r="AE82" s="1334"/>
      <c r="AF82" s="1334"/>
      <c r="AG82" s="1334"/>
      <c r="AH82" s="1334"/>
      <c r="AI82" s="1334"/>
      <c r="AJ82" s="1334"/>
      <c r="AK82" s="1334"/>
      <c r="AL82" s="1334"/>
      <c r="AM82" s="1334"/>
      <c r="AN82" s="1334"/>
      <c r="AO82" s="1334"/>
    </row>
    <row r="83" spans="1:41" s="1284" customFormat="1" ht="13.35" customHeight="1" x14ac:dyDescent="0.25">
      <c r="A83" s="1310"/>
      <c r="B83" s="1310"/>
      <c r="C83" s="1310"/>
      <c r="D83" s="1310"/>
      <c r="E83" s="1310"/>
      <c r="F83" s="1310"/>
      <c r="G83" s="1310"/>
      <c r="H83" s="1310"/>
      <c r="I83" s="1310"/>
      <c r="J83" s="1310"/>
      <c r="K83" s="1310"/>
      <c r="L83" s="1310"/>
      <c r="M83" s="1310"/>
      <c r="N83" s="1310"/>
      <c r="O83" s="1310"/>
      <c r="P83" s="1310"/>
      <c r="Q83" s="1310"/>
      <c r="R83" s="1310"/>
      <c r="S83" s="453"/>
      <c r="T83" s="453"/>
      <c r="U83" s="453"/>
      <c r="V83" s="453"/>
      <c r="W83" s="1334"/>
      <c r="X83" s="1334"/>
      <c r="Y83" s="1334"/>
      <c r="Z83" s="1334"/>
      <c r="AA83" s="1334"/>
      <c r="AB83" s="1334"/>
      <c r="AC83" s="1334"/>
      <c r="AD83" s="1334"/>
      <c r="AE83" s="1334"/>
      <c r="AF83" s="1334"/>
      <c r="AG83" s="1334"/>
      <c r="AH83" s="1334"/>
      <c r="AI83" s="1334"/>
      <c r="AJ83" s="1334"/>
      <c r="AK83" s="1334"/>
      <c r="AL83" s="1334"/>
      <c r="AM83" s="1334"/>
      <c r="AN83" s="1334"/>
      <c r="AO83" s="1334"/>
    </row>
    <row r="84" spans="1:41" s="1284" customFormat="1" ht="13.35" customHeight="1" x14ac:dyDescent="0.25">
      <c r="A84" s="1313"/>
      <c r="B84" s="1313"/>
      <c r="C84" s="1313"/>
      <c r="D84" s="1313"/>
      <c r="E84" s="1313"/>
      <c r="F84" s="1313"/>
      <c r="G84" s="1313"/>
      <c r="H84" s="1313"/>
      <c r="I84" s="1313"/>
      <c r="J84" s="1313"/>
      <c r="K84" s="1313"/>
      <c r="L84" s="1313"/>
      <c r="M84" s="1313"/>
      <c r="N84" s="1313"/>
      <c r="O84" s="1313"/>
      <c r="P84" s="1313"/>
      <c r="Q84" s="1313"/>
      <c r="R84" s="1313"/>
      <c r="S84" s="1313"/>
      <c r="T84" s="1313"/>
      <c r="U84" s="1313"/>
      <c r="V84" s="1313"/>
      <c r="W84" s="1313"/>
      <c r="X84" s="1313"/>
      <c r="Y84" s="1313"/>
      <c r="Z84" s="1313"/>
      <c r="AA84" s="1313"/>
      <c r="AB84" s="1313"/>
      <c r="AC84" s="1313"/>
      <c r="AD84" s="1313"/>
      <c r="AE84" s="1313"/>
      <c r="AF84" s="1313"/>
      <c r="AG84" s="1313"/>
      <c r="AH84" s="1313"/>
      <c r="AI84" s="1313"/>
      <c r="AJ84" s="1313"/>
      <c r="AK84" s="1313"/>
      <c r="AL84" s="1313"/>
      <c r="AM84" s="1313"/>
      <c r="AN84" s="1313"/>
      <c r="AO84" s="1313"/>
    </row>
    <row r="85" spans="1:41" s="1284" customFormat="1" ht="13.35" customHeight="1" x14ac:dyDescent="0.25">
      <c r="A85" s="1313"/>
      <c r="B85" s="1310"/>
      <c r="C85" s="1310"/>
      <c r="D85" s="1310"/>
      <c r="E85" s="1310"/>
      <c r="F85" s="1310"/>
      <c r="G85" s="1310"/>
      <c r="H85" s="1310"/>
      <c r="I85" s="1310"/>
      <c r="J85" s="1310"/>
      <c r="K85" s="1310"/>
      <c r="L85" s="1310"/>
      <c r="M85" s="1310"/>
      <c r="N85" s="1310"/>
      <c r="O85" s="1310"/>
      <c r="P85" s="1310"/>
      <c r="Q85" s="1310"/>
      <c r="R85" s="1310"/>
      <c r="S85" s="1310"/>
      <c r="T85" s="1310"/>
      <c r="U85" s="1310"/>
      <c r="V85" s="1310"/>
      <c r="W85" s="1310"/>
      <c r="X85" s="1310"/>
      <c r="Y85" s="1310"/>
      <c r="Z85" s="1310"/>
      <c r="AA85" s="1310"/>
      <c r="AB85" s="1310"/>
      <c r="AC85" s="1310"/>
      <c r="AD85" s="1310"/>
      <c r="AE85" s="1310"/>
      <c r="AF85" s="1310"/>
      <c r="AG85" s="1310"/>
      <c r="AH85" s="1310"/>
      <c r="AI85" s="1310"/>
      <c r="AJ85" s="1310"/>
      <c r="AK85" s="1310"/>
      <c r="AL85" s="1310"/>
      <c r="AM85" s="1310"/>
      <c r="AN85" s="1310"/>
      <c r="AO85" s="1310"/>
    </row>
    <row r="86" spans="1:41" s="1284" customFormat="1" ht="13.35" customHeight="1" x14ac:dyDescent="0.25">
      <c r="A86" s="1310"/>
      <c r="B86" s="1310"/>
      <c r="C86" s="1310"/>
      <c r="D86" s="1310"/>
      <c r="E86" s="1313"/>
      <c r="F86" s="1310"/>
      <c r="G86" s="1310"/>
      <c r="H86" s="1310"/>
      <c r="I86" s="1310"/>
      <c r="J86" s="1334"/>
      <c r="K86" s="1334"/>
      <c r="L86" s="1334"/>
      <c r="M86" s="1334"/>
      <c r="N86" s="1334"/>
      <c r="O86" s="1334"/>
      <c r="P86" s="1334"/>
      <c r="Q86" s="1334"/>
      <c r="R86" s="1334"/>
      <c r="S86" s="1334"/>
      <c r="T86" s="1334"/>
      <c r="U86" s="1334"/>
      <c r="V86" s="1334"/>
      <c r="W86" s="1334"/>
      <c r="X86" s="1334"/>
      <c r="Y86" s="1334"/>
      <c r="Z86" s="1334"/>
      <c r="AA86" s="1334"/>
      <c r="AB86" s="1334"/>
      <c r="AC86" s="1334"/>
      <c r="AD86" s="1334"/>
      <c r="AE86" s="1334"/>
      <c r="AF86" s="1334"/>
      <c r="AG86" s="1334"/>
      <c r="AH86" s="1334"/>
      <c r="AI86" s="1334"/>
      <c r="AJ86" s="1334"/>
      <c r="AK86" s="1334"/>
      <c r="AL86" s="1334"/>
      <c r="AM86" s="1334"/>
      <c r="AN86" s="1334"/>
      <c r="AO86" s="1316"/>
    </row>
    <row r="87" spans="1:41" s="1284" customFormat="1" ht="13.35" customHeight="1" x14ac:dyDescent="0.25">
      <c r="A87" s="1310"/>
      <c r="B87" s="1310"/>
      <c r="C87" s="1310"/>
      <c r="D87" s="1310"/>
      <c r="E87" s="1310"/>
      <c r="F87" s="1310"/>
      <c r="G87" s="1310"/>
      <c r="H87" s="1310"/>
      <c r="I87" s="1310"/>
      <c r="J87" s="1334"/>
      <c r="K87" s="1334"/>
      <c r="L87" s="1334"/>
      <c r="M87" s="1334"/>
      <c r="N87" s="1334"/>
      <c r="O87" s="1334"/>
      <c r="P87" s="1334"/>
      <c r="Q87" s="1334"/>
      <c r="R87" s="1334"/>
      <c r="S87" s="1334"/>
      <c r="T87" s="1334"/>
      <c r="U87" s="1334"/>
      <c r="V87" s="1334"/>
      <c r="W87" s="1334"/>
      <c r="X87" s="1334"/>
      <c r="Y87" s="1334"/>
      <c r="Z87" s="1334"/>
      <c r="AA87" s="1334"/>
      <c r="AB87" s="1334"/>
      <c r="AC87" s="1334"/>
      <c r="AD87" s="1334"/>
      <c r="AE87" s="1334"/>
      <c r="AF87" s="1334"/>
      <c r="AG87" s="1334"/>
      <c r="AH87" s="1334"/>
      <c r="AI87" s="1334"/>
      <c r="AJ87" s="1334"/>
      <c r="AK87" s="1334"/>
      <c r="AL87" s="1334"/>
      <c r="AM87" s="1334"/>
      <c r="AN87" s="1334"/>
      <c r="AO87" s="1334"/>
    </row>
    <row r="88" spans="1:41" s="1284" customFormat="1" ht="13.35" customHeight="1" x14ac:dyDescent="0.25">
      <c r="A88" s="1310"/>
      <c r="B88" s="1310"/>
      <c r="C88" s="1310"/>
      <c r="D88" s="1310"/>
      <c r="E88" s="1310"/>
      <c r="F88" s="1310"/>
      <c r="G88" s="1310"/>
      <c r="H88" s="1310"/>
      <c r="I88" s="1310"/>
      <c r="J88" s="1310"/>
      <c r="K88" s="1310"/>
      <c r="L88" s="1310"/>
      <c r="M88" s="1310"/>
      <c r="N88" s="1310"/>
      <c r="O88" s="1310"/>
      <c r="P88" s="1310"/>
      <c r="Q88" s="1310"/>
      <c r="R88" s="1310"/>
      <c r="S88" s="1310"/>
      <c r="T88" s="1310"/>
      <c r="U88" s="1310"/>
      <c r="V88" s="1310"/>
      <c r="W88" s="1310"/>
      <c r="X88" s="1310"/>
      <c r="Y88" s="1310"/>
      <c r="Z88" s="1310"/>
      <c r="AA88" s="1310"/>
      <c r="AB88" s="1310"/>
      <c r="AC88" s="1310"/>
      <c r="AD88" s="1310"/>
      <c r="AE88" s="1310"/>
      <c r="AF88" s="1310"/>
      <c r="AG88" s="1310"/>
      <c r="AH88" s="1310"/>
      <c r="AI88" s="1310"/>
      <c r="AJ88" s="1310"/>
      <c r="AK88" s="1310"/>
      <c r="AL88" s="1310"/>
      <c r="AM88" s="1310"/>
      <c r="AN88" s="1310"/>
      <c r="AO88" s="1310"/>
    </row>
    <row r="89" spans="1:41" s="1284" customFormat="1" ht="13.35" customHeight="1" x14ac:dyDescent="0.25">
      <c r="A89" s="1313"/>
      <c r="B89" s="1310"/>
      <c r="C89" s="1310"/>
      <c r="D89" s="1310"/>
      <c r="E89" s="1310"/>
      <c r="F89" s="1310"/>
      <c r="G89" s="1310"/>
      <c r="H89" s="1310"/>
      <c r="I89" s="1310"/>
      <c r="J89" s="1310"/>
      <c r="K89" s="1310"/>
      <c r="L89" s="1310"/>
      <c r="M89" s="1310"/>
      <c r="N89" s="1310"/>
      <c r="O89" s="1310"/>
      <c r="P89" s="1310"/>
      <c r="Q89" s="1310"/>
      <c r="R89" s="1310"/>
      <c r="S89" s="1310"/>
      <c r="T89" s="1310"/>
      <c r="U89" s="1310"/>
      <c r="V89" s="1310"/>
      <c r="W89" s="1310"/>
      <c r="X89" s="1310"/>
      <c r="Y89" s="1310"/>
      <c r="Z89" s="1310"/>
      <c r="AA89" s="1310"/>
      <c r="AB89" s="1310"/>
      <c r="AC89" s="1310"/>
      <c r="AD89" s="1310"/>
      <c r="AE89" s="1310"/>
      <c r="AF89" s="1310"/>
      <c r="AG89" s="1310"/>
      <c r="AH89" s="1310"/>
      <c r="AI89" s="1310"/>
      <c r="AJ89" s="1310"/>
      <c r="AK89" s="1310"/>
      <c r="AL89" s="1310"/>
      <c r="AM89" s="1310"/>
      <c r="AN89" s="1310"/>
      <c r="AO89" s="1310"/>
    </row>
    <row r="90" spans="1:41" s="1284" customFormat="1" ht="13.35" customHeight="1" x14ac:dyDescent="0.25">
      <c r="A90" s="1313"/>
      <c r="B90" s="1310"/>
      <c r="C90" s="1310"/>
      <c r="D90" s="1310"/>
      <c r="E90" s="1313"/>
      <c r="F90" s="1310"/>
      <c r="G90" s="1310"/>
      <c r="H90" s="1310"/>
      <c r="I90" s="1310"/>
      <c r="J90" s="1310"/>
      <c r="K90" s="1310"/>
      <c r="L90" s="1310"/>
      <c r="M90" s="969"/>
      <c r="N90" s="1334"/>
      <c r="O90" s="1334"/>
      <c r="P90" s="1334"/>
      <c r="Q90" s="1334"/>
      <c r="R90" s="1334"/>
      <c r="S90" s="1334"/>
      <c r="T90" s="1334"/>
      <c r="U90" s="1334"/>
      <c r="V90" s="1334"/>
      <c r="W90" s="1334"/>
      <c r="X90" s="1334"/>
      <c r="Y90" s="1334"/>
      <c r="Z90" s="1334"/>
      <c r="AA90" s="1334"/>
      <c r="AB90" s="1334"/>
      <c r="AC90" s="1334"/>
      <c r="AD90" s="1334"/>
      <c r="AE90" s="1334"/>
      <c r="AF90" s="1334"/>
      <c r="AG90" s="1334"/>
      <c r="AH90" s="1334"/>
      <c r="AI90" s="1334"/>
      <c r="AJ90" s="1334"/>
      <c r="AK90" s="1334"/>
      <c r="AL90" s="1334"/>
      <c r="AM90" s="1334"/>
      <c r="AN90" s="1334"/>
      <c r="AO90" s="1316"/>
    </row>
    <row r="91" spans="1:41" s="1284" customFormat="1" ht="13.35" customHeight="1" x14ac:dyDescent="0.25">
      <c r="A91" s="453"/>
      <c r="B91" s="453"/>
      <c r="C91" s="453"/>
      <c r="D91" s="1310"/>
      <c r="E91" s="1313"/>
      <c r="F91" s="1310"/>
      <c r="G91" s="969"/>
      <c r="H91" s="1334"/>
      <c r="I91" s="1334"/>
      <c r="J91" s="1334"/>
      <c r="K91" s="1334"/>
      <c r="L91" s="1334"/>
      <c r="M91" s="1334"/>
      <c r="N91" s="1334"/>
      <c r="O91" s="1334"/>
      <c r="P91" s="1334"/>
      <c r="Q91" s="1334"/>
      <c r="R91" s="1334"/>
      <c r="S91" s="1334"/>
      <c r="T91" s="1334"/>
      <c r="U91" s="1334"/>
      <c r="V91" s="1334"/>
      <c r="W91" s="1334"/>
      <c r="X91" s="1334"/>
      <c r="Y91" s="1334"/>
      <c r="Z91" s="1334"/>
      <c r="AA91" s="1334"/>
      <c r="AB91" s="1334"/>
      <c r="AC91" s="1334"/>
      <c r="AD91" s="1334"/>
      <c r="AE91" s="1334"/>
      <c r="AF91" s="1334"/>
      <c r="AG91" s="1334"/>
      <c r="AH91" s="1334"/>
      <c r="AI91" s="1334"/>
      <c r="AJ91" s="1334"/>
      <c r="AK91" s="1334"/>
      <c r="AL91" s="1334"/>
      <c r="AM91" s="1334"/>
      <c r="AN91" s="1334"/>
      <c r="AO91" s="1334"/>
    </row>
    <row r="92" spans="1:41" s="1284" customFormat="1" ht="13.35" customHeight="1" x14ac:dyDescent="0.25">
      <c r="A92" s="1310"/>
      <c r="B92" s="1310"/>
      <c r="C92" s="1310"/>
      <c r="D92" s="1310"/>
      <c r="E92" s="1310"/>
      <c r="F92" s="1310"/>
      <c r="G92" s="969"/>
      <c r="H92" s="1334"/>
      <c r="I92" s="1334"/>
      <c r="J92" s="1334"/>
      <c r="K92" s="1334"/>
      <c r="L92" s="1334"/>
      <c r="M92" s="1334"/>
      <c r="N92" s="1334"/>
      <c r="O92" s="1334"/>
      <c r="P92" s="1334"/>
      <c r="Q92" s="1334"/>
      <c r="R92" s="1334"/>
      <c r="S92" s="1334"/>
      <c r="T92" s="1334"/>
      <c r="U92" s="1334"/>
      <c r="V92" s="1334"/>
      <c r="W92" s="1334"/>
      <c r="X92" s="1334"/>
      <c r="Y92" s="1334"/>
      <c r="Z92" s="1334"/>
      <c r="AA92" s="1334"/>
      <c r="AB92" s="1334"/>
      <c r="AC92" s="1334"/>
      <c r="AD92" s="1334"/>
      <c r="AE92" s="1334"/>
      <c r="AF92" s="1334"/>
      <c r="AG92" s="1334"/>
      <c r="AH92" s="1334"/>
      <c r="AI92" s="1334"/>
      <c r="AJ92" s="1334"/>
      <c r="AK92" s="1334"/>
      <c r="AL92" s="1334"/>
      <c r="AM92" s="1334"/>
      <c r="AN92" s="1334"/>
      <c r="AO92" s="1334"/>
    </row>
    <row r="93" spans="1:41" s="1284" customFormat="1" ht="13.35" customHeight="1" x14ac:dyDescent="0.25">
      <c r="A93" s="1310"/>
      <c r="B93" s="1310"/>
      <c r="C93" s="1310"/>
      <c r="D93" s="1310"/>
      <c r="E93" s="1310"/>
      <c r="F93" s="1310"/>
      <c r="G93" s="1310"/>
      <c r="H93" s="1310"/>
      <c r="I93" s="1310"/>
      <c r="J93" s="1310"/>
      <c r="K93" s="1310"/>
      <c r="L93" s="1310"/>
      <c r="M93" s="1310"/>
      <c r="N93" s="1310"/>
      <c r="O93" s="1310"/>
      <c r="P93" s="1310"/>
      <c r="Q93" s="1310"/>
      <c r="R93" s="1310"/>
      <c r="S93" s="1310"/>
      <c r="T93" s="1310"/>
      <c r="U93" s="1310"/>
      <c r="V93" s="1310"/>
      <c r="W93" s="1310"/>
      <c r="X93" s="1310"/>
      <c r="Y93" s="1310"/>
      <c r="Z93" s="1310"/>
      <c r="AA93" s="1310"/>
      <c r="AB93" s="1310"/>
      <c r="AC93" s="1310"/>
      <c r="AD93" s="1310"/>
      <c r="AE93" s="1310"/>
      <c r="AF93" s="1310"/>
      <c r="AG93" s="1310"/>
      <c r="AH93" s="1310"/>
      <c r="AI93" s="1310"/>
      <c r="AJ93" s="1310"/>
      <c r="AK93" s="1310"/>
      <c r="AL93" s="1310"/>
      <c r="AM93" s="1310"/>
      <c r="AN93" s="1310"/>
      <c r="AO93" s="1310"/>
    </row>
    <row r="94" spans="1:41" s="1284" customFormat="1" ht="13.2" customHeight="1" x14ac:dyDescent="0.25">
      <c r="A94" s="1313"/>
      <c r="B94" s="1310"/>
      <c r="C94" s="1310"/>
      <c r="D94" s="1310"/>
      <c r="E94" s="1310"/>
      <c r="F94" s="1310"/>
      <c r="G94" s="1310"/>
      <c r="H94" s="1310"/>
      <c r="I94" s="1310"/>
      <c r="J94" s="1310"/>
      <c r="K94" s="1310"/>
      <c r="L94" s="1310"/>
      <c r="M94" s="1310"/>
      <c r="N94" s="1310"/>
      <c r="O94" s="1310"/>
      <c r="P94" s="1310"/>
      <c r="Q94" s="1310"/>
      <c r="R94" s="1310"/>
      <c r="S94" s="1310"/>
      <c r="T94" s="1310"/>
      <c r="U94" s="1310"/>
      <c r="V94" s="1310"/>
      <c r="W94" s="1310"/>
      <c r="X94" s="1310"/>
      <c r="Y94" s="1310"/>
      <c r="Z94" s="1310"/>
      <c r="AA94" s="1310"/>
      <c r="AB94" s="1310"/>
      <c r="AC94" s="1310"/>
      <c r="AD94" s="1310"/>
      <c r="AE94" s="1310"/>
      <c r="AF94" s="1310"/>
      <c r="AG94" s="1310"/>
      <c r="AH94" s="1310"/>
      <c r="AI94" s="1310"/>
      <c r="AJ94" s="1310"/>
      <c r="AK94" s="1310"/>
      <c r="AL94" s="1310"/>
      <c r="AM94" s="1310"/>
      <c r="AN94" s="1310"/>
      <c r="AO94" s="1310"/>
    </row>
    <row r="95" spans="1:41" s="1284" customFormat="1" ht="13.2" customHeight="1" x14ac:dyDescent="0.25">
      <c r="A95" s="1317"/>
      <c r="B95" s="1310"/>
      <c r="C95" s="1310"/>
      <c r="D95" s="1310"/>
      <c r="E95" s="1310"/>
      <c r="F95" s="1310"/>
      <c r="G95" s="1310"/>
      <c r="H95" s="1310"/>
      <c r="I95" s="1310"/>
      <c r="J95" s="1310"/>
      <c r="K95" s="1310"/>
      <c r="L95" s="1310"/>
      <c r="M95" s="1310"/>
      <c r="N95" s="1310"/>
      <c r="O95" s="1310"/>
      <c r="P95" s="1310"/>
      <c r="Q95" s="1310"/>
      <c r="R95" s="1310"/>
      <c r="S95" s="1310"/>
      <c r="T95" s="1310"/>
      <c r="U95" s="1310"/>
      <c r="V95" s="1310"/>
      <c r="W95" s="1310"/>
      <c r="X95" s="1310"/>
      <c r="Y95" s="1310"/>
      <c r="Z95" s="1310"/>
      <c r="AA95" s="1310"/>
      <c r="AB95" s="1310"/>
      <c r="AC95" s="1310"/>
      <c r="AD95" s="1310"/>
      <c r="AE95" s="1310"/>
      <c r="AF95" s="1310"/>
      <c r="AG95" s="1310"/>
      <c r="AH95" s="1310"/>
      <c r="AI95" s="1310"/>
      <c r="AJ95" s="1310"/>
      <c r="AK95" s="1310"/>
      <c r="AL95" s="1310"/>
      <c r="AM95" s="1310"/>
      <c r="AN95" s="1310"/>
      <c r="AO95" s="1310"/>
    </row>
    <row r="96" spans="1:41" s="1284" customFormat="1" ht="13.2" customHeight="1" x14ac:dyDescent="0.25">
      <c r="A96" s="1317"/>
      <c r="B96" s="1310"/>
      <c r="C96" s="1310"/>
      <c r="D96" s="1310"/>
      <c r="E96" s="1310"/>
      <c r="F96" s="1310"/>
      <c r="G96" s="1310"/>
      <c r="H96" s="1310"/>
      <c r="I96" s="1310"/>
      <c r="J96" s="1310"/>
      <c r="K96" s="1310"/>
      <c r="L96" s="1310"/>
      <c r="M96" s="1310"/>
      <c r="N96" s="1310"/>
      <c r="O96" s="1310"/>
      <c r="P96" s="1310"/>
      <c r="Q96" s="1310"/>
      <c r="R96" s="1310"/>
      <c r="S96" s="1310"/>
      <c r="T96" s="1310"/>
      <c r="U96" s="1310"/>
      <c r="V96" s="1310"/>
      <c r="W96" s="1310"/>
      <c r="X96" s="1310"/>
      <c r="Y96" s="1310"/>
      <c r="Z96" s="453"/>
      <c r="AA96" s="1344"/>
      <c r="AB96" s="1344"/>
      <c r="AC96" s="1344"/>
      <c r="AD96" s="1344"/>
      <c r="AE96" s="1344"/>
      <c r="AF96" s="1344"/>
      <c r="AG96" s="1344"/>
      <c r="AH96" s="1344"/>
      <c r="AI96" s="1344"/>
      <c r="AJ96" s="1344"/>
      <c r="AK96" s="1344"/>
      <c r="AL96" s="1344"/>
      <c r="AM96" s="1344"/>
      <c r="AN96" s="1344"/>
      <c r="AO96" s="1344"/>
    </row>
    <row r="97" spans="1:43" s="1284" customFormat="1" ht="13.2" customHeight="1" x14ac:dyDescent="0.25">
      <c r="A97" s="1310"/>
      <c r="B97" s="1310"/>
      <c r="C97" s="1310"/>
      <c r="D97" s="1310"/>
      <c r="E97" s="1310"/>
      <c r="F97" s="1310"/>
      <c r="G97" s="1310"/>
      <c r="H97" s="1310"/>
      <c r="I97" s="1310"/>
      <c r="J97" s="1310"/>
      <c r="K97" s="1310"/>
      <c r="L97" s="1310"/>
      <c r="M97" s="1310"/>
      <c r="N97" s="1310"/>
      <c r="O97" s="1310"/>
      <c r="P97" s="1310"/>
      <c r="Q97" s="1310"/>
      <c r="R97" s="1310"/>
      <c r="S97" s="1310"/>
      <c r="T97" s="1310"/>
      <c r="U97" s="1310"/>
      <c r="V97" s="1310"/>
      <c r="W97" s="1310"/>
      <c r="X97" s="1310"/>
      <c r="Y97" s="1310"/>
      <c r="Z97" s="1310"/>
      <c r="AA97" s="1310"/>
      <c r="AB97" s="1310"/>
      <c r="AC97" s="1310"/>
      <c r="AD97" s="1310"/>
      <c r="AE97" s="1310"/>
      <c r="AF97" s="1310"/>
      <c r="AG97" s="1310"/>
      <c r="AH97" s="1310"/>
      <c r="AI97" s="1310"/>
      <c r="AJ97" s="1310"/>
      <c r="AK97" s="1310"/>
      <c r="AL97" s="1310"/>
      <c r="AM97" s="1310"/>
      <c r="AN97" s="1310"/>
      <c r="AO97" s="1310"/>
    </row>
    <row r="98" spans="1:43" s="1284" customFormat="1" ht="13.2" customHeight="1" x14ac:dyDescent="0.25">
      <c r="A98" s="1313"/>
      <c r="B98" s="1310"/>
      <c r="C98" s="1310"/>
      <c r="D98" s="1310"/>
      <c r="E98" s="1310"/>
      <c r="F98" s="1310"/>
      <c r="G98" s="1310"/>
      <c r="H98" s="1310"/>
      <c r="I98" s="1310"/>
      <c r="J98" s="1310"/>
      <c r="K98" s="1310"/>
      <c r="L98" s="1310"/>
      <c r="M98" s="1310"/>
      <c r="N98" s="1310"/>
      <c r="O98" s="1310"/>
      <c r="P98" s="1310"/>
      <c r="Q98" s="1310"/>
      <c r="R98" s="1310"/>
      <c r="S98" s="1310"/>
      <c r="T98" s="1310"/>
      <c r="U98" s="1310"/>
      <c r="V98" s="1310"/>
      <c r="W98" s="1310"/>
      <c r="X98" s="1310"/>
      <c r="Y98" s="1310"/>
      <c r="Z98" s="1310"/>
      <c r="AA98" s="1310"/>
      <c r="AB98" s="1310"/>
      <c r="AC98" s="1310"/>
      <c r="AD98" s="1310"/>
      <c r="AE98" s="1310"/>
      <c r="AF98" s="1310"/>
      <c r="AG98" s="1310"/>
      <c r="AH98" s="1310"/>
      <c r="AI98" s="1310"/>
      <c r="AJ98" s="1310"/>
      <c r="AK98" s="1310"/>
      <c r="AL98" s="1310"/>
      <c r="AM98" s="1310"/>
      <c r="AN98" s="1310"/>
      <c r="AO98" s="1310"/>
    </row>
    <row r="99" spans="1:43" s="1284" customFormat="1" ht="13.2" customHeight="1" x14ac:dyDescent="0.25">
      <c r="A99" s="1334"/>
      <c r="B99" s="1334"/>
      <c r="C99" s="1334"/>
      <c r="D99" s="1334"/>
      <c r="E99" s="1334"/>
      <c r="F99" s="1334"/>
      <c r="G99" s="1334"/>
      <c r="H99" s="1334"/>
      <c r="I99" s="1334"/>
      <c r="J99" s="1334"/>
      <c r="K99" s="1334"/>
      <c r="L99" s="1334"/>
      <c r="M99" s="1334"/>
      <c r="N99" s="1334"/>
      <c r="O99" s="1334"/>
      <c r="P99" s="1334"/>
      <c r="Q99" s="1334"/>
      <c r="R99" s="1334"/>
      <c r="S99" s="1334"/>
      <c r="T99" s="1334"/>
      <c r="U99" s="1334"/>
      <c r="V99" s="1334"/>
      <c r="W99" s="1334"/>
      <c r="X99" s="1334"/>
      <c r="Y99" s="1334"/>
      <c r="Z99" s="1334"/>
      <c r="AA99" s="1334"/>
      <c r="AB99" s="1334"/>
      <c r="AC99" s="1334"/>
      <c r="AD99" s="1334"/>
      <c r="AE99" s="1334"/>
      <c r="AF99" s="1334"/>
      <c r="AG99" s="1334"/>
      <c r="AH99" s="1334"/>
      <c r="AI99" s="1334"/>
      <c r="AJ99" s="1334"/>
      <c r="AK99" s="1334"/>
      <c r="AL99" s="1334"/>
      <c r="AM99" s="1334"/>
      <c r="AN99" s="1334"/>
      <c r="AO99" s="1334"/>
    </row>
    <row r="100" spans="1:43" s="1284" customFormat="1" ht="13.2" customHeight="1" x14ac:dyDescent="0.25">
      <c r="A100" s="1334"/>
      <c r="B100" s="1334"/>
      <c r="C100" s="1334"/>
      <c r="D100" s="1334"/>
      <c r="E100" s="1334"/>
      <c r="F100" s="1334"/>
      <c r="G100" s="1334"/>
      <c r="H100" s="1334"/>
      <c r="I100" s="1334"/>
      <c r="J100" s="1334"/>
      <c r="K100" s="1334"/>
      <c r="L100" s="1334"/>
      <c r="M100" s="1334"/>
      <c r="N100" s="1334"/>
      <c r="O100" s="1334"/>
      <c r="P100" s="1334"/>
      <c r="Q100" s="1334"/>
      <c r="R100" s="1334"/>
      <c r="S100" s="1334"/>
      <c r="T100" s="1334"/>
      <c r="U100" s="1334"/>
      <c r="V100" s="1334"/>
      <c r="W100" s="1334"/>
      <c r="X100" s="1334"/>
      <c r="Y100" s="1334"/>
      <c r="Z100" s="1334"/>
      <c r="AA100" s="1334"/>
      <c r="AB100" s="1334"/>
      <c r="AC100" s="1334"/>
      <c r="AD100" s="1334"/>
      <c r="AE100" s="1334"/>
      <c r="AF100" s="1334"/>
      <c r="AG100" s="1334"/>
      <c r="AH100" s="1334"/>
      <c r="AI100" s="1334"/>
      <c r="AJ100" s="1334"/>
      <c r="AK100" s="1334"/>
      <c r="AL100" s="1334"/>
      <c r="AM100" s="1334"/>
      <c r="AN100" s="1334"/>
      <c r="AO100" s="1334"/>
    </row>
    <row r="101" spans="1:43" s="1284" customFormat="1" ht="13.2" customHeight="1" x14ac:dyDescent="0.25">
      <c r="A101" s="1334"/>
      <c r="B101" s="1334"/>
      <c r="C101" s="1334"/>
      <c r="D101" s="1334"/>
      <c r="E101" s="1334"/>
      <c r="F101" s="1334"/>
      <c r="G101" s="1334"/>
      <c r="H101" s="1334"/>
      <c r="I101" s="1334"/>
      <c r="J101" s="1334"/>
      <c r="K101" s="1334"/>
      <c r="L101" s="1334"/>
      <c r="M101" s="1334"/>
      <c r="N101" s="1334"/>
      <c r="O101" s="1334"/>
      <c r="P101" s="1334"/>
      <c r="Q101" s="1334"/>
      <c r="R101" s="1334"/>
      <c r="S101" s="1334"/>
      <c r="T101" s="1334"/>
      <c r="U101" s="1334"/>
      <c r="V101" s="1334"/>
      <c r="W101" s="1334"/>
      <c r="X101" s="1334"/>
      <c r="Y101" s="1334"/>
      <c r="Z101" s="1334"/>
      <c r="AA101" s="1334"/>
      <c r="AB101" s="1334"/>
      <c r="AC101" s="1334"/>
      <c r="AD101" s="1334"/>
      <c r="AE101" s="1334"/>
      <c r="AF101" s="1334"/>
      <c r="AG101" s="1334"/>
      <c r="AH101" s="1334"/>
      <c r="AI101" s="1334"/>
      <c r="AJ101" s="1334"/>
      <c r="AK101" s="1334"/>
      <c r="AL101" s="1334"/>
      <c r="AM101" s="1334"/>
      <c r="AN101" s="1334"/>
      <c r="AO101" s="1334"/>
    </row>
    <row r="102" spans="1:43" s="1284" customFormat="1" ht="13.2" customHeight="1" x14ac:dyDescent="0.25">
      <c r="A102" s="1334"/>
      <c r="B102" s="1334"/>
      <c r="C102" s="1334"/>
      <c r="D102" s="1334"/>
      <c r="E102" s="1334"/>
      <c r="F102" s="1334"/>
      <c r="G102" s="1334"/>
      <c r="H102" s="1334"/>
      <c r="I102" s="1334"/>
      <c r="J102" s="1334"/>
      <c r="K102" s="1334"/>
      <c r="L102" s="1334"/>
      <c r="M102" s="1334"/>
      <c r="N102" s="1334"/>
      <c r="O102" s="1334"/>
      <c r="P102" s="1334"/>
      <c r="Q102" s="1334"/>
      <c r="R102" s="1334"/>
      <c r="S102" s="1334"/>
      <c r="T102" s="1334"/>
      <c r="U102" s="1334"/>
      <c r="V102" s="1334"/>
      <c r="W102" s="1334"/>
      <c r="X102" s="1334"/>
      <c r="Y102" s="1334"/>
      <c r="Z102" s="1334"/>
      <c r="AA102" s="1334"/>
      <c r="AB102" s="1334"/>
      <c r="AC102" s="1334"/>
      <c r="AD102" s="1334"/>
      <c r="AE102" s="1334"/>
      <c r="AF102" s="1334"/>
      <c r="AG102" s="1334"/>
      <c r="AH102" s="1334"/>
      <c r="AI102" s="1334"/>
      <c r="AJ102" s="1334"/>
      <c r="AK102" s="1334"/>
      <c r="AL102" s="1334"/>
      <c r="AM102" s="1334"/>
      <c r="AN102" s="1334"/>
      <c r="AO102" s="1334"/>
    </row>
    <row r="103" spans="1:43" s="1284" customFormat="1" ht="13.2" customHeight="1" x14ac:dyDescent="0.25">
      <c r="A103" s="1334"/>
      <c r="B103" s="1334"/>
      <c r="C103" s="1334"/>
      <c r="D103" s="1334"/>
      <c r="E103" s="1334"/>
      <c r="F103" s="1334"/>
      <c r="G103" s="1334"/>
      <c r="H103" s="1334"/>
      <c r="I103" s="1334"/>
      <c r="J103" s="1334"/>
      <c r="K103" s="1334"/>
      <c r="L103" s="1334"/>
      <c r="M103" s="1334"/>
      <c r="N103" s="1334"/>
      <c r="O103" s="1334"/>
      <c r="P103" s="1334"/>
      <c r="Q103" s="1334"/>
      <c r="R103" s="1334"/>
      <c r="S103" s="1334"/>
      <c r="T103" s="1334"/>
      <c r="U103" s="1334"/>
      <c r="V103" s="1334"/>
      <c r="W103" s="1334"/>
      <c r="X103" s="1334"/>
      <c r="Y103" s="1334"/>
      <c r="Z103" s="1334"/>
      <c r="AA103" s="1334"/>
      <c r="AB103" s="1334"/>
      <c r="AC103" s="1334"/>
      <c r="AD103" s="1334"/>
      <c r="AE103" s="1334"/>
      <c r="AF103" s="1334"/>
      <c r="AG103" s="1334"/>
      <c r="AH103" s="1334"/>
      <c r="AI103" s="1334"/>
      <c r="AJ103" s="1334"/>
      <c r="AK103" s="1334"/>
      <c r="AL103" s="1334"/>
      <c r="AM103" s="1334"/>
      <c r="AN103" s="1334"/>
      <c r="AO103" s="1334"/>
    </row>
    <row r="104" spans="1:43" s="1284" customFormat="1" ht="13.2" customHeight="1" x14ac:dyDescent="0.25">
      <c r="A104" s="1334"/>
      <c r="B104" s="1334"/>
      <c r="C104" s="1334"/>
      <c r="D104" s="1334"/>
      <c r="E104" s="1334"/>
      <c r="F104" s="1334"/>
      <c r="G104" s="1334"/>
      <c r="H104" s="1334"/>
      <c r="I104" s="1334"/>
      <c r="J104" s="1334"/>
      <c r="K104" s="1334"/>
      <c r="L104" s="1334"/>
      <c r="M104" s="1334"/>
      <c r="N104" s="1334"/>
      <c r="O104" s="1334"/>
      <c r="P104" s="1334"/>
      <c r="Q104" s="1334"/>
      <c r="R104" s="1334"/>
      <c r="S104" s="1334"/>
      <c r="T104" s="1334"/>
      <c r="U104" s="1334"/>
      <c r="V104" s="1334"/>
      <c r="W104" s="1334"/>
      <c r="X104" s="1334"/>
      <c r="Y104" s="1334"/>
      <c r="Z104" s="1334"/>
      <c r="AA104" s="1334"/>
      <c r="AB104" s="1334"/>
      <c r="AC104" s="1334"/>
      <c r="AD104" s="1334"/>
      <c r="AE104" s="1334"/>
      <c r="AF104" s="1334"/>
      <c r="AG104" s="1334"/>
      <c r="AH104" s="1334"/>
      <c r="AI104" s="1334"/>
      <c r="AJ104" s="1334"/>
      <c r="AK104" s="1334"/>
      <c r="AL104" s="1334"/>
      <c r="AM104" s="1334"/>
      <c r="AN104" s="1334"/>
      <c r="AO104" s="1334"/>
    </row>
    <row r="105" spans="1:43" s="1284" customFormat="1" ht="13.2" customHeight="1" x14ac:dyDescent="0.25">
      <c r="A105" s="1334"/>
      <c r="B105" s="1334"/>
      <c r="C105" s="1334"/>
      <c r="D105" s="1334"/>
      <c r="E105" s="1334"/>
      <c r="F105" s="1334"/>
      <c r="G105" s="1334"/>
      <c r="H105" s="1334"/>
      <c r="I105" s="1334"/>
      <c r="J105" s="1334"/>
      <c r="K105" s="1334"/>
      <c r="L105" s="1334"/>
      <c r="M105" s="1334"/>
      <c r="N105" s="1334"/>
      <c r="O105" s="1334"/>
      <c r="P105" s="1334"/>
      <c r="Q105" s="1334"/>
      <c r="R105" s="1334"/>
      <c r="S105" s="1334"/>
      <c r="T105" s="1334"/>
      <c r="U105" s="1334"/>
      <c r="V105" s="1334"/>
      <c r="W105" s="1334"/>
      <c r="X105" s="1334"/>
      <c r="Y105" s="1334"/>
      <c r="Z105" s="1334"/>
      <c r="AA105" s="1334"/>
      <c r="AB105" s="1334"/>
      <c r="AC105" s="1334"/>
      <c r="AD105" s="1334"/>
      <c r="AE105" s="1334"/>
      <c r="AF105" s="1334"/>
      <c r="AG105" s="1334"/>
      <c r="AH105" s="1334"/>
      <c r="AI105" s="1334"/>
      <c r="AJ105" s="1334"/>
      <c r="AK105" s="1334"/>
      <c r="AL105" s="1334"/>
      <c r="AM105" s="1334"/>
      <c r="AN105" s="1334"/>
      <c r="AO105" s="1334"/>
    </row>
    <row r="106" spans="1:43" s="1284" customFormat="1" ht="13.2" customHeight="1" x14ac:dyDescent="0.25">
      <c r="A106" s="1313"/>
      <c r="B106" s="1310"/>
      <c r="C106" s="1310"/>
      <c r="D106" s="1310"/>
      <c r="E106" s="1310"/>
      <c r="F106" s="1310"/>
      <c r="G106" s="1310"/>
      <c r="H106" s="1310"/>
      <c r="I106" s="1310"/>
      <c r="J106" s="1310"/>
      <c r="K106" s="1310"/>
      <c r="L106" s="1310"/>
      <c r="M106" s="1310"/>
      <c r="N106" s="1310"/>
      <c r="O106" s="1310"/>
      <c r="P106" s="1310"/>
      <c r="Q106" s="1310"/>
      <c r="R106" s="1310"/>
      <c r="S106" s="1310"/>
      <c r="T106" s="1310"/>
      <c r="U106" s="1310"/>
      <c r="V106" s="1310"/>
      <c r="W106" s="1310"/>
      <c r="X106" s="1310"/>
      <c r="Y106" s="1310"/>
      <c r="Z106" s="1310"/>
      <c r="AA106" s="1310"/>
      <c r="AB106" s="1310"/>
      <c r="AC106" s="1310"/>
      <c r="AD106" s="1310"/>
      <c r="AE106" s="1310"/>
      <c r="AF106" s="1310"/>
      <c r="AG106" s="1310"/>
      <c r="AH106" s="1310"/>
      <c r="AI106" s="1310"/>
      <c r="AJ106" s="1310"/>
      <c r="AK106" s="1310"/>
      <c r="AL106" s="1310"/>
      <c r="AM106" s="1310"/>
      <c r="AN106" s="1310"/>
      <c r="AO106" s="1310"/>
    </row>
    <row r="107" spans="1:43" s="1284" customFormat="1" ht="13.2" customHeight="1" x14ac:dyDescent="0.25">
      <c r="A107" s="1310"/>
      <c r="B107" s="1310"/>
      <c r="C107" s="1310"/>
      <c r="D107" s="1310"/>
      <c r="E107" s="1310"/>
      <c r="F107" s="1310"/>
      <c r="G107" s="1310"/>
      <c r="H107" s="1310"/>
      <c r="I107" s="1310"/>
      <c r="J107" s="1310"/>
      <c r="K107" s="1310"/>
      <c r="L107" s="1310"/>
      <c r="M107" s="1310"/>
      <c r="N107" s="1310"/>
      <c r="O107" s="1310"/>
      <c r="P107" s="1310"/>
      <c r="Q107" s="1310"/>
      <c r="R107" s="1310"/>
      <c r="S107" s="1310"/>
      <c r="T107" s="1310"/>
      <c r="U107" s="1310"/>
      <c r="V107" s="1310"/>
      <c r="W107" s="1310"/>
      <c r="X107" s="1310"/>
      <c r="Y107" s="1310"/>
      <c r="Z107" s="1310"/>
      <c r="AA107" s="1310"/>
      <c r="AB107" s="1310"/>
      <c r="AC107" s="1310"/>
      <c r="AD107" s="1310"/>
      <c r="AE107" s="1310"/>
      <c r="AF107" s="1310"/>
      <c r="AG107" s="1310"/>
      <c r="AH107" s="1310"/>
      <c r="AI107" s="1310"/>
      <c r="AJ107" s="1310"/>
      <c r="AK107" s="1310"/>
      <c r="AL107" s="1310"/>
      <c r="AM107" s="1310"/>
      <c r="AN107" s="1310"/>
      <c r="AO107" s="1310"/>
    </row>
    <row r="108" spans="1:43" s="1284" customFormat="1" ht="13.2" customHeight="1" x14ac:dyDescent="0.25">
      <c r="A108" s="1315"/>
      <c r="B108" s="1313"/>
      <c r="C108" s="1313"/>
      <c r="D108" s="1313"/>
      <c r="E108" s="1313"/>
      <c r="F108" s="1313"/>
      <c r="G108" s="1313"/>
      <c r="H108" s="1313"/>
      <c r="I108" s="1313"/>
      <c r="J108" s="1313"/>
      <c r="K108" s="1313"/>
      <c r="L108" s="1313"/>
      <c r="M108" s="1313"/>
      <c r="N108" s="1313"/>
      <c r="O108" s="1313"/>
      <c r="P108" s="1313"/>
      <c r="Q108" s="1313"/>
      <c r="R108" s="1313"/>
      <c r="S108" s="1313"/>
      <c r="T108" s="1313"/>
      <c r="U108" s="1313"/>
      <c r="V108" s="1313"/>
      <c r="W108" s="1313"/>
      <c r="X108" s="1313"/>
      <c r="Y108" s="1313"/>
      <c r="Z108" s="1313"/>
      <c r="AA108" s="1313"/>
      <c r="AB108" s="1313"/>
      <c r="AC108" s="1313"/>
      <c r="AD108" s="1313"/>
      <c r="AE108" s="1313"/>
      <c r="AF108" s="1313"/>
      <c r="AG108" s="1313"/>
      <c r="AH108" s="1313"/>
      <c r="AI108" s="1313"/>
      <c r="AJ108" s="1313"/>
      <c r="AK108" s="1313"/>
      <c r="AL108" s="1313"/>
      <c r="AM108" s="1313"/>
      <c r="AN108" s="1313"/>
      <c r="AO108" s="1313"/>
      <c r="AP108" s="1286"/>
      <c r="AQ108" s="1286"/>
    </row>
    <row r="109" spans="1:43" s="1284" customFormat="1" ht="13.2" customHeight="1" x14ac:dyDescent="0.25">
      <c r="A109" s="1345"/>
      <c r="B109" s="1345"/>
      <c r="C109" s="1345"/>
      <c r="D109" s="1345"/>
      <c r="E109" s="1345"/>
      <c r="F109" s="1345"/>
      <c r="G109" s="1345"/>
      <c r="H109" s="1345"/>
      <c r="I109" s="1345"/>
      <c r="J109" s="1345"/>
      <c r="K109" s="1345"/>
      <c r="L109" s="1345"/>
      <c r="M109" s="897"/>
      <c r="N109" s="897"/>
      <c r="O109" s="897"/>
      <c r="P109" s="453"/>
      <c r="Q109" s="1313"/>
      <c r="R109" s="1313"/>
      <c r="S109" s="1313"/>
      <c r="T109" s="1313"/>
      <c r="U109" s="1313"/>
      <c r="V109" s="1313"/>
      <c r="W109" s="1313"/>
      <c r="X109" s="1313"/>
      <c r="Y109" s="1313"/>
      <c r="Z109" s="1313"/>
      <c r="AA109" s="1313"/>
      <c r="AB109" s="1313"/>
      <c r="AC109" s="1313"/>
      <c r="AD109" s="1313"/>
      <c r="AE109" s="1313"/>
      <c r="AF109" s="1313"/>
      <c r="AG109" s="1313"/>
      <c r="AH109" s="1313"/>
      <c r="AI109" s="1313"/>
      <c r="AJ109" s="1313"/>
      <c r="AK109" s="1313"/>
      <c r="AL109" s="1313"/>
      <c r="AM109" s="1313"/>
      <c r="AN109" s="1313"/>
      <c r="AO109" s="1318"/>
      <c r="AP109" s="1286"/>
      <c r="AQ109" s="1286"/>
    </row>
    <row r="110" spans="1:43" s="1284" customFormat="1" ht="13.2" customHeight="1" x14ac:dyDescent="0.25">
      <c r="A110" s="1313"/>
      <c r="B110" s="1313"/>
      <c r="C110" s="1313"/>
      <c r="D110" s="1313"/>
      <c r="E110" s="1313"/>
      <c r="F110" s="1313"/>
      <c r="G110" s="1313"/>
      <c r="H110" s="1313"/>
      <c r="I110" s="1313"/>
      <c r="J110" s="1313"/>
      <c r="K110" s="1313"/>
      <c r="L110" s="1313"/>
      <c r="M110" s="1313"/>
      <c r="N110" s="1313"/>
      <c r="O110" s="1313"/>
      <c r="P110" s="1313"/>
      <c r="Q110" s="1313"/>
      <c r="R110" s="1313"/>
      <c r="S110" s="1313"/>
      <c r="T110" s="1313"/>
      <c r="U110" s="1313"/>
      <c r="V110" s="1313"/>
      <c r="W110" s="1313"/>
      <c r="X110" s="1313"/>
      <c r="Y110" s="1313"/>
      <c r="Z110" s="1313"/>
      <c r="AA110" s="1313"/>
      <c r="AB110" s="1313"/>
      <c r="AC110" s="1313"/>
      <c r="AD110" s="1313"/>
      <c r="AE110" s="1313"/>
      <c r="AF110" s="1313"/>
      <c r="AG110" s="1313"/>
      <c r="AH110" s="1313"/>
      <c r="AI110" s="1313"/>
      <c r="AJ110" s="1313"/>
      <c r="AK110" s="1313"/>
      <c r="AL110" s="1313"/>
      <c r="AM110" s="1313"/>
      <c r="AN110" s="1313"/>
      <c r="AO110" s="1313"/>
      <c r="AP110" s="1286"/>
      <c r="AQ110" s="1286"/>
    </row>
    <row r="111" spans="1:43" s="1284" customFormat="1" ht="13.2" customHeight="1" x14ac:dyDescent="0.25">
      <c r="A111" s="1313"/>
      <c r="B111" s="1310"/>
      <c r="C111" s="1310"/>
      <c r="D111" s="1310"/>
      <c r="E111" s="1310"/>
      <c r="F111" s="1310"/>
      <c r="G111" s="1310"/>
      <c r="H111" s="1310"/>
      <c r="I111" s="1310"/>
      <c r="J111" s="1310"/>
      <c r="K111" s="1310"/>
      <c r="L111" s="1310"/>
      <c r="M111" s="1310"/>
      <c r="N111" s="1310"/>
      <c r="O111" s="1310"/>
      <c r="P111" s="1310"/>
      <c r="Q111" s="1310"/>
      <c r="R111" s="1310"/>
      <c r="S111" s="1310"/>
      <c r="T111" s="1310"/>
      <c r="U111" s="1310"/>
      <c r="V111" s="1310"/>
      <c r="W111" s="1310"/>
      <c r="X111" s="1310"/>
      <c r="Y111" s="1310"/>
      <c r="Z111" s="1310"/>
      <c r="AA111" s="1310"/>
      <c r="AB111" s="1310"/>
      <c r="AC111" s="1310"/>
      <c r="AD111" s="1310"/>
      <c r="AE111" s="1310"/>
      <c r="AF111" s="1310"/>
      <c r="AG111" s="1310"/>
      <c r="AH111" s="1310"/>
      <c r="AI111" s="1310"/>
      <c r="AJ111" s="1310"/>
      <c r="AK111" s="1310"/>
      <c r="AL111" s="1310"/>
      <c r="AM111" s="1310"/>
      <c r="AN111" s="1310"/>
      <c r="AO111" s="1310"/>
    </row>
    <row r="112" spans="1:43" s="1284" customFormat="1" ht="13.2" customHeight="1" x14ac:dyDescent="0.25">
      <c r="A112" s="1346"/>
      <c r="B112" s="1346"/>
      <c r="C112" s="1346"/>
      <c r="D112" s="1346"/>
      <c r="E112" s="1346"/>
      <c r="F112" s="1346"/>
      <c r="G112" s="1346"/>
      <c r="H112" s="1346"/>
      <c r="I112" s="1346"/>
      <c r="J112" s="1346"/>
      <c r="K112" s="1346"/>
      <c r="L112" s="1346"/>
      <c r="M112" s="1346"/>
      <c r="N112" s="1346"/>
      <c r="O112" s="1346"/>
      <c r="P112" s="1346"/>
      <c r="Q112" s="1346"/>
      <c r="R112" s="1346"/>
      <c r="S112" s="1346"/>
      <c r="T112" s="1346"/>
      <c r="U112" s="1346"/>
      <c r="V112" s="1346"/>
      <c r="W112" s="1346"/>
      <c r="X112" s="1346"/>
      <c r="Y112" s="1346"/>
      <c r="Z112" s="1346"/>
      <c r="AA112" s="1346"/>
      <c r="AB112" s="1346"/>
      <c r="AC112" s="1346"/>
      <c r="AD112" s="1346"/>
      <c r="AE112" s="1346"/>
      <c r="AF112" s="1346"/>
      <c r="AG112" s="1346"/>
      <c r="AH112" s="1346"/>
      <c r="AI112" s="1346"/>
      <c r="AJ112" s="1346"/>
      <c r="AK112" s="1346"/>
      <c r="AL112" s="1346"/>
      <c r="AM112" s="1346"/>
      <c r="AN112" s="1346"/>
      <c r="AO112" s="1346"/>
    </row>
    <row r="113" spans="1:41" s="1284" customFormat="1" ht="13.2" customHeight="1" x14ac:dyDescent="0.25">
      <c r="A113" s="1310"/>
      <c r="B113" s="1310"/>
      <c r="C113" s="1310"/>
      <c r="D113" s="1310"/>
      <c r="E113" s="1310"/>
      <c r="F113" s="1310"/>
      <c r="G113" s="1310"/>
      <c r="H113" s="1310"/>
      <c r="I113" s="1310"/>
      <c r="J113" s="1310"/>
      <c r="K113" s="1310"/>
      <c r="L113" s="1310"/>
      <c r="M113" s="1310"/>
      <c r="N113" s="1310"/>
      <c r="O113" s="1310"/>
      <c r="P113" s="1310"/>
      <c r="Q113" s="1310"/>
      <c r="R113" s="1310"/>
      <c r="S113" s="1310"/>
      <c r="T113" s="1310"/>
      <c r="U113" s="1310"/>
      <c r="V113" s="1310"/>
      <c r="W113" s="1310"/>
      <c r="X113" s="1310"/>
      <c r="Y113" s="1310"/>
      <c r="Z113" s="1310"/>
      <c r="AA113" s="1310"/>
      <c r="AB113" s="1310"/>
      <c r="AC113" s="1310"/>
      <c r="AD113" s="1310"/>
      <c r="AE113" s="1310"/>
      <c r="AF113" s="1310"/>
      <c r="AG113" s="1310"/>
      <c r="AH113" s="1310"/>
      <c r="AI113" s="1310"/>
      <c r="AJ113" s="1310"/>
      <c r="AK113" s="1310"/>
      <c r="AL113" s="1310"/>
      <c r="AM113" s="1310"/>
      <c r="AN113" s="1310"/>
      <c r="AO113" s="1310"/>
    </row>
    <row r="114" spans="1:41" s="1284" customFormat="1" ht="13.2" customHeight="1" x14ac:dyDescent="0.25">
      <c r="A114" s="1319"/>
      <c r="B114" s="1310"/>
      <c r="C114" s="1310"/>
      <c r="D114" s="1310"/>
      <c r="E114" s="1310"/>
      <c r="F114" s="1310"/>
      <c r="G114" s="1310"/>
      <c r="H114" s="1310"/>
      <c r="I114" s="1310"/>
      <c r="J114" s="1310"/>
      <c r="K114" s="1310"/>
      <c r="L114" s="1310"/>
      <c r="M114" s="1310"/>
      <c r="N114" s="1310"/>
      <c r="O114" s="1310"/>
      <c r="P114" s="1310"/>
      <c r="Q114" s="1310"/>
      <c r="R114" s="1310"/>
      <c r="S114" s="1310"/>
      <c r="T114" s="1310"/>
      <c r="U114" s="1310"/>
      <c r="V114" s="1310"/>
      <c r="W114" s="1310"/>
      <c r="X114" s="1310"/>
      <c r="Y114" s="1310"/>
      <c r="Z114" s="1310"/>
      <c r="AA114" s="1310"/>
      <c r="AB114" s="1310"/>
      <c r="AC114" s="1310"/>
      <c r="AD114" s="1310"/>
      <c r="AE114" s="1310"/>
      <c r="AF114" s="1310"/>
      <c r="AG114" s="1310"/>
      <c r="AH114" s="1310"/>
      <c r="AI114" s="1310"/>
      <c r="AJ114" s="1310"/>
      <c r="AK114" s="1310"/>
      <c r="AL114" s="1310"/>
      <c r="AM114" s="1310"/>
      <c r="AN114" s="1310"/>
      <c r="AO114" s="1310"/>
    </row>
    <row r="115" spans="1:41" s="1284" customFormat="1" ht="13.2" customHeight="1" x14ac:dyDescent="0.25">
      <c r="A115" s="1310"/>
      <c r="B115" s="1310"/>
      <c r="C115" s="1310"/>
      <c r="D115" s="1310"/>
      <c r="E115" s="1310"/>
      <c r="F115" s="1310"/>
      <c r="G115" s="1310"/>
      <c r="H115" s="1310"/>
      <c r="I115" s="1310"/>
      <c r="J115" s="1310"/>
      <c r="K115" s="1310"/>
      <c r="L115" s="1310"/>
      <c r="M115" s="1310"/>
      <c r="N115" s="1310"/>
      <c r="O115" s="1310"/>
      <c r="P115" s="1310"/>
      <c r="Q115" s="1310"/>
      <c r="R115" s="1310"/>
      <c r="S115" s="1310"/>
      <c r="T115" s="1310"/>
      <c r="U115" s="1310"/>
      <c r="V115" s="1310"/>
      <c r="W115" s="1310"/>
      <c r="X115" s="1310"/>
      <c r="Y115" s="1310"/>
      <c r="Z115" s="1310"/>
      <c r="AA115" s="1310"/>
      <c r="AB115" s="1310"/>
      <c r="AC115" s="1310"/>
      <c r="AD115" s="1310"/>
      <c r="AE115" s="1310"/>
      <c r="AF115" s="1310"/>
      <c r="AG115" s="1310"/>
      <c r="AH115" s="1310"/>
      <c r="AI115" s="1310"/>
      <c r="AJ115" s="1310"/>
      <c r="AK115" s="1310"/>
      <c r="AL115" s="1310"/>
      <c r="AM115" s="1310"/>
      <c r="AN115" s="1310"/>
      <c r="AO115" s="1310"/>
    </row>
    <row r="116" spans="1:41" s="1284" customFormat="1" ht="13.2" customHeight="1" x14ac:dyDescent="0.25">
      <c r="A116" s="1320"/>
      <c r="B116" s="1320"/>
      <c r="C116" s="1321"/>
      <c r="D116" s="1321"/>
      <c r="E116" s="1321"/>
      <c r="F116" s="1321"/>
      <c r="G116" s="1320"/>
      <c r="H116" s="1322"/>
      <c r="I116" s="1347"/>
      <c r="J116" s="1347"/>
      <c r="K116" s="1347"/>
      <c r="L116" s="1347"/>
      <c r="M116" s="1347"/>
      <c r="N116" s="1347"/>
      <c r="O116" s="1347"/>
      <c r="P116" s="1347"/>
      <c r="Q116" s="1347"/>
      <c r="R116" s="1347"/>
      <c r="S116" s="1347"/>
      <c r="T116" s="1347"/>
      <c r="U116" s="1347"/>
      <c r="V116" s="1347"/>
      <c r="W116" s="1347"/>
      <c r="X116" s="1313"/>
      <c r="Y116" s="1313"/>
      <c r="Z116" s="1313"/>
      <c r="AA116" s="1313"/>
      <c r="AB116" s="1313"/>
      <c r="AC116" s="1313"/>
      <c r="AD116" s="1313"/>
      <c r="AE116" s="1313"/>
      <c r="AF116" s="1313"/>
      <c r="AG116" s="1313"/>
      <c r="AH116" s="1313"/>
      <c r="AI116" s="1313"/>
      <c r="AJ116" s="1313"/>
      <c r="AK116" s="1313"/>
      <c r="AL116" s="1313"/>
      <c r="AM116" s="1313"/>
      <c r="AN116" s="1313"/>
      <c r="AO116" s="1318"/>
    </row>
    <row r="117" spans="1:41" s="1284" customFormat="1" ht="13.2" customHeight="1" x14ac:dyDescent="0.25">
      <c r="A117" s="1310"/>
      <c r="B117" s="1310"/>
      <c r="C117" s="1310"/>
      <c r="D117" s="1310"/>
      <c r="E117" s="1310"/>
      <c r="F117" s="1310"/>
      <c r="G117" s="1310"/>
      <c r="H117" s="1310"/>
      <c r="I117" s="1310"/>
      <c r="J117" s="1310"/>
      <c r="K117" s="1310"/>
      <c r="L117" s="1310"/>
      <c r="M117" s="1310"/>
      <c r="N117" s="1310"/>
      <c r="O117" s="1310"/>
      <c r="P117" s="1310"/>
      <c r="Q117" s="1310"/>
      <c r="R117" s="1310"/>
      <c r="S117" s="1310"/>
      <c r="T117" s="1310"/>
      <c r="U117" s="1310"/>
      <c r="V117" s="1310"/>
      <c r="W117" s="1310"/>
      <c r="X117" s="1310"/>
      <c r="Y117" s="1310"/>
      <c r="Z117" s="1310"/>
      <c r="AA117" s="1310"/>
      <c r="AB117" s="1310"/>
      <c r="AC117" s="1310"/>
      <c r="AD117" s="1310"/>
      <c r="AE117" s="1310"/>
      <c r="AF117" s="1310"/>
      <c r="AG117" s="1310"/>
      <c r="AH117" s="1310"/>
      <c r="AI117" s="1310"/>
      <c r="AJ117" s="1310"/>
      <c r="AK117" s="1310"/>
      <c r="AL117" s="1310"/>
      <c r="AM117" s="1310"/>
      <c r="AN117" s="1310"/>
      <c r="AO117" s="1310"/>
    </row>
    <row r="118" spans="1:41" s="1284" customFormat="1" ht="13.2" customHeight="1" x14ac:dyDescent="0.25">
      <c r="A118" s="1314"/>
      <c r="B118" s="1332"/>
      <c r="C118" s="1332"/>
      <c r="D118" s="1332"/>
      <c r="E118" s="1332"/>
      <c r="F118" s="1332"/>
      <c r="G118" s="1332"/>
      <c r="H118" s="1332"/>
      <c r="I118" s="1314"/>
      <c r="J118" s="1332"/>
      <c r="K118" s="1332"/>
      <c r="L118" s="1332"/>
      <c r="M118" s="1332"/>
      <c r="N118" s="1332"/>
      <c r="O118" s="1332"/>
      <c r="P118" s="1332"/>
      <c r="Q118" s="1332"/>
      <c r="R118" s="1314"/>
      <c r="S118" s="1332"/>
      <c r="T118" s="1332"/>
      <c r="U118" s="1332"/>
      <c r="V118" s="1332"/>
      <c r="W118" s="1332"/>
      <c r="X118" s="1332"/>
      <c r="Y118" s="1332"/>
      <c r="Z118" s="1332"/>
      <c r="AA118" s="1332"/>
      <c r="AB118" s="1332"/>
      <c r="AC118" s="1332"/>
      <c r="AD118" s="1332"/>
      <c r="AE118" s="1332"/>
      <c r="AF118" s="1332"/>
      <c r="AG118" s="1332"/>
      <c r="AH118" s="1314"/>
      <c r="AI118" s="1332"/>
      <c r="AJ118" s="1332"/>
      <c r="AK118" s="1332"/>
      <c r="AL118" s="1332"/>
      <c r="AM118" s="1332"/>
      <c r="AN118" s="1332"/>
      <c r="AO118" s="1332"/>
    </row>
    <row r="119" spans="1:41" s="1284" customFormat="1" ht="13.2" customHeight="1" x14ac:dyDescent="0.25">
      <c r="A119" s="1310"/>
      <c r="B119" s="1310"/>
      <c r="C119" s="1310"/>
      <c r="D119" s="1310"/>
      <c r="E119" s="1310"/>
      <c r="F119" s="1310"/>
      <c r="G119" s="1310"/>
      <c r="H119" s="1310"/>
      <c r="I119" s="1335"/>
      <c r="J119" s="1332"/>
      <c r="K119" s="1332"/>
      <c r="L119" s="1332"/>
      <c r="M119" s="1332"/>
      <c r="N119" s="1332"/>
      <c r="O119" s="1332"/>
      <c r="P119" s="1332"/>
      <c r="Q119" s="1332"/>
      <c r="R119" s="1335"/>
      <c r="S119" s="1332"/>
      <c r="T119" s="1332"/>
      <c r="U119" s="1332"/>
      <c r="V119" s="1332"/>
      <c r="W119" s="1332"/>
      <c r="X119" s="1332"/>
      <c r="Y119" s="1332"/>
      <c r="Z119" s="1332"/>
      <c r="AA119" s="1332"/>
      <c r="AB119" s="1332"/>
      <c r="AC119" s="1332"/>
      <c r="AD119" s="1332"/>
      <c r="AE119" s="1332"/>
      <c r="AF119" s="1332"/>
      <c r="AG119" s="1332"/>
      <c r="AH119" s="1314"/>
      <c r="AI119" s="1332"/>
      <c r="AJ119" s="1332"/>
      <c r="AK119" s="1332"/>
      <c r="AL119" s="1332"/>
      <c r="AM119" s="1332"/>
      <c r="AN119" s="1332"/>
      <c r="AO119" s="1332"/>
    </row>
    <row r="120" spans="1:41" s="1284" customFormat="1" ht="13.2" customHeight="1" x14ac:dyDescent="0.25">
      <c r="A120" s="1310"/>
      <c r="B120" s="1310"/>
      <c r="C120" s="1310"/>
      <c r="D120" s="1310"/>
      <c r="E120" s="1310"/>
      <c r="F120" s="1310"/>
      <c r="G120" s="1310"/>
      <c r="H120" s="1310"/>
      <c r="I120" s="1335"/>
      <c r="J120" s="1332"/>
      <c r="K120" s="1332"/>
      <c r="L120" s="1332"/>
      <c r="M120" s="1332"/>
      <c r="N120" s="1332"/>
      <c r="O120" s="1332"/>
      <c r="P120" s="1332"/>
      <c r="Q120" s="1332"/>
      <c r="R120" s="1335"/>
      <c r="S120" s="1332"/>
      <c r="T120" s="1332"/>
      <c r="U120" s="1332"/>
      <c r="V120" s="1332"/>
      <c r="W120" s="1332"/>
      <c r="X120" s="1332"/>
      <c r="Y120" s="1332"/>
      <c r="Z120" s="1332"/>
      <c r="AA120" s="1332"/>
      <c r="AB120" s="1332"/>
      <c r="AC120" s="1332"/>
      <c r="AD120" s="1332"/>
      <c r="AE120" s="1332"/>
      <c r="AF120" s="1332"/>
      <c r="AG120" s="1332"/>
      <c r="AH120" s="1310"/>
      <c r="AI120" s="1310"/>
      <c r="AJ120" s="1310"/>
      <c r="AK120" s="1310"/>
      <c r="AL120" s="1310"/>
      <c r="AM120" s="1310"/>
      <c r="AN120" s="1310"/>
      <c r="AO120" s="1310"/>
    </row>
    <row r="121" spans="1:41" s="1284" customFormat="1" ht="13.2" customHeight="1" x14ac:dyDescent="0.25">
      <c r="A121" s="1310"/>
      <c r="B121" s="1310"/>
      <c r="C121" s="1310"/>
      <c r="D121" s="1310"/>
      <c r="E121" s="1310"/>
      <c r="F121" s="1310"/>
      <c r="G121" s="1310"/>
      <c r="H121" s="1310"/>
      <c r="I121" s="1310"/>
      <c r="J121" s="1310"/>
      <c r="K121" s="1310"/>
      <c r="L121" s="1310"/>
      <c r="M121" s="1310"/>
      <c r="N121" s="1310"/>
      <c r="O121" s="1310"/>
      <c r="P121" s="1310"/>
      <c r="Q121" s="1310"/>
      <c r="R121" s="1310"/>
      <c r="S121" s="1310"/>
      <c r="T121" s="1310"/>
      <c r="U121" s="1310"/>
      <c r="V121" s="1310"/>
      <c r="W121" s="1310"/>
      <c r="X121" s="1310"/>
      <c r="Y121" s="1310"/>
      <c r="Z121" s="1310"/>
      <c r="AA121" s="1310"/>
      <c r="AB121" s="1310"/>
      <c r="AC121" s="1310"/>
      <c r="AD121" s="1310"/>
      <c r="AE121" s="1310"/>
      <c r="AF121" s="1310"/>
      <c r="AG121" s="1310"/>
      <c r="AH121" s="1310"/>
      <c r="AI121" s="1310"/>
      <c r="AJ121" s="1310"/>
      <c r="AK121" s="1310"/>
      <c r="AL121" s="1310"/>
      <c r="AM121" s="1310"/>
      <c r="AN121" s="1310"/>
      <c r="AO121" s="1310"/>
    </row>
    <row r="122" spans="1:41" s="1284" customFormat="1" ht="13.2" customHeight="1" x14ac:dyDescent="0.25">
      <c r="A122" s="1310"/>
      <c r="B122" s="1310"/>
      <c r="C122" s="1310"/>
      <c r="D122" s="1310"/>
      <c r="E122" s="1310"/>
      <c r="F122" s="1310"/>
      <c r="G122" s="1310"/>
      <c r="H122" s="1310"/>
      <c r="I122" s="1310"/>
      <c r="J122" s="1310"/>
      <c r="K122" s="1310"/>
      <c r="L122" s="1310"/>
      <c r="M122" s="1310"/>
      <c r="N122" s="1310"/>
      <c r="O122" s="1310"/>
      <c r="P122" s="1310"/>
      <c r="Q122" s="1310"/>
      <c r="R122" s="1310"/>
      <c r="S122" s="1310"/>
      <c r="T122" s="1310"/>
      <c r="U122" s="1310"/>
      <c r="V122" s="1310"/>
      <c r="W122" s="1310"/>
      <c r="X122" s="1310"/>
      <c r="Y122" s="1310"/>
      <c r="Z122" s="1310"/>
      <c r="AA122" s="1310"/>
      <c r="AB122" s="1310"/>
      <c r="AC122" s="1310"/>
      <c r="AD122" s="1310"/>
      <c r="AE122" s="1310"/>
      <c r="AF122" s="1310"/>
      <c r="AG122" s="1310"/>
      <c r="AH122" s="1310"/>
      <c r="AI122" s="1310"/>
      <c r="AJ122" s="1310"/>
      <c r="AK122" s="1310"/>
      <c r="AL122" s="1310"/>
      <c r="AM122" s="1310"/>
      <c r="AN122" s="1310"/>
      <c r="AO122" s="1310"/>
    </row>
    <row r="123" spans="1:41" s="1284" customFormat="1" ht="13.2" customHeight="1" x14ac:dyDescent="0.25">
      <c r="A123" s="1310"/>
      <c r="B123" s="1310"/>
      <c r="C123" s="1310"/>
      <c r="D123" s="1310"/>
      <c r="E123" s="1310"/>
      <c r="F123" s="1310"/>
      <c r="G123" s="1310"/>
      <c r="H123" s="1310"/>
      <c r="I123" s="1310"/>
      <c r="J123" s="1310"/>
      <c r="K123" s="1310"/>
      <c r="L123" s="1310"/>
      <c r="M123" s="1310"/>
      <c r="N123" s="1310"/>
      <c r="O123" s="1310"/>
      <c r="P123" s="1310"/>
      <c r="Q123" s="1310"/>
      <c r="R123" s="1310"/>
      <c r="S123" s="1310"/>
      <c r="T123" s="1310"/>
      <c r="U123" s="1310"/>
      <c r="V123" s="1310"/>
      <c r="W123" s="1310"/>
      <c r="X123" s="1310"/>
      <c r="Y123" s="1310"/>
      <c r="Z123" s="1310"/>
      <c r="AA123" s="1310"/>
      <c r="AB123" s="1310"/>
      <c r="AC123" s="1310"/>
      <c r="AD123" s="1310"/>
      <c r="AE123" s="1310"/>
      <c r="AF123" s="1310"/>
      <c r="AG123" s="1310"/>
      <c r="AH123" s="1310"/>
      <c r="AI123" s="1310"/>
      <c r="AJ123" s="1310"/>
      <c r="AK123" s="1310"/>
      <c r="AL123" s="1310"/>
      <c r="AM123" s="1310"/>
      <c r="AN123" s="1310"/>
      <c r="AO123" s="1310"/>
    </row>
    <row r="124" spans="1:41" s="1284" customFormat="1" ht="13.2" customHeight="1" x14ac:dyDescent="0.25">
      <c r="A124" s="453"/>
      <c r="B124" s="1310"/>
      <c r="C124" s="1310"/>
      <c r="D124" s="1310"/>
      <c r="E124" s="1310"/>
      <c r="F124" s="1310"/>
      <c r="G124" s="1310"/>
      <c r="H124" s="1310"/>
      <c r="I124" s="1310"/>
      <c r="J124" s="1310"/>
      <c r="K124" s="1310"/>
      <c r="L124" s="1310"/>
      <c r="M124" s="1310"/>
      <c r="N124" s="1310"/>
      <c r="O124" s="1310"/>
      <c r="P124" s="1310"/>
      <c r="Q124" s="1310"/>
      <c r="R124" s="1310"/>
      <c r="S124" s="1310"/>
      <c r="T124" s="1310"/>
      <c r="U124" s="1310"/>
      <c r="V124" s="1310"/>
      <c r="W124" s="1310"/>
      <c r="X124" s="1310"/>
      <c r="Y124" s="1310"/>
      <c r="Z124" s="1310"/>
      <c r="AA124" s="1310"/>
      <c r="AB124" s="1310"/>
      <c r="AC124" s="1310"/>
      <c r="AD124" s="1310"/>
      <c r="AE124" s="1310"/>
      <c r="AF124" s="1310"/>
      <c r="AG124" s="1310"/>
      <c r="AH124" s="1310"/>
      <c r="AI124" s="1310"/>
      <c r="AJ124" s="1310"/>
      <c r="AK124" s="1310"/>
      <c r="AL124" s="1310"/>
      <c r="AM124" s="1310"/>
      <c r="AN124" s="1310"/>
      <c r="AO124" s="1310"/>
    </row>
    <row r="125" spans="1:41" s="570" customFormat="1" x14ac:dyDescent="0.25">
      <c r="A125" s="1323"/>
      <c r="B125" s="1310"/>
      <c r="C125" s="1310"/>
      <c r="D125" s="1310"/>
      <c r="E125" s="1310"/>
      <c r="F125" s="1310"/>
      <c r="G125" s="1310"/>
      <c r="H125" s="1310"/>
      <c r="I125" s="1310"/>
      <c r="J125" s="1310"/>
      <c r="K125" s="1310"/>
      <c r="L125" s="1310"/>
      <c r="M125" s="1310"/>
      <c r="N125" s="1310"/>
      <c r="O125" s="1310"/>
      <c r="P125" s="1310"/>
      <c r="Q125" s="1310"/>
      <c r="R125" s="1310"/>
      <c r="S125" s="1310"/>
      <c r="T125" s="1310"/>
      <c r="U125" s="1310"/>
      <c r="V125" s="1310"/>
      <c r="W125" s="1310"/>
      <c r="X125" s="1310"/>
      <c r="Y125" s="1310"/>
      <c r="Z125" s="1310"/>
      <c r="AA125" s="1310"/>
      <c r="AB125" s="1310"/>
      <c r="AC125" s="1310"/>
      <c r="AD125" s="1310"/>
      <c r="AE125" s="1310"/>
      <c r="AF125" s="1310"/>
      <c r="AG125" s="1310"/>
      <c r="AH125" s="1310"/>
      <c r="AI125" s="1310"/>
      <c r="AJ125" s="1310"/>
      <c r="AK125" s="1310"/>
      <c r="AL125" s="1310"/>
      <c r="AM125" s="1310"/>
      <c r="AN125" s="1310"/>
      <c r="AO125" s="1310"/>
    </row>
    <row r="126" spans="1:41" s="570" customFormat="1" x14ac:dyDescent="0.25">
      <c r="A126" s="1405"/>
      <c r="B126" s="1405"/>
      <c r="C126" s="1405"/>
      <c r="D126" s="1405"/>
      <c r="E126" s="1405"/>
      <c r="F126" s="1405"/>
      <c r="G126" s="1405"/>
      <c r="H126" s="1405"/>
      <c r="I126" s="1405"/>
      <c r="J126" s="1405"/>
      <c r="K126" s="1405"/>
      <c r="L126" s="1405"/>
      <c r="M126" s="1405"/>
      <c r="N126" s="1405"/>
      <c r="O126" s="1405"/>
      <c r="P126" s="1405"/>
      <c r="Q126" s="1405"/>
      <c r="R126" s="1405"/>
      <c r="S126" s="1405"/>
      <c r="T126" s="1405"/>
      <c r="U126" s="1405"/>
      <c r="V126" s="1405"/>
      <c r="W126" s="1405"/>
      <c r="X126" s="1405"/>
      <c r="Y126" s="1405"/>
      <c r="Z126" s="1405"/>
      <c r="AA126" s="1405"/>
      <c r="AB126" s="1405"/>
      <c r="AC126" s="1405"/>
      <c r="AD126" s="1405"/>
      <c r="AE126" s="1405"/>
      <c r="AF126" s="1405"/>
      <c r="AG126" s="1405"/>
      <c r="AH126" s="1405"/>
      <c r="AI126" s="1405"/>
      <c r="AJ126" s="1405"/>
      <c r="AK126" s="1405"/>
      <c r="AL126" s="1405"/>
      <c r="AM126" s="1405"/>
      <c r="AN126" s="1405"/>
      <c r="AO126" s="1405"/>
    </row>
    <row r="127" spans="1:41" s="570" customFormat="1" x14ac:dyDescent="0.25">
      <c r="A127" s="1405"/>
      <c r="B127" s="1405"/>
      <c r="C127" s="1405"/>
      <c r="D127" s="1405"/>
      <c r="E127" s="1405"/>
      <c r="F127" s="1405"/>
      <c r="G127" s="1405"/>
      <c r="H127" s="1405"/>
      <c r="I127" s="1405"/>
      <c r="J127" s="1405"/>
      <c r="K127" s="1405"/>
      <c r="L127" s="1405"/>
      <c r="M127" s="1405"/>
      <c r="N127" s="1405"/>
      <c r="O127" s="1405"/>
      <c r="P127" s="1405"/>
      <c r="Q127" s="1405"/>
      <c r="R127" s="1405"/>
      <c r="S127" s="1405"/>
      <c r="T127" s="1405"/>
      <c r="U127" s="1405"/>
      <c r="V127" s="1405"/>
      <c r="W127" s="1405"/>
      <c r="X127" s="1405"/>
      <c r="Y127" s="1405"/>
      <c r="Z127" s="1405"/>
      <c r="AA127" s="1405"/>
      <c r="AB127" s="1405"/>
      <c r="AC127" s="1405"/>
      <c r="AD127" s="1405"/>
      <c r="AE127" s="1405"/>
      <c r="AF127" s="1405"/>
      <c r="AG127" s="1405"/>
      <c r="AH127" s="1405"/>
      <c r="AI127" s="1405"/>
      <c r="AJ127" s="1405"/>
      <c r="AK127" s="1405"/>
      <c r="AL127" s="1405"/>
      <c r="AM127" s="1405"/>
      <c r="AN127" s="1405"/>
      <c r="AO127" s="1405"/>
    </row>
    <row r="128" spans="1:41" s="570" customFormat="1" x14ac:dyDescent="0.25">
      <c r="A128" s="1405"/>
      <c r="B128" s="1405"/>
      <c r="C128" s="1405"/>
      <c r="D128" s="1405"/>
      <c r="E128" s="1405"/>
      <c r="F128" s="1405"/>
      <c r="G128" s="1405"/>
      <c r="H128" s="1405"/>
      <c r="I128" s="1405"/>
      <c r="J128" s="1405"/>
      <c r="K128" s="1405"/>
      <c r="L128" s="1405"/>
      <c r="M128" s="1405"/>
      <c r="N128" s="1405"/>
      <c r="O128" s="1405"/>
      <c r="P128" s="1405"/>
      <c r="Q128" s="1405"/>
      <c r="R128" s="1405"/>
      <c r="S128" s="1405"/>
      <c r="T128" s="1405"/>
      <c r="U128" s="1405"/>
      <c r="V128" s="1405"/>
      <c r="W128" s="1405"/>
      <c r="X128" s="1405"/>
      <c r="Y128" s="1405"/>
      <c r="Z128" s="1405"/>
      <c r="AA128" s="1405"/>
      <c r="AB128" s="1405"/>
      <c r="AC128" s="1405"/>
      <c r="AD128" s="1405"/>
      <c r="AE128" s="1405"/>
      <c r="AF128" s="1405"/>
      <c r="AG128" s="1405"/>
      <c r="AH128" s="1405"/>
      <c r="AI128" s="1405"/>
      <c r="AJ128" s="1405"/>
      <c r="AK128" s="1405"/>
      <c r="AL128" s="1405"/>
      <c r="AM128" s="1405"/>
      <c r="AN128" s="1405"/>
      <c r="AO128" s="1405"/>
    </row>
    <row r="129" spans="1:41" s="570" customFormat="1" x14ac:dyDescent="0.25">
      <c r="A129" s="1405"/>
      <c r="B129" s="1405"/>
      <c r="C129" s="1405"/>
      <c r="D129" s="1405"/>
      <c r="E129" s="1405"/>
      <c r="F129" s="1405"/>
      <c r="G129" s="1405"/>
      <c r="H129" s="1405"/>
      <c r="I129" s="1405"/>
      <c r="J129" s="1405"/>
      <c r="K129" s="1405"/>
      <c r="L129" s="1405"/>
      <c r="M129" s="1405"/>
      <c r="N129" s="1405"/>
      <c r="O129" s="1405"/>
      <c r="P129" s="1405"/>
      <c r="Q129" s="1405"/>
      <c r="R129" s="1405"/>
      <c r="S129" s="1405"/>
      <c r="T129" s="1405"/>
      <c r="U129" s="1405"/>
      <c r="V129" s="1405"/>
      <c r="W129" s="1405"/>
      <c r="X129" s="1405"/>
      <c r="Y129" s="1405"/>
      <c r="Z129" s="1405"/>
      <c r="AA129" s="1405"/>
      <c r="AB129" s="1405"/>
      <c r="AC129" s="1405"/>
      <c r="AD129" s="1405"/>
      <c r="AE129" s="1405"/>
      <c r="AF129" s="1405"/>
      <c r="AG129" s="1405"/>
      <c r="AH129" s="1405"/>
      <c r="AI129" s="1405"/>
      <c r="AJ129" s="1405"/>
      <c r="AK129" s="1405"/>
      <c r="AL129" s="1405"/>
      <c r="AM129" s="1405"/>
      <c r="AN129" s="1405"/>
      <c r="AO129" s="1405"/>
    </row>
    <row r="130" spans="1:41" s="570" customFormat="1" x14ac:dyDescent="0.25">
      <c r="A130" s="1405"/>
      <c r="B130" s="1405"/>
      <c r="C130" s="1405"/>
      <c r="D130" s="1405"/>
      <c r="E130" s="1405"/>
      <c r="F130" s="1405"/>
      <c r="G130" s="1405"/>
      <c r="H130" s="1405"/>
      <c r="I130" s="1405"/>
      <c r="J130" s="1405"/>
      <c r="K130" s="1405"/>
      <c r="L130" s="1405"/>
      <c r="M130" s="1405"/>
      <c r="N130" s="1405"/>
      <c r="O130" s="1405"/>
      <c r="P130" s="1405"/>
      <c r="Q130" s="1405"/>
      <c r="R130" s="1405"/>
      <c r="S130" s="1405"/>
      <c r="T130" s="1405"/>
      <c r="U130" s="1405"/>
      <c r="V130" s="1405"/>
      <c r="W130" s="1405"/>
      <c r="X130" s="1405"/>
      <c r="Y130" s="1405"/>
      <c r="Z130" s="1405"/>
      <c r="AA130" s="1405"/>
      <c r="AB130" s="1405"/>
      <c r="AC130" s="1405"/>
      <c r="AD130" s="1405"/>
      <c r="AE130" s="1405"/>
      <c r="AF130" s="1405"/>
      <c r="AG130" s="1405"/>
      <c r="AH130" s="1405"/>
      <c r="AI130" s="1405"/>
      <c r="AJ130" s="1405"/>
      <c r="AK130" s="1405"/>
      <c r="AL130" s="1405"/>
      <c r="AM130" s="1405"/>
      <c r="AN130" s="1405"/>
      <c r="AO130" s="1405"/>
    </row>
    <row r="131" spans="1:41" s="570" customFormat="1" x14ac:dyDescent="0.25">
      <c r="A131" s="1405"/>
      <c r="B131" s="1405"/>
      <c r="C131" s="1405"/>
      <c r="D131" s="1405"/>
      <c r="E131" s="1405"/>
      <c r="F131" s="1405"/>
      <c r="G131" s="1405"/>
      <c r="H131" s="1405"/>
      <c r="I131" s="1405"/>
      <c r="J131" s="1405"/>
      <c r="K131" s="1405"/>
      <c r="L131" s="1405"/>
      <c r="M131" s="1405"/>
      <c r="N131" s="1405"/>
      <c r="O131" s="1405"/>
      <c r="P131" s="1405"/>
      <c r="Q131" s="1405"/>
      <c r="R131" s="1405"/>
      <c r="S131" s="1405"/>
      <c r="T131" s="1405"/>
      <c r="U131" s="1405"/>
      <c r="V131" s="1405"/>
      <c r="W131" s="1405"/>
      <c r="X131" s="1405"/>
      <c r="Y131" s="1405"/>
      <c r="Z131" s="1405"/>
      <c r="AA131" s="1405"/>
      <c r="AB131" s="1405"/>
      <c r="AC131" s="1405"/>
      <c r="AD131" s="1405"/>
      <c r="AE131" s="1405"/>
      <c r="AF131" s="1405"/>
      <c r="AG131" s="1405"/>
      <c r="AH131" s="1405"/>
      <c r="AI131" s="1405"/>
      <c r="AJ131" s="1405"/>
      <c r="AK131" s="1405"/>
      <c r="AL131" s="1405"/>
      <c r="AM131" s="1405"/>
      <c r="AN131" s="1405"/>
      <c r="AO131" s="1405"/>
    </row>
    <row r="132" spans="1:41" s="570" customFormat="1" x14ac:dyDescent="0.25">
      <c r="A132" s="1405"/>
      <c r="B132" s="1405"/>
      <c r="C132" s="1405"/>
      <c r="D132" s="1405"/>
      <c r="E132" s="1405"/>
      <c r="F132" s="1405"/>
      <c r="G132" s="1405"/>
      <c r="H132" s="1405"/>
      <c r="I132" s="1405"/>
      <c r="J132" s="1405"/>
      <c r="K132" s="1405"/>
      <c r="L132" s="1405"/>
      <c r="M132" s="1405"/>
      <c r="N132" s="1405"/>
      <c r="O132" s="1405"/>
      <c r="P132" s="1405"/>
      <c r="Q132" s="1405"/>
      <c r="R132" s="1405"/>
      <c r="S132" s="1405"/>
      <c r="T132" s="1405"/>
      <c r="U132" s="1405"/>
      <c r="V132" s="1405"/>
      <c r="W132" s="1405"/>
      <c r="X132" s="1405"/>
      <c r="Y132" s="1405"/>
      <c r="Z132" s="1405"/>
      <c r="AA132" s="1405"/>
      <c r="AB132" s="1405"/>
      <c r="AC132" s="1405"/>
      <c r="AD132" s="1405"/>
      <c r="AE132" s="1405"/>
      <c r="AF132" s="1405"/>
      <c r="AG132" s="1405"/>
      <c r="AH132" s="1405"/>
      <c r="AI132" s="1405"/>
      <c r="AJ132" s="1405"/>
      <c r="AK132" s="1405"/>
      <c r="AL132" s="1405"/>
      <c r="AM132" s="1405"/>
      <c r="AN132" s="1405"/>
      <c r="AO132" s="1405"/>
    </row>
    <row r="133" spans="1:41" s="570" customFormat="1" x14ac:dyDescent="0.25">
      <c r="A133" s="1405"/>
      <c r="B133" s="1405"/>
      <c r="C133" s="1405"/>
      <c r="D133" s="1405"/>
      <c r="E133" s="1405"/>
      <c r="F133" s="1405"/>
      <c r="G133" s="1405"/>
      <c r="H133" s="1405"/>
      <c r="I133" s="1405"/>
      <c r="J133" s="1405"/>
      <c r="K133" s="1405"/>
      <c r="L133" s="1405"/>
      <c r="M133" s="1405"/>
      <c r="N133" s="1405"/>
      <c r="O133" s="1405"/>
      <c r="P133" s="1405"/>
      <c r="Q133" s="1405"/>
      <c r="R133" s="1405"/>
      <c r="S133" s="1405"/>
      <c r="T133" s="1405"/>
      <c r="U133" s="1405"/>
      <c r="V133" s="1405"/>
      <c r="W133" s="1405"/>
      <c r="X133" s="1405"/>
      <c r="Y133" s="1405"/>
      <c r="Z133" s="1405"/>
      <c r="AA133" s="1405"/>
      <c r="AB133" s="1405"/>
      <c r="AC133" s="1405"/>
      <c r="AD133" s="1405"/>
      <c r="AE133" s="1405"/>
      <c r="AF133" s="1405"/>
      <c r="AG133" s="1405"/>
      <c r="AH133" s="1405"/>
      <c r="AI133" s="1405"/>
      <c r="AJ133" s="1405"/>
      <c r="AK133" s="1405"/>
      <c r="AL133" s="1405"/>
      <c r="AM133" s="1405"/>
      <c r="AN133" s="1405"/>
      <c r="AO133" s="1405"/>
    </row>
    <row r="134" spans="1:41" s="570" customFormat="1" x14ac:dyDescent="0.25">
      <c r="A134" s="1405"/>
      <c r="B134" s="1405"/>
      <c r="C134" s="1405"/>
      <c r="D134" s="1405"/>
      <c r="E134" s="1405"/>
      <c r="F134" s="1405"/>
      <c r="G134" s="1405"/>
      <c r="H134" s="1405"/>
      <c r="I134" s="1405"/>
      <c r="J134" s="1405"/>
      <c r="K134" s="1405"/>
      <c r="L134" s="1405"/>
      <c r="M134" s="1405"/>
      <c r="N134" s="1405"/>
      <c r="O134" s="1405"/>
      <c r="P134" s="1405"/>
      <c r="Q134" s="1405"/>
      <c r="R134" s="1405"/>
      <c r="S134" s="1405"/>
      <c r="T134" s="1405"/>
      <c r="U134" s="1405"/>
      <c r="V134" s="1405"/>
      <c r="W134" s="1405"/>
      <c r="X134" s="1405"/>
      <c r="Y134" s="1405"/>
      <c r="Z134" s="1405"/>
      <c r="AA134" s="1405"/>
      <c r="AB134" s="1405"/>
      <c r="AC134" s="1405"/>
      <c r="AD134" s="1405"/>
      <c r="AE134" s="1405"/>
      <c r="AF134" s="1405"/>
      <c r="AG134" s="1405"/>
      <c r="AH134" s="1405"/>
      <c r="AI134" s="1405"/>
      <c r="AJ134" s="1405"/>
      <c r="AK134" s="1405"/>
      <c r="AL134" s="1405"/>
      <c r="AM134" s="1405"/>
      <c r="AN134" s="1405"/>
      <c r="AO134" s="1405"/>
    </row>
    <row r="135" spans="1:41" s="570" customFormat="1" x14ac:dyDescent="0.25">
      <c r="A135" s="1405"/>
      <c r="B135" s="1405"/>
      <c r="C135" s="1405"/>
      <c r="D135" s="1405"/>
      <c r="E135" s="1405"/>
      <c r="F135" s="1405"/>
      <c r="G135" s="1405"/>
      <c r="H135" s="1405"/>
      <c r="I135" s="1405"/>
      <c r="J135" s="1405"/>
      <c r="K135" s="1405"/>
      <c r="L135" s="1405"/>
      <c r="M135" s="1405"/>
      <c r="N135" s="1405"/>
      <c r="O135" s="1405"/>
      <c r="P135" s="1405"/>
      <c r="Q135" s="1405"/>
      <c r="R135" s="1405"/>
      <c r="S135" s="1405"/>
      <c r="T135" s="1405"/>
      <c r="U135" s="1405"/>
      <c r="V135" s="1405"/>
      <c r="W135" s="1405"/>
      <c r="X135" s="1405"/>
      <c r="Y135" s="1405"/>
      <c r="Z135" s="1405"/>
      <c r="AA135" s="1405"/>
      <c r="AB135" s="1405"/>
      <c r="AC135" s="1405"/>
      <c r="AD135" s="1405"/>
      <c r="AE135" s="1405"/>
      <c r="AF135" s="1405"/>
      <c r="AG135" s="1405"/>
      <c r="AH135" s="1405"/>
      <c r="AI135" s="1405"/>
      <c r="AJ135" s="1405"/>
      <c r="AK135" s="1405"/>
      <c r="AL135" s="1405"/>
      <c r="AM135" s="1405"/>
      <c r="AN135" s="1405"/>
      <c r="AO135" s="1405"/>
    </row>
    <row r="136" spans="1:41" s="570" customFormat="1" x14ac:dyDescent="0.25">
      <c r="A136" s="1405"/>
      <c r="B136" s="1405"/>
      <c r="C136" s="1405"/>
      <c r="D136" s="1405"/>
      <c r="E136" s="1405"/>
      <c r="F136" s="1405"/>
      <c r="G136" s="1405"/>
      <c r="H136" s="1405"/>
      <c r="I136" s="1405"/>
      <c r="J136" s="1405"/>
      <c r="K136" s="1405"/>
      <c r="L136" s="1405"/>
      <c r="M136" s="1405"/>
      <c r="N136" s="1405"/>
      <c r="O136" s="1405"/>
      <c r="P136" s="1405"/>
      <c r="Q136" s="1405"/>
      <c r="R136" s="1405"/>
      <c r="S136" s="1405"/>
      <c r="T136" s="1405"/>
      <c r="U136" s="1405"/>
      <c r="V136" s="1405"/>
      <c r="W136" s="1405"/>
      <c r="X136" s="1405"/>
      <c r="Y136" s="1405"/>
      <c r="Z136" s="1405"/>
      <c r="AA136" s="1405"/>
      <c r="AB136" s="1405"/>
      <c r="AC136" s="1405"/>
      <c r="AD136" s="1405"/>
      <c r="AE136" s="1405"/>
      <c r="AF136" s="1405"/>
      <c r="AG136" s="1405"/>
      <c r="AH136" s="1405"/>
      <c r="AI136" s="1405"/>
      <c r="AJ136" s="1405"/>
      <c r="AK136" s="1405"/>
      <c r="AL136" s="1405"/>
      <c r="AM136" s="1405"/>
      <c r="AN136" s="1405"/>
      <c r="AO136" s="1405"/>
    </row>
    <row r="137" spans="1:41" s="570" customFormat="1" x14ac:dyDescent="0.25">
      <c r="A137" s="1405"/>
      <c r="B137" s="1405"/>
      <c r="C137" s="1405"/>
      <c r="D137" s="1405"/>
      <c r="E137" s="1405"/>
      <c r="F137" s="1405"/>
      <c r="G137" s="1405"/>
      <c r="H137" s="1405"/>
      <c r="I137" s="1405"/>
      <c r="J137" s="1405"/>
      <c r="K137" s="1405"/>
      <c r="L137" s="1405"/>
      <c r="M137" s="1405"/>
      <c r="N137" s="1405"/>
      <c r="O137" s="1405"/>
      <c r="P137" s="1405"/>
      <c r="Q137" s="1405"/>
      <c r="R137" s="1405"/>
      <c r="S137" s="1405"/>
      <c r="T137" s="1405"/>
      <c r="U137" s="1405"/>
      <c r="V137" s="1405"/>
      <c r="W137" s="1405"/>
      <c r="X137" s="1405"/>
      <c r="Y137" s="1405"/>
      <c r="Z137" s="1405"/>
      <c r="AA137" s="1405"/>
      <c r="AB137" s="1405"/>
      <c r="AC137" s="1405"/>
      <c r="AD137" s="1405"/>
      <c r="AE137" s="1405"/>
      <c r="AF137" s="1405"/>
      <c r="AG137" s="1405"/>
      <c r="AH137" s="1405"/>
      <c r="AI137" s="1405"/>
      <c r="AJ137" s="1405"/>
      <c r="AK137" s="1405"/>
      <c r="AL137" s="1405"/>
      <c r="AM137" s="1405"/>
      <c r="AN137" s="1405"/>
      <c r="AO137" s="1405"/>
    </row>
    <row r="138" spans="1:41" s="570" customFormat="1" x14ac:dyDescent="0.25">
      <c r="A138" s="1405"/>
      <c r="B138" s="1405"/>
      <c r="C138" s="1405"/>
      <c r="D138" s="1405"/>
      <c r="E138" s="1405"/>
      <c r="F138" s="1405"/>
      <c r="G138" s="1405"/>
      <c r="H138" s="1405"/>
      <c r="I138" s="1405"/>
      <c r="J138" s="1405"/>
      <c r="K138" s="1405"/>
      <c r="L138" s="1405"/>
      <c r="M138" s="1405"/>
      <c r="N138" s="1405"/>
      <c r="O138" s="1405"/>
      <c r="P138" s="1405"/>
      <c r="Q138" s="1405"/>
      <c r="R138" s="1405"/>
      <c r="S138" s="1405"/>
      <c r="T138" s="1405"/>
      <c r="U138" s="1405"/>
      <c r="V138" s="1405"/>
      <c r="W138" s="1405"/>
      <c r="X138" s="1405"/>
      <c r="Y138" s="1405"/>
      <c r="Z138" s="1405"/>
      <c r="AA138" s="1405"/>
      <c r="AB138" s="1405"/>
      <c r="AC138" s="1405"/>
      <c r="AD138" s="1405"/>
      <c r="AE138" s="1405"/>
      <c r="AF138" s="1405"/>
      <c r="AG138" s="1405"/>
      <c r="AH138" s="1405"/>
      <c r="AI138" s="1405"/>
      <c r="AJ138" s="1405"/>
      <c r="AK138" s="1405"/>
      <c r="AL138" s="1405"/>
      <c r="AM138" s="1405"/>
      <c r="AN138" s="1405"/>
      <c r="AO138" s="1405"/>
    </row>
    <row r="139" spans="1:41" s="570" customFormat="1" x14ac:dyDescent="0.25">
      <c r="A139" s="1405"/>
      <c r="B139" s="1405"/>
      <c r="C139" s="1405"/>
      <c r="D139" s="1405"/>
      <c r="E139" s="1405"/>
      <c r="F139" s="1405"/>
      <c r="G139" s="1405"/>
      <c r="H139" s="1405"/>
      <c r="I139" s="1405"/>
      <c r="J139" s="1405"/>
      <c r="K139" s="1405"/>
      <c r="L139" s="1405"/>
      <c r="M139" s="1405"/>
      <c r="N139" s="1405"/>
      <c r="O139" s="1405"/>
      <c r="P139" s="1405"/>
      <c r="Q139" s="1405"/>
      <c r="R139" s="1405"/>
      <c r="S139" s="1405"/>
      <c r="T139" s="1405"/>
      <c r="U139" s="1405"/>
      <c r="V139" s="1405"/>
      <c r="W139" s="1405"/>
      <c r="X139" s="1405"/>
      <c r="Y139" s="1405"/>
      <c r="Z139" s="1405"/>
      <c r="AA139" s="1405"/>
      <c r="AB139" s="1405"/>
      <c r="AC139" s="1405"/>
      <c r="AD139" s="1405"/>
      <c r="AE139" s="1405"/>
      <c r="AF139" s="1405"/>
      <c r="AG139" s="1405"/>
      <c r="AH139" s="1405"/>
      <c r="AI139" s="1405"/>
      <c r="AJ139" s="1405"/>
      <c r="AK139" s="1405"/>
      <c r="AL139" s="1405"/>
      <c r="AM139" s="1405"/>
      <c r="AN139" s="1405"/>
      <c r="AO139" s="1405"/>
    </row>
    <row r="140" spans="1:41" s="570" customFormat="1" x14ac:dyDescent="0.25">
      <c r="A140" s="1405"/>
      <c r="B140" s="1405"/>
      <c r="C140" s="1405"/>
      <c r="D140" s="1405"/>
      <c r="E140" s="1405"/>
      <c r="F140" s="1405"/>
      <c r="G140" s="1405"/>
      <c r="H140" s="1405"/>
      <c r="I140" s="1405"/>
      <c r="J140" s="1405"/>
      <c r="K140" s="1405"/>
      <c r="L140" s="1405"/>
      <c r="M140" s="1405"/>
      <c r="N140" s="1405"/>
      <c r="O140" s="1405"/>
      <c r="P140" s="1405"/>
      <c r="Q140" s="1405"/>
      <c r="R140" s="1405"/>
      <c r="S140" s="1405"/>
      <c r="T140" s="1405"/>
      <c r="U140" s="1405"/>
      <c r="V140" s="1405"/>
      <c r="W140" s="1405"/>
      <c r="X140" s="1405"/>
      <c r="Y140" s="1405"/>
      <c r="Z140" s="1405"/>
      <c r="AA140" s="1405"/>
      <c r="AB140" s="1405"/>
      <c r="AC140" s="1405"/>
      <c r="AD140" s="1405"/>
      <c r="AE140" s="1405"/>
      <c r="AF140" s="1405"/>
      <c r="AG140" s="1405"/>
      <c r="AH140" s="1405"/>
      <c r="AI140" s="1405"/>
      <c r="AJ140" s="1405"/>
      <c r="AK140" s="1405"/>
      <c r="AL140" s="1405"/>
      <c r="AM140" s="1405"/>
      <c r="AN140" s="1405"/>
      <c r="AO140" s="1405"/>
    </row>
    <row r="141" spans="1:41" s="570" customFormat="1" x14ac:dyDescent="0.25">
      <c r="A141" s="1405"/>
      <c r="B141" s="1405"/>
      <c r="C141" s="1405"/>
      <c r="D141" s="1405"/>
      <c r="E141" s="1405"/>
      <c r="F141" s="1405"/>
      <c r="G141" s="1405"/>
      <c r="H141" s="1405"/>
      <c r="I141" s="1405"/>
      <c r="J141" s="1405"/>
      <c r="K141" s="1405"/>
      <c r="L141" s="1405"/>
      <c r="M141" s="1405"/>
      <c r="N141" s="1405"/>
      <c r="O141" s="1405"/>
      <c r="P141" s="1405"/>
      <c r="Q141" s="1405"/>
      <c r="R141" s="1405"/>
      <c r="S141" s="1405"/>
      <c r="T141" s="1405"/>
      <c r="U141" s="1405"/>
      <c r="V141" s="1405"/>
      <c r="W141" s="1405"/>
      <c r="X141" s="1405"/>
      <c r="Y141" s="1405"/>
      <c r="Z141" s="1405"/>
      <c r="AA141" s="1405"/>
      <c r="AB141" s="1405"/>
      <c r="AC141" s="1405"/>
      <c r="AD141" s="1405"/>
      <c r="AE141" s="1405"/>
      <c r="AF141" s="1405"/>
      <c r="AG141" s="1405"/>
      <c r="AH141" s="1405"/>
      <c r="AI141" s="1405"/>
      <c r="AJ141" s="1405"/>
      <c r="AK141" s="1405"/>
      <c r="AL141" s="1405"/>
      <c r="AM141" s="1405"/>
      <c r="AN141" s="1405"/>
      <c r="AO141" s="1405"/>
    </row>
    <row r="142" spans="1:41" s="570" customFormat="1" x14ac:dyDescent="0.25">
      <c r="A142" s="1405"/>
      <c r="B142" s="1405"/>
      <c r="C142" s="1405"/>
      <c r="D142" s="1405"/>
      <c r="E142" s="1405"/>
      <c r="F142" s="1405"/>
      <c r="G142" s="1405"/>
      <c r="H142" s="1405"/>
      <c r="I142" s="1405"/>
      <c r="J142" s="1405"/>
      <c r="K142" s="1405"/>
      <c r="L142" s="1405"/>
      <c r="M142" s="1405"/>
      <c r="N142" s="1405"/>
      <c r="O142" s="1405"/>
      <c r="P142" s="1405"/>
      <c r="Q142" s="1405"/>
      <c r="R142" s="1405"/>
      <c r="S142" s="1405"/>
      <c r="T142" s="1405"/>
      <c r="U142" s="1405"/>
      <c r="V142" s="1405"/>
      <c r="W142" s="1405"/>
      <c r="X142" s="1405"/>
      <c r="Y142" s="1405"/>
      <c r="Z142" s="1405"/>
      <c r="AA142" s="1405"/>
      <c r="AB142" s="1405"/>
      <c r="AC142" s="1405"/>
      <c r="AD142" s="1405"/>
      <c r="AE142" s="1405"/>
      <c r="AF142" s="1405"/>
      <c r="AG142" s="1405"/>
      <c r="AH142" s="1405"/>
      <c r="AI142" s="1405"/>
      <c r="AJ142" s="1405"/>
      <c r="AK142" s="1405"/>
      <c r="AL142" s="1405"/>
      <c r="AM142" s="1405"/>
      <c r="AN142" s="1405"/>
      <c r="AO142" s="1405"/>
    </row>
    <row r="143" spans="1:41" s="570" customFormat="1" x14ac:dyDescent="0.25">
      <c r="A143" s="1405"/>
      <c r="B143" s="1405"/>
      <c r="C143" s="1405"/>
      <c r="D143" s="1405"/>
      <c r="E143" s="1405"/>
      <c r="F143" s="1405"/>
      <c r="G143" s="1405"/>
      <c r="H143" s="1405"/>
      <c r="I143" s="1405"/>
      <c r="J143" s="1405"/>
      <c r="K143" s="1405"/>
      <c r="L143" s="1405"/>
      <c r="M143" s="1405"/>
      <c r="N143" s="1405"/>
      <c r="O143" s="1405"/>
      <c r="P143" s="1405"/>
      <c r="Q143" s="1405"/>
      <c r="R143" s="1405"/>
      <c r="S143" s="1405"/>
      <c r="T143" s="1405"/>
      <c r="U143" s="1405"/>
      <c r="V143" s="1405"/>
      <c r="W143" s="1405"/>
      <c r="X143" s="1405"/>
      <c r="Y143" s="1405"/>
      <c r="Z143" s="1405"/>
      <c r="AA143" s="1405"/>
      <c r="AB143" s="1405"/>
      <c r="AC143" s="1405"/>
      <c r="AD143" s="1405"/>
      <c r="AE143" s="1405"/>
      <c r="AF143" s="1405"/>
      <c r="AG143" s="1405"/>
      <c r="AH143" s="1405"/>
      <c r="AI143" s="1405"/>
      <c r="AJ143" s="1405"/>
      <c r="AK143" s="1405"/>
      <c r="AL143" s="1405"/>
      <c r="AM143" s="1405"/>
      <c r="AN143" s="1405"/>
      <c r="AO143" s="1405"/>
    </row>
    <row r="144" spans="1:41" s="570" customFormat="1" x14ac:dyDescent="0.25">
      <c r="A144" s="1405"/>
      <c r="B144" s="1405"/>
      <c r="C144" s="1405"/>
      <c r="D144" s="1405"/>
      <c r="E144" s="1405"/>
      <c r="F144" s="1405"/>
      <c r="G144" s="1405"/>
      <c r="H144" s="1405"/>
      <c r="I144" s="1405"/>
      <c r="J144" s="1405"/>
      <c r="K144" s="1405"/>
      <c r="L144" s="1405"/>
      <c r="M144" s="1405"/>
      <c r="N144" s="1405"/>
      <c r="O144" s="1405"/>
      <c r="P144" s="1405"/>
      <c r="Q144" s="1405"/>
      <c r="R144" s="1405"/>
      <c r="S144" s="1405"/>
      <c r="T144" s="1405"/>
      <c r="U144" s="1405"/>
      <c r="V144" s="1405"/>
      <c r="W144" s="1405"/>
      <c r="X144" s="1405"/>
      <c r="Y144" s="1405"/>
      <c r="Z144" s="1405"/>
      <c r="AA144" s="1405"/>
      <c r="AB144" s="1405"/>
      <c r="AC144" s="1405"/>
      <c r="AD144" s="1405"/>
      <c r="AE144" s="1405"/>
      <c r="AF144" s="1405"/>
      <c r="AG144" s="1405"/>
      <c r="AH144" s="1405"/>
      <c r="AI144" s="1405"/>
      <c r="AJ144" s="1405"/>
      <c r="AK144" s="1405"/>
      <c r="AL144" s="1405"/>
      <c r="AM144" s="1405"/>
      <c r="AN144" s="1405"/>
      <c r="AO144" s="1405"/>
    </row>
    <row r="145" spans="1:41" s="570" customFormat="1" x14ac:dyDescent="0.25">
      <c r="A145" s="1405"/>
      <c r="B145" s="1405"/>
      <c r="C145" s="1405"/>
      <c r="D145" s="1405"/>
      <c r="E145" s="1405"/>
      <c r="F145" s="1405"/>
      <c r="G145" s="1405"/>
      <c r="H145" s="1405"/>
      <c r="I145" s="1405"/>
      <c r="J145" s="1405"/>
      <c r="K145" s="1405"/>
      <c r="L145" s="1405"/>
      <c r="M145" s="1405"/>
      <c r="N145" s="1405"/>
      <c r="O145" s="1405"/>
      <c r="P145" s="1405"/>
      <c r="Q145" s="1405"/>
      <c r="R145" s="1405"/>
      <c r="S145" s="1405"/>
      <c r="T145" s="1405"/>
      <c r="U145" s="1405"/>
      <c r="V145" s="1405"/>
      <c r="W145" s="1405"/>
      <c r="X145" s="1405"/>
      <c r="Y145" s="1405"/>
      <c r="Z145" s="1405"/>
      <c r="AA145" s="1405"/>
      <c r="AB145" s="1405"/>
      <c r="AC145" s="1405"/>
      <c r="AD145" s="1405"/>
      <c r="AE145" s="1405"/>
      <c r="AF145" s="1405"/>
      <c r="AG145" s="1405"/>
      <c r="AH145" s="1405"/>
      <c r="AI145" s="1405"/>
      <c r="AJ145" s="1405"/>
      <c r="AK145" s="1405"/>
      <c r="AL145" s="1405"/>
      <c r="AM145" s="1405"/>
      <c r="AN145" s="1405"/>
      <c r="AO145" s="1405"/>
    </row>
    <row r="146" spans="1:41" s="570" customFormat="1" x14ac:dyDescent="0.25">
      <c r="A146" s="1405"/>
      <c r="B146" s="1405"/>
      <c r="C146" s="1405"/>
      <c r="D146" s="1405"/>
      <c r="E146" s="1405"/>
      <c r="F146" s="1405"/>
      <c r="G146" s="1405"/>
      <c r="H146" s="1405"/>
      <c r="I146" s="1405"/>
      <c r="J146" s="1405"/>
      <c r="K146" s="1405"/>
      <c r="L146" s="1405"/>
      <c r="M146" s="1405"/>
      <c r="N146" s="1405"/>
      <c r="O146" s="1405"/>
      <c r="P146" s="1405"/>
      <c r="Q146" s="1405"/>
      <c r="R146" s="1405"/>
      <c r="S146" s="1405"/>
      <c r="T146" s="1405"/>
      <c r="U146" s="1405"/>
      <c r="V146" s="1405"/>
      <c r="W146" s="1405"/>
      <c r="X146" s="1405"/>
      <c r="Y146" s="1405"/>
      <c r="Z146" s="1405"/>
      <c r="AA146" s="1405"/>
      <c r="AB146" s="1405"/>
      <c r="AC146" s="1405"/>
      <c r="AD146" s="1405"/>
      <c r="AE146" s="1405"/>
      <c r="AF146" s="1405"/>
      <c r="AG146" s="1405"/>
      <c r="AH146" s="1405"/>
      <c r="AI146" s="1405"/>
      <c r="AJ146" s="1405"/>
      <c r="AK146" s="1405"/>
      <c r="AL146" s="1405"/>
      <c r="AM146" s="1405"/>
      <c r="AN146" s="1405"/>
      <c r="AO146" s="1405"/>
    </row>
    <row r="147" spans="1:41" s="570" customFormat="1" x14ac:dyDescent="0.25">
      <c r="A147" s="1405"/>
      <c r="B147" s="1405"/>
      <c r="C147" s="1405"/>
      <c r="D147" s="1405"/>
      <c r="E147" s="1405"/>
      <c r="F147" s="1405"/>
      <c r="G147" s="1405"/>
      <c r="H147" s="1405"/>
      <c r="I147" s="1405"/>
      <c r="J147" s="1405"/>
      <c r="K147" s="1405"/>
      <c r="L147" s="1405"/>
      <c r="M147" s="1405"/>
      <c r="N147" s="1405"/>
      <c r="O147" s="1405"/>
      <c r="P147" s="1405"/>
      <c r="Q147" s="1405"/>
      <c r="R147" s="1405"/>
      <c r="S147" s="1405"/>
      <c r="T147" s="1405"/>
      <c r="U147" s="1405"/>
      <c r="V147" s="1405"/>
      <c r="W147" s="1405"/>
      <c r="X147" s="1405"/>
      <c r="Y147" s="1405"/>
      <c r="Z147" s="1405"/>
      <c r="AA147" s="1405"/>
      <c r="AB147" s="1405"/>
      <c r="AC147" s="1405"/>
      <c r="AD147" s="1405"/>
      <c r="AE147" s="1405"/>
      <c r="AF147" s="1405"/>
      <c r="AG147" s="1405"/>
      <c r="AH147" s="1405"/>
      <c r="AI147" s="1405"/>
      <c r="AJ147" s="1405"/>
      <c r="AK147" s="1405"/>
      <c r="AL147" s="1405"/>
      <c r="AM147" s="1405"/>
      <c r="AN147" s="1405"/>
      <c r="AO147" s="1405"/>
    </row>
    <row r="148" spans="1:41" s="570" customFormat="1" x14ac:dyDescent="0.25">
      <c r="A148" s="1405"/>
      <c r="B148" s="1405"/>
      <c r="C148" s="1405"/>
      <c r="D148" s="1405"/>
      <c r="E148" s="1405"/>
      <c r="F148" s="1405"/>
      <c r="G148" s="1405"/>
      <c r="H148" s="1405"/>
      <c r="I148" s="1405"/>
      <c r="J148" s="1405"/>
      <c r="K148" s="1405"/>
      <c r="L148" s="1405"/>
      <c r="M148" s="1405"/>
      <c r="N148" s="1405"/>
      <c r="O148" s="1405"/>
      <c r="P148" s="1405"/>
      <c r="Q148" s="1405"/>
      <c r="R148" s="1405"/>
      <c r="S148" s="1405"/>
      <c r="T148" s="1405"/>
      <c r="U148" s="1405"/>
      <c r="V148" s="1405"/>
      <c r="W148" s="1405"/>
      <c r="X148" s="1405"/>
      <c r="Y148" s="1405"/>
      <c r="Z148" s="1405"/>
      <c r="AA148" s="1405"/>
      <c r="AB148" s="1405"/>
      <c r="AC148" s="1405"/>
      <c r="AD148" s="1405"/>
      <c r="AE148" s="1405"/>
      <c r="AF148" s="1405"/>
      <c r="AG148" s="1405"/>
      <c r="AH148" s="1405"/>
      <c r="AI148" s="1405"/>
      <c r="AJ148" s="1405"/>
      <c r="AK148" s="1405"/>
      <c r="AL148" s="1405"/>
      <c r="AM148" s="1405"/>
      <c r="AN148" s="1405"/>
      <c r="AO148" s="1405"/>
    </row>
    <row r="149" spans="1:41" s="570" customFormat="1" x14ac:dyDescent="0.25">
      <c r="A149" s="1405"/>
      <c r="B149" s="1405"/>
      <c r="C149" s="1405"/>
      <c r="D149" s="1405"/>
      <c r="E149" s="1405"/>
      <c r="F149" s="1405"/>
      <c r="G149" s="1405"/>
      <c r="H149" s="1405"/>
      <c r="I149" s="1405"/>
      <c r="J149" s="1405"/>
      <c r="K149" s="1405"/>
      <c r="L149" s="1405"/>
      <c r="M149" s="1405"/>
      <c r="N149" s="1405"/>
      <c r="O149" s="1405"/>
      <c r="P149" s="1405"/>
      <c r="Q149" s="1405"/>
      <c r="R149" s="1405"/>
      <c r="S149" s="1405"/>
      <c r="T149" s="1405"/>
      <c r="U149" s="1405"/>
      <c r="V149" s="1405"/>
      <c r="W149" s="1405"/>
      <c r="X149" s="1405"/>
      <c r="Y149" s="1405"/>
      <c r="Z149" s="1405"/>
      <c r="AA149" s="1405"/>
      <c r="AB149" s="1405"/>
      <c r="AC149" s="1405"/>
      <c r="AD149" s="1405"/>
      <c r="AE149" s="1405"/>
      <c r="AF149" s="1405"/>
      <c r="AG149" s="1405"/>
      <c r="AH149" s="1405"/>
      <c r="AI149" s="1405"/>
      <c r="AJ149" s="1405"/>
      <c r="AK149" s="1405"/>
      <c r="AL149" s="1405"/>
      <c r="AM149" s="1405"/>
      <c r="AN149" s="1405"/>
      <c r="AO149" s="1405"/>
    </row>
    <row r="150" spans="1:41" s="570" customFormat="1" x14ac:dyDescent="0.25">
      <c r="A150" s="1405"/>
      <c r="B150" s="1405"/>
      <c r="C150" s="1405"/>
      <c r="D150" s="1405"/>
      <c r="E150" s="1405"/>
      <c r="F150" s="1405"/>
      <c r="G150" s="1405"/>
      <c r="H150" s="1405"/>
      <c r="I150" s="1405"/>
      <c r="J150" s="1405"/>
      <c r="K150" s="1405"/>
      <c r="L150" s="1405"/>
      <c r="M150" s="1405"/>
      <c r="N150" s="1405"/>
      <c r="O150" s="1405"/>
      <c r="P150" s="1405"/>
      <c r="Q150" s="1405"/>
      <c r="R150" s="1405"/>
      <c r="S150" s="1405"/>
      <c r="T150" s="1405"/>
      <c r="U150" s="1405"/>
      <c r="V150" s="1405"/>
      <c r="W150" s="1405"/>
      <c r="X150" s="1405"/>
      <c r="Y150" s="1405"/>
      <c r="Z150" s="1405"/>
      <c r="AA150" s="1405"/>
      <c r="AB150" s="1405"/>
      <c r="AC150" s="1405"/>
      <c r="AD150" s="1405"/>
      <c r="AE150" s="1405"/>
      <c r="AF150" s="1405"/>
      <c r="AG150" s="1405"/>
      <c r="AH150" s="1405"/>
      <c r="AI150" s="1405"/>
      <c r="AJ150" s="1405"/>
      <c r="AK150" s="1405"/>
      <c r="AL150" s="1405"/>
      <c r="AM150" s="1405"/>
      <c r="AN150" s="1405"/>
      <c r="AO150" s="1405"/>
    </row>
    <row r="151" spans="1:41" s="570" customFormat="1" x14ac:dyDescent="0.25">
      <c r="A151" s="1405"/>
      <c r="B151" s="1405"/>
      <c r="C151" s="1405"/>
      <c r="D151" s="1405"/>
      <c r="E151" s="1405"/>
      <c r="F151" s="1405"/>
      <c r="G151" s="1405"/>
      <c r="H151" s="1405"/>
      <c r="I151" s="1405"/>
      <c r="J151" s="1405"/>
      <c r="K151" s="1405"/>
      <c r="L151" s="1405"/>
      <c r="M151" s="1405"/>
      <c r="N151" s="1405"/>
      <c r="O151" s="1405"/>
      <c r="P151" s="1405"/>
      <c r="Q151" s="1405"/>
      <c r="R151" s="1405"/>
      <c r="S151" s="1405"/>
      <c r="T151" s="1405"/>
      <c r="U151" s="1405"/>
      <c r="V151" s="1405"/>
      <c r="W151" s="1405"/>
      <c r="X151" s="1405"/>
      <c r="Y151" s="1405"/>
      <c r="Z151" s="1405"/>
      <c r="AA151" s="1405"/>
      <c r="AB151" s="1405"/>
      <c r="AC151" s="1405"/>
      <c r="AD151" s="1405"/>
      <c r="AE151" s="1405"/>
      <c r="AF151" s="1405"/>
      <c r="AG151" s="1405"/>
      <c r="AH151" s="1405"/>
      <c r="AI151" s="1405"/>
      <c r="AJ151" s="1405"/>
      <c r="AK151" s="1405"/>
      <c r="AL151" s="1405"/>
      <c r="AM151" s="1405"/>
      <c r="AN151" s="1405"/>
      <c r="AO151" s="1405"/>
    </row>
    <row r="152" spans="1:41" s="570" customFormat="1" x14ac:dyDescent="0.25">
      <c r="A152" s="1405"/>
      <c r="B152" s="1405"/>
      <c r="C152" s="1405"/>
      <c r="D152" s="1405"/>
      <c r="E152" s="1405"/>
      <c r="F152" s="1405"/>
      <c r="G152" s="1405"/>
      <c r="H152" s="1405"/>
      <c r="I152" s="1405"/>
      <c r="J152" s="1405"/>
      <c r="K152" s="1405"/>
      <c r="L152" s="1405"/>
      <c r="M152" s="1405"/>
      <c r="N152" s="1405"/>
      <c r="O152" s="1405"/>
      <c r="P152" s="1405"/>
      <c r="Q152" s="1405"/>
      <c r="R152" s="1405"/>
      <c r="S152" s="1405"/>
      <c r="T152" s="1405"/>
      <c r="U152" s="1405"/>
      <c r="V152" s="1405"/>
      <c r="W152" s="1405"/>
      <c r="X152" s="1405"/>
      <c r="Y152" s="1405"/>
      <c r="Z152" s="1405"/>
      <c r="AA152" s="1405"/>
      <c r="AB152" s="1405"/>
      <c r="AC152" s="1405"/>
      <c r="AD152" s="1405"/>
      <c r="AE152" s="1405"/>
      <c r="AF152" s="1405"/>
      <c r="AG152" s="1405"/>
      <c r="AH152" s="1405"/>
      <c r="AI152" s="1405"/>
      <c r="AJ152" s="1405"/>
      <c r="AK152" s="1405"/>
      <c r="AL152" s="1405"/>
      <c r="AM152" s="1405"/>
      <c r="AN152" s="1405"/>
      <c r="AO152" s="1405"/>
    </row>
    <row r="153" spans="1:41" s="570" customFormat="1" x14ac:dyDescent="0.25">
      <c r="A153" s="1405"/>
      <c r="B153" s="1405"/>
      <c r="C153" s="1405"/>
      <c r="D153" s="1405"/>
      <c r="E153" s="1405"/>
      <c r="F153" s="1405"/>
      <c r="G153" s="1405"/>
      <c r="H153" s="1405"/>
      <c r="I153" s="1405"/>
      <c r="J153" s="1405"/>
      <c r="K153" s="1405"/>
      <c r="L153" s="1405"/>
      <c r="M153" s="1405"/>
      <c r="N153" s="1405"/>
      <c r="O153" s="1405"/>
      <c r="P153" s="1405"/>
      <c r="Q153" s="1405"/>
      <c r="R153" s="1405"/>
      <c r="S153" s="1405"/>
      <c r="T153" s="1405"/>
      <c r="U153" s="1405"/>
      <c r="V153" s="1405"/>
      <c r="W153" s="1405"/>
      <c r="X153" s="1405"/>
      <c r="Y153" s="1405"/>
      <c r="Z153" s="1405"/>
      <c r="AA153" s="1405"/>
      <c r="AB153" s="1405"/>
      <c r="AC153" s="1405"/>
      <c r="AD153" s="1405"/>
      <c r="AE153" s="1405"/>
      <c r="AF153" s="1405"/>
      <c r="AG153" s="1405"/>
      <c r="AH153" s="1405"/>
      <c r="AI153" s="1405"/>
      <c r="AJ153" s="1405"/>
      <c r="AK153" s="1405"/>
      <c r="AL153" s="1405"/>
      <c r="AM153" s="1405"/>
      <c r="AN153" s="1405"/>
      <c r="AO153" s="1405"/>
    </row>
    <row r="154" spans="1:41" s="570" customFormat="1" x14ac:dyDescent="0.25">
      <c r="A154" s="1405"/>
      <c r="B154" s="1405"/>
      <c r="C154" s="1405"/>
      <c r="D154" s="1405"/>
      <c r="E154" s="1405"/>
      <c r="F154" s="1405"/>
      <c r="G154" s="1405"/>
      <c r="H154" s="1405"/>
      <c r="I154" s="1405"/>
      <c r="J154" s="1405"/>
      <c r="K154" s="1405"/>
      <c r="L154" s="1405"/>
      <c r="M154" s="1405"/>
      <c r="N154" s="1405"/>
      <c r="O154" s="1405"/>
      <c r="P154" s="1405"/>
      <c r="Q154" s="1405"/>
      <c r="R154" s="1405"/>
      <c r="S154" s="1405"/>
      <c r="T154" s="1405"/>
      <c r="U154" s="1405"/>
      <c r="V154" s="1405"/>
      <c r="W154" s="1405"/>
      <c r="X154" s="1405"/>
      <c r="Y154" s="1405"/>
      <c r="Z154" s="1405"/>
      <c r="AA154" s="1405"/>
      <c r="AB154" s="1405"/>
      <c r="AC154" s="1405"/>
      <c r="AD154" s="1405"/>
      <c r="AE154" s="1405"/>
      <c r="AF154" s="1405"/>
      <c r="AG154" s="1405"/>
      <c r="AH154" s="1405"/>
      <c r="AI154" s="1405"/>
      <c r="AJ154" s="1405"/>
      <c r="AK154" s="1405"/>
      <c r="AL154" s="1405"/>
      <c r="AM154" s="1405"/>
      <c r="AN154" s="1405"/>
      <c r="AO154" s="1405"/>
    </row>
    <row r="155" spans="1:41" s="570" customFormat="1" x14ac:dyDescent="0.25">
      <c r="A155" s="1405"/>
      <c r="B155" s="1405"/>
      <c r="C155" s="1405"/>
      <c r="D155" s="1405"/>
      <c r="E155" s="1405"/>
      <c r="F155" s="1405"/>
      <c r="G155" s="1405"/>
      <c r="H155" s="1405"/>
      <c r="I155" s="1405"/>
      <c r="J155" s="1405"/>
      <c r="K155" s="1405"/>
      <c r="L155" s="1405"/>
      <c r="M155" s="1405"/>
      <c r="N155" s="1405"/>
      <c r="O155" s="1405"/>
      <c r="P155" s="1405"/>
      <c r="Q155" s="1405"/>
      <c r="R155" s="1405"/>
      <c r="S155" s="1405"/>
      <c r="T155" s="1405"/>
      <c r="U155" s="1405"/>
      <c r="V155" s="1405"/>
      <c r="W155" s="1405"/>
      <c r="X155" s="1405"/>
      <c r="Y155" s="1405"/>
      <c r="Z155" s="1405"/>
      <c r="AA155" s="1405"/>
      <c r="AB155" s="1405"/>
      <c r="AC155" s="1405"/>
      <c r="AD155" s="1405"/>
      <c r="AE155" s="1405"/>
      <c r="AF155" s="1405"/>
      <c r="AG155" s="1405"/>
      <c r="AH155" s="1405"/>
      <c r="AI155" s="1405"/>
      <c r="AJ155" s="1405"/>
      <c r="AK155" s="1405"/>
      <c r="AL155" s="1405"/>
      <c r="AM155" s="1405"/>
      <c r="AN155" s="1405"/>
      <c r="AO155" s="1405"/>
    </row>
    <row r="156" spans="1:41" s="570" customFormat="1" x14ac:dyDescent="0.25">
      <c r="A156" s="1405"/>
      <c r="B156" s="1405"/>
      <c r="C156" s="1405"/>
      <c r="D156" s="1405"/>
      <c r="E156" s="1405"/>
      <c r="F156" s="1405"/>
      <c r="G156" s="1405"/>
      <c r="H156" s="1405"/>
      <c r="I156" s="1405"/>
      <c r="J156" s="1405"/>
      <c r="K156" s="1405"/>
      <c r="L156" s="1405"/>
      <c r="M156" s="1405"/>
      <c r="N156" s="1405"/>
      <c r="O156" s="1405"/>
      <c r="P156" s="1405"/>
      <c r="Q156" s="1405"/>
      <c r="R156" s="1405"/>
      <c r="S156" s="1405"/>
      <c r="T156" s="1405"/>
      <c r="U156" s="1405"/>
      <c r="V156" s="1405"/>
      <c r="W156" s="1405"/>
      <c r="X156" s="1405"/>
      <c r="Y156" s="1405"/>
      <c r="Z156" s="1405"/>
      <c r="AA156" s="1405"/>
      <c r="AB156" s="1405"/>
      <c r="AC156" s="1405"/>
      <c r="AD156" s="1405"/>
      <c r="AE156" s="1405"/>
      <c r="AF156" s="1405"/>
      <c r="AG156" s="1405"/>
      <c r="AH156" s="1405"/>
      <c r="AI156" s="1405"/>
      <c r="AJ156" s="1405"/>
      <c r="AK156" s="1405"/>
      <c r="AL156" s="1405"/>
      <c r="AM156" s="1405"/>
      <c r="AN156" s="1405"/>
      <c r="AO156" s="1405"/>
    </row>
    <row r="157" spans="1:41" s="570" customFormat="1" x14ac:dyDescent="0.25">
      <c r="A157" s="1405"/>
      <c r="B157" s="1405"/>
      <c r="C157" s="1405"/>
      <c r="D157" s="1405"/>
      <c r="E157" s="1405"/>
      <c r="F157" s="1405"/>
      <c r="G157" s="1405"/>
      <c r="H157" s="1405"/>
      <c r="I157" s="1405"/>
      <c r="J157" s="1405"/>
      <c r="K157" s="1405"/>
      <c r="L157" s="1405"/>
      <c r="M157" s="1405"/>
      <c r="N157" s="1405"/>
      <c r="O157" s="1405"/>
      <c r="P157" s="1405"/>
      <c r="Q157" s="1405"/>
      <c r="R157" s="1405"/>
      <c r="S157" s="1405"/>
      <c r="T157" s="1405"/>
      <c r="U157" s="1405"/>
      <c r="V157" s="1405"/>
      <c r="W157" s="1405"/>
      <c r="X157" s="1405"/>
      <c r="Y157" s="1405"/>
      <c r="Z157" s="1405"/>
      <c r="AA157" s="1405"/>
      <c r="AB157" s="1405"/>
      <c r="AC157" s="1405"/>
      <c r="AD157" s="1405"/>
      <c r="AE157" s="1405"/>
      <c r="AF157" s="1405"/>
      <c r="AG157" s="1405"/>
      <c r="AH157" s="1405"/>
      <c r="AI157" s="1405"/>
      <c r="AJ157" s="1405"/>
      <c r="AK157" s="1405"/>
      <c r="AL157" s="1405"/>
      <c r="AM157" s="1405"/>
      <c r="AN157" s="1405"/>
      <c r="AO157" s="1405"/>
    </row>
    <row r="158" spans="1:41" s="570" customFormat="1" x14ac:dyDescent="0.25">
      <c r="A158" s="1405"/>
      <c r="B158" s="1405"/>
      <c r="C158" s="1405"/>
      <c r="D158" s="1405"/>
      <c r="E158" s="1405"/>
      <c r="F158" s="1405"/>
      <c r="G158" s="1405"/>
      <c r="H158" s="1405"/>
      <c r="I158" s="1405"/>
      <c r="J158" s="1405"/>
      <c r="K158" s="1405"/>
      <c r="L158" s="1405"/>
      <c r="M158" s="1405"/>
      <c r="N158" s="1405"/>
      <c r="O158" s="1405"/>
      <c r="P158" s="1405"/>
      <c r="Q158" s="1405"/>
      <c r="R158" s="1405"/>
      <c r="S158" s="1405"/>
      <c r="T158" s="1405"/>
      <c r="U158" s="1405"/>
      <c r="V158" s="1405"/>
      <c r="W158" s="1405"/>
      <c r="X158" s="1405"/>
      <c r="Y158" s="1405"/>
      <c r="Z158" s="1405"/>
      <c r="AA158" s="1405"/>
      <c r="AB158" s="1405"/>
      <c r="AC158" s="1405"/>
      <c r="AD158" s="1405"/>
      <c r="AE158" s="1405"/>
      <c r="AF158" s="1405"/>
      <c r="AG158" s="1405"/>
      <c r="AH158" s="1405"/>
      <c r="AI158" s="1405"/>
      <c r="AJ158" s="1405"/>
      <c r="AK158" s="1405"/>
      <c r="AL158" s="1405"/>
      <c r="AM158" s="1405"/>
      <c r="AN158" s="1405"/>
      <c r="AO158" s="1405"/>
    </row>
    <row r="159" spans="1:41" s="570" customFormat="1" x14ac:dyDescent="0.25">
      <c r="A159" s="1405"/>
      <c r="B159" s="1405"/>
      <c r="C159" s="1405"/>
      <c r="D159" s="1405"/>
      <c r="E159" s="1405"/>
      <c r="F159" s="1405"/>
      <c r="G159" s="1405"/>
      <c r="H159" s="1405"/>
      <c r="I159" s="1405"/>
      <c r="J159" s="1405"/>
      <c r="K159" s="1405"/>
      <c r="L159" s="1405"/>
      <c r="M159" s="1405"/>
      <c r="N159" s="1405"/>
      <c r="O159" s="1405"/>
      <c r="P159" s="1405"/>
      <c r="Q159" s="1405"/>
      <c r="R159" s="1405"/>
      <c r="S159" s="1405"/>
      <c r="T159" s="1405"/>
      <c r="U159" s="1405"/>
      <c r="V159" s="1405"/>
      <c r="W159" s="1405"/>
      <c r="X159" s="1405"/>
      <c r="Y159" s="1405"/>
      <c r="Z159" s="1405"/>
      <c r="AA159" s="1405"/>
      <c r="AB159" s="1405"/>
      <c r="AC159" s="1405"/>
      <c r="AD159" s="1405"/>
      <c r="AE159" s="1405"/>
      <c r="AF159" s="1405"/>
      <c r="AG159" s="1405"/>
      <c r="AH159" s="1405"/>
      <c r="AI159" s="1405"/>
      <c r="AJ159" s="1405"/>
      <c r="AK159" s="1405"/>
      <c r="AL159" s="1405"/>
      <c r="AM159" s="1405"/>
      <c r="AN159" s="1405"/>
      <c r="AO159" s="1405"/>
    </row>
    <row r="160" spans="1:41" s="570" customFormat="1" x14ac:dyDescent="0.25">
      <c r="A160" s="1405"/>
      <c r="B160" s="1405"/>
      <c r="C160" s="1405"/>
      <c r="D160" s="1405"/>
      <c r="E160" s="1405"/>
      <c r="F160" s="1405"/>
      <c r="G160" s="1405"/>
      <c r="H160" s="1405"/>
      <c r="I160" s="1405"/>
      <c r="J160" s="1405"/>
      <c r="K160" s="1405"/>
      <c r="L160" s="1405"/>
      <c r="M160" s="1405"/>
      <c r="N160" s="1405"/>
      <c r="O160" s="1405"/>
      <c r="P160" s="1405"/>
      <c r="Q160" s="1405"/>
      <c r="R160" s="1405"/>
      <c r="S160" s="1405"/>
      <c r="T160" s="1405"/>
      <c r="U160" s="1405"/>
      <c r="V160" s="1405"/>
      <c r="W160" s="1405"/>
      <c r="X160" s="1405"/>
      <c r="Y160" s="1405"/>
      <c r="Z160" s="1405"/>
      <c r="AA160" s="1405"/>
      <c r="AB160" s="1405"/>
      <c r="AC160" s="1405"/>
      <c r="AD160" s="1405"/>
      <c r="AE160" s="1405"/>
      <c r="AF160" s="1405"/>
      <c r="AG160" s="1405"/>
      <c r="AH160" s="1405"/>
      <c r="AI160" s="1405"/>
      <c r="AJ160" s="1405"/>
      <c r="AK160" s="1405"/>
      <c r="AL160" s="1405"/>
      <c r="AM160" s="1405"/>
      <c r="AN160" s="1405"/>
      <c r="AO160" s="1405"/>
    </row>
    <row r="161" spans="1:41" s="570" customFormat="1" x14ac:dyDescent="0.25">
      <c r="A161" s="1405"/>
      <c r="B161" s="1405"/>
      <c r="C161" s="1405"/>
      <c r="D161" s="1405"/>
      <c r="E161" s="1405"/>
      <c r="F161" s="1405"/>
      <c r="G161" s="1405"/>
      <c r="H161" s="1405"/>
      <c r="I161" s="1405"/>
      <c r="J161" s="1405"/>
      <c r="K161" s="1405"/>
      <c r="L161" s="1405"/>
      <c r="M161" s="1405"/>
      <c r="N161" s="1405"/>
      <c r="O161" s="1405"/>
      <c r="P161" s="1405"/>
      <c r="Q161" s="1405"/>
      <c r="R161" s="1405"/>
      <c r="S161" s="1405"/>
      <c r="T161" s="1405"/>
      <c r="U161" s="1405"/>
      <c r="V161" s="1405"/>
      <c r="W161" s="1405"/>
      <c r="X161" s="1405"/>
      <c r="Y161" s="1405"/>
      <c r="Z161" s="1405"/>
      <c r="AA161" s="1405"/>
      <c r="AB161" s="1405"/>
      <c r="AC161" s="1405"/>
      <c r="AD161" s="1405"/>
      <c r="AE161" s="1405"/>
      <c r="AF161" s="1405"/>
      <c r="AG161" s="1405"/>
      <c r="AH161" s="1405"/>
      <c r="AI161" s="1405"/>
      <c r="AJ161" s="1405"/>
      <c r="AK161" s="1405"/>
      <c r="AL161" s="1405"/>
      <c r="AM161" s="1405"/>
      <c r="AN161" s="1405"/>
      <c r="AO161" s="1405"/>
    </row>
    <row r="162" spans="1:41" s="570" customFormat="1" x14ac:dyDescent="0.25">
      <c r="A162" s="1405"/>
      <c r="B162" s="1405"/>
      <c r="C162" s="1405"/>
      <c r="D162" s="1405"/>
      <c r="E162" s="1405"/>
      <c r="F162" s="1405"/>
      <c r="G162" s="1405"/>
      <c r="H162" s="1405"/>
      <c r="I162" s="1405"/>
      <c r="J162" s="1405"/>
      <c r="K162" s="1405"/>
      <c r="L162" s="1405"/>
      <c r="M162" s="1405"/>
      <c r="N162" s="1405"/>
      <c r="O162" s="1405"/>
      <c r="P162" s="1405"/>
      <c r="Q162" s="1405"/>
      <c r="R162" s="1405"/>
      <c r="S162" s="1405"/>
      <c r="T162" s="1405"/>
      <c r="U162" s="1405"/>
      <c r="V162" s="1405"/>
      <c r="W162" s="1405"/>
      <c r="X162" s="1405"/>
      <c r="Y162" s="1405"/>
      <c r="Z162" s="1405"/>
      <c r="AA162" s="1405"/>
      <c r="AB162" s="1405"/>
      <c r="AC162" s="1405"/>
      <c r="AD162" s="1405"/>
      <c r="AE162" s="1405"/>
      <c r="AF162" s="1405"/>
      <c r="AG162" s="1405"/>
      <c r="AH162" s="1405"/>
      <c r="AI162" s="1405"/>
      <c r="AJ162" s="1405"/>
      <c r="AK162" s="1405"/>
      <c r="AL162" s="1405"/>
      <c r="AM162" s="1405"/>
      <c r="AN162" s="1405"/>
      <c r="AO162" s="1405"/>
    </row>
    <row r="163" spans="1:41" s="570" customFormat="1" x14ac:dyDescent="0.25">
      <c r="A163" s="1405"/>
      <c r="B163" s="1405"/>
      <c r="C163" s="1405"/>
      <c r="D163" s="1405"/>
      <c r="E163" s="1405"/>
      <c r="F163" s="1405"/>
      <c r="G163" s="1405"/>
      <c r="H163" s="1405"/>
      <c r="I163" s="1405"/>
      <c r="J163" s="1405"/>
      <c r="K163" s="1405"/>
      <c r="L163" s="1405"/>
      <c r="M163" s="1405"/>
      <c r="N163" s="1405"/>
      <c r="O163" s="1405"/>
      <c r="P163" s="1405"/>
      <c r="Q163" s="1405"/>
      <c r="R163" s="1405"/>
      <c r="S163" s="1405"/>
      <c r="T163" s="1405"/>
      <c r="U163" s="1405"/>
      <c r="V163" s="1405"/>
      <c r="W163" s="1405"/>
      <c r="X163" s="1405"/>
      <c r="Y163" s="1405"/>
      <c r="Z163" s="1405"/>
      <c r="AA163" s="1405"/>
      <c r="AB163" s="1405"/>
      <c r="AC163" s="1405"/>
      <c r="AD163" s="1405"/>
      <c r="AE163" s="1405"/>
      <c r="AF163" s="1405"/>
      <c r="AG163" s="1405"/>
      <c r="AH163" s="1405"/>
      <c r="AI163" s="1405"/>
      <c r="AJ163" s="1405"/>
      <c r="AK163" s="1405"/>
      <c r="AL163" s="1405"/>
      <c r="AM163" s="1405"/>
      <c r="AN163" s="1405"/>
      <c r="AO163" s="1405"/>
    </row>
  </sheetData>
  <sheetProtection password="EC30" sheet="1" objects="1" scenarios="1"/>
  <mergeCells count="46">
    <mergeCell ref="AH7:AO7"/>
    <mergeCell ref="A11:G11"/>
    <mergeCell ref="X17:AC17"/>
    <mergeCell ref="X19:AC19"/>
    <mergeCell ref="B8:G8"/>
    <mergeCell ref="M8:AG8"/>
    <mergeCell ref="AJ17:AN17"/>
    <mergeCell ref="A7:G7"/>
    <mergeCell ref="M7:AG7"/>
    <mergeCell ref="A2:AO2"/>
    <mergeCell ref="A4:G4"/>
    <mergeCell ref="H4:J4"/>
    <mergeCell ref="L4:Q4"/>
    <mergeCell ref="R4:Y4"/>
    <mergeCell ref="Z4:AD4"/>
    <mergeCell ref="AH4:AO4"/>
    <mergeCell ref="D5:G5"/>
    <mergeCell ref="I5:AG6"/>
    <mergeCell ref="AH5:AO5"/>
    <mergeCell ref="A6:G6"/>
    <mergeCell ref="AH6:AO6"/>
    <mergeCell ref="X24:AC24"/>
    <mergeCell ref="AP30:AS30"/>
    <mergeCell ref="X32:AC32"/>
    <mergeCell ref="AP32:AS32"/>
    <mergeCell ref="AP26:AS27"/>
    <mergeCell ref="X28:AC28"/>
    <mergeCell ref="X30:AC30"/>
    <mergeCell ref="X26:AC26"/>
    <mergeCell ref="X21:AC21"/>
    <mergeCell ref="X23:AC23"/>
    <mergeCell ref="AH8:AO8"/>
    <mergeCell ref="A10:G10"/>
    <mergeCell ref="H10:AI10"/>
    <mergeCell ref="X48:AC48"/>
    <mergeCell ref="X50:AC50"/>
    <mergeCell ref="X37:AC37"/>
    <mergeCell ref="X52:AC52"/>
    <mergeCell ref="AP54:AS55"/>
    <mergeCell ref="X39:AC39"/>
    <mergeCell ref="X41:AC41"/>
    <mergeCell ref="X43:AC43"/>
    <mergeCell ref="X44:AC44"/>
    <mergeCell ref="X46:AC46"/>
    <mergeCell ref="AP46:AS47"/>
    <mergeCell ref="AJ37:AN37"/>
  </mergeCells>
  <conditionalFormatting sqref="E50:W52 AD51:AO52 AE50:AO50">
    <cfRule type="expression" dxfId="199" priority="36">
      <formula>$E$53&gt;0</formula>
    </cfRule>
  </conditionalFormatting>
  <conditionalFormatting sqref="E58:R58 E57:AD57">
    <cfRule type="expression" dxfId="198" priority="35">
      <formula>$S$58&gt;0</formula>
    </cfRule>
  </conditionalFormatting>
  <conditionalFormatting sqref="R4 L4 Z4">
    <cfRule type="expression" dxfId="197" priority="34" stopIfTrue="1">
      <formula>L4&lt;&gt;TypeChantier</formula>
    </cfRule>
  </conditionalFormatting>
  <conditionalFormatting sqref="Z56 E55:E56 I54:AO54">
    <cfRule type="expression" dxfId="196" priority="33">
      <formula>$J$56&gt;0</formula>
    </cfRule>
  </conditionalFormatting>
  <conditionalFormatting sqref="E54:G54">
    <cfRule type="expression" dxfId="195" priority="32">
      <formula>$J$56&gt;0</formula>
    </cfRule>
  </conditionalFormatting>
  <conditionalFormatting sqref="A96">
    <cfRule type="expression" dxfId="194" priority="37">
      <formula>$AA$96=""</formula>
    </cfRule>
  </conditionalFormatting>
  <conditionalFormatting sqref="AP22:AP23 AP26 AE30:AO30 AT30:XFD30 AP29">
    <cfRule type="expression" dxfId="193" priority="30" stopIfTrue="1">
      <formula>langue="nl"</formula>
    </cfRule>
  </conditionalFormatting>
  <conditionalFormatting sqref="A17">
    <cfRule type="expression" dxfId="192" priority="31" stopIfTrue="1">
      <formula>langue="nl"</formula>
    </cfRule>
  </conditionalFormatting>
  <conditionalFormatting sqref="A19">
    <cfRule type="expression" dxfId="191" priority="27" stopIfTrue="1">
      <formula>langue="nl"</formula>
    </cfRule>
  </conditionalFormatting>
  <conditionalFormatting sqref="J26:J29">
    <cfRule type="expression" dxfId="190" priority="29" stopIfTrue="1">
      <formula>langue="nl"</formula>
    </cfRule>
  </conditionalFormatting>
  <conditionalFormatting sqref="X23">
    <cfRule type="expression" dxfId="189" priority="28">
      <formula>$X$23=""</formula>
    </cfRule>
  </conditionalFormatting>
  <conditionalFormatting sqref="A21">
    <cfRule type="expression" dxfId="188" priority="26" stopIfTrue="1">
      <formula>langue="nl"</formula>
    </cfRule>
  </conditionalFormatting>
  <conditionalFormatting sqref="A23">
    <cfRule type="expression" dxfId="187" priority="25" stopIfTrue="1">
      <formula>langue="nl"</formula>
    </cfRule>
  </conditionalFormatting>
  <conditionalFormatting sqref="J24:J25">
    <cfRule type="expression" dxfId="186" priority="24" stopIfTrue="1">
      <formula>langue="nl"</formula>
    </cfRule>
  </conditionalFormatting>
  <conditionalFormatting sqref="A27">
    <cfRule type="expression" dxfId="185" priority="23" stopIfTrue="1">
      <formula>langue="nl"</formula>
    </cfRule>
  </conditionalFormatting>
  <conditionalFormatting sqref="A28:A29">
    <cfRule type="expression" dxfId="184" priority="22" stopIfTrue="1">
      <formula>langue="nl"</formula>
    </cfRule>
  </conditionalFormatting>
  <conditionalFormatting sqref="A30:W30">
    <cfRule type="expression" dxfId="183" priority="21" stopIfTrue="1">
      <formula>langue="nl"</formula>
    </cfRule>
  </conditionalFormatting>
  <conditionalFormatting sqref="D54 X51">
    <cfRule type="expression" dxfId="182" priority="20" stopIfTrue="1">
      <formula>langue="nl"</formula>
    </cfRule>
  </conditionalFormatting>
  <conditionalFormatting sqref="X43">
    <cfRule type="expression" dxfId="181" priority="19">
      <formula>$X$43=""</formula>
    </cfRule>
  </conditionalFormatting>
  <conditionalFormatting sqref="A48:A49">
    <cfRule type="expression" dxfId="180" priority="14" stopIfTrue="1">
      <formula>langue="nl"</formula>
    </cfRule>
  </conditionalFormatting>
  <conditionalFormatting sqref="A35">
    <cfRule type="expression" dxfId="179" priority="18" stopIfTrue="1">
      <formula>langue="nl"</formula>
    </cfRule>
  </conditionalFormatting>
  <conditionalFormatting sqref="A37:A38">
    <cfRule type="expression" dxfId="178" priority="17" stopIfTrue="1">
      <formula>langue="nl"</formula>
    </cfRule>
  </conditionalFormatting>
  <conditionalFormatting sqref="J44">
    <cfRule type="expression" dxfId="177" priority="15" stopIfTrue="1">
      <formula>langue="nl"</formula>
    </cfRule>
  </conditionalFormatting>
  <conditionalFormatting sqref="A39:A40 A42">
    <cfRule type="expression" dxfId="176" priority="13" stopIfTrue="1">
      <formula>langue="nl"</formula>
    </cfRule>
  </conditionalFormatting>
  <conditionalFormatting sqref="A43">
    <cfRule type="expression" dxfId="175" priority="12" stopIfTrue="1">
      <formula>langue="nl"</formula>
    </cfRule>
  </conditionalFormatting>
  <conditionalFormatting sqref="A41">
    <cfRule type="expression" dxfId="174" priority="11" stopIfTrue="1">
      <formula>langue="nl"</formula>
    </cfRule>
  </conditionalFormatting>
  <conditionalFormatting sqref="A15">
    <cfRule type="expression" dxfId="173" priority="10" stopIfTrue="1">
      <formula>langue="nl"</formula>
    </cfRule>
  </conditionalFormatting>
  <conditionalFormatting sqref="AP46">
    <cfRule type="expression" dxfId="172" priority="6" stopIfTrue="1">
      <formula>langue="nl"</formula>
    </cfRule>
  </conditionalFormatting>
  <conditionalFormatting sqref="A50">
    <cfRule type="expression" dxfId="171" priority="9" stopIfTrue="1">
      <formula>langue="nl"</formula>
    </cfRule>
  </conditionalFormatting>
  <conditionalFormatting sqref="A26">
    <cfRule type="expression" dxfId="170" priority="4" stopIfTrue="1">
      <formula>langue="nl"</formula>
    </cfRule>
  </conditionalFormatting>
  <conditionalFormatting sqref="A46">
    <cfRule type="expression" dxfId="169" priority="3" stopIfTrue="1">
      <formula>langue="nl"</formula>
    </cfRule>
  </conditionalFormatting>
  <conditionalFormatting sqref="X26:AC26">
    <cfRule type="expression" dxfId="168" priority="2">
      <formula>$X$26&gt;$X$19</formula>
    </cfRule>
  </conditionalFormatting>
  <conditionalFormatting sqref="X46:AC46">
    <cfRule type="expression" dxfId="167" priority="1">
      <formula>$X$46&gt;$X$39</formula>
    </cfRule>
  </conditionalFormatting>
  <dataValidations disablePrompts="1" count="1">
    <dataValidation type="list" allowBlank="1" showInputMessage="1" showErrorMessage="1" sqref="AR2" xr:uid="{00000000-0002-0000-1D00-000000000000}">
      <formula1>"FR,NL"</formula1>
    </dataValidation>
  </dataValidations>
  <pageMargins left="0.39370078740157483" right="0" top="0.28999999999999998" bottom="0" header="0" footer="0"/>
  <pageSetup paperSize="9" fitToHeight="0" orientation="portrait" r:id="rId1"/>
  <headerFooter alignWithMargins="0"/>
  <rowBreaks count="1" manualBreakCount="1">
    <brk id="63" max="40"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CC145"/>
  <sheetViews>
    <sheetView topLeftCell="A103" zoomScaleNormal="100" zoomScaleSheetLayoutView="70" workbookViewId="0">
      <selection activeCell="A132" sqref="A132:XFD132"/>
    </sheetView>
  </sheetViews>
  <sheetFormatPr baseColWidth="10" defaultColWidth="11.44140625" defaultRowHeight="13.2" x14ac:dyDescent="0.25"/>
  <cols>
    <col min="1" max="8" width="2.44140625" style="917" customWidth="1"/>
    <col min="9" max="9" width="2.5546875" style="917" customWidth="1"/>
    <col min="10" max="40" width="2.44140625" style="917" customWidth="1"/>
    <col min="41" max="41" width="3.44140625" style="917" customWidth="1"/>
    <col min="42" max="42" width="8.44140625" style="917" customWidth="1"/>
    <col min="43" max="45" width="15.6640625" style="175" customWidth="1"/>
    <col min="46" max="46" width="7.44140625" style="175" customWidth="1"/>
    <col min="47" max="47" width="15.44140625" style="175" customWidth="1"/>
    <col min="48" max="48" width="7.109375" style="917" customWidth="1"/>
    <col min="49" max="49" width="3" style="917" customWidth="1"/>
    <col min="50" max="50" width="8.44140625" style="917" customWidth="1"/>
    <col min="51" max="51" width="4.109375" style="917" customWidth="1"/>
    <col min="52" max="52" width="6.44140625" style="917" customWidth="1"/>
    <col min="53" max="53" width="15" style="917" customWidth="1"/>
    <col min="54" max="16384" width="11.44140625" style="917"/>
  </cols>
  <sheetData>
    <row r="1" spans="1:57" ht="19.95" customHeight="1" x14ac:dyDescent="0.25">
      <c r="A1" s="917" t="str">
        <f>données!A5</f>
        <v>version 2021 (1)</v>
      </c>
    </row>
    <row r="2" spans="1:57" ht="12.75" customHeight="1" x14ac:dyDescent="0.25">
      <c r="A2" s="1620" t="s">
        <v>100</v>
      </c>
      <c r="B2" s="1620"/>
      <c r="C2" s="1620"/>
      <c r="D2" s="1620"/>
      <c r="E2" s="1620"/>
      <c r="F2" s="1620"/>
      <c r="G2" s="1780"/>
      <c r="H2" s="1519" t="s">
        <v>97</v>
      </c>
      <c r="I2" s="1520"/>
      <c r="J2" s="1520"/>
      <c r="K2" s="269"/>
      <c r="L2" s="1647" t="s">
        <v>488</v>
      </c>
      <c r="M2" s="1647"/>
      <c r="N2" s="1647"/>
      <c r="O2" s="1647"/>
      <c r="P2" s="1647"/>
      <c r="Q2" s="1647"/>
      <c r="R2" s="1647" t="s">
        <v>484</v>
      </c>
      <c r="S2" s="1647"/>
      <c r="T2" s="1647"/>
      <c r="U2" s="1647"/>
      <c r="V2" s="1647"/>
      <c r="W2" s="1647" t="s">
        <v>489</v>
      </c>
      <c r="X2" s="1647"/>
      <c r="Y2" s="1647"/>
      <c r="Z2" s="1647"/>
      <c r="AA2" s="1647"/>
      <c r="AB2" s="1133" t="s">
        <v>42</v>
      </c>
      <c r="AC2" s="1146"/>
      <c r="AD2" s="1146"/>
      <c r="AE2" s="1146"/>
      <c r="AF2" s="1146"/>
      <c r="AG2" s="1134"/>
      <c r="AH2" s="1621" t="s">
        <v>101</v>
      </c>
      <c r="AI2" s="1622"/>
      <c r="AJ2" s="1622"/>
      <c r="AK2" s="1622"/>
      <c r="AL2" s="1622"/>
      <c r="AM2" s="1622"/>
      <c r="AN2" s="1622"/>
      <c r="AO2" s="1622"/>
      <c r="AP2" s="20"/>
      <c r="AQ2" s="216"/>
      <c r="AR2" s="213"/>
    </row>
    <row r="3" spans="1:57" ht="12.75" customHeight="1" x14ac:dyDescent="0.25">
      <c r="A3" s="1123" t="s">
        <v>137</v>
      </c>
      <c r="B3" s="1123"/>
      <c r="C3" s="1123"/>
      <c r="D3" s="1744">
        <f>données!D7</f>
        <v>0</v>
      </c>
      <c r="E3" s="1744"/>
      <c r="F3" s="1744"/>
      <c r="G3" s="1779"/>
      <c r="H3" s="269" t="s">
        <v>141</v>
      </c>
      <c r="I3" s="1701">
        <f>données!$J$7</f>
        <v>0</v>
      </c>
      <c r="J3" s="1701"/>
      <c r="K3" s="1701"/>
      <c r="L3" s="1701"/>
      <c r="M3" s="1701"/>
      <c r="N3" s="1701"/>
      <c r="O3" s="1701"/>
      <c r="P3" s="1701"/>
      <c r="Q3" s="1701"/>
      <c r="R3" s="1701"/>
      <c r="S3" s="1701"/>
      <c r="T3" s="1701"/>
      <c r="U3" s="1701"/>
      <c r="V3" s="1701"/>
      <c r="W3" s="1701"/>
      <c r="X3" s="1701"/>
      <c r="Y3" s="1701"/>
      <c r="Z3" s="1701"/>
      <c r="AA3" s="1701"/>
      <c r="AB3" s="1701"/>
      <c r="AC3" s="1701"/>
      <c r="AD3" s="1701"/>
      <c r="AE3" s="1701"/>
      <c r="AF3" s="1701"/>
      <c r="AG3" s="1702"/>
      <c r="AH3" s="1743">
        <f>données!$AI$7</f>
        <v>0</v>
      </c>
      <c r="AI3" s="1744"/>
      <c r="AJ3" s="1744"/>
      <c r="AK3" s="1744"/>
      <c r="AL3" s="1744"/>
      <c r="AM3" s="1744"/>
      <c r="AN3" s="1744"/>
      <c r="AO3" s="1744"/>
      <c r="AP3" s="1003"/>
      <c r="AQ3" s="213"/>
      <c r="AR3" s="570"/>
    </row>
    <row r="4" spans="1:57" x14ac:dyDescent="0.25">
      <c r="A4" s="1724">
        <f>données!A8</f>
        <v>0</v>
      </c>
      <c r="B4" s="1724"/>
      <c r="C4" s="1724"/>
      <c r="D4" s="1724"/>
      <c r="E4" s="1724"/>
      <c r="F4" s="1724"/>
      <c r="G4" s="1725"/>
      <c r="H4" s="269" t="s">
        <v>138</v>
      </c>
      <c r="I4" s="1703"/>
      <c r="J4" s="1703"/>
      <c r="K4" s="1703"/>
      <c r="L4" s="1703"/>
      <c r="M4" s="1703"/>
      <c r="N4" s="1703"/>
      <c r="O4" s="1703"/>
      <c r="P4" s="1703"/>
      <c r="Q4" s="1703"/>
      <c r="R4" s="1703"/>
      <c r="S4" s="1703"/>
      <c r="T4" s="1703"/>
      <c r="U4" s="1703"/>
      <c r="V4" s="1703"/>
      <c r="W4" s="1703"/>
      <c r="X4" s="1703"/>
      <c r="Y4" s="1703"/>
      <c r="Z4" s="1703"/>
      <c r="AA4" s="1703"/>
      <c r="AB4" s="1703"/>
      <c r="AC4" s="1703"/>
      <c r="AD4" s="1703"/>
      <c r="AE4" s="1703"/>
      <c r="AF4" s="1703"/>
      <c r="AG4" s="1704"/>
      <c r="AH4" s="1755">
        <f>données!$AI$8</f>
        <v>0</v>
      </c>
      <c r="AI4" s="1756"/>
      <c r="AJ4" s="1756"/>
      <c r="AK4" s="1756"/>
      <c r="AL4" s="1756"/>
      <c r="AM4" s="1756"/>
      <c r="AN4" s="1756"/>
      <c r="AO4" s="1756"/>
      <c r="AP4" s="1003"/>
      <c r="AQ4" s="213"/>
      <c r="AR4" s="214"/>
    </row>
    <row r="5" spans="1:57" ht="12.15" customHeight="1" x14ac:dyDescent="0.25">
      <c r="A5" s="1724">
        <f>données!A9</f>
        <v>0</v>
      </c>
      <c r="B5" s="1724"/>
      <c r="C5" s="1724"/>
      <c r="D5" s="1724"/>
      <c r="E5" s="1724"/>
      <c r="F5" s="1724"/>
      <c r="G5" s="1725"/>
      <c r="H5" s="269" t="s">
        <v>140</v>
      </c>
      <c r="I5" s="269"/>
      <c r="J5" s="269"/>
      <c r="K5" s="269"/>
      <c r="L5" s="269"/>
      <c r="M5" s="1695">
        <f>données!$M$9</f>
        <v>0</v>
      </c>
      <c r="N5" s="1695"/>
      <c r="O5" s="1695"/>
      <c r="P5" s="1695"/>
      <c r="Q5" s="1695"/>
      <c r="R5" s="1695"/>
      <c r="S5" s="1695"/>
      <c r="T5" s="1695"/>
      <c r="U5" s="1695"/>
      <c r="V5" s="1695"/>
      <c r="W5" s="1695"/>
      <c r="X5" s="1695"/>
      <c r="Y5" s="1695"/>
      <c r="Z5" s="1695"/>
      <c r="AA5" s="1695"/>
      <c r="AB5" s="1695"/>
      <c r="AC5" s="1695"/>
      <c r="AD5" s="1695"/>
      <c r="AE5" s="1695"/>
      <c r="AF5" s="1695"/>
      <c r="AG5" s="1696"/>
      <c r="AH5" s="1755">
        <f>données!$AI$9</f>
        <v>0</v>
      </c>
      <c r="AI5" s="1756"/>
      <c r="AJ5" s="1756"/>
      <c r="AK5" s="1756"/>
      <c r="AL5" s="1756"/>
      <c r="AM5" s="1756"/>
      <c r="AN5" s="1756"/>
      <c r="AO5" s="1756"/>
      <c r="AP5" s="1003"/>
      <c r="AQ5" s="213"/>
      <c r="AR5" s="214"/>
    </row>
    <row r="6" spans="1:57" x14ac:dyDescent="0.25">
      <c r="A6" s="1123" t="s">
        <v>138</v>
      </c>
      <c r="B6" s="1726">
        <f>données!B10</f>
        <v>0</v>
      </c>
      <c r="C6" s="1726"/>
      <c r="D6" s="1726"/>
      <c r="E6" s="1726"/>
      <c r="F6" s="1726"/>
      <c r="G6" s="1727"/>
      <c r="H6" s="269" t="s">
        <v>139</v>
      </c>
      <c r="I6" s="269"/>
      <c r="J6" s="269"/>
      <c r="K6" s="269"/>
      <c r="L6" s="1146"/>
      <c r="M6" s="1728">
        <f>données!$M$10</f>
        <v>0</v>
      </c>
      <c r="N6" s="1728"/>
      <c r="O6" s="1728"/>
      <c r="P6" s="1728"/>
      <c r="Q6" s="1728"/>
      <c r="R6" s="1728"/>
      <c r="S6" s="1728"/>
      <c r="T6" s="1728"/>
      <c r="U6" s="1728"/>
      <c r="V6" s="1728"/>
      <c r="W6" s="1728"/>
      <c r="X6" s="1728"/>
      <c r="Y6" s="1728"/>
      <c r="Z6" s="1728"/>
      <c r="AA6" s="1728"/>
      <c r="AB6" s="1728"/>
      <c r="AC6" s="1728"/>
      <c r="AD6" s="1728"/>
      <c r="AE6" s="1728"/>
      <c r="AF6" s="1728"/>
      <c r="AG6" s="1729"/>
      <c r="AH6" s="1755" t="str">
        <f>IF(données!$AI$10=0,"",données!$AI$10)</f>
        <v/>
      </c>
      <c r="AI6" s="1756"/>
      <c r="AJ6" s="1756"/>
      <c r="AK6" s="1756"/>
      <c r="AL6" s="1756"/>
      <c r="AM6" s="1756"/>
      <c r="AN6" s="1756"/>
      <c r="AO6" s="1756"/>
      <c r="AP6" s="1003"/>
      <c r="AQ6" s="213"/>
      <c r="AR6" s="217"/>
      <c r="AS6" s="213"/>
      <c r="AT6" s="213"/>
      <c r="AU6" s="213"/>
      <c r="AV6" s="1003"/>
      <c r="AW6" s="1003"/>
      <c r="AX6" s="1003"/>
      <c r="AY6" s="1003"/>
    </row>
    <row r="7" spans="1:57" x14ac:dyDescent="0.25">
      <c r="A7" s="909"/>
      <c r="B7" s="909"/>
      <c r="C7" s="909"/>
      <c r="D7" s="909"/>
      <c r="E7" s="909"/>
      <c r="F7" s="909"/>
      <c r="G7" s="909"/>
      <c r="H7" s="18"/>
      <c r="I7" s="909"/>
      <c r="J7" s="909"/>
      <c r="K7" s="909"/>
      <c r="L7" s="909"/>
      <c r="M7" s="909"/>
      <c r="N7" s="909"/>
      <c r="O7" s="909"/>
      <c r="P7" s="909"/>
      <c r="Q7" s="909"/>
      <c r="R7" s="909"/>
      <c r="S7" s="909"/>
      <c r="T7" s="909"/>
      <c r="U7" s="909"/>
      <c r="V7" s="909"/>
      <c r="W7" s="909"/>
      <c r="X7" s="909"/>
      <c r="Y7" s="909"/>
      <c r="Z7" s="909"/>
      <c r="AA7" s="909"/>
      <c r="AB7" s="909"/>
      <c r="AC7" s="909"/>
      <c r="AD7" s="909"/>
      <c r="AE7" s="909"/>
      <c r="AF7" s="909"/>
      <c r="AG7" s="909"/>
      <c r="AH7" s="18"/>
      <c r="AI7" s="909"/>
      <c r="AJ7" s="909"/>
      <c r="AK7" s="909"/>
      <c r="AL7" s="909"/>
      <c r="AM7" s="909"/>
      <c r="AN7" s="909"/>
      <c r="AO7" s="909"/>
      <c r="AP7" s="1154"/>
      <c r="AQ7" s="172"/>
      <c r="AR7" s="172"/>
      <c r="AS7" s="172"/>
      <c r="AT7" s="172"/>
      <c r="AU7" s="172"/>
      <c r="AV7" s="1154"/>
      <c r="AW7" s="1154"/>
      <c r="AX7" s="1154"/>
      <c r="AY7" s="1154"/>
      <c r="AZ7" s="1154"/>
      <c r="BA7" s="1154"/>
      <c r="BB7" s="1154"/>
      <c r="BC7" s="1154"/>
      <c r="BD7" s="1154"/>
      <c r="BE7" s="1154"/>
    </row>
    <row r="8" spans="1:57" ht="18" customHeight="1" x14ac:dyDescent="0.4">
      <c r="A8" s="1771" t="str">
        <f>'dv1'!A10:E10</f>
        <v>Ed. 2017</v>
      </c>
      <c r="B8" s="1771"/>
      <c r="C8" s="1771"/>
      <c r="D8" s="1771"/>
      <c r="E8" s="1771"/>
      <c r="F8" s="1771"/>
      <c r="G8" s="1771"/>
      <c r="H8" s="2027" t="s">
        <v>19</v>
      </c>
      <c r="I8" s="2028"/>
      <c r="J8" s="2028"/>
      <c r="K8" s="2028"/>
      <c r="L8" s="2028"/>
      <c r="M8" s="2028"/>
      <c r="N8" s="2028"/>
      <c r="O8" s="2028"/>
      <c r="P8" s="2028"/>
      <c r="Q8" s="2028"/>
      <c r="R8" s="2028"/>
      <c r="S8" s="2028"/>
      <c r="T8" s="2028"/>
      <c r="U8" s="2028"/>
      <c r="V8" s="2028"/>
      <c r="W8" s="2028"/>
      <c r="X8" s="2028"/>
      <c r="Y8" s="2028"/>
      <c r="Z8" s="2028"/>
      <c r="AA8" s="2028"/>
      <c r="AB8" s="2028"/>
      <c r="AC8" s="2028"/>
      <c r="AD8" s="2028"/>
      <c r="AE8" s="2028"/>
      <c r="AF8" s="2028"/>
      <c r="AG8" s="2028"/>
      <c r="AH8" s="2028"/>
      <c r="AI8" s="2217"/>
      <c r="AJ8" s="118"/>
      <c r="AK8" s="2"/>
      <c r="AL8" s="98"/>
      <c r="AM8" s="98"/>
      <c r="AN8" s="98"/>
      <c r="AO8" s="98"/>
      <c r="AP8" s="107"/>
      <c r="AQ8" s="172"/>
      <c r="AR8" s="172"/>
      <c r="AS8" s="172"/>
      <c r="AT8" s="230"/>
      <c r="AU8" s="229"/>
      <c r="AV8" s="29"/>
      <c r="AW8" s="1164"/>
      <c r="AX8" s="1146"/>
      <c r="AY8" s="107"/>
      <c r="AZ8" s="1154"/>
      <c r="BA8" s="1154"/>
      <c r="BB8" s="1154"/>
      <c r="BC8" s="1154"/>
      <c r="BD8" s="1154"/>
      <c r="BE8" s="1154"/>
    </row>
    <row r="9" spans="1:57" ht="18" customHeight="1" x14ac:dyDescent="0.4">
      <c r="A9" s="1617" t="str">
        <f>'dv1'!A11:F11</f>
        <v>(SLRB/MT 2017)</v>
      </c>
      <c r="B9" s="1617"/>
      <c r="C9" s="1617"/>
      <c r="D9" s="1617"/>
      <c r="E9" s="1617"/>
      <c r="F9" s="1617"/>
      <c r="G9" s="1617"/>
      <c r="H9" s="2233" t="s">
        <v>192</v>
      </c>
      <c r="I9" s="2234"/>
      <c r="J9" s="2234"/>
      <c r="K9" s="2234"/>
      <c r="L9" s="2234"/>
      <c r="M9" s="2234"/>
      <c r="N9" s="2234"/>
      <c r="O9" s="2234"/>
      <c r="P9" s="2234"/>
      <c r="Q9" s="2234"/>
      <c r="R9" s="2234"/>
      <c r="S9" s="2234"/>
      <c r="T9" s="2234"/>
      <c r="U9" s="2234"/>
      <c r="V9" s="2234"/>
      <c r="W9" s="2234"/>
      <c r="X9" s="2234"/>
      <c r="Y9" s="2234"/>
      <c r="Z9" s="2234"/>
      <c r="AA9" s="2234"/>
      <c r="AB9" s="2234"/>
      <c r="AC9" s="1906">
        <f>SignRP</f>
        <v>0</v>
      </c>
      <c r="AD9" s="1906"/>
      <c r="AE9" s="1906"/>
      <c r="AF9" s="1906"/>
      <c r="AG9" s="1906"/>
      <c r="AH9" s="1906"/>
      <c r="AI9" s="1906"/>
      <c r="AJ9" s="136" t="s">
        <v>557</v>
      </c>
      <c r="AK9" s="14"/>
      <c r="AL9" s="14"/>
      <c r="AM9" s="14"/>
      <c r="AN9" s="14"/>
      <c r="AO9" s="14"/>
      <c r="AP9" s="107"/>
      <c r="AQ9" s="172"/>
      <c r="AR9" s="172"/>
      <c r="AS9" s="172"/>
      <c r="AT9" s="230"/>
      <c r="AU9" s="229"/>
      <c r="AV9" s="29"/>
      <c r="AW9" s="1164"/>
      <c r="AX9" s="1146"/>
      <c r="AY9" s="107"/>
      <c r="AZ9" s="1154"/>
      <c r="BA9" s="33"/>
      <c r="BB9" s="1154"/>
      <c r="BC9" s="1154"/>
      <c r="BD9" s="1154"/>
      <c r="BE9" s="1154"/>
    </row>
    <row r="10" spans="1:57" ht="3.15" customHeight="1" x14ac:dyDescent="0.4">
      <c r="A10" s="1148"/>
      <c r="B10" s="1148"/>
      <c r="C10" s="1148"/>
      <c r="D10" s="1148"/>
      <c r="E10" s="1148"/>
      <c r="F10" s="1148"/>
      <c r="G10" s="1148"/>
      <c r="H10" s="1159"/>
      <c r="I10" s="1160"/>
      <c r="J10" s="1160"/>
      <c r="K10" s="1160"/>
      <c r="L10" s="1160"/>
      <c r="M10" s="1160"/>
      <c r="N10" s="1160"/>
      <c r="O10" s="1160"/>
      <c r="P10" s="1160"/>
      <c r="Q10" s="1160"/>
      <c r="R10" s="1160"/>
      <c r="S10" s="1160"/>
      <c r="T10" s="1160"/>
      <c r="U10" s="1160"/>
      <c r="V10" s="1160"/>
      <c r="W10" s="1160"/>
      <c r="X10" s="1160"/>
      <c r="Y10" s="1160"/>
      <c r="Z10" s="1160"/>
      <c r="AA10" s="1160"/>
      <c r="AB10" s="1160"/>
      <c r="AC10" s="431"/>
      <c r="AD10" s="431"/>
      <c r="AE10" s="431"/>
      <c r="AF10" s="431"/>
      <c r="AG10" s="431"/>
      <c r="AH10" s="431"/>
      <c r="AI10" s="431"/>
      <c r="AJ10" s="136"/>
      <c r="AK10" s="14"/>
      <c r="AL10" s="14"/>
      <c r="AM10" s="14"/>
      <c r="AN10" s="14"/>
      <c r="AO10" s="14"/>
      <c r="AP10" s="107"/>
      <c r="AQ10" s="172"/>
      <c r="AR10" s="172"/>
      <c r="AS10" s="172"/>
      <c r="AT10" s="230"/>
      <c r="AU10" s="229"/>
      <c r="AV10" s="29"/>
      <c r="AW10" s="1164"/>
      <c r="AX10" s="1146"/>
      <c r="AY10" s="107"/>
      <c r="AZ10" s="1154"/>
      <c r="BA10" s="33"/>
      <c r="BB10" s="1154"/>
      <c r="BC10" s="1154"/>
      <c r="BD10" s="1154"/>
      <c r="BE10" s="1154"/>
    </row>
    <row r="11" spans="1:57" x14ac:dyDescent="0.25">
      <c r="A11" s="1648"/>
      <c r="B11" s="1648"/>
      <c r="C11" s="1648"/>
      <c r="D11" s="1648"/>
      <c r="E11" s="1648"/>
      <c r="F11" s="1648"/>
      <c r="G11" s="1648"/>
      <c r="H11" s="1556" t="s">
        <v>571</v>
      </c>
      <c r="I11" s="1557"/>
      <c r="J11" s="1557"/>
      <c r="K11" s="1557"/>
      <c r="L11" s="1557"/>
      <c r="M11" s="1557"/>
      <c r="N11" s="1557"/>
      <c r="O11" s="1557"/>
      <c r="P11" s="1557"/>
      <c r="Q11" s="1557"/>
      <c r="R11" s="1557"/>
      <c r="S11" s="1557"/>
      <c r="T11" s="1557"/>
      <c r="U11" s="1557"/>
      <c r="V11" s="1557"/>
      <c r="W11" s="1557"/>
      <c r="X11" s="1557"/>
      <c r="Y11" s="1557"/>
      <c r="Z11" s="1557"/>
      <c r="AA11" s="1557"/>
      <c r="AB11" s="1557"/>
      <c r="AC11" s="1557"/>
      <c r="AD11" s="1557"/>
      <c r="AE11" s="1557"/>
      <c r="AF11" s="1557"/>
      <c r="AG11" s="1557"/>
      <c r="AH11" s="1557"/>
      <c r="AI11" s="2236"/>
      <c r="AJ11" s="106"/>
      <c r="AK11" s="909"/>
      <c r="AL11" s="909"/>
      <c r="AM11" s="909"/>
      <c r="AN11" s="909" t="s">
        <v>44</v>
      </c>
      <c r="AO11" s="909"/>
      <c r="AP11" s="1164"/>
      <c r="AQ11" s="172"/>
      <c r="AR11" s="172"/>
      <c r="AS11" s="172"/>
      <c r="AT11" s="229"/>
      <c r="AU11" s="229"/>
      <c r="AV11" s="1164"/>
      <c r="AW11" s="1152"/>
      <c r="AX11" s="1154"/>
      <c r="AY11" s="1154"/>
      <c r="AZ11" s="1154"/>
      <c r="BA11" s="1154"/>
      <c r="BB11" s="1154"/>
      <c r="BC11" s="1154"/>
      <c r="BD11" s="1154"/>
      <c r="BE11" s="1154"/>
    </row>
    <row r="12" spans="1:57" ht="10.199999999999999" customHeight="1" x14ac:dyDescent="0.25">
      <c r="AP12" s="1154"/>
      <c r="AQ12" s="229"/>
      <c r="AR12" s="172"/>
      <c r="AS12" s="172"/>
      <c r="AT12" s="229"/>
      <c r="AU12" s="229"/>
      <c r="AV12" s="1164"/>
      <c r="AW12" s="1152"/>
      <c r="AX12" s="1154"/>
      <c r="AY12" s="1154"/>
      <c r="AZ12" s="1154"/>
      <c r="BA12" s="1154"/>
      <c r="BB12" s="1154"/>
      <c r="BC12" s="1154"/>
      <c r="BD12" s="1154"/>
      <c r="BE12" s="1154"/>
    </row>
    <row r="13" spans="1:57" ht="12.75" customHeight="1" x14ac:dyDescent="0.25">
      <c r="A13" s="1162" t="s">
        <v>193</v>
      </c>
      <c r="B13" s="2216"/>
      <c r="C13" s="2216"/>
      <c r="D13" s="2216"/>
      <c r="E13" s="2216"/>
      <c r="F13" s="2216"/>
      <c r="G13" s="2216"/>
      <c r="H13" s="2216"/>
      <c r="I13" s="2216"/>
      <c r="J13" s="2216"/>
      <c r="K13" s="2216"/>
      <c r="L13" s="2216"/>
      <c r="M13" s="2215">
        <v>20</v>
      </c>
      <c r="N13" s="2215"/>
      <c r="O13" s="2227">
        <f>B13</f>
        <v>0</v>
      </c>
      <c r="P13" s="2227"/>
      <c r="Q13" s="2227"/>
      <c r="R13" s="1163" t="s">
        <v>138</v>
      </c>
      <c r="S13" s="2069"/>
      <c r="T13" s="2069"/>
      <c r="U13" s="2069"/>
      <c r="V13" s="2069"/>
      <c r="W13" s="1162" t="s">
        <v>194</v>
      </c>
      <c r="X13" s="1162"/>
      <c r="Y13" s="1162"/>
      <c r="Z13" s="1162"/>
      <c r="AA13" s="1162"/>
      <c r="AB13" s="1162"/>
      <c r="AC13" s="1162"/>
      <c r="AD13" s="1162"/>
      <c r="AE13" s="1162"/>
      <c r="AF13" s="1162"/>
      <c r="AG13" s="1162"/>
      <c r="AH13" s="1162"/>
      <c r="AI13" s="1162"/>
      <c r="AJ13" s="1162"/>
      <c r="AK13" s="1162"/>
      <c r="AL13" s="1162"/>
      <c r="AM13" s="1162"/>
      <c r="AN13" s="967"/>
      <c r="AO13" s="967"/>
      <c r="AP13" s="1154"/>
      <c r="AQ13" s="229"/>
      <c r="AR13" s="172"/>
      <c r="AS13" s="172"/>
      <c r="AT13" s="229"/>
      <c r="AU13" s="229"/>
      <c r="AV13" s="1164"/>
      <c r="AW13" s="1152"/>
      <c r="AX13" s="1154"/>
      <c r="AY13" s="1154"/>
      <c r="AZ13" s="1154"/>
      <c r="BA13" s="1154"/>
      <c r="BB13" s="1154"/>
      <c r="BC13" s="1154"/>
      <c r="BD13" s="1154"/>
      <c r="BE13" s="1154"/>
    </row>
    <row r="14" spans="1:57" ht="10.199999999999999" customHeight="1" x14ac:dyDescent="0.4">
      <c r="A14" s="967"/>
      <c r="B14" s="967"/>
      <c r="C14" s="967"/>
      <c r="D14" s="967"/>
      <c r="E14" s="967"/>
      <c r="F14" s="967"/>
      <c r="G14" s="967"/>
      <c r="H14" s="967"/>
      <c r="I14" s="967"/>
      <c r="J14" s="967"/>
      <c r="K14" s="967"/>
      <c r="L14" s="967"/>
      <c r="M14" s="967"/>
      <c r="N14" s="967"/>
      <c r="O14" s="967"/>
      <c r="P14" s="967"/>
      <c r="Q14" s="967"/>
      <c r="R14" s="967"/>
      <c r="S14" s="967"/>
      <c r="T14" s="967"/>
      <c r="U14" s="967"/>
      <c r="V14" s="967"/>
      <c r="W14" s="967"/>
      <c r="X14" s="967"/>
      <c r="Y14" s="967"/>
      <c r="Z14" s="967"/>
      <c r="AA14" s="967"/>
      <c r="AB14" s="967"/>
      <c r="AC14" s="967"/>
      <c r="AD14" s="967"/>
      <c r="AE14" s="967"/>
      <c r="AF14" s="967"/>
      <c r="AG14" s="967"/>
      <c r="AH14" s="967"/>
      <c r="AI14" s="967"/>
      <c r="AJ14" s="967"/>
      <c r="AK14" s="967"/>
      <c r="AL14" s="967"/>
      <c r="AM14" s="967"/>
      <c r="AN14" s="967"/>
      <c r="AO14" s="967"/>
      <c r="AP14" s="1154"/>
      <c r="AQ14" s="229"/>
      <c r="AR14" s="172"/>
      <c r="AS14" s="230"/>
      <c r="AT14" s="229"/>
      <c r="AU14" s="229"/>
      <c r="AV14" s="1164"/>
      <c r="AW14" s="1152"/>
      <c r="AX14" s="1154"/>
      <c r="AY14" s="1154"/>
      <c r="AZ14" s="1154"/>
      <c r="BA14" s="33"/>
      <c r="BB14" s="1154"/>
      <c r="BC14" s="1154"/>
      <c r="BD14" s="1154"/>
      <c r="BE14" s="1154"/>
    </row>
    <row r="15" spans="1:57" ht="12.75" customHeight="1" x14ac:dyDescent="0.25">
      <c r="A15" s="1162" t="s">
        <v>20</v>
      </c>
      <c r="B15" s="967"/>
      <c r="C15" s="967"/>
      <c r="D15" s="967"/>
      <c r="E15" s="967"/>
      <c r="F15" s="967"/>
      <c r="G15" s="967"/>
      <c r="H15" s="967"/>
      <c r="I15" s="967"/>
      <c r="J15" s="967"/>
      <c r="K15" s="967"/>
      <c r="L15" s="967"/>
      <c r="M15" s="967"/>
      <c r="N15" s="967"/>
      <c r="O15" s="967"/>
      <c r="P15" s="967"/>
      <c r="Q15" s="967"/>
      <c r="R15" s="967"/>
      <c r="S15" s="967"/>
      <c r="T15" s="967"/>
      <c r="U15" s="967"/>
      <c r="V15" s="967"/>
      <c r="W15" s="967"/>
      <c r="X15" s="967"/>
      <c r="Y15" s="967"/>
      <c r="Z15" s="967"/>
      <c r="AA15" s="967"/>
      <c r="AB15" s="967"/>
      <c r="AC15" s="967"/>
      <c r="AD15" s="967"/>
      <c r="AE15" s="967"/>
      <c r="AF15" s="967"/>
      <c r="AG15" s="967"/>
      <c r="AH15" s="967"/>
      <c r="AI15" s="967"/>
      <c r="AJ15" s="967"/>
      <c r="AK15" s="967"/>
      <c r="AL15" s="967"/>
      <c r="AM15" s="967"/>
      <c r="AN15" s="967"/>
      <c r="AO15" s="967"/>
      <c r="AP15" s="1154"/>
      <c r="AQ15" s="229"/>
      <c r="AR15" s="229"/>
      <c r="AS15" s="229"/>
      <c r="AT15" s="229"/>
      <c r="AU15" s="229"/>
      <c r="AV15" s="1164"/>
      <c r="AW15" s="1164"/>
      <c r="AX15" s="1164"/>
      <c r="AY15" s="1164"/>
      <c r="AZ15" s="1164"/>
      <c r="BA15" s="1164"/>
      <c r="BB15" s="1154"/>
      <c r="BC15" s="1154"/>
      <c r="BD15" s="1154"/>
      <c r="BE15" s="1154"/>
    </row>
    <row r="16" spans="1:57" ht="12.75" customHeight="1" x14ac:dyDescent="0.25">
      <c r="A16" s="967"/>
      <c r="B16" s="967"/>
      <c r="C16" s="967"/>
      <c r="D16" s="967"/>
      <c r="E16" s="778" t="s">
        <v>659</v>
      </c>
      <c r="F16" s="967"/>
      <c r="G16" s="967"/>
      <c r="H16" s="967"/>
      <c r="I16" s="967"/>
      <c r="J16" s="967"/>
      <c r="K16" s="2092"/>
      <c r="L16" s="2092"/>
      <c r="M16" s="2092"/>
      <c r="N16" s="2092"/>
      <c r="O16" s="2092"/>
      <c r="P16" s="2092"/>
      <c r="Q16" s="2092"/>
      <c r="R16" s="2092"/>
      <c r="S16" s="2092"/>
      <c r="T16" s="2092"/>
      <c r="U16" s="2092"/>
      <c r="V16" s="2092"/>
      <c r="W16" s="2092"/>
      <c r="X16" s="2092"/>
      <c r="Y16" s="2092"/>
      <c r="Z16" s="2092"/>
      <c r="AA16" s="2092"/>
      <c r="AB16" s="2092"/>
      <c r="AC16" s="2092"/>
      <c r="AD16" s="2092"/>
      <c r="AE16" s="2092"/>
      <c r="AF16" s="2092"/>
      <c r="AG16" s="2092"/>
      <c r="AH16" s="2092"/>
      <c r="AI16" s="2092"/>
      <c r="AJ16" s="2092"/>
      <c r="AK16" s="2092"/>
      <c r="AL16" s="2092"/>
      <c r="AM16" s="2092"/>
      <c r="AN16" s="2092"/>
      <c r="AO16" s="2092"/>
      <c r="AP16" s="1119"/>
      <c r="AQ16" s="172"/>
      <c r="AR16" s="227"/>
      <c r="AS16" s="227"/>
      <c r="AT16" s="227"/>
      <c r="AU16" s="227"/>
      <c r="AV16" s="1119"/>
      <c r="AW16" s="301"/>
      <c r="AX16" s="301"/>
      <c r="AY16" s="301"/>
      <c r="AZ16" s="301"/>
      <c r="BA16" s="301"/>
      <c r="BB16" s="1154"/>
      <c r="BC16" s="1154"/>
      <c r="BD16" s="1154"/>
      <c r="BE16" s="1154"/>
    </row>
    <row r="17" spans="1:57" ht="3.15" customHeight="1" x14ac:dyDescent="0.25">
      <c r="A17" s="967"/>
      <c r="B17" s="967"/>
      <c r="C17" s="967"/>
      <c r="D17" s="967"/>
      <c r="E17" s="778"/>
      <c r="F17" s="967"/>
      <c r="G17" s="967"/>
      <c r="H17" s="967"/>
      <c r="I17" s="967"/>
      <c r="J17" s="967"/>
      <c r="K17" s="967"/>
      <c r="L17" s="362"/>
      <c r="M17" s="1095"/>
      <c r="N17" s="1095"/>
      <c r="O17" s="1095"/>
      <c r="P17" s="1095"/>
      <c r="Q17" s="1095"/>
      <c r="R17" s="1095"/>
      <c r="S17" s="1095"/>
      <c r="T17" s="1095"/>
      <c r="U17" s="1095"/>
      <c r="V17" s="1095"/>
      <c r="W17" s="1095"/>
      <c r="X17" s="1095"/>
      <c r="Y17" s="1095"/>
      <c r="Z17" s="1095"/>
      <c r="AA17" s="1095"/>
      <c r="AB17" s="1095"/>
      <c r="AC17" s="1095"/>
      <c r="AD17" s="1095"/>
      <c r="AE17" s="1095"/>
      <c r="AF17" s="1095"/>
      <c r="AG17" s="1095"/>
      <c r="AH17" s="1095"/>
      <c r="AI17" s="1095"/>
      <c r="AJ17" s="1095"/>
      <c r="AK17" s="1095"/>
      <c r="AL17" s="1095"/>
      <c r="AM17" s="1095"/>
      <c r="AN17" s="1095"/>
      <c r="AO17" s="1095"/>
      <c r="AP17" s="1119"/>
      <c r="AQ17" s="172"/>
      <c r="AR17" s="227"/>
      <c r="AS17" s="227"/>
      <c r="AT17" s="227"/>
      <c r="AU17" s="227"/>
      <c r="AV17" s="1119"/>
      <c r="AW17" s="301"/>
      <c r="AX17" s="301"/>
      <c r="AY17" s="301"/>
      <c r="AZ17" s="301"/>
      <c r="BA17" s="301"/>
      <c r="BB17" s="1154"/>
      <c r="BC17" s="1154"/>
      <c r="BD17" s="1154"/>
      <c r="BE17" s="1154"/>
    </row>
    <row r="18" spans="1:57" ht="12.75" customHeight="1" x14ac:dyDescent="0.25">
      <c r="A18" s="967"/>
      <c r="B18" s="967"/>
      <c r="C18" s="967"/>
      <c r="D18" s="967"/>
      <c r="E18" s="301" t="s">
        <v>195</v>
      </c>
      <c r="F18" s="967"/>
      <c r="G18" s="967"/>
      <c r="H18" s="967"/>
      <c r="I18" s="967"/>
      <c r="J18" s="967"/>
      <c r="K18" s="2092"/>
      <c r="L18" s="2092"/>
      <c r="M18" s="2092"/>
      <c r="N18" s="2092"/>
      <c r="O18" s="2092"/>
      <c r="P18" s="2092"/>
      <c r="Q18" s="2092"/>
      <c r="R18" s="2092"/>
      <c r="S18" s="2092"/>
      <c r="T18" s="2092"/>
      <c r="U18" s="2092"/>
      <c r="V18" s="2092"/>
      <c r="W18" s="2092"/>
      <c r="X18" s="2092"/>
      <c r="Y18" s="2092"/>
      <c r="Z18" s="2092"/>
      <c r="AA18" s="2092"/>
      <c r="AB18" s="2092"/>
      <c r="AC18" s="2092"/>
      <c r="AD18" s="2092"/>
      <c r="AE18" s="2092"/>
      <c r="AF18" s="2092"/>
      <c r="AG18" s="2092"/>
      <c r="AH18" s="2092"/>
      <c r="AI18" s="2092"/>
      <c r="AJ18" s="2092"/>
      <c r="AK18" s="2092"/>
      <c r="AL18" s="2092"/>
      <c r="AM18" s="2092"/>
      <c r="AN18" s="2092"/>
      <c r="AO18" s="2092"/>
      <c r="AP18" s="1119"/>
      <c r="AQ18" s="172"/>
      <c r="AR18" s="227"/>
      <c r="AS18" s="227"/>
      <c r="AT18" s="227"/>
      <c r="AU18" s="227"/>
      <c r="AV18" s="1119"/>
      <c r="AW18" s="301"/>
      <c r="AX18" s="301"/>
      <c r="AY18" s="301"/>
      <c r="AZ18" s="301"/>
      <c r="BA18" s="301"/>
      <c r="BB18" s="1154"/>
      <c r="BC18" s="1154"/>
      <c r="BD18" s="1154"/>
      <c r="BE18" s="1154"/>
    </row>
    <row r="19" spans="1:57" ht="3.15" customHeight="1" x14ac:dyDescent="0.25">
      <c r="A19" s="967"/>
      <c r="B19" s="967"/>
      <c r="C19" s="967"/>
      <c r="D19" s="967"/>
      <c r="E19" s="301"/>
      <c r="F19" s="967"/>
      <c r="G19" s="967"/>
      <c r="H19" s="967"/>
      <c r="I19" s="967"/>
      <c r="J19" s="967"/>
      <c r="K19" s="1095"/>
      <c r="L19" s="1095"/>
      <c r="M19" s="1095"/>
      <c r="N19" s="1095"/>
      <c r="O19" s="1095"/>
      <c r="P19" s="1095"/>
      <c r="Q19" s="1095"/>
      <c r="R19" s="1095"/>
      <c r="S19" s="1095"/>
      <c r="T19" s="1095"/>
      <c r="U19" s="1095"/>
      <c r="V19" s="1095"/>
      <c r="W19" s="1095"/>
      <c r="X19" s="1095"/>
      <c r="Y19" s="1095"/>
      <c r="Z19" s="1095"/>
      <c r="AA19" s="1095"/>
      <c r="AB19" s="1095"/>
      <c r="AC19" s="1095"/>
      <c r="AD19" s="1095"/>
      <c r="AE19" s="1095"/>
      <c r="AF19" s="1095"/>
      <c r="AG19" s="1095"/>
      <c r="AH19" s="1095"/>
      <c r="AI19" s="1095"/>
      <c r="AJ19" s="1095"/>
      <c r="AK19" s="1095"/>
      <c r="AL19" s="1095"/>
      <c r="AM19" s="1095"/>
      <c r="AN19" s="1095"/>
      <c r="AO19" s="1095"/>
      <c r="AP19" s="1119"/>
      <c r="AQ19" s="172"/>
      <c r="AR19" s="227"/>
      <c r="AS19" s="227"/>
      <c r="AT19" s="227"/>
      <c r="AU19" s="227"/>
      <c r="AV19" s="1119"/>
      <c r="AW19" s="301"/>
      <c r="AX19" s="301"/>
      <c r="AY19" s="301"/>
      <c r="AZ19" s="301"/>
      <c r="BA19" s="301"/>
      <c r="BB19" s="1154"/>
      <c r="BC19" s="1154"/>
      <c r="BD19" s="1154"/>
      <c r="BE19" s="1154"/>
    </row>
    <row r="20" spans="1:57" ht="12.75" customHeight="1" x14ac:dyDescent="0.25">
      <c r="A20" s="967"/>
      <c r="B20" s="967"/>
      <c r="C20" s="967"/>
      <c r="D20" s="967"/>
      <c r="E20" s="301" t="s">
        <v>711</v>
      </c>
      <c r="F20" s="967"/>
      <c r="G20" s="967"/>
      <c r="H20" s="967"/>
      <c r="I20" s="967"/>
      <c r="J20" s="967"/>
      <c r="K20" s="2212"/>
      <c r="L20" s="2212"/>
      <c r="M20" s="2212"/>
      <c r="N20" s="2212"/>
      <c r="O20" s="2212"/>
      <c r="P20" s="2212"/>
      <c r="Q20" s="2212"/>
      <c r="R20" s="2212"/>
      <c r="S20" s="2212"/>
      <c r="T20" s="2212"/>
      <c r="U20" s="2212"/>
      <c r="V20" s="2212"/>
      <c r="W20" s="2212"/>
      <c r="X20" s="2212"/>
      <c r="Y20" s="2212"/>
      <c r="Z20" s="2212"/>
      <c r="AA20" s="2212"/>
      <c r="AB20" s="2212"/>
      <c r="AC20" s="2212"/>
      <c r="AD20" s="2212"/>
      <c r="AE20" s="2212"/>
      <c r="AF20" s="2212"/>
      <c r="AG20" s="2212"/>
      <c r="AH20" s="2212"/>
      <c r="AI20" s="2212"/>
      <c r="AJ20" s="2212"/>
      <c r="AK20" s="2212"/>
      <c r="AL20" s="2212"/>
      <c r="AM20" s="2212"/>
      <c r="AN20" s="2212"/>
      <c r="AO20" s="2212"/>
      <c r="AP20" s="1119"/>
      <c r="AQ20" s="172"/>
      <c r="AR20" s="227"/>
      <c r="AS20" s="227"/>
      <c r="AT20" s="227"/>
      <c r="AU20" s="227"/>
      <c r="AV20" s="301"/>
      <c r="AW20" s="1155"/>
      <c r="AX20" s="301"/>
      <c r="AY20" s="301"/>
      <c r="AZ20" s="301"/>
      <c r="BA20" s="301"/>
      <c r="BB20" s="1154"/>
      <c r="BC20" s="1154"/>
      <c r="BD20" s="1154"/>
      <c r="BE20" s="1154"/>
    </row>
    <row r="21" spans="1:57" ht="3.15" customHeight="1" x14ac:dyDescent="0.25">
      <c r="A21" s="967"/>
      <c r="B21" s="967"/>
      <c r="C21" s="967"/>
      <c r="D21" s="967"/>
      <c r="E21" s="301"/>
      <c r="F21" s="967"/>
      <c r="G21" s="967"/>
      <c r="H21" s="967"/>
      <c r="I21" s="967"/>
      <c r="J21" s="967"/>
      <c r="K21" s="362"/>
      <c r="L21" s="362"/>
      <c r="M21" s="362"/>
      <c r="N21" s="362"/>
      <c r="O21" s="362"/>
      <c r="P21" s="362"/>
      <c r="Q21" s="362"/>
      <c r="R21" s="1095"/>
      <c r="S21" s="1095"/>
      <c r="T21" s="1095"/>
      <c r="U21" s="1095"/>
      <c r="V21" s="1095"/>
      <c r="W21" s="1095"/>
      <c r="X21" s="1095"/>
      <c r="Y21" s="1095"/>
      <c r="Z21" s="1095"/>
      <c r="AA21" s="1095"/>
      <c r="AB21" s="1095"/>
      <c r="AC21" s="1095"/>
      <c r="AD21" s="1095"/>
      <c r="AE21" s="1095"/>
      <c r="AF21" s="1095"/>
      <c r="AG21" s="1095"/>
      <c r="AH21" s="1095"/>
      <c r="AI21" s="1095"/>
      <c r="AJ21" s="1095"/>
      <c r="AK21" s="1095"/>
      <c r="AL21" s="1095"/>
      <c r="AM21" s="1095"/>
      <c r="AN21" s="1095"/>
      <c r="AO21" s="1095"/>
      <c r="AP21" s="1119"/>
      <c r="AQ21" s="172"/>
      <c r="AR21" s="227"/>
      <c r="AS21" s="227"/>
      <c r="AT21" s="227"/>
      <c r="AU21" s="227"/>
      <c r="AV21" s="301"/>
      <c r="AW21" s="1155"/>
      <c r="AX21" s="301"/>
      <c r="AY21" s="301"/>
      <c r="AZ21" s="301"/>
      <c r="BA21" s="301"/>
      <c r="BB21" s="1154"/>
      <c r="BC21" s="1154"/>
      <c r="BD21" s="1154"/>
      <c r="BE21" s="1154"/>
    </row>
    <row r="22" spans="1:57" s="1003" customFormat="1" ht="12.75" customHeight="1" x14ac:dyDescent="0.25">
      <c r="A22" s="362"/>
      <c r="B22" s="362"/>
      <c r="C22" s="362"/>
      <c r="D22" s="362"/>
      <c r="E22" s="563" t="s">
        <v>470</v>
      </c>
      <c r="F22" s="362"/>
      <c r="G22" s="362"/>
      <c r="H22" s="362"/>
      <c r="I22" s="362"/>
      <c r="J22" s="362"/>
      <c r="K22" s="362"/>
      <c r="L22" s="362"/>
      <c r="M22" s="362"/>
      <c r="N22" s="362"/>
      <c r="O22" s="362"/>
      <c r="P22" s="362"/>
      <c r="Q22" s="362"/>
      <c r="R22" s="362"/>
      <c r="S22" s="2212"/>
      <c r="T22" s="2212"/>
      <c r="U22" s="2212"/>
      <c r="V22" s="2212"/>
      <c r="W22" s="2212"/>
      <c r="X22" s="2212"/>
      <c r="Y22" s="2212"/>
      <c r="Z22" s="2212"/>
      <c r="AA22" s="2212"/>
      <c r="AB22" s="2212"/>
      <c r="AC22" s="2212"/>
      <c r="AD22" s="2212"/>
      <c r="AE22" s="2212"/>
      <c r="AF22" s="2212"/>
      <c r="AG22" s="2212"/>
      <c r="AH22" s="2212"/>
      <c r="AI22" s="2212"/>
      <c r="AJ22" s="2212"/>
      <c r="AK22" s="2212"/>
      <c r="AL22" s="2212"/>
      <c r="AM22" s="2212"/>
      <c r="AN22" s="2212"/>
      <c r="AO22" s="2212"/>
      <c r="AP22" s="1119"/>
      <c r="AQ22" s="172"/>
      <c r="AR22" s="224"/>
      <c r="AS22" s="224"/>
      <c r="AT22" s="224"/>
      <c r="AU22" s="224"/>
      <c r="AV22" s="1119"/>
      <c r="AW22" s="1119"/>
      <c r="AX22" s="1119"/>
      <c r="AY22" s="1119"/>
      <c r="AZ22" s="1119"/>
      <c r="BA22" s="1119"/>
      <c r="BB22" s="1154"/>
      <c r="BC22" s="1154"/>
      <c r="BD22" s="1154"/>
      <c r="BE22" s="1154"/>
    </row>
    <row r="23" spans="1:57" s="1003" customFormat="1" ht="3.15" customHeight="1" x14ac:dyDescent="0.25">
      <c r="A23" s="362"/>
      <c r="B23" s="362"/>
      <c r="C23" s="362"/>
      <c r="D23" s="362"/>
      <c r="E23" s="563"/>
      <c r="F23" s="362"/>
      <c r="G23" s="362"/>
      <c r="H23" s="362"/>
      <c r="I23" s="362"/>
      <c r="J23" s="362"/>
      <c r="K23" s="362"/>
      <c r="L23" s="362"/>
      <c r="M23" s="362"/>
      <c r="N23" s="362"/>
      <c r="O23" s="362"/>
      <c r="P23" s="362"/>
      <c r="Q23" s="362"/>
      <c r="R23" s="362"/>
      <c r="S23" s="1095"/>
      <c r="T23" s="1095"/>
      <c r="U23" s="1095"/>
      <c r="V23" s="1095"/>
      <c r="W23" s="1095"/>
      <c r="X23" s="1095"/>
      <c r="Y23" s="1095"/>
      <c r="Z23" s="1095"/>
      <c r="AA23" s="1095"/>
      <c r="AB23" s="1095"/>
      <c r="AC23" s="1095"/>
      <c r="AD23" s="1095"/>
      <c r="AE23" s="1095"/>
      <c r="AF23" s="1095"/>
      <c r="AG23" s="1095"/>
      <c r="AH23" s="1095"/>
      <c r="AI23" s="1095"/>
      <c r="AJ23" s="1095"/>
      <c r="AK23" s="1095"/>
      <c r="AL23" s="1095"/>
      <c r="AM23" s="1095"/>
      <c r="AN23" s="1095"/>
      <c r="AO23" s="1095"/>
      <c r="AP23" s="1119"/>
      <c r="AQ23" s="172"/>
      <c r="AR23" s="224"/>
      <c r="AS23" s="224"/>
      <c r="AT23" s="224"/>
      <c r="AU23" s="224"/>
      <c r="AV23" s="1119"/>
      <c r="AW23" s="1119"/>
      <c r="AX23" s="1119"/>
      <c r="AY23" s="1119"/>
      <c r="AZ23" s="1119"/>
      <c r="BA23" s="1119"/>
      <c r="BB23" s="1154"/>
      <c r="BC23" s="1154"/>
      <c r="BD23" s="1154"/>
      <c r="BE23" s="1154"/>
    </row>
    <row r="24" spans="1:57" ht="12.75" customHeight="1" x14ac:dyDescent="0.25">
      <c r="A24" s="967"/>
      <c r="B24" s="967"/>
      <c r="C24" s="967"/>
      <c r="D24" s="967"/>
      <c r="E24" s="967"/>
      <c r="F24" s="967"/>
      <c r="G24" s="967"/>
      <c r="H24" s="967"/>
      <c r="I24" s="967"/>
      <c r="J24" s="967"/>
      <c r="K24" s="967"/>
      <c r="L24" s="967"/>
      <c r="M24" s="967"/>
      <c r="N24" s="967"/>
      <c r="O24" s="967"/>
      <c r="P24" s="967"/>
      <c r="Q24" s="967"/>
      <c r="R24" s="967"/>
      <c r="S24" s="2212"/>
      <c r="T24" s="2212"/>
      <c r="U24" s="2212"/>
      <c r="V24" s="2212"/>
      <c r="W24" s="2212"/>
      <c r="X24" s="2212"/>
      <c r="Y24" s="2212"/>
      <c r="Z24" s="2212"/>
      <c r="AA24" s="2212"/>
      <c r="AB24" s="2212"/>
      <c r="AC24" s="2212"/>
      <c r="AD24" s="2212"/>
      <c r="AE24" s="2212"/>
      <c r="AF24" s="2212"/>
      <c r="AG24" s="2212"/>
      <c r="AH24" s="2212"/>
      <c r="AI24" s="2212"/>
      <c r="AJ24" s="2212"/>
      <c r="AK24" s="2212"/>
      <c r="AL24" s="2212"/>
      <c r="AM24" s="2212"/>
      <c r="AN24" s="2212"/>
      <c r="AO24" s="2212"/>
      <c r="AP24" s="1119"/>
      <c r="AQ24" s="227"/>
      <c r="AR24" s="224"/>
      <c r="AS24" s="224"/>
      <c r="AT24" s="224"/>
      <c r="AU24" s="224"/>
      <c r="AV24" s="1119"/>
      <c r="AW24" s="1119"/>
      <c r="AX24" s="1119"/>
      <c r="AY24" s="1119"/>
      <c r="AZ24" s="1119"/>
      <c r="BA24" s="1119"/>
      <c r="BB24" s="1154"/>
      <c r="BC24" s="1154"/>
      <c r="BD24" s="1154"/>
      <c r="BE24" s="1154"/>
    </row>
    <row r="25" spans="1:57" ht="12.75" customHeight="1" x14ac:dyDescent="0.25">
      <c r="A25" s="967"/>
      <c r="B25" s="967"/>
      <c r="C25" s="967"/>
      <c r="D25" s="967"/>
      <c r="E25" s="967"/>
      <c r="F25" s="967"/>
      <c r="G25" s="967"/>
      <c r="H25" s="967"/>
      <c r="I25" s="967"/>
      <c r="J25" s="967"/>
      <c r="K25" s="967"/>
      <c r="L25" s="967"/>
      <c r="M25" s="967"/>
      <c r="N25" s="967"/>
      <c r="O25" s="967"/>
      <c r="P25" s="967"/>
      <c r="Q25" s="967"/>
      <c r="R25" s="967"/>
      <c r="S25" s="967"/>
      <c r="T25" s="967"/>
      <c r="U25" s="967"/>
      <c r="V25" s="967"/>
      <c r="W25" s="967"/>
      <c r="X25" s="967"/>
      <c r="Y25" s="967"/>
      <c r="Z25" s="967"/>
      <c r="AA25" s="967"/>
      <c r="AB25" s="967"/>
      <c r="AC25" s="967"/>
      <c r="AD25" s="967"/>
      <c r="AE25" s="967"/>
      <c r="AF25" s="967"/>
      <c r="AG25" s="967"/>
      <c r="AH25" s="967"/>
      <c r="AI25" s="967"/>
      <c r="AJ25" s="967"/>
      <c r="AK25" s="967"/>
      <c r="AL25" s="967"/>
      <c r="AM25" s="967"/>
      <c r="AN25" s="967"/>
      <c r="AO25" s="967"/>
      <c r="AP25" s="1119"/>
      <c r="AQ25" s="227"/>
      <c r="AR25" s="224"/>
      <c r="AS25" s="224"/>
      <c r="AT25" s="227"/>
      <c r="AU25" s="224"/>
      <c r="AV25" s="1119"/>
      <c r="AW25" s="1119"/>
      <c r="AX25" s="1119"/>
      <c r="AY25" s="1119"/>
      <c r="AZ25" s="1119"/>
      <c r="BA25" s="1119"/>
      <c r="BB25" s="1154"/>
      <c r="BC25" s="1154"/>
      <c r="BD25" s="1154"/>
      <c r="BE25" s="1154"/>
    </row>
    <row r="26" spans="1:57" ht="12.75" customHeight="1" x14ac:dyDescent="0.25">
      <c r="A26" s="563" t="s">
        <v>21</v>
      </c>
      <c r="B26" s="967"/>
      <c r="C26" s="967"/>
      <c r="D26" s="967"/>
      <c r="E26" s="967"/>
      <c r="F26" s="967"/>
      <c r="G26" s="967"/>
      <c r="H26" s="967"/>
      <c r="I26" s="967"/>
      <c r="J26" s="967"/>
      <c r="K26" s="967"/>
      <c r="L26" s="967"/>
      <c r="M26" s="967"/>
      <c r="N26" s="967"/>
      <c r="O26" s="967"/>
      <c r="P26" s="967"/>
      <c r="Q26" s="967"/>
      <c r="R26" s="967"/>
      <c r="S26" s="967"/>
      <c r="T26" s="967"/>
      <c r="U26" s="967"/>
      <c r="V26" s="967"/>
      <c r="W26" s="967"/>
      <c r="X26" s="967"/>
      <c r="Y26" s="967"/>
      <c r="Z26" s="967"/>
      <c r="AA26" s="967"/>
      <c r="AB26" s="967"/>
      <c r="AC26" s="967"/>
      <c r="AD26" s="967"/>
      <c r="AE26" s="967"/>
      <c r="AF26" s="967"/>
      <c r="AG26" s="967"/>
      <c r="AH26" s="967"/>
      <c r="AI26" s="967"/>
      <c r="AJ26" s="967"/>
      <c r="AK26" s="967"/>
      <c r="AL26" s="967"/>
      <c r="AM26" s="967"/>
      <c r="AN26" s="967"/>
      <c r="AO26" s="967"/>
      <c r="AP26" s="1154"/>
      <c r="AQ26" s="227"/>
      <c r="AR26" s="227"/>
      <c r="AS26" s="227"/>
      <c r="AT26" s="224"/>
      <c r="AU26" s="224"/>
      <c r="AV26" s="1119"/>
      <c r="AW26" s="1119"/>
      <c r="AX26" s="1119"/>
      <c r="AY26" s="1119"/>
      <c r="AZ26" s="1119"/>
      <c r="BA26" s="1119"/>
      <c r="BB26" s="1154"/>
      <c r="BC26" s="1154"/>
      <c r="BD26" s="1154"/>
      <c r="BE26" s="1154"/>
    </row>
    <row r="27" spans="1:57" ht="12.75" customHeight="1" x14ac:dyDescent="0.25">
      <c r="A27" s="967"/>
      <c r="B27" s="967"/>
      <c r="C27" s="967"/>
      <c r="D27" s="967"/>
      <c r="E27" s="563" t="s">
        <v>198</v>
      </c>
      <c r="F27" s="967"/>
      <c r="G27" s="967"/>
      <c r="H27" s="967"/>
      <c r="I27" s="967"/>
      <c r="J27" s="2212"/>
      <c r="K27" s="2212"/>
      <c r="L27" s="2212"/>
      <c r="M27" s="2212"/>
      <c r="N27" s="2212"/>
      <c r="O27" s="2212"/>
      <c r="P27" s="2212"/>
      <c r="Q27" s="2212"/>
      <c r="R27" s="2212"/>
      <c r="S27" s="2212"/>
      <c r="T27" s="2212"/>
      <c r="U27" s="2212"/>
      <c r="V27" s="2212"/>
      <c r="W27" s="2212"/>
      <c r="X27" s="2212"/>
      <c r="Y27" s="2212"/>
      <c r="Z27" s="2212"/>
      <c r="AA27" s="2212"/>
      <c r="AB27" s="2212"/>
      <c r="AC27" s="2212"/>
      <c r="AD27" s="2212"/>
      <c r="AE27" s="2212"/>
      <c r="AF27" s="2212"/>
      <c r="AG27" s="2212"/>
      <c r="AH27" s="2212"/>
      <c r="AI27" s="2212"/>
      <c r="AJ27" s="2212"/>
      <c r="AK27" s="2212"/>
      <c r="AL27" s="2212"/>
      <c r="AM27" s="2212"/>
      <c r="AN27" s="2212"/>
      <c r="AO27" s="2212"/>
      <c r="AP27" s="301"/>
      <c r="AQ27" s="172"/>
      <c r="AR27" s="227"/>
      <c r="AS27" s="227"/>
      <c r="AT27" s="224"/>
      <c r="AU27" s="224"/>
      <c r="AV27" s="1119"/>
      <c r="AW27" s="1119"/>
      <c r="AX27" s="1119"/>
      <c r="AY27" s="1119"/>
      <c r="AZ27" s="1119"/>
      <c r="BA27" s="1119"/>
      <c r="BB27" s="1154"/>
      <c r="BC27" s="1154"/>
      <c r="BD27" s="1154"/>
      <c r="BE27" s="1154"/>
    </row>
    <row r="28" spans="1:57" ht="3.15" customHeight="1" x14ac:dyDescent="0.25">
      <c r="A28" s="967"/>
      <c r="B28" s="967"/>
      <c r="C28" s="967"/>
      <c r="D28" s="967"/>
      <c r="E28" s="563"/>
      <c r="F28" s="967"/>
      <c r="G28" s="967"/>
      <c r="H28" s="967"/>
      <c r="I28" s="967"/>
      <c r="J28" s="1095"/>
      <c r="K28" s="1095"/>
      <c r="L28" s="1095"/>
      <c r="M28" s="1095"/>
      <c r="N28" s="1095"/>
      <c r="O28" s="1095"/>
      <c r="P28" s="1095"/>
      <c r="Q28" s="1095"/>
      <c r="R28" s="1095"/>
      <c r="S28" s="1095"/>
      <c r="T28" s="1095"/>
      <c r="U28" s="1095"/>
      <c r="V28" s="1095"/>
      <c r="W28" s="1095"/>
      <c r="X28" s="1095"/>
      <c r="Y28" s="1095"/>
      <c r="Z28" s="1095"/>
      <c r="AA28" s="1095"/>
      <c r="AB28" s="1095"/>
      <c r="AC28" s="1095"/>
      <c r="AD28" s="1095"/>
      <c r="AE28" s="1095"/>
      <c r="AF28" s="1095"/>
      <c r="AG28" s="1095"/>
      <c r="AH28" s="1095"/>
      <c r="AI28" s="1095"/>
      <c r="AJ28" s="1095"/>
      <c r="AK28" s="1095"/>
      <c r="AL28" s="1095"/>
      <c r="AM28" s="1095"/>
      <c r="AN28" s="1095"/>
      <c r="AO28" s="1095"/>
      <c r="AP28" s="301"/>
      <c r="AQ28" s="172"/>
      <c r="AR28" s="227"/>
      <c r="AS28" s="227"/>
      <c r="AT28" s="224"/>
      <c r="AU28" s="224"/>
      <c r="AV28" s="1119"/>
      <c r="AW28" s="1119"/>
      <c r="AX28" s="1119"/>
      <c r="AY28" s="1119"/>
      <c r="AZ28" s="1119"/>
      <c r="BA28" s="1119"/>
      <c r="BB28" s="1154"/>
      <c r="BC28" s="1154"/>
      <c r="BD28" s="1154"/>
      <c r="BE28" s="1154"/>
    </row>
    <row r="29" spans="1:57" ht="12.75" customHeight="1" x14ac:dyDescent="0.25">
      <c r="A29" s="967"/>
      <c r="B29" s="967"/>
      <c r="C29" s="967"/>
      <c r="D29" s="967"/>
      <c r="E29" s="967"/>
      <c r="F29" s="967"/>
      <c r="G29" s="967"/>
      <c r="H29" s="967"/>
      <c r="I29" s="967"/>
      <c r="J29" s="2212"/>
      <c r="K29" s="2212"/>
      <c r="L29" s="2212"/>
      <c r="M29" s="2212"/>
      <c r="N29" s="2212"/>
      <c r="O29" s="2212"/>
      <c r="P29" s="2212"/>
      <c r="Q29" s="2212"/>
      <c r="R29" s="2212"/>
      <c r="S29" s="2212"/>
      <c r="T29" s="2212"/>
      <c r="U29" s="2212"/>
      <c r="V29" s="2212"/>
      <c r="W29" s="2212"/>
      <c r="X29" s="2212"/>
      <c r="Y29" s="2212"/>
      <c r="Z29" s="2212"/>
      <c r="AA29" s="2212"/>
      <c r="AB29" s="2212"/>
      <c r="AC29" s="2212"/>
      <c r="AD29" s="2212"/>
      <c r="AE29" s="2212"/>
      <c r="AF29" s="2212"/>
      <c r="AG29" s="2212"/>
      <c r="AH29" s="2212"/>
      <c r="AI29" s="2212"/>
      <c r="AJ29" s="2212"/>
      <c r="AK29" s="2212"/>
      <c r="AL29" s="2212"/>
      <c r="AM29" s="2212"/>
      <c r="AN29" s="2212"/>
      <c r="AO29" s="2212"/>
      <c r="AP29" s="301"/>
      <c r="AQ29" s="227"/>
      <c r="AR29" s="227"/>
      <c r="AS29" s="172"/>
      <c r="AT29" s="224"/>
      <c r="AU29" s="224"/>
      <c r="AV29" s="1119"/>
      <c r="AW29" s="1119"/>
      <c r="AX29" s="1119"/>
      <c r="AY29" s="1119"/>
      <c r="AZ29" s="1119"/>
      <c r="BA29" s="1119"/>
      <c r="BB29" s="1154"/>
      <c r="BC29" s="1154"/>
      <c r="BD29" s="1154"/>
      <c r="BE29" s="1154"/>
    </row>
    <row r="30" spans="1:57" ht="3.15" customHeight="1" x14ac:dyDescent="0.25">
      <c r="A30" s="967"/>
      <c r="B30" s="967"/>
      <c r="C30" s="967"/>
      <c r="D30" s="967"/>
      <c r="E30" s="967"/>
      <c r="F30" s="967"/>
      <c r="G30" s="967"/>
      <c r="H30" s="967"/>
      <c r="I30" s="967"/>
      <c r="J30" s="362"/>
      <c r="K30" s="362"/>
      <c r="L30" s="362"/>
      <c r="M30" s="362"/>
      <c r="N30" s="362"/>
      <c r="O30" s="362"/>
      <c r="P30" s="362"/>
      <c r="Q30" s="362"/>
      <c r="R30" s="362"/>
      <c r="S30" s="362"/>
      <c r="T30" s="362"/>
      <c r="U30" s="362"/>
      <c r="V30" s="362"/>
      <c r="W30" s="362"/>
      <c r="X30" s="362"/>
      <c r="Y30" s="362"/>
      <c r="Z30" s="362"/>
      <c r="AA30" s="362"/>
      <c r="AB30" s="362"/>
      <c r="AC30" s="362"/>
      <c r="AD30" s="362"/>
      <c r="AE30" s="362"/>
      <c r="AF30" s="362"/>
      <c r="AG30" s="362"/>
      <c r="AH30" s="362"/>
      <c r="AI30" s="362"/>
      <c r="AJ30" s="362"/>
      <c r="AK30" s="362"/>
      <c r="AL30" s="362"/>
      <c r="AM30" s="362"/>
      <c r="AN30" s="362"/>
      <c r="AO30" s="362"/>
      <c r="AP30" s="301"/>
      <c r="AQ30" s="227"/>
      <c r="AR30" s="227"/>
      <c r="AS30" s="172"/>
      <c r="AT30" s="224"/>
      <c r="AU30" s="224"/>
      <c r="AV30" s="1119"/>
      <c r="AW30" s="1119"/>
      <c r="AX30" s="1119"/>
      <c r="AY30" s="1119"/>
      <c r="AZ30" s="1119"/>
      <c r="BA30" s="1119"/>
      <c r="BB30" s="1154"/>
      <c r="BC30" s="1154"/>
      <c r="BD30" s="1154"/>
      <c r="BE30" s="1154"/>
    </row>
    <row r="31" spans="1:57" ht="12.75" customHeight="1" x14ac:dyDescent="0.25">
      <c r="A31" s="563" t="s">
        <v>199</v>
      </c>
      <c r="B31" s="967"/>
      <c r="C31" s="967"/>
      <c r="D31" s="967"/>
      <c r="E31" s="967"/>
      <c r="F31" s="967"/>
      <c r="G31" s="362"/>
      <c r="H31" s="2212"/>
      <c r="I31" s="2212"/>
      <c r="J31" s="2212"/>
      <c r="K31" s="2212"/>
      <c r="L31" s="2212"/>
      <c r="M31" s="2212"/>
      <c r="N31" s="2212"/>
      <c r="O31" s="2212"/>
      <c r="P31" s="2212"/>
      <c r="Q31" s="2212"/>
      <c r="R31" s="2212"/>
      <c r="S31" s="2212"/>
      <c r="T31" s="2212"/>
      <c r="U31" s="2212"/>
      <c r="V31" s="2212"/>
      <c r="W31" s="2212"/>
      <c r="X31" s="2212"/>
      <c r="Y31" s="2212"/>
      <c r="Z31" s="2212"/>
      <c r="AA31" s="2212"/>
      <c r="AB31" s="2212"/>
      <c r="AC31" s="2212"/>
      <c r="AD31" s="2212"/>
      <c r="AE31" s="2212"/>
      <c r="AF31" s="2212"/>
      <c r="AG31" s="2212"/>
      <c r="AH31" s="2212"/>
      <c r="AI31" s="2212"/>
      <c r="AJ31" s="2212"/>
      <c r="AK31" s="2212"/>
      <c r="AL31" s="2212"/>
      <c r="AM31" s="2212"/>
      <c r="AN31" s="2212"/>
      <c r="AO31" s="1485" t="s">
        <v>45</v>
      </c>
      <c r="AP31" s="1154"/>
      <c r="AQ31" s="227"/>
      <c r="AR31" s="227"/>
      <c r="AS31" s="227"/>
      <c r="AT31" s="224"/>
      <c r="AU31" s="224"/>
      <c r="AV31" s="1119"/>
      <c r="AW31" s="1119"/>
      <c r="AX31" s="1119"/>
      <c r="AY31" s="1119"/>
      <c r="AZ31" s="1119"/>
      <c r="BA31" s="1119"/>
      <c r="BB31" s="1154"/>
      <c r="BC31" s="1154"/>
      <c r="BD31" s="1154"/>
      <c r="BE31" s="1154"/>
    </row>
    <row r="32" spans="1:57" ht="3.15" customHeight="1" x14ac:dyDescent="0.25">
      <c r="A32" s="563"/>
      <c r="B32" s="967"/>
      <c r="C32" s="967"/>
      <c r="D32" s="967"/>
      <c r="E32" s="967"/>
      <c r="F32" s="967"/>
      <c r="G32" s="362"/>
      <c r="H32" s="1095"/>
      <c r="I32" s="1095"/>
      <c r="J32" s="1095"/>
      <c r="K32" s="1095"/>
      <c r="L32" s="1095"/>
      <c r="M32" s="1095"/>
      <c r="N32" s="1095"/>
      <c r="O32" s="1095"/>
      <c r="P32" s="1095"/>
      <c r="Q32" s="1095"/>
      <c r="R32" s="1095"/>
      <c r="S32" s="1095"/>
      <c r="T32" s="1095"/>
      <c r="U32" s="1095"/>
      <c r="V32" s="1095"/>
      <c r="W32" s="1095"/>
      <c r="X32" s="1095"/>
      <c r="Y32" s="1095"/>
      <c r="Z32" s="1095"/>
      <c r="AA32" s="1095"/>
      <c r="AB32" s="1095"/>
      <c r="AC32" s="1095"/>
      <c r="AD32" s="1095"/>
      <c r="AE32" s="1095"/>
      <c r="AF32" s="1095"/>
      <c r="AG32" s="1095"/>
      <c r="AH32" s="1095"/>
      <c r="AI32" s="1095"/>
      <c r="AJ32" s="1095"/>
      <c r="AK32" s="1095"/>
      <c r="AL32" s="1095"/>
      <c r="AM32" s="1095"/>
      <c r="AN32" s="1095"/>
      <c r="AO32" s="967"/>
      <c r="AP32" s="1154"/>
      <c r="AQ32" s="227"/>
      <c r="AR32" s="227"/>
      <c r="AS32" s="227"/>
      <c r="AT32" s="224"/>
      <c r="AU32" s="224"/>
      <c r="AV32" s="1119"/>
      <c r="AW32" s="1119"/>
      <c r="AX32" s="1119"/>
      <c r="AY32" s="1119"/>
      <c r="AZ32" s="1119"/>
      <c r="BA32" s="1119"/>
      <c r="BB32" s="1154"/>
      <c r="BC32" s="1154"/>
      <c r="BD32" s="1154"/>
      <c r="BE32" s="1154"/>
    </row>
    <row r="33" spans="1:57" ht="12.75" customHeight="1" x14ac:dyDescent="0.25">
      <c r="A33" s="541"/>
      <c r="B33" s="541"/>
      <c r="C33" s="541"/>
      <c r="D33" s="541"/>
      <c r="E33" s="541"/>
      <c r="F33" s="541"/>
      <c r="G33" s="967"/>
      <c r="H33" s="2212"/>
      <c r="I33" s="2212"/>
      <c r="J33" s="2212"/>
      <c r="K33" s="2212"/>
      <c r="L33" s="2212"/>
      <c r="M33" s="2212"/>
      <c r="N33" s="2212"/>
      <c r="O33" s="2212"/>
      <c r="P33" s="2212"/>
      <c r="Q33" s="2212"/>
      <c r="R33" s="2212"/>
      <c r="S33" s="2212"/>
      <c r="T33" s="2212"/>
      <c r="U33" s="2212"/>
      <c r="V33" s="2212"/>
      <c r="W33" s="2212"/>
      <c r="X33" s="2212"/>
      <c r="Y33" s="2212"/>
      <c r="Z33" s="2212"/>
      <c r="AA33" s="2212"/>
      <c r="AB33" s="2212"/>
      <c r="AC33" s="2212"/>
      <c r="AD33" s="2212"/>
      <c r="AE33" s="2212"/>
      <c r="AF33" s="2212"/>
      <c r="AG33" s="2212"/>
      <c r="AH33" s="2212"/>
      <c r="AI33" s="2212"/>
      <c r="AJ33" s="2212"/>
      <c r="AK33" s="2212"/>
      <c r="AL33" s="2212"/>
      <c r="AM33" s="2212"/>
      <c r="AN33" s="2212"/>
      <c r="AO33" s="2212"/>
      <c r="AP33" s="301"/>
      <c r="AQ33" s="227"/>
      <c r="AR33" s="227"/>
      <c r="AS33" s="227"/>
      <c r="AT33" s="224"/>
      <c r="AU33" s="224"/>
      <c r="AV33" s="1119"/>
      <c r="AW33" s="1119"/>
      <c r="AX33" s="1119"/>
      <c r="AY33" s="1119"/>
      <c r="AZ33" s="1119"/>
      <c r="BA33" s="1119"/>
      <c r="BB33" s="1154"/>
      <c r="BC33" s="1154"/>
      <c r="BD33" s="1154"/>
      <c r="BE33" s="1154"/>
    </row>
    <row r="34" spans="1:57" ht="7.5" customHeight="1" x14ac:dyDescent="0.25">
      <c r="A34" s="967"/>
      <c r="B34" s="967"/>
      <c r="C34" s="967"/>
      <c r="D34" s="967"/>
      <c r="E34" s="967"/>
      <c r="F34" s="967"/>
      <c r="G34" s="967"/>
      <c r="H34" s="967"/>
      <c r="I34" s="967"/>
      <c r="J34" s="967"/>
      <c r="K34" s="967"/>
      <c r="L34" s="967"/>
      <c r="M34" s="967"/>
      <c r="N34" s="967"/>
      <c r="O34" s="967"/>
      <c r="P34" s="967"/>
      <c r="Q34" s="967"/>
      <c r="R34" s="967"/>
      <c r="S34" s="967"/>
      <c r="T34" s="967"/>
      <c r="U34" s="967"/>
      <c r="V34" s="967"/>
      <c r="W34" s="967"/>
      <c r="X34" s="967"/>
      <c r="Y34" s="967"/>
      <c r="Z34" s="967"/>
      <c r="AA34" s="967"/>
      <c r="AB34" s="967"/>
      <c r="AC34" s="967"/>
      <c r="AD34" s="967"/>
      <c r="AE34" s="967"/>
      <c r="AF34" s="967"/>
      <c r="AG34" s="967"/>
      <c r="AH34" s="967"/>
      <c r="AI34" s="967"/>
      <c r="AJ34" s="967"/>
      <c r="AK34" s="967"/>
      <c r="AL34" s="967"/>
      <c r="AM34" s="967"/>
      <c r="AN34" s="967"/>
      <c r="AO34" s="967"/>
      <c r="AP34" s="301"/>
      <c r="AQ34" s="227"/>
      <c r="AR34" s="227"/>
      <c r="AS34" s="227"/>
      <c r="AT34" s="224"/>
      <c r="AU34" s="224"/>
      <c r="AV34" s="1119"/>
      <c r="AW34" s="1119"/>
      <c r="AX34" s="1119"/>
      <c r="AY34" s="1119"/>
      <c r="AZ34" s="1119"/>
      <c r="BA34" s="1119"/>
      <c r="BB34" s="1154"/>
      <c r="BC34" s="1154"/>
      <c r="BD34" s="1154"/>
      <c r="BE34" s="1154"/>
    </row>
    <row r="35" spans="1:57" ht="12.75" customHeight="1" x14ac:dyDescent="0.25">
      <c r="A35" s="563" t="s">
        <v>572</v>
      </c>
      <c r="B35" s="1162"/>
      <c r="C35" s="1162"/>
      <c r="D35" s="1162"/>
      <c r="E35" s="1162"/>
      <c r="F35" s="1162"/>
      <c r="G35" s="1162"/>
      <c r="H35" s="1162"/>
      <c r="I35" s="1162"/>
      <c r="J35" s="1162"/>
      <c r="K35" s="1162"/>
      <c r="L35" s="1162"/>
      <c r="M35" s="1162"/>
      <c r="N35" s="1162"/>
      <c r="O35" s="1162"/>
      <c r="P35" s="1162"/>
      <c r="Q35" s="1162"/>
      <c r="R35" s="1162"/>
      <c r="S35" s="1162"/>
      <c r="T35" s="1162"/>
      <c r="U35" s="1162"/>
      <c r="V35" s="1162"/>
      <c r="W35" s="967"/>
      <c r="X35" s="967"/>
      <c r="Y35" s="2232">
        <f>'dv7.3'!AA9</f>
        <v>0</v>
      </c>
      <c r="Z35" s="2232"/>
      <c r="AA35" s="2232"/>
      <c r="AB35" s="2232"/>
      <c r="AC35" s="2232"/>
      <c r="AD35" s="2232"/>
      <c r="AE35" s="2232"/>
      <c r="AF35" s="2232"/>
      <c r="AG35" s="2232"/>
      <c r="AH35" s="2232"/>
      <c r="AI35" s="2232"/>
      <c r="AJ35" s="2232"/>
      <c r="AK35" s="2232"/>
      <c r="AL35" s="2232"/>
      <c r="AM35" s="2232"/>
      <c r="AN35" s="2232"/>
      <c r="AO35" s="2232"/>
      <c r="AP35" s="1154"/>
      <c r="AQ35" s="227"/>
      <c r="AR35" s="224"/>
      <c r="AS35" s="224"/>
      <c r="AT35" s="224"/>
      <c r="AU35" s="224"/>
      <c r="AV35" s="1119"/>
      <c r="AW35" s="1119"/>
      <c r="AX35" s="1119"/>
      <c r="AY35" s="1119"/>
      <c r="AZ35" s="1119"/>
      <c r="BA35" s="1119"/>
      <c r="BB35" s="1154"/>
      <c r="BC35" s="1154"/>
      <c r="BD35" s="1154"/>
      <c r="BE35" s="1154"/>
    </row>
    <row r="36" spans="1:57" s="167" customFormat="1" x14ac:dyDescent="0.25">
      <c r="A36" s="563" t="s">
        <v>200</v>
      </c>
      <c r="B36" s="744"/>
      <c r="C36" s="744"/>
      <c r="D36" s="744"/>
      <c r="E36" s="744"/>
      <c r="F36" s="744"/>
      <c r="G36" s="744"/>
      <c r="H36" s="744"/>
      <c r="I36" s="744"/>
      <c r="J36" s="744"/>
      <c r="K36" s="744"/>
      <c r="L36" s="744"/>
      <c r="M36" s="744"/>
      <c r="N36" s="744"/>
      <c r="O36" s="744"/>
      <c r="P36" s="744"/>
      <c r="R36" s="770"/>
      <c r="S36" s="2226"/>
      <c r="T36" s="2226"/>
      <c r="U36" s="2226"/>
      <c r="V36" s="2226"/>
      <c r="W36" s="2226"/>
      <c r="X36" s="2226"/>
      <c r="Y36" s="2226"/>
      <c r="Z36" s="2226"/>
      <c r="AA36" s="2226"/>
      <c r="AB36" s="2226"/>
      <c r="AC36" s="2226"/>
      <c r="AD36" s="2226"/>
      <c r="AE36" s="2226"/>
      <c r="AF36" s="2226"/>
      <c r="AG36" s="2226"/>
      <c r="AH36" s="2226"/>
      <c r="AI36" s="2226"/>
      <c r="AJ36" s="2226"/>
      <c r="AK36" s="2226"/>
      <c r="AL36" s="2226"/>
      <c r="AM36" s="2226"/>
      <c r="AN36" s="2226"/>
      <c r="AO36" s="1476" t="s">
        <v>42</v>
      </c>
      <c r="AP36" s="169"/>
      <c r="AQ36" s="231"/>
      <c r="AR36" s="231"/>
      <c r="AS36" s="231"/>
      <c r="AT36" s="231"/>
      <c r="AU36" s="231"/>
      <c r="AV36" s="170"/>
      <c r="AW36" s="170"/>
      <c r="AX36" s="170"/>
      <c r="AY36" s="170"/>
      <c r="AZ36" s="170"/>
      <c r="BA36" s="170"/>
      <c r="BB36" s="169"/>
      <c r="BC36" s="169"/>
      <c r="BD36" s="169"/>
      <c r="BE36" s="169"/>
    </row>
    <row r="37" spans="1:57" ht="7.5" customHeight="1" x14ac:dyDescent="0.25">
      <c r="A37" s="1162"/>
      <c r="B37" s="1162"/>
      <c r="C37" s="1162"/>
      <c r="D37" s="1162"/>
      <c r="E37" s="1162"/>
      <c r="F37" s="1162"/>
      <c r="G37" s="1162"/>
      <c r="H37" s="1162"/>
      <c r="I37" s="1162"/>
      <c r="J37" s="1162"/>
      <c r="K37" s="1162"/>
      <c r="L37" s="1162"/>
      <c r="M37" s="1162"/>
      <c r="N37" s="1162"/>
      <c r="O37" s="1162"/>
      <c r="P37" s="1162"/>
      <c r="Q37" s="1162"/>
      <c r="R37" s="1162"/>
      <c r="S37" s="1162"/>
      <c r="T37" s="1162"/>
      <c r="U37" s="1162"/>
      <c r="V37" s="1162"/>
      <c r="W37" s="1162"/>
      <c r="X37" s="1162"/>
      <c r="Y37" s="1162"/>
      <c r="Z37" s="1162"/>
      <c r="AA37" s="1162"/>
      <c r="AB37" s="1162"/>
      <c r="AC37" s="1162"/>
      <c r="AD37" s="1162"/>
      <c r="AE37" s="1162"/>
      <c r="AF37" s="1162"/>
      <c r="AG37" s="1162"/>
      <c r="AH37" s="1162"/>
      <c r="AI37" s="1162"/>
      <c r="AJ37" s="1162"/>
      <c r="AK37" s="1162"/>
      <c r="AL37" s="1162"/>
      <c r="AM37" s="1162"/>
      <c r="AN37" s="1162"/>
      <c r="AO37" s="1162"/>
      <c r="AP37" s="301"/>
      <c r="AQ37" s="224"/>
      <c r="AR37" s="224"/>
      <c r="AS37" s="224"/>
      <c r="AT37" s="224"/>
      <c r="AU37" s="224"/>
      <c r="AV37" s="1119"/>
      <c r="AW37" s="1119"/>
      <c r="AX37" s="1119"/>
      <c r="AY37" s="1119"/>
      <c r="AZ37" s="1119"/>
      <c r="BA37" s="1119"/>
      <c r="BB37" s="1154"/>
      <c r="BC37" s="1154"/>
      <c r="BD37" s="1154"/>
      <c r="BE37" s="1154"/>
    </row>
    <row r="38" spans="1:57" x14ac:dyDescent="0.25">
      <c r="A38" s="563" t="s">
        <v>332</v>
      </c>
      <c r="B38" s="1162"/>
      <c r="C38" s="1162"/>
      <c r="D38" s="1162"/>
      <c r="E38" s="1162"/>
      <c r="F38" s="1162"/>
      <c r="G38" s="1162"/>
      <c r="H38" s="1162"/>
      <c r="I38" s="1162"/>
      <c r="J38" s="1162"/>
      <c r="K38" s="1162"/>
      <c r="L38" s="1162"/>
      <c r="M38" s="1162"/>
      <c r="N38" s="1162"/>
      <c r="O38" s="1162"/>
      <c r="P38" s="1162"/>
      <c r="Q38" s="1162"/>
      <c r="R38" s="1162"/>
      <c r="S38" s="1162"/>
      <c r="T38" s="1162"/>
      <c r="U38" s="1162"/>
      <c r="V38" s="1162"/>
      <c r="W38" s="1162"/>
      <c r="X38" s="1162"/>
      <c r="Y38" s="1162"/>
      <c r="Z38" s="1162"/>
      <c r="AA38" s="1162"/>
      <c r="AB38" s="1162"/>
      <c r="AC38" s="1162"/>
      <c r="AD38" s="1162"/>
      <c r="AE38" s="1162"/>
      <c r="AF38" s="1162"/>
      <c r="AG38" s="1162"/>
      <c r="AH38" s="1162"/>
      <c r="AI38" s="1162"/>
      <c r="AJ38" s="1162"/>
      <c r="AK38" s="1162"/>
      <c r="AL38" s="1162"/>
      <c r="AM38" s="1162"/>
      <c r="AN38" s="1162"/>
      <c r="AO38" s="1162"/>
      <c r="AP38" s="1154"/>
      <c r="AQ38" s="227"/>
      <c r="AR38" s="224"/>
      <c r="AS38" s="224"/>
      <c r="AT38" s="224"/>
      <c r="AU38" s="224"/>
      <c r="AV38" s="1119"/>
      <c r="AW38" s="1119"/>
      <c r="AX38" s="1119"/>
      <c r="AY38" s="1119"/>
      <c r="AZ38" s="1119"/>
      <c r="BA38" s="1119"/>
      <c r="BB38" s="1154"/>
      <c r="BC38" s="1154"/>
      <c r="BD38" s="1154"/>
      <c r="BE38" s="1154"/>
    </row>
    <row r="39" spans="1:57" x14ac:dyDescent="0.25">
      <c r="A39" s="301" t="s">
        <v>573</v>
      </c>
      <c r="B39" s="1162"/>
      <c r="C39" s="1162"/>
      <c r="D39" s="1162"/>
      <c r="E39" s="1162"/>
      <c r="F39" s="1162"/>
      <c r="G39" s="1162"/>
      <c r="H39" s="1162"/>
      <c r="I39" s="1162"/>
      <c r="J39" s="1162"/>
      <c r="K39" s="1162"/>
      <c r="L39" s="1150"/>
      <c r="M39" s="1162"/>
      <c r="N39" s="1096"/>
      <c r="O39" s="1096"/>
      <c r="P39" s="1096"/>
      <c r="Q39" s="1096"/>
      <c r="R39" s="967"/>
      <c r="T39" s="2239">
        <f>'dv7.3'!I46</f>
        <v>0</v>
      </c>
      <c r="U39" s="2239"/>
      <c r="V39" s="2239"/>
      <c r="W39" s="2239"/>
      <c r="X39" s="2239"/>
      <c r="Y39" s="2239"/>
      <c r="Z39" s="2239"/>
      <c r="AA39" s="2239"/>
      <c r="AB39" s="2239"/>
      <c r="AC39" s="2239"/>
      <c r="AD39" s="2239"/>
      <c r="AE39" s="2239"/>
      <c r="AF39" s="1162" t="s">
        <v>201</v>
      </c>
      <c r="AG39" s="1162"/>
      <c r="AH39" s="1162"/>
      <c r="AI39" s="1162"/>
      <c r="AJ39" s="1162"/>
      <c r="AK39" s="1162"/>
      <c r="AL39" s="1162"/>
      <c r="AM39" s="1162"/>
      <c r="AN39" s="1162"/>
      <c r="AO39" s="1162"/>
      <c r="AP39" s="1154"/>
      <c r="AQ39" s="224"/>
      <c r="AR39" s="224"/>
      <c r="AS39" s="224"/>
      <c r="AT39" s="224"/>
      <c r="AU39" s="224"/>
      <c r="AV39" s="301"/>
      <c r="AW39" s="1119"/>
      <c r="AX39" s="1119"/>
      <c r="AY39" s="1119"/>
      <c r="AZ39" s="1119"/>
      <c r="BA39" s="1119"/>
      <c r="BB39" s="1154"/>
      <c r="BC39" s="1154"/>
      <c r="BD39" s="1154"/>
      <c r="BE39" s="1154"/>
    </row>
    <row r="40" spans="1:57" ht="6" customHeight="1" x14ac:dyDescent="0.25">
      <c r="A40" s="1162"/>
      <c r="B40" s="1162"/>
      <c r="C40" s="1162"/>
      <c r="D40" s="1162"/>
      <c r="E40" s="1162"/>
      <c r="F40" s="1162"/>
      <c r="G40" s="1162"/>
      <c r="H40" s="1162"/>
      <c r="I40" s="1162"/>
      <c r="J40" s="1162"/>
      <c r="K40" s="1162"/>
      <c r="L40" s="1162"/>
      <c r="M40" s="1162"/>
      <c r="N40" s="1162"/>
      <c r="O40" s="1162"/>
      <c r="P40" s="1162"/>
      <c r="Q40" s="1162"/>
      <c r="R40" s="1162"/>
      <c r="S40" s="1162"/>
      <c r="T40" s="1162"/>
      <c r="U40" s="1162"/>
      <c r="V40" s="1162"/>
      <c r="W40" s="1162"/>
      <c r="X40" s="1162"/>
      <c r="Y40" s="1162"/>
      <c r="Z40" s="1162"/>
      <c r="AA40" s="1162"/>
      <c r="AB40" s="1162"/>
      <c r="AC40" s="1162"/>
      <c r="AD40" s="1162"/>
      <c r="AE40" s="1162"/>
      <c r="AF40" s="1162"/>
      <c r="AG40" s="1162"/>
      <c r="AH40" s="1162"/>
      <c r="AI40" s="1162"/>
      <c r="AJ40" s="1162"/>
      <c r="AK40" s="1162"/>
      <c r="AL40" s="1162"/>
      <c r="AM40" s="1162"/>
      <c r="AN40" s="1162"/>
      <c r="AO40" s="1162"/>
      <c r="AP40" s="301"/>
      <c r="AQ40" s="224"/>
      <c r="AR40" s="224"/>
      <c r="AS40" s="224"/>
      <c r="AT40" s="224"/>
      <c r="AU40" s="224"/>
      <c r="AV40" s="301"/>
      <c r="AW40" s="1119"/>
      <c r="AX40" s="1119"/>
      <c r="AY40" s="1119"/>
      <c r="AZ40" s="1119"/>
      <c r="BA40" s="1119"/>
      <c r="BB40" s="1154"/>
      <c r="BC40" s="1154"/>
      <c r="BD40" s="1154"/>
      <c r="BE40" s="1154"/>
    </row>
    <row r="41" spans="1:57" x14ac:dyDescent="0.25">
      <c r="A41" s="393" t="s">
        <v>227</v>
      </c>
      <c r="B41" s="1162"/>
      <c r="C41" s="1162"/>
      <c r="D41" s="1162"/>
      <c r="E41" s="1162"/>
      <c r="F41" s="1162"/>
      <c r="G41" s="1162"/>
      <c r="H41" s="1162"/>
      <c r="I41" s="1162"/>
      <c r="J41" s="1162"/>
      <c r="K41" s="1162"/>
      <c r="L41" s="1162"/>
      <c r="M41" s="1162"/>
      <c r="N41" s="1162"/>
      <c r="O41" s="1162"/>
      <c r="P41" s="1162"/>
      <c r="Q41" s="1162"/>
      <c r="R41" s="1162"/>
      <c r="S41" s="1162"/>
      <c r="T41" s="1162"/>
      <c r="U41" s="1162"/>
      <c r="V41" s="1162"/>
      <c r="W41" s="1162"/>
      <c r="X41" s="1162"/>
      <c r="Y41" s="1162"/>
      <c r="Z41" s="1162"/>
      <c r="AA41" s="1162"/>
      <c r="AB41" s="1162"/>
      <c r="AC41" s="1162"/>
      <c r="AD41" s="1162"/>
      <c r="AE41" s="1162"/>
      <c r="AF41" s="1162"/>
      <c r="AG41" s="1162"/>
      <c r="AH41" s="1162"/>
      <c r="AI41" s="1162"/>
      <c r="AJ41" s="1162"/>
      <c r="AK41" s="1162"/>
      <c r="AL41" s="1162"/>
      <c r="AM41" s="1162"/>
      <c r="AN41" s="1162"/>
      <c r="AO41" s="1162"/>
      <c r="AP41" s="1154"/>
      <c r="AQ41" s="224"/>
      <c r="AR41" s="224"/>
      <c r="AS41" s="224"/>
      <c r="AT41" s="224"/>
      <c r="AU41" s="224"/>
      <c r="AV41" s="1119"/>
      <c r="AW41" s="1119"/>
      <c r="AX41" s="1119"/>
      <c r="AY41" s="1119"/>
      <c r="AZ41" s="1119"/>
      <c r="BA41" s="1119"/>
      <c r="BB41" s="1154"/>
      <c r="BC41" s="1154"/>
      <c r="BD41" s="1154"/>
      <c r="BE41" s="1154"/>
    </row>
    <row r="42" spans="1:57" ht="4.6500000000000004" customHeight="1" x14ac:dyDescent="0.25">
      <c r="A42" s="563"/>
      <c r="B42" s="1162"/>
      <c r="C42" s="1162"/>
      <c r="D42" s="1162"/>
      <c r="E42" s="1162"/>
      <c r="F42" s="1162"/>
      <c r="G42" s="1162"/>
      <c r="H42" s="1162"/>
      <c r="I42" s="1162"/>
      <c r="J42" s="1162"/>
      <c r="K42" s="1162"/>
      <c r="L42" s="1162"/>
      <c r="M42" s="1162"/>
      <c r="N42" s="1162"/>
      <c r="O42" s="1162"/>
      <c r="P42" s="1162"/>
      <c r="Q42" s="1162"/>
      <c r="R42" s="1162"/>
      <c r="S42" s="1162"/>
      <c r="T42" s="1162"/>
      <c r="U42" s="1162"/>
      <c r="V42" s="1162"/>
      <c r="W42" s="1162"/>
      <c r="X42" s="1162"/>
      <c r="Y42" s="1162"/>
      <c r="Z42" s="1162"/>
      <c r="AA42" s="1162"/>
      <c r="AB42" s="1162"/>
      <c r="AC42" s="1162"/>
      <c r="AD42" s="1162"/>
      <c r="AE42" s="1162"/>
      <c r="AF42" s="1162"/>
      <c r="AG42" s="1162"/>
      <c r="AH42" s="1162"/>
      <c r="AI42" s="1162"/>
      <c r="AJ42" s="1162"/>
      <c r="AK42" s="1162"/>
      <c r="AL42" s="1162"/>
      <c r="AM42" s="1162"/>
      <c r="AN42" s="1162"/>
      <c r="AO42" s="1162"/>
      <c r="AP42" s="1154"/>
      <c r="AQ42" s="224"/>
      <c r="AR42" s="224"/>
      <c r="AS42" s="224"/>
      <c r="AT42" s="224"/>
      <c r="AU42" s="224"/>
      <c r="AV42" s="1119"/>
      <c r="AW42" s="1119"/>
      <c r="AX42" s="1119"/>
      <c r="AY42" s="1119"/>
      <c r="AZ42" s="1119"/>
      <c r="BA42" s="1119"/>
      <c r="BB42" s="1154"/>
      <c r="BC42" s="1154"/>
      <c r="BD42" s="1154"/>
      <c r="BE42" s="1154"/>
    </row>
    <row r="43" spans="1:57" x14ac:dyDescent="0.25">
      <c r="A43" s="563" t="s">
        <v>593</v>
      </c>
      <c r="B43" s="1162"/>
      <c r="C43" s="1162"/>
      <c r="D43" s="1162"/>
      <c r="E43" s="1162"/>
      <c r="F43" s="1162"/>
      <c r="G43" s="1162"/>
      <c r="H43" s="1162"/>
      <c r="I43" s="1162"/>
      <c r="J43" s="1162"/>
      <c r="K43" s="1162"/>
      <c r="L43" s="1162"/>
      <c r="M43" s="1162"/>
      <c r="N43" s="1162"/>
      <c r="O43" s="1162"/>
      <c r="P43" s="1162"/>
      <c r="Q43" s="1162"/>
      <c r="R43" s="967"/>
      <c r="T43" s="2226">
        <f>'dv7.3'!AC14</f>
        <v>0</v>
      </c>
      <c r="U43" s="2226"/>
      <c r="V43" s="2226"/>
      <c r="W43" s="2226"/>
      <c r="X43" s="2226"/>
      <c r="Y43" s="2226"/>
      <c r="Z43" s="2226"/>
      <c r="AA43" s="2226"/>
      <c r="AB43" s="2226"/>
      <c r="AC43" s="2226"/>
      <c r="AD43" s="2226"/>
      <c r="AE43" s="2226"/>
      <c r="AF43" s="2226"/>
      <c r="AG43" s="2226"/>
      <c r="AH43" s="2226"/>
      <c r="AI43" s="2226"/>
      <c r="AJ43" s="2226"/>
      <c r="AK43" s="1162"/>
      <c r="AL43" s="1162"/>
      <c r="AM43" s="1162"/>
      <c r="AN43" s="1162"/>
      <c r="AO43" s="1162"/>
      <c r="AP43" s="1154"/>
      <c r="AQ43" s="224"/>
      <c r="AR43" s="224"/>
      <c r="AS43" s="224"/>
      <c r="AT43" s="224"/>
      <c r="AU43" s="224"/>
      <c r="AV43" s="1119"/>
      <c r="AW43" s="1119"/>
      <c r="AX43" s="1119"/>
      <c r="AY43" s="1119"/>
      <c r="AZ43" s="1119"/>
      <c r="BA43" s="1119"/>
      <c r="BB43" s="1154"/>
      <c r="BC43" s="1154"/>
      <c r="BD43" s="1154"/>
      <c r="BE43" s="1154"/>
    </row>
    <row r="44" spans="1:57" ht="4.6500000000000004" customHeight="1" x14ac:dyDescent="0.25">
      <c r="A44" s="563"/>
      <c r="B44" s="1162"/>
      <c r="C44" s="1162"/>
      <c r="D44" s="1162"/>
      <c r="E44" s="1162"/>
      <c r="F44" s="1162"/>
      <c r="G44" s="1162"/>
      <c r="H44" s="1162"/>
      <c r="I44" s="1162"/>
      <c r="J44" s="1162"/>
      <c r="K44" s="1162"/>
      <c r="L44" s="1162"/>
      <c r="M44" s="1162"/>
      <c r="N44" s="1162"/>
      <c r="O44" s="1162"/>
      <c r="P44" s="1162"/>
      <c r="Q44" s="1162"/>
      <c r="R44" s="1162"/>
      <c r="S44" s="1162"/>
      <c r="T44" s="1162"/>
      <c r="U44" s="1162"/>
      <c r="V44" s="1162"/>
      <c r="W44" s="1162"/>
      <c r="X44" s="1162"/>
      <c r="Y44" s="1162"/>
      <c r="Z44" s="1162"/>
      <c r="AA44" s="1162"/>
      <c r="AB44" s="1162"/>
      <c r="AC44" s="1162"/>
      <c r="AD44" s="1162"/>
      <c r="AE44" s="1162"/>
      <c r="AF44" s="1162"/>
      <c r="AG44" s="1162"/>
      <c r="AH44" s="1162"/>
      <c r="AI44" s="1162"/>
      <c r="AJ44" s="1162"/>
      <c r="AK44" s="1162"/>
      <c r="AL44" s="1162"/>
      <c r="AM44" s="1162"/>
      <c r="AN44" s="1162"/>
      <c r="AO44" s="1162"/>
      <c r="AP44" s="1154"/>
      <c r="AQ44" s="224"/>
      <c r="AR44" s="224"/>
      <c r="AS44" s="224"/>
      <c r="AT44" s="224"/>
      <c r="AU44" s="224"/>
      <c r="AV44" s="1119"/>
      <c r="AW44" s="1119"/>
      <c r="AX44" s="1119"/>
      <c r="AY44" s="1119"/>
      <c r="AZ44" s="1119"/>
      <c r="BA44" s="1119"/>
      <c r="BB44" s="1154"/>
      <c r="BC44" s="1154"/>
      <c r="BD44" s="1154"/>
      <c r="BE44" s="1154"/>
    </row>
    <row r="45" spans="1:57" x14ac:dyDescent="0.25">
      <c r="A45" s="1094" t="s">
        <v>712</v>
      </c>
      <c r="B45" s="1162"/>
      <c r="C45" s="1162"/>
      <c r="D45" s="1162"/>
      <c r="E45" s="1162"/>
      <c r="F45" s="1162"/>
      <c r="G45" s="1162"/>
      <c r="H45" s="1162"/>
      <c r="I45" s="1162"/>
      <c r="J45" s="1162"/>
      <c r="K45" s="1162"/>
      <c r="L45" s="1162"/>
      <c r="M45" s="1162"/>
      <c r="N45" s="1162"/>
      <c r="O45" s="1162"/>
      <c r="P45" s="1162"/>
      <c r="Q45" s="1162"/>
      <c r="R45" s="1162"/>
      <c r="S45" s="1162"/>
      <c r="T45" s="1162"/>
      <c r="U45" s="1162"/>
      <c r="V45" s="1162"/>
      <c r="W45" s="1162"/>
      <c r="X45" s="1162"/>
      <c r="Y45" s="1162"/>
      <c r="Z45" s="1162"/>
      <c r="AA45" s="1162"/>
      <c r="AB45" s="1162"/>
      <c r="AC45" s="1162"/>
      <c r="AD45" s="967"/>
      <c r="AE45" s="2229">
        <f>'dv7.3'!AI15</f>
        <v>50</v>
      </c>
      <c r="AF45" s="2229"/>
      <c r="AG45" s="2229"/>
      <c r="AH45" s="2229"/>
      <c r="AJ45" s="1164" t="s">
        <v>333</v>
      </c>
      <c r="AK45" s="1150"/>
      <c r="AL45" s="1150"/>
      <c r="AM45" s="1150"/>
      <c r="AN45" s="1150"/>
      <c r="AP45" s="1154"/>
      <c r="AQ45" s="227"/>
      <c r="AR45" s="227"/>
      <c r="AS45" s="227"/>
      <c r="AT45" s="227"/>
      <c r="AU45" s="227"/>
      <c r="AV45" s="301"/>
      <c r="AW45" s="301"/>
      <c r="AX45" s="301"/>
      <c r="AY45" s="301"/>
      <c r="AZ45" s="301"/>
      <c r="BA45" s="301"/>
      <c r="BB45" s="1154"/>
      <c r="BC45" s="1154"/>
      <c r="BD45" s="1154"/>
      <c r="BE45" s="1154"/>
    </row>
    <row r="46" spans="1:57" hidden="1" x14ac:dyDescent="0.25">
      <c r="A46" s="563"/>
      <c r="B46" s="1162"/>
      <c r="C46" s="1162"/>
      <c r="D46" s="1162"/>
      <c r="E46" s="1162"/>
      <c r="F46" s="1162"/>
      <c r="G46" s="1162"/>
      <c r="H46" s="1162"/>
      <c r="I46" s="1162"/>
      <c r="J46" s="1162"/>
      <c r="K46" s="1162"/>
      <c r="L46" s="1162"/>
      <c r="M46" s="1162"/>
      <c r="N46" s="1162"/>
      <c r="O46" s="1162"/>
      <c r="P46" s="1162"/>
      <c r="Q46" s="1162"/>
      <c r="R46" s="1162"/>
      <c r="S46" s="1162"/>
      <c r="T46" s="1162"/>
      <c r="U46" s="1162"/>
      <c r="V46" s="1162"/>
      <c r="W46" s="1162"/>
      <c r="X46" s="1162"/>
      <c r="Y46" s="1162"/>
      <c r="Z46" s="1162"/>
      <c r="AA46" s="1162"/>
      <c r="AB46" s="1162"/>
      <c r="AC46" s="1162"/>
      <c r="AD46" s="1162"/>
      <c r="AE46" s="1162"/>
      <c r="AF46" s="1162"/>
      <c r="AG46" s="1162"/>
      <c r="AH46" s="1162"/>
      <c r="AI46" s="1162"/>
      <c r="AJ46" s="1162"/>
      <c r="AK46" s="1162"/>
      <c r="AL46" s="1162"/>
      <c r="AM46" s="1162"/>
      <c r="AN46" s="1162"/>
      <c r="AO46" s="1162"/>
      <c r="AP46" s="1154"/>
      <c r="AQ46" s="227"/>
      <c r="AR46" s="227"/>
      <c r="AS46" s="227"/>
      <c r="AT46" s="227"/>
      <c r="AU46" s="227"/>
      <c r="AV46" s="301"/>
      <c r="AW46" s="301"/>
      <c r="AX46" s="301"/>
      <c r="AY46" s="301"/>
      <c r="AZ46" s="301"/>
      <c r="BA46" s="301"/>
      <c r="BB46" s="1154"/>
      <c r="BC46" s="1154"/>
      <c r="BD46" s="1154"/>
      <c r="BE46" s="1154"/>
    </row>
    <row r="47" spans="1:57" ht="6" customHeight="1" x14ac:dyDescent="0.25">
      <c r="A47" s="563"/>
      <c r="B47" s="1162"/>
      <c r="C47" s="1162"/>
      <c r="D47" s="1162"/>
      <c r="E47" s="1162"/>
      <c r="F47" s="1162"/>
      <c r="G47" s="1162"/>
      <c r="H47" s="1162"/>
      <c r="I47" s="1162"/>
      <c r="J47" s="1162"/>
      <c r="K47" s="1162"/>
      <c r="L47" s="1162"/>
      <c r="M47" s="1162"/>
      <c r="N47" s="1162"/>
      <c r="O47" s="1162"/>
      <c r="P47" s="1162"/>
      <c r="Q47" s="1162"/>
      <c r="R47" s="1162"/>
      <c r="S47" s="1162"/>
      <c r="T47" s="1162"/>
      <c r="U47" s="1162"/>
      <c r="V47" s="1162"/>
      <c r="W47" s="1162"/>
      <c r="X47" s="1162"/>
      <c r="Y47" s="1162"/>
      <c r="Z47" s="1162"/>
      <c r="AA47" s="1162"/>
      <c r="AB47" s="1162"/>
      <c r="AC47" s="1162"/>
      <c r="AD47" s="1162"/>
      <c r="AE47" s="1162"/>
      <c r="AF47" s="1162"/>
      <c r="AG47" s="1162"/>
      <c r="AH47" s="1162"/>
      <c r="AI47" s="1162"/>
      <c r="AJ47" s="1162"/>
      <c r="AK47" s="1162"/>
      <c r="AL47" s="1162"/>
      <c r="AM47" s="1162"/>
      <c r="AN47" s="1162"/>
      <c r="AO47" s="1162"/>
      <c r="AP47" s="1154"/>
      <c r="AQ47" s="227"/>
      <c r="AR47" s="227"/>
      <c r="AS47" s="227"/>
      <c r="AT47" s="227"/>
      <c r="AU47" s="227"/>
      <c r="AV47" s="301"/>
      <c r="AW47" s="301"/>
      <c r="AX47" s="301"/>
      <c r="AY47" s="301"/>
      <c r="AZ47" s="301"/>
      <c r="BA47" s="301"/>
      <c r="BB47" s="1154"/>
      <c r="BC47" s="1154"/>
      <c r="BD47" s="1154"/>
      <c r="BE47" s="1154"/>
    </row>
    <row r="48" spans="1:57" x14ac:dyDescent="0.25">
      <c r="A48" s="563" t="s">
        <v>68</v>
      </c>
      <c r="B48" s="967"/>
      <c r="C48" s="967"/>
      <c r="D48" s="967"/>
      <c r="E48" s="967"/>
      <c r="F48" s="967"/>
      <c r="G48" s="967"/>
      <c r="H48" s="967"/>
      <c r="I48" s="967"/>
      <c r="J48" s="967"/>
      <c r="K48" s="967"/>
      <c r="L48" s="967"/>
      <c r="M48" s="967"/>
      <c r="N48" s="967"/>
      <c r="O48" s="967"/>
      <c r="P48" s="967"/>
      <c r="Q48" s="967"/>
      <c r="R48" s="967"/>
      <c r="S48" s="967"/>
      <c r="T48" s="967"/>
      <c r="U48" s="967"/>
      <c r="V48" s="967"/>
      <c r="W48" s="967"/>
      <c r="X48" s="967"/>
      <c r="Y48" s="967"/>
      <c r="Z48" s="967"/>
      <c r="AA48" s="967"/>
      <c r="AB48" s="967"/>
      <c r="AC48" s="967"/>
      <c r="AD48" s="967"/>
      <c r="AE48" s="1097"/>
      <c r="AF48" s="2226"/>
      <c r="AG48" s="2226"/>
      <c r="AH48" s="2226"/>
      <c r="AI48" s="2226"/>
      <c r="AJ48" s="2226"/>
      <c r="AK48" s="2226"/>
      <c r="AL48" s="2226"/>
      <c r="AM48" s="2226"/>
      <c r="AN48" s="2226"/>
      <c r="AO48" s="1476" t="s">
        <v>42</v>
      </c>
      <c r="AP48" s="1154"/>
      <c r="AQ48" s="227"/>
      <c r="AR48" s="227"/>
      <c r="AS48" s="227"/>
      <c r="AT48" s="227"/>
      <c r="AU48" s="227"/>
      <c r="AV48" s="301"/>
      <c r="AW48" s="301"/>
      <c r="AX48" s="301"/>
      <c r="AY48" s="301"/>
      <c r="AZ48" s="301"/>
      <c r="BA48" s="301"/>
      <c r="BB48" s="1154"/>
      <c r="BC48" s="1154"/>
      <c r="BD48" s="1154"/>
      <c r="BE48" s="1154"/>
    </row>
    <row r="49" spans="1:57" ht="6" customHeight="1" x14ac:dyDescent="0.25">
      <c r="A49" s="563"/>
      <c r="B49" s="967"/>
      <c r="C49" s="967"/>
      <c r="D49" s="967"/>
      <c r="E49" s="967"/>
      <c r="F49" s="967"/>
      <c r="G49" s="967"/>
      <c r="H49" s="967"/>
      <c r="I49" s="967"/>
      <c r="J49" s="967"/>
      <c r="K49" s="967"/>
      <c r="L49" s="967"/>
      <c r="M49" s="967"/>
      <c r="N49" s="967"/>
      <c r="O49" s="967"/>
      <c r="P49" s="967"/>
      <c r="Q49" s="967"/>
      <c r="R49" s="967"/>
      <c r="S49" s="967"/>
      <c r="T49" s="967"/>
      <c r="U49" s="967"/>
      <c r="V49" s="967"/>
      <c r="W49" s="967"/>
      <c r="X49" s="967"/>
      <c r="Y49" s="967"/>
      <c r="Z49" s="967"/>
      <c r="AA49" s="967"/>
      <c r="AB49" s="967"/>
      <c r="AC49" s="967"/>
      <c r="AD49" s="967"/>
      <c r="AE49" s="967"/>
      <c r="AF49" s="967"/>
      <c r="AG49" s="967"/>
      <c r="AH49" s="967"/>
      <c r="AI49" s="967"/>
      <c r="AJ49" s="967"/>
      <c r="AK49" s="967"/>
      <c r="AL49" s="967"/>
      <c r="AM49" s="967"/>
      <c r="AN49" s="967"/>
      <c r="AO49" s="967"/>
      <c r="AP49" s="1154"/>
      <c r="AQ49" s="227"/>
      <c r="AR49" s="227"/>
      <c r="AS49" s="227"/>
      <c r="AT49" s="227"/>
      <c r="AU49" s="227"/>
      <c r="AV49" s="301"/>
      <c r="AW49" s="301"/>
      <c r="AX49" s="301"/>
      <c r="AY49" s="301"/>
      <c r="AZ49" s="301"/>
      <c r="BA49" s="301"/>
      <c r="BB49" s="1154"/>
      <c r="BC49" s="1154"/>
      <c r="BD49" s="1154"/>
      <c r="BE49" s="1154"/>
    </row>
    <row r="50" spans="1:57" x14ac:dyDescent="0.25">
      <c r="A50" s="563" t="s">
        <v>660</v>
      </c>
      <c r="B50" s="967"/>
      <c r="C50" s="967"/>
      <c r="D50" s="967"/>
      <c r="E50" s="967"/>
      <c r="F50" s="967"/>
      <c r="G50" s="967"/>
      <c r="H50" s="967"/>
      <c r="I50" s="967"/>
      <c r="J50" s="967"/>
      <c r="K50" s="967"/>
      <c r="L50" s="967"/>
      <c r="M50" s="967"/>
      <c r="N50" s="967"/>
      <c r="O50" s="967"/>
      <c r="P50" s="967"/>
      <c r="Q50" s="967"/>
      <c r="S50" s="2226"/>
      <c r="T50" s="2226"/>
      <c r="U50" s="2226"/>
      <c r="V50" s="2226"/>
      <c r="W50" s="2226"/>
      <c r="X50" s="2226"/>
      <c r="Y50" s="2226"/>
      <c r="Z50" s="2226"/>
      <c r="AA50" s="2226"/>
      <c r="AB50" s="2226"/>
      <c r="AC50" s="2226"/>
      <c r="AD50" s="2226"/>
      <c r="AE50" s="2226"/>
      <c r="AF50" s="2226"/>
      <c r="AG50" s="2226"/>
      <c r="AH50" s="2226"/>
      <c r="AI50" s="2226"/>
      <c r="AJ50" s="2226"/>
      <c r="AK50" s="2226"/>
      <c r="AL50" s="2226"/>
      <c r="AM50" s="2226"/>
      <c r="AN50" s="2226"/>
      <c r="AO50" s="2226"/>
      <c r="AP50" s="1154"/>
      <c r="AQ50" s="227"/>
      <c r="AR50" s="227"/>
      <c r="AS50" s="227"/>
      <c r="AT50" s="227"/>
      <c r="AU50" s="227"/>
      <c r="AV50" s="301"/>
      <c r="AW50" s="301"/>
      <c r="AX50" s="301"/>
      <c r="AY50" s="301"/>
      <c r="AZ50" s="301"/>
      <c r="BA50" s="301"/>
      <c r="BB50" s="1154"/>
      <c r="BC50" s="1154"/>
      <c r="BD50" s="1154"/>
      <c r="BE50" s="1154"/>
    </row>
    <row r="51" spans="1:57" ht="6" customHeight="1" x14ac:dyDescent="0.25">
      <c r="A51" s="563"/>
      <c r="B51" s="967"/>
      <c r="C51" s="967"/>
      <c r="D51" s="967"/>
      <c r="E51" s="967"/>
      <c r="F51" s="967"/>
      <c r="G51" s="967"/>
      <c r="H51" s="967"/>
      <c r="I51" s="967"/>
      <c r="J51" s="967"/>
      <c r="K51" s="967"/>
      <c r="L51" s="967"/>
      <c r="M51" s="967"/>
      <c r="N51" s="967"/>
      <c r="O51" s="967"/>
      <c r="P51" s="967"/>
      <c r="Q51" s="967"/>
      <c r="R51" s="967"/>
      <c r="S51" s="967"/>
      <c r="T51" s="967"/>
      <c r="U51" s="967"/>
      <c r="V51" s="967"/>
      <c r="W51" s="967"/>
      <c r="X51" s="967"/>
      <c r="Y51" s="967"/>
      <c r="Z51" s="967"/>
      <c r="AA51" s="967"/>
      <c r="AB51" s="967"/>
      <c r="AC51" s="967"/>
      <c r="AD51" s="967"/>
      <c r="AE51" s="967"/>
      <c r="AF51" s="967"/>
      <c r="AG51" s="967"/>
      <c r="AH51" s="967"/>
      <c r="AI51" s="967"/>
      <c r="AJ51" s="967"/>
      <c r="AK51" s="967"/>
      <c r="AL51" s="967"/>
      <c r="AM51" s="967"/>
      <c r="AN51" s="967"/>
      <c r="AO51" s="967"/>
      <c r="AP51" s="1154"/>
      <c r="AQ51" s="227"/>
      <c r="AR51" s="227"/>
      <c r="AS51" s="227"/>
      <c r="AT51" s="227"/>
      <c r="AU51" s="227"/>
      <c r="AV51" s="301"/>
      <c r="AW51" s="301"/>
      <c r="AX51" s="301"/>
      <c r="AY51" s="301"/>
      <c r="AZ51" s="301"/>
      <c r="BA51" s="301"/>
      <c r="BB51" s="1154"/>
      <c r="BC51" s="1154"/>
      <c r="BD51" s="1154"/>
      <c r="BE51" s="1154"/>
    </row>
    <row r="52" spans="1:57" x14ac:dyDescent="0.25">
      <c r="A52" s="563" t="s">
        <v>69</v>
      </c>
      <c r="B52" s="967"/>
      <c r="C52" s="967"/>
      <c r="D52" s="2214">
        <f>MAX(S50-T43,0)</f>
        <v>0</v>
      </c>
      <c r="E52" s="2214"/>
      <c r="F52" s="2214"/>
      <c r="G52" s="2214"/>
      <c r="H52" s="2214"/>
      <c r="I52" s="2214"/>
      <c r="J52" s="2214"/>
      <c r="K52" s="2214"/>
      <c r="L52" s="1254" t="s">
        <v>334</v>
      </c>
      <c r="M52" s="967"/>
      <c r="N52" s="967"/>
      <c r="O52" s="967"/>
      <c r="P52" s="967"/>
      <c r="Q52" s="967"/>
      <c r="R52" s="967"/>
      <c r="S52" s="967"/>
      <c r="T52" s="967"/>
      <c r="U52" s="967"/>
      <c r="V52" s="967"/>
      <c r="W52" s="967"/>
      <c r="X52" s="967"/>
      <c r="Y52" s="967"/>
      <c r="Z52" s="967"/>
      <c r="AA52" s="967"/>
      <c r="AB52" s="967"/>
      <c r="AC52" s="967"/>
      <c r="AD52" s="967"/>
      <c r="AE52" s="967"/>
      <c r="AF52" s="967"/>
      <c r="AG52" s="967"/>
      <c r="AH52" s="967"/>
      <c r="AI52" s="967"/>
      <c r="AJ52" s="967"/>
      <c r="AK52" s="967"/>
      <c r="AL52" s="967"/>
      <c r="AM52" s="967"/>
      <c r="AN52" s="967"/>
      <c r="AO52" s="967"/>
      <c r="AP52" s="1154"/>
      <c r="AQ52" s="301"/>
      <c r="AR52" s="301"/>
      <c r="AS52" s="301"/>
      <c r="AT52" s="301"/>
      <c r="AU52" s="301"/>
      <c r="AV52" s="301"/>
      <c r="AW52" s="301"/>
      <c r="AX52" s="301"/>
      <c r="AY52" s="301"/>
      <c r="AZ52" s="301"/>
      <c r="BA52" s="301"/>
      <c r="BB52" s="1154"/>
      <c r="BC52" s="1154"/>
      <c r="BD52" s="1154"/>
      <c r="BE52" s="1154"/>
    </row>
    <row r="53" spans="1:57" ht="9.75" customHeight="1" x14ac:dyDescent="0.25">
      <c r="A53" s="967"/>
      <c r="B53" s="967"/>
      <c r="C53" s="967"/>
      <c r="D53" s="967"/>
      <c r="E53" s="967"/>
      <c r="F53" s="967"/>
      <c r="G53" s="967"/>
      <c r="H53" s="967"/>
      <c r="I53" s="967"/>
      <c r="J53" s="967"/>
      <c r="K53" s="967"/>
      <c r="L53" s="967"/>
      <c r="M53" s="967"/>
      <c r="N53" s="967"/>
      <c r="O53" s="967"/>
      <c r="P53" s="967"/>
      <c r="Q53" s="967"/>
      <c r="R53" s="967"/>
      <c r="S53" s="967"/>
      <c r="T53" s="967"/>
      <c r="U53" s="967"/>
      <c r="V53" s="967"/>
      <c r="W53" s="967"/>
      <c r="X53" s="967"/>
      <c r="Y53" s="967"/>
      <c r="Z53" s="967"/>
      <c r="AA53" s="967"/>
      <c r="AB53" s="967"/>
      <c r="AC53" s="967"/>
      <c r="AD53" s="967"/>
      <c r="AE53" s="967"/>
      <c r="AF53" s="967"/>
      <c r="AG53" s="967"/>
      <c r="AH53" s="967"/>
      <c r="AI53" s="967"/>
      <c r="AJ53" s="967"/>
      <c r="AK53" s="967"/>
      <c r="AL53" s="967"/>
      <c r="AM53" s="967"/>
      <c r="AN53" s="967"/>
      <c r="AO53" s="967"/>
      <c r="AP53" s="1154"/>
      <c r="AQ53" s="1440"/>
      <c r="AR53" s="1440"/>
      <c r="AS53" s="1440"/>
      <c r="AT53" s="1440"/>
      <c r="AU53" s="301"/>
      <c r="AV53" s="301"/>
      <c r="AW53" s="301"/>
      <c r="AX53" s="301"/>
      <c r="AY53" s="301"/>
      <c r="AZ53" s="301"/>
      <c r="BA53" s="301"/>
      <c r="BB53" s="1154"/>
      <c r="BC53" s="1154"/>
      <c r="BD53" s="1154"/>
      <c r="BE53" s="1154"/>
    </row>
    <row r="54" spans="1:57" ht="12.75" customHeight="1" x14ac:dyDescent="0.25">
      <c r="A54" s="393" t="s">
        <v>335</v>
      </c>
      <c r="B54" s="967"/>
      <c r="C54" s="967"/>
      <c r="D54" s="967"/>
      <c r="E54" s="967"/>
      <c r="F54" s="967"/>
      <c r="G54" s="967"/>
      <c r="H54" s="967"/>
      <c r="I54" s="967"/>
      <c r="J54" s="967"/>
      <c r="K54" s="967"/>
      <c r="L54" s="967"/>
      <c r="M54" s="967"/>
      <c r="N54" s="967"/>
      <c r="O54" s="967"/>
      <c r="P54" s="967"/>
      <c r="Q54" s="967"/>
      <c r="R54" s="967"/>
      <c r="S54" s="967"/>
      <c r="T54" s="967"/>
      <c r="U54" s="967"/>
      <c r="V54" s="967"/>
      <c r="W54" s="967"/>
      <c r="X54" s="967"/>
      <c r="Y54" s="967"/>
      <c r="Z54" s="967"/>
      <c r="AA54" s="967"/>
      <c r="AB54" s="967"/>
      <c r="AC54" s="967"/>
      <c r="AD54" s="967"/>
      <c r="AE54" s="967"/>
      <c r="AF54" s="967"/>
      <c r="AG54" s="967"/>
      <c r="AH54" s="967"/>
      <c r="AI54" s="967"/>
      <c r="AJ54" s="967"/>
      <c r="AK54" s="967"/>
      <c r="AL54" s="967"/>
      <c r="AM54" s="967"/>
      <c r="AN54" s="967"/>
      <c r="AO54" s="967"/>
      <c r="AP54" s="1154"/>
      <c r="AQ54" s="2211" t="s">
        <v>758</v>
      </c>
      <c r="AR54" s="2211"/>
      <c r="AS54" s="2211"/>
      <c r="AT54" s="1480"/>
      <c r="AU54" s="1480"/>
      <c r="AV54" s="301"/>
      <c r="AW54" s="301"/>
      <c r="AX54" s="301"/>
      <c r="AY54" s="301"/>
      <c r="AZ54" s="301"/>
      <c r="BA54" s="301"/>
      <c r="BB54" s="1154"/>
      <c r="BC54" s="1154"/>
      <c r="BD54" s="1154"/>
      <c r="BE54" s="1154"/>
    </row>
    <row r="55" spans="1:57" x14ac:dyDescent="0.25">
      <c r="A55" s="2230">
        <f>'dv7.3'!AI15</f>
        <v>50</v>
      </c>
      <c r="B55" s="2230"/>
      <c r="C55" s="2230"/>
      <c r="D55" s="2230"/>
      <c r="E55" s="2230"/>
      <c r="F55" s="2230"/>
      <c r="G55" s="2230"/>
      <c r="H55" s="2230"/>
      <c r="I55" s="2230"/>
      <c r="J55" s="2230"/>
      <c r="K55" s="2230"/>
      <c r="L55" s="2230"/>
      <c r="M55" s="967" t="s">
        <v>25</v>
      </c>
      <c r="N55" s="2214">
        <f>'calculs pénalités DV 7bis.3'!X28</f>
        <v>0</v>
      </c>
      <c r="O55" s="2214"/>
      <c r="P55" s="2214"/>
      <c r="Q55" s="2214"/>
      <c r="R55" s="2214"/>
      <c r="S55" s="2214"/>
      <c r="T55" s="2214"/>
      <c r="U55" s="2214"/>
      <c r="V55" s="2214"/>
      <c r="W55" s="2214"/>
      <c r="X55" s="2214"/>
      <c r="Y55" s="2214"/>
      <c r="Z55" s="967" t="s">
        <v>70</v>
      </c>
      <c r="AA55" s="967"/>
      <c r="AB55" s="967"/>
      <c r="AC55" s="2240">
        <f>A55*N55</f>
        <v>0</v>
      </c>
      <c r="AD55" s="2240"/>
      <c r="AE55" s="2240"/>
      <c r="AF55" s="2240"/>
      <c r="AG55" s="2240"/>
      <c r="AH55" s="2240"/>
      <c r="AI55" s="2240"/>
      <c r="AJ55" s="2240"/>
      <c r="AK55" s="2240"/>
      <c r="AL55" s="2240"/>
      <c r="AP55" s="301"/>
      <c r="AQ55" s="2211"/>
      <c r="AR55" s="2211"/>
      <c r="AS55" s="2211"/>
      <c r="AT55" s="1480"/>
      <c r="AU55" s="1480"/>
      <c r="AV55" s="301"/>
      <c r="AW55" s="301"/>
      <c r="AX55" s="301"/>
      <c r="AY55" s="301"/>
      <c r="AZ55" s="301"/>
      <c r="BA55" s="301"/>
      <c r="BB55" s="1154"/>
      <c r="BC55" s="1154"/>
      <c r="BD55" s="1154"/>
      <c r="BE55" s="1154"/>
    </row>
    <row r="56" spans="1:57" ht="4.6500000000000004" customHeight="1" x14ac:dyDescent="0.25">
      <c r="AP56" s="301"/>
      <c r="AQ56" s="2211"/>
      <c r="AR56" s="2211"/>
      <c r="AS56" s="2211"/>
      <c r="AT56" s="227"/>
      <c r="AU56" s="227"/>
      <c r="AV56" s="301"/>
      <c r="AW56" s="301"/>
      <c r="AX56" s="301"/>
      <c r="AY56" s="301"/>
      <c r="AZ56" s="301"/>
      <c r="BA56" s="301"/>
      <c r="BB56" s="1154"/>
      <c r="BC56" s="1154"/>
      <c r="BD56" s="1154"/>
      <c r="BE56" s="1154"/>
    </row>
    <row r="57" spans="1:57" x14ac:dyDescent="0.25">
      <c r="A57" s="393" t="s">
        <v>336</v>
      </c>
      <c r="AP57" s="1154"/>
      <c r="AQ57" s="2211"/>
      <c r="AR57" s="2211"/>
      <c r="AS57" s="2211"/>
      <c r="AT57" s="227"/>
      <c r="AU57" s="227"/>
      <c r="AV57" s="301"/>
      <c r="AW57" s="301"/>
      <c r="AX57" s="301"/>
      <c r="AY57" s="301"/>
      <c r="AZ57" s="301"/>
      <c r="BA57" s="301"/>
      <c r="BB57" s="1154"/>
      <c r="BC57" s="1154"/>
      <c r="BD57" s="1154"/>
      <c r="BE57" s="1154"/>
    </row>
    <row r="58" spans="1:57" ht="3.75" customHeight="1" x14ac:dyDescent="0.25">
      <c r="A58" s="563"/>
      <c r="AP58" s="1154"/>
      <c r="AQ58" s="227"/>
      <c r="AR58" s="227"/>
      <c r="AS58" s="227"/>
      <c r="AT58" s="227"/>
      <c r="AU58" s="227"/>
      <c r="AV58" s="301"/>
      <c r="AW58" s="301"/>
      <c r="AX58" s="301"/>
      <c r="AY58" s="301"/>
      <c r="AZ58" s="301"/>
      <c r="BA58" s="301"/>
      <c r="BB58" s="1154"/>
      <c r="BC58" s="1154"/>
      <c r="BD58" s="1154"/>
      <c r="BE58" s="1154"/>
    </row>
    <row r="59" spans="1:57" ht="14.1" customHeight="1" x14ac:dyDescent="0.25">
      <c r="A59" s="563" t="s">
        <v>337</v>
      </c>
      <c r="L59" s="2218">
        <f>'dv7.3'!C19</f>
        <v>0</v>
      </c>
      <c r="M59" s="2218"/>
      <c r="N59" s="2218"/>
      <c r="O59" s="2218"/>
      <c r="P59" s="2218"/>
      <c r="Q59" s="2218"/>
      <c r="R59" s="2218"/>
      <c r="S59" s="2218"/>
      <c r="T59" s="1175"/>
      <c r="U59" s="1150" t="s">
        <v>338</v>
      </c>
      <c r="W59" s="1150"/>
      <c r="X59" s="1150"/>
      <c r="Y59" s="1150"/>
      <c r="Z59" s="1150"/>
      <c r="AA59" s="1150"/>
      <c r="AB59" s="1150"/>
      <c r="AC59" s="1150"/>
      <c r="AD59" s="1150"/>
      <c r="AE59" s="1150"/>
      <c r="AF59" s="967" t="s">
        <v>62</v>
      </c>
      <c r="AG59" s="2218">
        <f>(L59*données!F28)</f>
        <v>0</v>
      </c>
      <c r="AH59" s="2218"/>
      <c r="AI59" s="2218"/>
      <c r="AJ59" s="2218"/>
      <c r="AK59" s="2218"/>
      <c r="AL59" s="2218"/>
      <c r="AM59" s="2218"/>
      <c r="AP59" s="1154"/>
      <c r="AQ59" s="227"/>
      <c r="AR59" s="229"/>
      <c r="AS59" s="229"/>
      <c r="AT59" s="227"/>
      <c r="AU59" s="227"/>
      <c r="AV59" s="301"/>
      <c r="AW59" s="301"/>
      <c r="AX59" s="301"/>
      <c r="AY59" s="301"/>
      <c r="AZ59" s="301"/>
      <c r="BA59" s="301"/>
      <c r="BB59" s="1154"/>
      <c r="BC59" s="1154"/>
      <c r="BD59" s="1154"/>
      <c r="BE59" s="1154"/>
    </row>
    <row r="60" spans="1:57" ht="14.1" customHeight="1" x14ac:dyDescent="0.25">
      <c r="A60" s="563" t="s">
        <v>22</v>
      </c>
      <c r="K60" s="420" t="s">
        <v>112</v>
      </c>
      <c r="L60" s="2219">
        <v>0</v>
      </c>
      <c r="M60" s="2219"/>
      <c r="N60" s="2219"/>
      <c r="O60" s="2219"/>
      <c r="P60" s="2219"/>
      <c r="Q60" s="2219"/>
      <c r="R60" s="2219"/>
      <c r="S60" s="2219"/>
      <c r="T60" s="1176"/>
      <c r="U60" s="2231" t="s">
        <v>340</v>
      </c>
      <c r="V60" s="2231"/>
      <c r="W60" s="2231"/>
      <c r="X60" s="2231"/>
      <c r="Y60" s="2231"/>
      <c r="Z60" s="2231"/>
      <c r="AA60" s="2231"/>
      <c r="AB60" s="2231"/>
      <c r="AC60" s="2231"/>
      <c r="AD60" s="2231"/>
      <c r="AE60" s="2231"/>
      <c r="AF60" s="394" t="s">
        <v>112</v>
      </c>
      <c r="AG60" s="2219"/>
      <c r="AH60" s="2219"/>
      <c r="AI60" s="2219"/>
      <c r="AJ60" s="2219"/>
      <c r="AK60" s="2219"/>
      <c r="AL60" s="2219"/>
      <c r="AM60" s="2219"/>
      <c r="AP60" s="1154"/>
      <c r="AQ60" s="227"/>
      <c r="AR60" s="229"/>
      <c r="AS60" s="29"/>
      <c r="AT60" s="227"/>
      <c r="AU60" s="227"/>
      <c r="AV60" s="301"/>
      <c r="AW60" s="301"/>
      <c r="AX60" s="301"/>
      <c r="AY60" s="301"/>
      <c r="AZ60" s="301"/>
      <c r="BA60" s="301"/>
      <c r="BB60" s="1154"/>
      <c r="BC60" s="1154"/>
      <c r="BD60" s="1154"/>
      <c r="BE60" s="1154"/>
    </row>
    <row r="61" spans="1:57" ht="14.1" customHeight="1" x14ac:dyDescent="0.25">
      <c r="A61" s="563" t="s">
        <v>574</v>
      </c>
      <c r="K61" s="420" t="s">
        <v>112</v>
      </c>
      <c r="L61" s="2218">
        <f>AC55</f>
        <v>0</v>
      </c>
      <c r="M61" s="2218"/>
      <c r="N61" s="2218"/>
      <c r="O61" s="2218"/>
      <c r="P61" s="2218"/>
      <c r="Q61" s="2218"/>
      <c r="R61" s="2218"/>
      <c r="S61" s="2218"/>
      <c r="T61" s="1176"/>
      <c r="U61" s="745" t="s">
        <v>341</v>
      </c>
      <c r="W61" s="1150"/>
      <c r="X61" s="745"/>
      <c r="Y61" s="745"/>
      <c r="Z61" s="1150"/>
      <c r="AA61" s="1150"/>
      <c r="AB61" s="1150"/>
      <c r="AC61" s="1150"/>
      <c r="AD61" s="1150"/>
      <c r="AE61" s="1150"/>
      <c r="AP61" s="1154"/>
      <c r="AQ61" s="2237" t="s">
        <v>759</v>
      </c>
      <c r="AR61" s="2237"/>
      <c r="AS61" s="2237"/>
      <c r="AT61" s="1477"/>
      <c r="AU61" s="1477"/>
      <c r="AV61" s="301"/>
      <c r="AW61" s="301"/>
      <c r="AX61" s="301"/>
      <c r="AY61" s="301"/>
      <c r="AZ61" s="301"/>
      <c r="BA61" s="301"/>
      <c r="BB61" s="1154"/>
      <c r="BC61" s="1154"/>
      <c r="BD61" s="1154"/>
      <c r="BE61" s="1154"/>
    </row>
    <row r="62" spans="1:57" ht="14.1" customHeight="1" x14ac:dyDescent="0.25">
      <c r="A62" s="563" t="s">
        <v>575</v>
      </c>
      <c r="K62" s="420" t="s">
        <v>112</v>
      </c>
      <c r="L62" s="2219"/>
      <c r="M62" s="2219"/>
      <c r="N62" s="2219"/>
      <c r="O62" s="2219"/>
      <c r="P62" s="2219"/>
      <c r="Q62" s="2219"/>
      <c r="R62" s="2219"/>
      <c r="S62" s="2219"/>
      <c r="T62" s="1176"/>
      <c r="U62" s="745" t="s">
        <v>341</v>
      </c>
      <c r="W62" s="1150"/>
      <c r="X62" s="511"/>
      <c r="Y62" s="511"/>
      <c r="Z62" s="1150"/>
      <c r="AA62" s="1150"/>
      <c r="AB62" s="1150"/>
      <c r="AC62" s="1150"/>
      <c r="AD62" s="1150"/>
      <c r="AE62" s="1150"/>
      <c r="AG62" s="1"/>
      <c r="AH62" s="1"/>
      <c r="AI62" s="1"/>
      <c r="AJ62" s="1"/>
      <c r="AK62" s="1"/>
      <c r="AL62" s="1"/>
      <c r="AM62" s="1"/>
      <c r="AP62" s="1154"/>
      <c r="AQ62" s="2237"/>
      <c r="AR62" s="2237"/>
      <c r="AS62" s="2237"/>
      <c r="AT62" s="1477"/>
      <c r="AU62" s="1477"/>
      <c r="AV62" s="301"/>
      <c r="AW62" s="301"/>
      <c r="AX62" s="301"/>
      <c r="AY62" s="301"/>
      <c r="AZ62" s="301"/>
      <c r="BA62" s="301"/>
      <c r="BB62" s="1154"/>
      <c r="BC62" s="1154"/>
      <c r="BD62" s="1154"/>
      <c r="BE62" s="1154"/>
    </row>
    <row r="63" spans="1:57" ht="6" customHeight="1" x14ac:dyDescent="0.25">
      <c r="A63" s="563"/>
      <c r="L63" s="171"/>
      <c r="M63" s="171"/>
      <c r="N63" s="171"/>
      <c r="O63" s="171"/>
      <c r="P63" s="171"/>
      <c r="Q63" s="171"/>
      <c r="R63" s="399"/>
      <c r="S63" s="399"/>
      <c r="T63" s="934"/>
      <c r="U63" s="934"/>
      <c r="V63" s="1150"/>
      <c r="W63" s="1150"/>
      <c r="X63" s="1150"/>
      <c r="Y63" s="1150"/>
      <c r="Z63" s="1150"/>
      <c r="AA63" s="1150"/>
      <c r="AB63" s="1150"/>
      <c r="AC63" s="1150"/>
      <c r="AD63" s="1150"/>
      <c r="AE63" s="1150"/>
      <c r="AG63" s="909"/>
      <c r="AH63" s="909"/>
      <c r="AI63" s="909"/>
      <c r="AJ63" s="909"/>
      <c r="AK63" s="909"/>
      <c r="AL63" s="909"/>
      <c r="AM63" s="909"/>
      <c r="AP63" s="1154"/>
      <c r="AQ63" s="2237"/>
      <c r="AR63" s="2237"/>
      <c r="AS63" s="2237"/>
      <c r="AT63" s="1477"/>
      <c r="AU63" s="1477"/>
      <c r="AV63" s="301"/>
      <c r="AW63" s="301"/>
      <c r="AX63" s="301"/>
      <c r="AY63" s="301"/>
      <c r="AZ63" s="301"/>
      <c r="BA63" s="301"/>
      <c r="BB63" s="1154"/>
      <c r="BC63" s="1154"/>
      <c r="BD63" s="1154"/>
      <c r="BE63" s="1154"/>
    </row>
    <row r="64" spans="1:57" ht="14.1" customHeight="1" x14ac:dyDescent="0.25">
      <c r="A64" s="563" t="s">
        <v>339</v>
      </c>
      <c r="L64" s="2220">
        <f>L59-L60-L61-L62</f>
        <v>0</v>
      </c>
      <c r="M64" s="2220"/>
      <c r="N64" s="2220"/>
      <c r="O64" s="2220"/>
      <c r="P64" s="2220"/>
      <c r="Q64" s="2220"/>
      <c r="R64" s="2220"/>
      <c r="S64" s="2220"/>
      <c r="T64" s="1177"/>
      <c r="U64" s="1150" t="s">
        <v>338</v>
      </c>
      <c r="W64" s="1150"/>
      <c r="X64" s="1150"/>
      <c r="Y64" s="1150"/>
      <c r="Z64" s="1150"/>
      <c r="AA64" s="1150"/>
      <c r="AB64" s="1150"/>
      <c r="AC64" s="1150"/>
      <c r="AD64" s="1150"/>
      <c r="AE64" s="1150"/>
      <c r="AF64" s="967" t="s">
        <v>62</v>
      </c>
      <c r="AG64" s="2220">
        <f>AG59-AG60</f>
        <v>0</v>
      </c>
      <c r="AH64" s="2220"/>
      <c r="AI64" s="2220"/>
      <c r="AJ64" s="2220"/>
      <c r="AK64" s="2220"/>
      <c r="AL64" s="2220"/>
      <c r="AM64" s="2220"/>
      <c r="AN64" s="1162"/>
      <c r="AO64" s="1161" t="s">
        <v>342</v>
      </c>
      <c r="AP64" s="1154"/>
      <c r="AQ64" s="2237"/>
      <c r="AR64" s="2237"/>
      <c r="AS64" s="2237"/>
      <c r="AT64" s="1477"/>
      <c r="AU64" s="1477"/>
      <c r="AV64" s="301"/>
      <c r="AW64" s="301"/>
      <c r="AX64" s="301"/>
      <c r="AY64" s="301"/>
      <c r="AZ64" s="301"/>
      <c r="BA64" s="301"/>
      <c r="BB64" s="1154"/>
      <c r="BC64" s="1154"/>
      <c r="BD64" s="1154"/>
      <c r="BE64" s="1154"/>
    </row>
    <row r="65" spans="1:81" s="1003" customFormat="1" ht="6.75" customHeight="1" x14ac:dyDescent="0.25">
      <c r="AP65" s="1154"/>
      <c r="AQ65" s="172"/>
      <c r="AR65" s="172"/>
      <c r="AS65" s="172"/>
      <c r="AT65" s="172"/>
      <c r="AU65" s="172"/>
      <c r="AV65" s="1154"/>
      <c r="AW65" s="1154"/>
      <c r="AX65" s="301"/>
      <c r="AY65" s="301"/>
      <c r="AZ65" s="301"/>
      <c r="BA65" s="301"/>
      <c r="BB65" s="1154"/>
      <c r="BC65" s="1154"/>
      <c r="BD65" s="1154"/>
      <c r="BE65" s="1154"/>
    </row>
    <row r="66" spans="1:81" ht="12.75" customHeight="1" x14ac:dyDescent="0.25">
      <c r="A66" s="940" t="s">
        <v>91</v>
      </c>
      <c r="B66" s="738"/>
      <c r="C66" s="941" t="s">
        <v>203</v>
      </c>
      <c r="D66" s="941"/>
      <c r="E66" s="941"/>
      <c r="F66" s="941"/>
      <c r="G66" s="738" t="s">
        <v>635</v>
      </c>
      <c r="H66" s="944"/>
      <c r="I66" s="1585"/>
      <c r="J66" s="1585"/>
      <c r="K66" s="1585"/>
      <c r="L66" s="1585"/>
      <c r="M66" s="1585"/>
      <c r="N66" s="1585"/>
      <c r="O66" s="1585"/>
      <c r="P66" s="1585"/>
      <c r="Q66" s="1585"/>
      <c r="R66" s="1585"/>
      <c r="S66" s="1585"/>
      <c r="T66" s="1585"/>
      <c r="U66" s="942"/>
      <c r="V66" s="942"/>
      <c r="W66" s="942"/>
      <c r="X66" s="942"/>
      <c r="Y66" s="942"/>
      <c r="Z66" s="942"/>
      <c r="AA66" s="942"/>
      <c r="AB66" s="942"/>
      <c r="AC66" s="942"/>
      <c r="AD66" s="942"/>
      <c r="AE66" s="942"/>
      <c r="AF66" s="942"/>
      <c r="AG66" s="944"/>
      <c r="AH66" s="944"/>
      <c r="AI66" s="948"/>
      <c r="AJ66" s="940"/>
      <c r="AK66" s="738"/>
      <c r="AL66" s="738"/>
      <c r="AM66" s="738"/>
      <c r="AN66" s="738"/>
      <c r="AO66" s="950" t="s">
        <v>495</v>
      </c>
      <c r="AP66" s="1162"/>
      <c r="AQ66" s="796"/>
      <c r="AR66" s="796"/>
      <c r="AS66" s="796"/>
      <c r="AT66" s="796"/>
      <c r="AU66" s="796"/>
      <c r="AV66" s="796"/>
      <c r="AW66" s="796"/>
      <c r="AX66" s="796"/>
      <c r="AY66" s="796"/>
      <c r="AZ66" s="796"/>
      <c r="BA66" s="796"/>
      <c r="BB66" s="1162"/>
      <c r="BC66" s="1162"/>
    </row>
    <row r="67" spans="1:81" x14ac:dyDescent="0.25">
      <c r="A67" s="1003"/>
      <c r="H67" s="909"/>
      <c r="V67" s="19"/>
      <c r="Y67" s="1003"/>
      <c r="Z67" s="1003"/>
      <c r="AH67" s="1003"/>
      <c r="AI67" s="1003"/>
      <c r="AJ67" s="1003"/>
      <c r="AK67" s="1003"/>
      <c r="AL67" s="1003"/>
      <c r="AM67" s="1003"/>
      <c r="AN67" s="1003"/>
      <c r="AO67" s="1003"/>
      <c r="AP67" s="1154"/>
      <c r="AQ67" s="2210" t="s">
        <v>727</v>
      </c>
      <c r="AR67" s="2210"/>
      <c r="AS67" s="2210"/>
      <c r="AT67" s="213"/>
      <c r="AU67" s="213"/>
      <c r="AV67" s="1003"/>
      <c r="AW67" s="1003"/>
      <c r="AX67" s="1003"/>
      <c r="AY67" s="1003"/>
      <c r="AZ67" s="1003"/>
    </row>
    <row r="68" spans="1:81" s="1003" customFormat="1" ht="12.75" customHeight="1" x14ac:dyDescent="0.25">
      <c r="A68" s="1766" t="s">
        <v>255</v>
      </c>
      <c r="B68" s="1766"/>
      <c r="C68" s="1766"/>
      <c r="D68" s="1766"/>
      <c r="E68" s="1766"/>
      <c r="F68" s="1766"/>
      <c r="G68" s="1614"/>
      <c r="I68" s="1262" t="s">
        <v>63</v>
      </c>
      <c r="J68" s="1263"/>
      <c r="K68" s="1263"/>
      <c r="L68" s="1263"/>
      <c r="M68" s="1263"/>
      <c r="N68" s="1263"/>
      <c r="O68" s="1263"/>
      <c r="P68" s="1263"/>
      <c r="Q68" s="1264"/>
      <c r="R68" s="1262" t="s">
        <v>648</v>
      </c>
      <c r="S68" s="1263"/>
      <c r="T68" s="1263"/>
      <c r="U68" s="1263"/>
      <c r="V68" s="1263"/>
      <c r="W68" s="1263"/>
      <c r="X68" s="1263"/>
      <c r="Y68" s="1263"/>
      <c r="Z68" s="1263"/>
      <c r="AA68" s="1263"/>
      <c r="AB68" s="1263"/>
      <c r="AC68" s="1263"/>
      <c r="AD68" s="1263"/>
      <c r="AE68" s="1263"/>
      <c r="AF68" s="1263"/>
      <c r="AG68" s="1264"/>
      <c r="AH68" s="1262" t="s">
        <v>343</v>
      </c>
      <c r="AI68" s="1263"/>
      <c r="AJ68" s="1263"/>
      <c r="AK68" s="1263"/>
      <c r="AL68" s="1263"/>
      <c r="AM68" s="1263"/>
      <c r="AN68" s="1263"/>
      <c r="AO68" s="1264"/>
      <c r="AQ68" s="2210"/>
      <c r="AR68" s="2210"/>
      <c r="AS68" s="2210"/>
      <c r="AT68" s="175"/>
      <c r="AU68" s="175"/>
      <c r="AV68" s="917"/>
      <c r="AW68" s="917"/>
      <c r="AX68" s="917"/>
      <c r="AY68" s="917"/>
      <c r="AZ68" s="917"/>
      <c r="BA68" s="917"/>
      <c r="BB68" s="917"/>
      <c r="BC68" s="917"/>
      <c r="BD68" s="917"/>
      <c r="BE68" s="917"/>
      <c r="BF68" s="917"/>
      <c r="BG68" s="917"/>
      <c r="BH68" s="917"/>
      <c r="BI68" s="917"/>
      <c r="BJ68" s="917"/>
      <c r="BK68" s="917"/>
      <c r="BL68" s="917"/>
      <c r="BM68" s="917"/>
      <c r="BN68" s="917"/>
      <c r="BO68" s="917"/>
      <c r="BP68" s="917"/>
      <c r="BQ68" s="917"/>
      <c r="BR68" s="917"/>
      <c r="BS68" s="917"/>
      <c r="BT68" s="917"/>
      <c r="BU68" s="917"/>
      <c r="BV68" s="917"/>
      <c r="BW68" s="917"/>
      <c r="BX68" s="917"/>
      <c r="BY68" s="917"/>
      <c r="BZ68" s="917"/>
      <c r="CA68" s="917"/>
      <c r="CB68" s="917"/>
      <c r="CC68" s="917"/>
    </row>
    <row r="69" spans="1:81" s="1003" customFormat="1" ht="12.75" customHeight="1" x14ac:dyDescent="0.25">
      <c r="A69" s="917"/>
      <c r="B69" s="917"/>
      <c r="C69" s="917"/>
      <c r="D69" s="917"/>
      <c r="E69" s="917"/>
      <c r="F69" s="917"/>
      <c r="I69" s="55" t="s">
        <v>64</v>
      </c>
      <c r="J69" s="1265"/>
      <c r="K69" s="1265"/>
      <c r="L69" s="1265"/>
      <c r="M69" s="1265"/>
      <c r="N69" s="1265"/>
      <c r="O69" s="1265"/>
      <c r="P69" s="1265"/>
      <c r="Q69" s="1266"/>
      <c r="R69" s="55" t="s">
        <v>65</v>
      </c>
      <c r="S69" s="1265"/>
      <c r="T69" s="1265"/>
      <c r="U69" s="1265"/>
      <c r="V69" s="1265"/>
      <c r="W69" s="1265"/>
      <c r="X69" s="1265"/>
      <c r="Y69" s="1265"/>
      <c r="Z69" s="1265"/>
      <c r="AA69" s="1265"/>
      <c r="AB69" s="1265"/>
      <c r="AC69" s="1265"/>
      <c r="AD69" s="1265"/>
      <c r="AE69" s="1265"/>
      <c r="AF69" s="1265"/>
      <c r="AG69" s="1266"/>
      <c r="AH69" s="1267" t="s">
        <v>344</v>
      </c>
      <c r="AI69" s="1265"/>
      <c r="AJ69" s="1265"/>
      <c r="AK69" s="1265"/>
      <c r="AL69" s="1265"/>
      <c r="AM69" s="1265"/>
      <c r="AN69" s="1265"/>
      <c r="AO69" s="1266"/>
      <c r="AQ69" s="2210"/>
      <c r="AR69" s="2210"/>
      <c r="AS69" s="2210"/>
      <c r="AT69" s="175"/>
      <c r="AU69" s="175"/>
      <c r="AV69" s="917"/>
      <c r="AW69" s="917"/>
      <c r="AX69" s="917"/>
      <c r="AY69" s="917"/>
      <c r="AZ69" s="917"/>
      <c r="BA69" s="917"/>
      <c r="BB69" s="917"/>
      <c r="BC69" s="917"/>
      <c r="BD69" s="917"/>
      <c r="BE69" s="917"/>
      <c r="BF69" s="917"/>
      <c r="BG69" s="917"/>
      <c r="BH69" s="917"/>
      <c r="BI69" s="917"/>
      <c r="BJ69" s="917"/>
      <c r="BK69" s="917"/>
      <c r="BL69" s="917"/>
      <c r="BM69" s="917"/>
      <c r="BN69" s="917"/>
      <c r="BO69" s="917"/>
      <c r="BP69" s="917"/>
      <c r="BQ69" s="917"/>
      <c r="BR69" s="917"/>
      <c r="BS69" s="917"/>
      <c r="BT69" s="917"/>
      <c r="BU69" s="917"/>
      <c r="BV69" s="917"/>
      <c r="BW69" s="917"/>
      <c r="BX69" s="917"/>
      <c r="BY69" s="917"/>
      <c r="BZ69" s="917"/>
      <c r="CA69" s="917"/>
      <c r="CB69" s="917"/>
      <c r="CC69" s="917"/>
    </row>
    <row r="70" spans="1:81" s="1003" customFormat="1" x14ac:dyDescent="0.25">
      <c r="A70" s="917"/>
      <c r="B70" s="917"/>
      <c r="C70" s="917"/>
      <c r="D70" s="917"/>
      <c r="E70" s="917"/>
      <c r="F70" s="917"/>
      <c r="I70" s="55" t="s">
        <v>40</v>
      </c>
      <c r="J70" s="1265"/>
      <c r="K70" s="1265"/>
      <c r="L70" s="1265"/>
      <c r="M70" s="1265"/>
      <c r="N70" s="1265"/>
      <c r="O70" s="1265"/>
      <c r="P70" s="1265"/>
      <c r="Q70" s="1266"/>
      <c r="R70" s="55" t="s">
        <v>41</v>
      </c>
      <c r="S70" s="1265"/>
      <c r="T70" s="1265"/>
      <c r="U70" s="1265"/>
      <c r="V70" s="1265"/>
      <c r="W70" s="1265"/>
      <c r="X70" s="1265"/>
      <c r="Y70" s="1265"/>
      <c r="Z70" s="1265"/>
      <c r="AA70" s="1265"/>
      <c r="AB70" s="1265"/>
      <c r="AC70" s="1265"/>
      <c r="AD70" s="1265"/>
      <c r="AE70" s="1265"/>
      <c r="AF70" s="1265"/>
      <c r="AG70" s="1266"/>
      <c r="AH70" s="429"/>
      <c r="AI70" s="362"/>
      <c r="AJ70" s="362"/>
      <c r="AK70" s="362"/>
      <c r="AL70" s="362"/>
      <c r="AM70" s="362"/>
      <c r="AN70" s="362"/>
      <c r="AO70" s="425"/>
      <c r="AQ70" s="175"/>
      <c r="AR70" s="175"/>
      <c r="AS70" s="186"/>
      <c r="AT70" s="175"/>
      <c r="AU70" s="175"/>
      <c r="AV70" s="917"/>
      <c r="AW70" s="917"/>
      <c r="AX70" s="917"/>
      <c r="AY70" s="917"/>
      <c r="AZ70" s="917"/>
      <c r="BA70" s="917"/>
      <c r="BB70" s="917"/>
      <c r="BC70" s="917"/>
      <c r="BD70" s="917"/>
      <c r="BE70" s="917"/>
      <c r="BF70" s="917"/>
      <c r="BG70" s="917"/>
      <c r="BH70" s="917"/>
      <c r="BI70" s="917"/>
      <c r="BJ70" s="917"/>
      <c r="BK70" s="917"/>
      <c r="BL70" s="917"/>
      <c r="BM70" s="917"/>
      <c r="BN70" s="917"/>
      <c r="BO70" s="917"/>
      <c r="BP70" s="917"/>
      <c r="BQ70" s="917"/>
      <c r="BR70" s="917"/>
      <c r="BS70" s="917"/>
      <c r="BT70" s="917"/>
      <c r="BU70" s="917"/>
      <c r="BV70" s="917"/>
      <c r="BW70" s="917"/>
      <c r="BX70" s="917"/>
      <c r="BY70" s="917"/>
      <c r="BZ70" s="917"/>
      <c r="CA70" s="917"/>
      <c r="CB70" s="917"/>
      <c r="CC70" s="917"/>
    </row>
    <row r="71" spans="1:81" s="1003" customFormat="1" x14ac:dyDescent="0.25">
      <c r="A71" s="917"/>
      <c r="B71" s="917"/>
      <c r="C71" s="917"/>
      <c r="D71" s="917"/>
      <c r="E71" s="917"/>
      <c r="F71" s="917"/>
      <c r="H71" s="362"/>
      <c r="I71" s="429"/>
      <c r="J71" s="362"/>
      <c r="K71" s="362"/>
      <c r="L71" s="362"/>
      <c r="M71" s="362"/>
      <c r="N71" s="362"/>
      <c r="O71" s="362"/>
      <c r="P71" s="362"/>
      <c r="Q71" s="425"/>
      <c r="R71" s="429"/>
      <c r="S71" s="362"/>
      <c r="T71" s="362"/>
      <c r="U71" s="362"/>
      <c r="V71" s="362"/>
      <c r="W71" s="362"/>
      <c r="X71" s="362"/>
      <c r="Y71" s="362"/>
      <c r="Z71" s="362"/>
      <c r="AA71" s="362"/>
      <c r="AB71" s="362"/>
      <c r="AC71" s="362"/>
      <c r="AD71" s="362"/>
      <c r="AE71" s="362"/>
      <c r="AF71" s="362"/>
      <c r="AG71" s="425"/>
      <c r="AH71" s="429"/>
      <c r="AI71" s="362"/>
      <c r="AJ71" s="362"/>
      <c r="AK71" s="362"/>
      <c r="AL71" s="362"/>
      <c r="AM71" s="362"/>
      <c r="AN71" s="362"/>
      <c r="AO71" s="995"/>
      <c r="AQ71" s="175"/>
      <c r="AR71" s="175"/>
      <c r="AS71" s="186"/>
      <c r="AT71" s="175"/>
      <c r="AU71" s="175"/>
      <c r="AV71" s="917"/>
      <c r="AW71" s="917"/>
      <c r="AX71" s="917"/>
      <c r="AY71" s="917"/>
      <c r="AZ71" s="917"/>
      <c r="BA71" s="917"/>
      <c r="BB71" s="917"/>
      <c r="BC71" s="917"/>
      <c r="BD71" s="917"/>
      <c r="BE71" s="917"/>
      <c r="BF71" s="917"/>
      <c r="BG71" s="917"/>
      <c r="BH71" s="917"/>
      <c r="BI71" s="917"/>
      <c r="BJ71" s="917"/>
      <c r="BK71" s="917"/>
      <c r="BL71" s="917"/>
      <c r="BM71" s="917"/>
      <c r="BN71" s="917"/>
      <c r="BO71" s="917"/>
      <c r="BP71" s="917"/>
      <c r="BQ71" s="917"/>
      <c r="BR71" s="917"/>
      <c r="BS71" s="917"/>
      <c r="BT71" s="917"/>
      <c r="BU71" s="917"/>
      <c r="BV71" s="917"/>
      <c r="BW71" s="917"/>
      <c r="BX71" s="917"/>
      <c r="BY71" s="917"/>
      <c r="BZ71" s="917"/>
      <c r="CA71" s="917"/>
      <c r="CB71" s="917"/>
      <c r="CC71" s="917"/>
    </row>
    <row r="72" spans="1:81" s="1003" customFormat="1" x14ac:dyDescent="0.25">
      <c r="A72" s="917"/>
      <c r="B72" s="917"/>
      <c r="C72" s="917"/>
      <c r="D72" s="917"/>
      <c r="E72" s="917"/>
      <c r="F72" s="917"/>
      <c r="H72" s="362"/>
      <c r="I72" s="429"/>
      <c r="J72" s="362"/>
      <c r="K72" s="362"/>
      <c r="L72" s="362"/>
      <c r="M72" s="362"/>
      <c r="N72" s="362"/>
      <c r="O72" s="362"/>
      <c r="P72" s="362"/>
      <c r="Q72" s="425"/>
      <c r="R72" s="362"/>
      <c r="S72" s="362"/>
      <c r="T72" s="362"/>
      <c r="U72" s="362"/>
      <c r="V72" s="362"/>
      <c r="W72" s="362"/>
      <c r="X72" s="362"/>
      <c r="Y72" s="362"/>
      <c r="Z72" s="362"/>
      <c r="AA72" s="362"/>
      <c r="AB72" s="362"/>
      <c r="AC72" s="362"/>
      <c r="AD72" s="362"/>
      <c r="AE72" s="362"/>
      <c r="AF72" s="362"/>
      <c r="AG72" s="362"/>
      <c r="AH72" s="429"/>
      <c r="AI72" s="362"/>
      <c r="AJ72" s="362"/>
      <c r="AK72" s="362"/>
      <c r="AL72" s="362"/>
      <c r="AM72" s="362"/>
      <c r="AN72" s="362"/>
      <c r="AO72" s="995"/>
      <c r="AQ72" s="175"/>
      <c r="AR72" s="175"/>
      <c r="AS72" s="186"/>
      <c r="AT72" s="175"/>
      <c r="AU72" s="175"/>
      <c r="AV72" s="917"/>
      <c r="AW72" s="917"/>
      <c r="AX72" s="917"/>
      <c r="AY72" s="917"/>
      <c r="AZ72" s="917"/>
      <c r="BA72" s="917"/>
      <c r="BB72" s="917"/>
      <c r="BC72" s="917"/>
      <c r="BD72" s="917"/>
      <c r="BE72" s="917"/>
      <c r="BF72" s="917"/>
      <c r="BG72" s="917"/>
      <c r="BH72" s="917"/>
      <c r="BI72" s="917"/>
      <c r="BJ72" s="917"/>
      <c r="BK72" s="917"/>
      <c r="BL72" s="917"/>
      <c r="BM72" s="917"/>
      <c r="BN72" s="917"/>
      <c r="BO72" s="917"/>
      <c r="BP72" s="917"/>
      <c r="BQ72" s="917"/>
      <c r="BR72" s="917"/>
      <c r="BS72" s="917"/>
      <c r="BT72" s="917"/>
      <c r="BU72" s="917"/>
      <c r="BV72" s="917"/>
      <c r="BW72" s="917"/>
      <c r="BX72" s="917"/>
      <c r="BY72" s="917"/>
      <c r="BZ72" s="917"/>
      <c r="CA72" s="917"/>
      <c r="CB72" s="917"/>
      <c r="CC72" s="917"/>
    </row>
    <row r="73" spans="1:81" x14ac:dyDescent="0.25">
      <c r="A73" s="909"/>
      <c r="B73" s="909"/>
      <c r="C73" s="909"/>
      <c r="D73" s="909"/>
      <c r="E73" s="909"/>
      <c r="F73" s="909"/>
      <c r="G73" s="909"/>
      <c r="H73" s="427"/>
      <c r="I73" s="430"/>
      <c r="J73" s="427"/>
      <c r="K73" s="427"/>
      <c r="L73" s="427"/>
      <c r="M73" s="427"/>
      <c r="N73" s="427"/>
      <c r="O73" s="427"/>
      <c r="P73" s="427"/>
      <c r="Q73" s="426"/>
      <c r="R73" s="427"/>
      <c r="S73" s="427"/>
      <c r="T73" s="427"/>
      <c r="U73" s="427"/>
      <c r="V73" s="427"/>
      <c r="W73" s="427"/>
      <c r="X73" s="427"/>
      <c r="Y73" s="427"/>
      <c r="Z73" s="427"/>
      <c r="AA73" s="427"/>
      <c r="AB73" s="427"/>
      <c r="AC73" s="427"/>
      <c r="AD73" s="427"/>
      <c r="AE73" s="427"/>
      <c r="AF73" s="427"/>
      <c r="AG73" s="427"/>
      <c r="AH73" s="430"/>
      <c r="AI73" s="427"/>
      <c r="AJ73" s="427"/>
      <c r="AK73" s="427"/>
      <c r="AL73" s="427"/>
      <c r="AM73" s="427"/>
      <c r="AN73" s="427"/>
      <c r="AO73" s="417"/>
      <c r="AP73" s="1154"/>
      <c r="AQ73" s="172"/>
      <c r="AR73" s="172"/>
      <c r="AS73" s="172"/>
      <c r="AT73" s="172"/>
      <c r="AU73" s="172"/>
      <c r="AV73" s="1154"/>
      <c r="AW73" s="1154"/>
      <c r="AX73" s="1154"/>
      <c r="AY73" s="1154"/>
      <c r="AZ73" s="1154"/>
      <c r="BA73" s="1154"/>
      <c r="BB73" s="1154"/>
      <c r="BC73" s="1154"/>
      <c r="BD73" s="1154"/>
      <c r="BE73" s="1154"/>
      <c r="BF73" s="909"/>
      <c r="BG73" s="909"/>
      <c r="BH73" s="1003">
        <v>1</v>
      </c>
    </row>
    <row r="74" spans="1:81" x14ac:dyDescent="0.25">
      <c r="A74" s="19" t="s">
        <v>92</v>
      </c>
      <c r="AP74" s="1154"/>
      <c r="AQ74" s="172"/>
      <c r="AR74" s="172"/>
      <c r="AS74" s="172"/>
      <c r="AT74" s="172"/>
      <c r="AU74" s="172"/>
      <c r="AV74" s="1154"/>
      <c r="AW74" s="1154"/>
      <c r="AX74" s="1154"/>
      <c r="AY74" s="1154"/>
      <c r="AZ74" s="1154"/>
      <c r="BA74" s="1154"/>
      <c r="BB74" s="1154"/>
      <c r="BC74" s="1154"/>
      <c r="BD74" s="1154"/>
      <c r="BE74" s="1154"/>
    </row>
    <row r="75" spans="1:81" x14ac:dyDescent="0.25">
      <c r="A75" s="19" t="s">
        <v>345</v>
      </c>
      <c r="AP75" s="1154"/>
      <c r="AQ75" s="172"/>
      <c r="AR75" s="172"/>
      <c r="AS75" s="172"/>
      <c r="AT75" s="172"/>
      <c r="AU75" s="172"/>
      <c r="AV75" s="1154"/>
      <c r="AW75" s="1154"/>
      <c r="AX75" s="1154"/>
      <c r="AY75" s="1154"/>
      <c r="AZ75" s="1154"/>
      <c r="BA75" s="1154"/>
      <c r="BB75" s="1154"/>
      <c r="BC75" s="1154"/>
      <c r="BD75" s="1154"/>
      <c r="BE75" s="1154"/>
    </row>
    <row r="76" spans="1:81" s="1003" customFormat="1" x14ac:dyDescent="0.25">
      <c r="A76" s="19" t="s">
        <v>346</v>
      </c>
      <c r="AP76" s="1154"/>
      <c r="AQ76" s="172"/>
      <c r="AR76" s="172"/>
      <c r="AS76" s="172"/>
      <c r="AT76" s="172"/>
      <c r="AU76" s="172"/>
      <c r="AV76" s="1154"/>
      <c r="AW76" s="1154"/>
      <c r="AX76" s="1154"/>
      <c r="AY76" s="1154"/>
      <c r="AZ76" s="1154"/>
      <c r="BA76" s="1154"/>
      <c r="BB76" s="1154"/>
      <c r="BC76" s="1154"/>
      <c r="BD76" s="1154"/>
      <c r="BE76" s="1154"/>
    </row>
    <row r="77" spans="1:81" s="1003" customFormat="1" x14ac:dyDescent="0.25">
      <c r="A77" s="19" t="s">
        <v>205</v>
      </c>
      <c r="AQ77" s="175"/>
      <c r="AR77" s="175"/>
      <c r="AS77" s="175"/>
      <c r="AT77" s="175"/>
      <c r="AU77" s="175"/>
      <c r="AV77" s="917"/>
      <c r="AW77" s="917"/>
      <c r="AX77" s="917"/>
      <c r="AY77" s="917"/>
      <c r="AZ77" s="917"/>
      <c r="BA77" s="917"/>
    </row>
    <row r="78" spans="1:81" s="1003" customFormat="1" ht="19.95" customHeight="1" x14ac:dyDescent="0.25">
      <c r="A78" s="1003" t="str">
        <f>données!A5</f>
        <v>version 2021 (1)</v>
      </c>
      <c r="AP78" s="917"/>
      <c r="AQ78" s="175"/>
      <c r="AR78" s="175"/>
      <c r="AS78" s="175"/>
      <c r="AT78" s="175"/>
      <c r="AU78" s="175"/>
      <c r="AV78" s="917"/>
      <c r="AW78" s="917"/>
      <c r="AX78" s="917"/>
      <c r="AY78" s="917"/>
      <c r="AZ78" s="917"/>
      <c r="BA78" s="917"/>
    </row>
    <row r="79" spans="1:81" s="1003" customFormat="1" ht="13.35" customHeight="1" x14ac:dyDescent="0.25">
      <c r="A79" s="1620" t="s">
        <v>100</v>
      </c>
      <c r="B79" s="1620"/>
      <c r="C79" s="1620"/>
      <c r="D79" s="1620"/>
      <c r="E79" s="1620"/>
      <c r="F79" s="1620"/>
      <c r="G79" s="1620"/>
      <c r="H79" s="1136" t="s">
        <v>96</v>
      </c>
      <c r="I79" s="1123"/>
      <c r="J79" s="1132"/>
      <c r="K79" s="1132"/>
      <c r="L79" s="1647" t="s">
        <v>488</v>
      </c>
      <c r="M79" s="1647"/>
      <c r="N79" s="1647"/>
      <c r="O79" s="1647"/>
      <c r="P79" s="1647"/>
      <c r="Q79" s="1647"/>
      <c r="R79" s="1647" t="s">
        <v>484</v>
      </c>
      <c r="S79" s="1647"/>
      <c r="T79" s="1647"/>
      <c r="U79" s="1647"/>
      <c r="V79" s="1647"/>
      <c r="W79" s="1647" t="s">
        <v>489</v>
      </c>
      <c r="X79" s="1647"/>
      <c r="Y79" s="1647"/>
      <c r="Z79" s="1647"/>
      <c r="AA79" s="1647"/>
      <c r="AB79" s="1123" t="s">
        <v>42</v>
      </c>
      <c r="AC79" s="1123"/>
      <c r="AD79" s="1123"/>
      <c r="AE79" s="1123"/>
      <c r="AF79" s="1123"/>
      <c r="AG79" s="1131"/>
      <c r="AH79" s="1621" t="s">
        <v>101</v>
      </c>
      <c r="AI79" s="1622"/>
      <c r="AJ79" s="1622"/>
      <c r="AK79" s="1622"/>
      <c r="AL79" s="1622"/>
      <c r="AM79" s="1622"/>
      <c r="AN79" s="1622"/>
      <c r="AO79" s="1622"/>
      <c r="AP79" s="917"/>
      <c r="AQ79" s="175"/>
      <c r="AR79" s="175"/>
      <c r="AS79" s="175"/>
      <c r="AT79" s="175"/>
      <c r="AU79" s="175"/>
      <c r="AV79" s="917"/>
      <c r="AW79" s="917"/>
      <c r="AX79" s="917"/>
      <c r="AY79" s="917"/>
      <c r="AZ79" s="917"/>
      <c r="BA79" s="917"/>
    </row>
    <row r="80" spans="1:81" s="1003" customFormat="1" ht="12.75" customHeight="1" x14ac:dyDescent="0.25">
      <c r="A80" s="1123" t="s">
        <v>137</v>
      </c>
      <c r="B80" s="1123"/>
      <c r="C80" s="1123"/>
      <c r="D80" s="1744">
        <f>données!D7</f>
        <v>0</v>
      </c>
      <c r="E80" s="1744"/>
      <c r="F80" s="1744"/>
      <c r="G80" s="1744"/>
      <c r="H80" s="1137" t="s">
        <v>141</v>
      </c>
      <c r="I80" s="1701">
        <f>données!$J$7</f>
        <v>0</v>
      </c>
      <c r="J80" s="1701"/>
      <c r="K80" s="1701"/>
      <c r="L80" s="1701"/>
      <c r="M80" s="1701"/>
      <c r="N80" s="1701"/>
      <c r="O80" s="1701"/>
      <c r="P80" s="1701"/>
      <c r="Q80" s="1701"/>
      <c r="R80" s="1701"/>
      <c r="S80" s="1701"/>
      <c r="T80" s="1701"/>
      <c r="U80" s="1701"/>
      <c r="V80" s="1701"/>
      <c r="W80" s="1701"/>
      <c r="X80" s="1701"/>
      <c r="Y80" s="1701"/>
      <c r="Z80" s="1701"/>
      <c r="AA80" s="1701"/>
      <c r="AB80" s="1701"/>
      <c r="AC80" s="1701"/>
      <c r="AD80" s="1701"/>
      <c r="AE80" s="1701"/>
      <c r="AF80" s="1701"/>
      <c r="AG80" s="1702"/>
      <c r="AH80" s="1743">
        <f>données!$AI$7</f>
        <v>0</v>
      </c>
      <c r="AI80" s="1744"/>
      <c r="AJ80" s="1744"/>
      <c r="AK80" s="1744"/>
      <c r="AL80" s="1744"/>
      <c r="AM80" s="1744"/>
      <c r="AN80" s="1744"/>
      <c r="AO80" s="1744"/>
      <c r="AP80" s="19"/>
      <c r="AQ80" s="175"/>
      <c r="AR80" s="175"/>
      <c r="AS80" s="175"/>
      <c r="AT80" s="175"/>
      <c r="AU80" s="175"/>
      <c r="AV80" s="917"/>
      <c r="AW80" s="917"/>
      <c r="AX80" s="917"/>
      <c r="AY80" s="917"/>
      <c r="AZ80" s="917"/>
      <c r="BA80" s="917"/>
    </row>
    <row r="81" spans="1:54" s="1003" customFormat="1" x14ac:dyDescent="0.25">
      <c r="A81" s="1724">
        <f>données!A8</f>
        <v>0</v>
      </c>
      <c r="B81" s="1724"/>
      <c r="C81" s="1724"/>
      <c r="D81" s="1724"/>
      <c r="E81" s="1724"/>
      <c r="F81" s="1724"/>
      <c r="G81" s="1724"/>
      <c r="H81" s="1137" t="s">
        <v>138</v>
      </c>
      <c r="I81" s="1703"/>
      <c r="J81" s="1703"/>
      <c r="K81" s="1703"/>
      <c r="L81" s="1703"/>
      <c r="M81" s="1703"/>
      <c r="N81" s="1703"/>
      <c r="O81" s="1703"/>
      <c r="P81" s="1703"/>
      <c r="Q81" s="1703"/>
      <c r="R81" s="1703"/>
      <c r="S81" s="1703"/>
      <c r="T81" s="1703"/>
      <c r="U81" s="1703"/>
      <c r="V81" s="1703"/>
      <c r="W81" s="1703"/>
      <c r="X81" s="1703"/>
      <c r="Y81" s="1703"/>
      <c r="Z81" s="1703"/>
      <c r="AA81" s="1703"/>
      <c r="AB81" s="1703"/>
      <c r="AC81" s="1703"/>
      <c r="AD81" s="1703"/>
      <c r="AE81" s="1703"/>
      <c r="AF81" s="1703"/>
      <c r="AG81" s="1704"/>
      <c r="AH81" s="1673">
        <f>données!$AI$8</f>
        <v>0</v>
      </c>
      <c r="AI81" s="1994"/>
      <c r="AJ81" s="1994"/>
      <c r="AK81" s="1994"/>
      <c r="AL81" s="1994"/>
      <c r="AM81" s="1994"/>
      <c r="AN81" s="1994"/>
      <c r="AO81" s="1994"/>
      <c r="AP81" s="19"/>
      <c r="AQ81" s="175"/>
      <c r="AR81" s="175"/>
      <c r="AS81" s="175"/>
      <c r="AT81" s="175"/>
      <c r="AU81" s="175"/>
      <c r="AV81" s="917"/>
      <c r="AW81" s="917"/>
      <c r="AX81" s="917"/>
      <c r="AY81" s="917"/>
      <c r="AZ81" s="917"/>
      <c r="BA81" s="917"/>
    </row>
    <row r="82" spans="1:54" s="1003" customFormat="1" x14ac:dyDescent="0.25">
      <c r="A82" s="2224">
        <f>données!A9</f>
        <v>0</v>
      </c>
      <c r="B82" s="2224"/>
      <c r="C82" s="2224"/>
      <c r="D82" s="2224"/>
      <c r="E82" s="2224"/>
      <c r="F82" s="2224"/>
      <c r="G82" s="2224"/>
      <c r="H82" s="1137" t="s">
        <v>140</v>
      </c>
      <c r="I82" s="1123"/>
      <c r="J82" s="269"/>
      <c r="K82" s="269"/>
      <c r="L82" s="269"/>
      <c r="M82" s="1695">
        <f>données!$M$9</f>
        <v>0</v>
      </c>
      <c r="N82" s="1695"/>
      <c r="O82" s="1695"/>
      <c r="P82" s="1695"/>
      <c r="Q82" s="1695"/>
      <c r="R82" s="1695"/>
      <c r="S82" s="1695"/>
      <c r="T82" s="1695"/>
      <c r="U82" s="1695"/>
      <c r="V82" s="1695"/>
      <c r="W82" s="1695"/>
      <c r="X82" s="1695"/>
      <c r="Y82" s="1695"/>
      <c r="Z82" s="1695"/>
      <c r="AA82" s="1695"/>
      <c r="AB82" s="1695"/>
      <c r="AC82" s="1695"/>
      <c r="AD82" s="1695"/>
      <c r="AE82" s="1695"/>
      <c r="AF82" s="1695"/>
      <c r="AG82" s="1696"/>
      <c r="AH82" s="1673">
        <f>données!$AI$9</f>
        <v>0</v>
      </c>
      <c r="AI82" s="1994"/>
      <c r="AJ82" s="1994"/>
      <c r="AK82" s="1994"/>
      <c r="AL82" s="1994"/>
      <c r="AM82" s="1994"/>
      <c r="AN82" s="1994"/>
      <c r="AO82" s="1994"/>
      <c r="AP82" s="917"/>
      <c r="AQ82" s="175"/>
      <c r="AR82" s="175"/>
      <c r="AS82" s="175"/>
      <c r="AT82" s="175"/>
      <c r="AU82" s="175"/>
      <c r="AV82" s="917"/>
      <c r="AW82" s="917"/>
      <c r="AX82" s="917"/>
      <c r="AY82" s="917"/>
      <c r="AZ82" s="917"/>
      <c r="BA82" s="917"/>
    </row>
    <row r="83" spans="1:54" s="1003" customFormat="1" x14ac:dyDescent="0.25">
      <c r="A83" s="1123" t="s">
        <v>138</v>
      </c>
      <c r="B83" s="2224">
        <f>données!B10</f>
        <v>0</v>
      </c>
      <c r="C83" s="2224"/>
      <c r="D83" s="2224"/>
      <c r="E83" s="2224"/>
      <c r="F83" s="2224"/>
      <c r="G83" s="2224"/>
      <c r="H83" s="1137" t="s">
        <v>139</v>
      </c>
      <c r="I83" s="1123"/>
      <c r="J83" s="269"/>
      <c r="K83" s="269"/>
      <c r="L83" s="1123"/>
      <c r="M83" s="1728">
        <f>données!$M$10</f>
        <v>0</v>
      </c>
      <c r="N83" s="1728"/>
      <c r="O83" s="1728"/>
      <c r="P83" s="1728"/>
      <c r="Q83" s="1728"/>
      <c r="R83" s="1728"/>
      <c r="S83" s="1728"/>
      <c r="T83" s="1728"/>
      <c r="U83" s="1728"/>
      <c r="V83" s="1728"/>
      <c r="W83" s="1728"/>
      <c r="X83" s="1728"/>
      <c r="Y83" s="1728"/>
      <c r="Z83" s="1728"/>
      <c r="AA83" s="1728"/>
      <c r="AB83" s="1728"/>
      <c r="AC83" s="1728"/>
      <c r="AD83" s="1728"/>
      <c r="AE83" s="1728"/>
      <c r="AF83" s="1728"/>
      <c r="AG83" s="1729"/>
      <c r="AH83" s="1673" t="str">
        <f>IF(données!$AI$10=0,"",données!$AI$10)</f>
        <v/>
      </c>
      <c r="AI83" s="1994"/>
      <c r="AJ83" s="1994"/>
      <c r="AK83" s="1994"/>
      <c r="AL83" s="1994"/>
      <c r="AM83" s="1994"/>
      <c r="AN83" s="1994"/>
      <c r="AO83" s="1994"/>
      <c r="AQ83" s="213"/>
      <c r="AR83" s="213"/>
      <c r="AS83" s="213"/>
      <c r="AT83" s="213"/>
      <c r="AU83" s="213"/>
      <c r="BB83" s="917"/>
    </row>
    <row r="84" spans="1:54" s="1003" customFormat="1" x14ac:dyDescent="0.25">
      <c r="A84" s="909"/>
      <c r="B84" s="909"/>
      <c r="C84" s="909"/>
      <c r="D84" s="909"/>
      <c r="E84" s="909"/>
      <c r="F84" s="909"/>
      <c r="G84" s="909"/>
      <c r="H84" s="18"/>
      <c r="I84" s="909"/>
      <c r="J84" s="909"/>
      <c r="K84" s="909"/>
      <c r="L84" s="909"/>
      <c r="M84" s="909"/>
      <c r="N84" s="909"/>
      <c r="O84" s="909"/>
      <c r="P84" s="909"/>
      <c r="Q84" s="909"/>
      <c r="R84" s="909"/>
      <c r="S84" s="909"/>
      <c r="T84" s="909"/>
      <c r="U84" s="909"/>
      <c r="V84" s="909"/>
      <c r="W84" s="909"/>
      <c r="X84" s="909"/>
      <c r="Y84" s="909"/>
      <c r="Z84" s="909"/>
      <c r="AA84" s="909"/>
      <c r="AB84" s="428"/>
      <c r="AC84" s="428"/>
      <c r="AD84" s="428"/>
      <c r="AE84" s="428"/>
      <c r="AF84" s="428"/>
      <c r="AG84" s="428"/>
      <c r="AH84" s="746"/>
      <c r="AI84" s="428"/>
      <c r="AJ84" s="909"/>
      <c r="AK84" s="909"/>
      <c r="AL84" s="909"/>
      <c r="AM84" s="909"/>
      <c r="AN84" s="909"/>
      <c r="AO84" s="909"/>
      <c r="AQ84" s="213"/>
      <c r="AR84" s="213"/>
      <c r="AS84" s="213"/>
      <c r="AT84" s="213"/>
      <c r="AU84" s="213"/>
      <c r="BB84" s="917"/>
    </row>
    <row r="85" spans="1:54" s="1003" customFormat="1" ht="20.25" customHeight="1" x14ac:dyDescent="0.4">
      <c r="A85" s="1635" t="str">
        <f>'dv1'!A10:E10</f>
        <v>Ed. 2017</v>
      </c>
      <c r="B85" s="1635"/>
      <c r="C85" s="1635"/>
      <c r="D85" s="1635"/>
      <c r="E85" s="1635"/>
      <c r="F85" s="1635"/>
      <c r="G85" s="1636"/>
      <c r="H85" s="2243" t="s">
        <v>54</v>
      </c>
      <c r="I85" s="1678"/>
      <c r="J85" s="1678"/>
      <c r="K85" s="1678"/>
      <c r="L85" s="1678"/>
      <c r="M85" s="1678"/>
      <c r="N85" s="1678"/>
      <c r="O85" s="1678"/>
      <c r="P85" s="1678"/>
      <c r="Q85" s="1678"/>
      <c r="R85" s="1678"/>
      <c r="S85" s="1678"/>
      <c r="T85" s="1678"/>
      <c r="U85" s="1678"/>
      <c r="V85" s="1678"/>
      <c r="W85" s="1678"/>
      <c r="X85" s="1678"/>
      <c r="Y85" s="1678"/>
      <c r="Z85" s="1678"/>
      <c r="AA85" s="1678"/>
      <c r="AB85" s="1678"/>
      <c r="AC85" s="1678"/>
      <c r="AD85" s="1678"/>
      <c r="AE85" s="1678"/>
      <c r="AF85" s="1678"/>
      <c r="AG85" s="1678"/>
      <c r="AH85" s="1678"/>
      <c r="AI85" s="2244"/>
      <c r="AJ85" s="1151"/>
      <c r="AK85" s="812"/>
      <c r="AL85" s="447"/>
      <c r="AM85" s="447"/>
      <c r="AN85" s="447"/>
      <c r="AO85" s="447"/>
      <c r="AQ85" s="213"/>
      <c r="AR85" s="213"/>
      <c r="AS85" s="213"/>
      <c r="AT85" s="213"/>
      <c r="AU85" s="213"/>
      <c r="BB85" s="917"/>
    </row>
    <row r="86" spans="1:54" s="1003" customFormat="1" ht="20.25" customHeight="1" x14ac:dyDescent="0.4">
      <c r="A86" s="1617" t="str">
        <f>'dv1'!A11:F11</f>
        <v>(SLRB/MT 2017)</v>
      </c>
      <c r="B86" s="1617"/>
      <c r="C86" s="1617"/>
      <c r="D86" s="1617"/>
      <c r="E86" s="1617"/>
      <c r="F86" s="1617"/>
      <c r="G86" s="1618"/>
      <c r="H86" s="2245" t="s">
        <v>192</v>
      </c>
      <c r="I86" s="2246"/>
      <c r="J86" s="2246"/>
      <c r="K86" s="2246"/>
      <c r="L86" s="2246"/>
      <c r="M86" s="2246"/>
      <c r="N86" s="2246"/>
      <c r="O86" s="2246"/>
      <c r="P86" s="2246"/>
      <c r="Q86" s="2246"/>
      <c r="R86" s="2246"/>
      <c r="S86" s="2246"/>
      <c r="T86" s="2246"/>
      <c r="U86" s="2246"/>
      <c r="V86" s="2246"/>
      <c r="W86" s="2246"/>
      <c r="X86" s="2246"/>
      <c r="Y86" s="2246"/>
      <c r="Z86" s="2246"/>
      <c r="AA86" s="2246"/>
      <c r="AB86" s="2246"/>
      <c r="AC86" s="1906">
        <f>DateRP</f>
        <v>0</v>
      </c>
      <c r="AD86" s="1906"/>
      <c r="AE86" s="1906"/>
      <c r="AF86" s="1906"/>
      <c r="AG86" s="1906"/>
      <c r="AH86" s="1906"/>
      <c r="AI86" s="2228"/>
      <c r="AJ86" s="2241" t="s">
        <v>558</v>
      </c>
      <c r="AK86" s="2242"/>
      <c r="AL86" s="2242"/>
      <c r="AM86" s="2242"/>
      <c r="AN86" s="2242"/>
      <c r="AO86" s="2242"/>
      <c r="AP86" s="689"/>
      <c r="AQ86" s="213"/>
      <c r="AR86" s="213"/>
      <c r="AS86" s="213"/>
      <c r="AT86" s="213"/>
      <c r="AU86" s="213"/>
    </row>
    <row r="87" spans="1:54" s="1003" customFormat="1" ht="3.15" customHeight="1" x14ac:dyDescent="0.4">
      <c r="A87" s="1148"/>
      <c r="B87" s="1148"/>
      <c r="C87" s="1148"/>
      <c r="D87" s="1148"/>
      <c r="E87" s="1148"/>
      <c r="F87" s="1148"/>
      <c r="G87" s="1148"/>
      <c r="H87" s="814"/>
      <c r="I87" s="816"/>
      <c r="J87" s="816"/>
      <c r="K87" s="816"/>
      <c r="L87" s="816"/>
      <c r="M87" s="816"/>
      <c r="N87" s="816"/>
      <c r="O87" s="816"/>
      <c r="P87" s="816"/>
      <c r="Q87" s="816"/>
      <c r="R87" s="816"/>
      <c r="S87" s="816"/>
      <c r="T87" s="816"/>
      <c r="U87" s="816"/>
      <c r="V87" s="816"/>
      <c r="W87" s="816"/>
      <c r="X87" s="816"/>
      <c r="Y87" s="816"/>
      <c r="Z87" s="816"/>
      <c r="AA87" s="816"/>
      <c r="AB87" s="816"/>
      <c r="AC87" s="817"/>
      <c r="AD87" s="817"/>
      <c r="AE87" s="817"/>
      <c r="AF87" s="817"/>
      <c r="AG87" s="817"/>
      <c r="AH87" s="817"/>
      <c r="AI87" s="818"/>
      <c r="AJ87" s="1157"/>
      <c r="AK87" s="1158"/>
      <c r="AL87" s="1158"/>
      <c r="AM87" s="1158"/>
      <c r="AN87" s="1158"/>
      <c r="AO87" s="1158"/>
      <c r="AP87" s="689"/>
      <c r="AQ87" s="213"/>
      <c r="AR87" s="213"/>
      <c r="AS87" s="213"/>
      <c r="AT87" s="213"/>
      <c r="AU87" s="213"/>
    </row>
    <row r="88" spans="1:54" s="1003" customFormat="1" x14ac:dyDescent="0.25">
      <c r="A88" s="1149"/>
      <c r="B88" s="1147"/>
      <c r="C88" s="1147"/>
      <c r="D88" s="1147"/>
      <c r="E88" s="1147"/>
      <c r="F88" s="1147"/>
      <c r="G88" s="1147"/>
      <c r="H88" s="2247" t="s">
        <v>571</v>
      </c>
      <c r="I88" s="1638"/>
      <c r="J88" s="1638"/>
      <c r="K88" s="1638"/>
      <c r="L88" s="1638"/>
      <c r="M88" s="1638"/>
      <c r="N88" s="1638"/>
      <c r="O88" s="1638"/>
      <c r="P88" s="1638"/>
      <c r="Q88" s="1638"/>
      <c r="R88" s="1638"/>
      <c r="S88" s="1638"/>
      <c r="T88" s="1638"/>
      <c r="U88" s="1638"/>
      <c r="V88" s="1638"/>
      <c r="W88" s="1638"/>
      <c r="X88" s="1638"/>
      <c r="Y88" s="1638"/>
      <c r="Z88" s="1638"/>
      <c r="AA88" s="1638"/>
      <c r="AB88" s="1638"/>
      <c r="AC88" s="1638"/>
      <c r="AD88" s="1638"/>
      <c r="AE88" s="1638"/>
      <c r="AF88" s="1638"/>
      <c r="AG88" s="1638"/>
      <c r="AH88" s="1638"/>
      <c r="AI88" s="1639"/>
      <c r="AJ88" s="106"/>
      <c r="AK88" s="909"/>
      <c r="AL88" s="909"/>
      <c r="AM88" s="909"/>
      <c r="AN88" s="909"/>
      <c r="AO88" s="909"/>
      <c r="AQ88" s="213"/>
      <c r="AR88" s="213"/>
      <c r="AS88" s="213"/>
      <c r="AT88" s="213"/>
      <c r="AU88" s="213"/>
    </row>
    <row r="89" spans="1:54" ht="6" customHeight="1" x14ac:dyDescent="0.25">
      <c r="AP89" s="1003"/>
      <c r="AQ89" s="213"/>
      <c r="AR89" s="213"/>
      <c r="AS89" s="213"/>
      <c r="AT89" s="213"/>
      <c r="AU89" s="213"/>
      <c r="AV89" s="1003"/>
      <c r="AW89" s="1003"/>
      <c r="AX89" s="1003"/>
      <c r="AY89" s="1003"/>
      <c r="AZ89" s="1003"/>
      <c r="BA89" s="1003"/>
    </row>
    <row r="90" spans="1:54" ht="12.75" customHeight="1" x14ac:dyDescent="0.25">
      <c r="A90" s="1162" t="s">
        <v>193</v>
      </c>
      <c r="B90" s="2216"/>
      <c r="C90" s="2216"/>
      <c r="D90" s="2216"/>
      <c r="E90" s="2216"/>
      <c r="F90" s="2216"/>
      <c r="G90" s="2216"/>
      <c r="H90" s="2216"/>
      <c r="I90" s="2216"/>
      <c r="J90" s="2216"/>
      <c r="K90" s="2216"/>
      <c r="L90" s="2216"/>
      <c r="M90" s="2215">
        <v>20</v>
      </c>
      <c r="N90" s="2215"/>
      <c r="O90" s="2227">
        <f>B90</f>
        <v>0</v>
      </c>
      <c r="P90" s="2227"/>
      <c r="Q90" s="2227"/>
      <c r="R90" s="1163" t="s">
        <v>138</v>
      </c>
      <c r="S90" s="2069"/>
      <c r="T90" s="2069"/>
      <c r="U90" s="2069"/>
      <c r="V90" s="2069"/>
      <c r="W90" s="1162" t="s">
        <v>194</v>
      </c>
      <c r="X90" s="1162"/>
      <c r="Y90" s="1162"/>
      <c r="Z90" s="1162"/>
      <c r="AA90" s="1162"/>
      <c r="AB90" s="1162"/>
      <c r="AC90" s="1162"/>
      <c r="AD90" s="1162"/>
      <c r="AE90" s="1162"/>
      <c r="AF90" s="1162"/>
      <c r="AG90" s="1162"/>
      <c r="AH90" s="1162"/>
      <c r="AI90" s="1162"/>
      <c r="AJ90" s="1162"/>
      <c r="AK90" s="1162"/>
      <c r="AL90" s="1162"/>
      <c r="AM90" s="1162"/>
      <c r="AP90" s="1003"/>
      <c r="AQ90" s="213"/>
      <c r="AR90" s="213"/>
      <c r="AS90" s="213"/>
      <c r="AT90" s="213"/>
      <c r="AU90" s="213"/>
      <c r="AV90" s="1003"/>
      <c r="AW90" s="1003"/>
      <c r="AX90" s="1003"/>
      <c r="AY90" s="1003"/>
      <c r="AZ90" s="1003"/>
      <c r="BA90" s="1003"/>
    </row>
    <row r="91" spans="1:54" ht="12.15" customHeight="1" x14ac:dyDescent="0.25">
      <c r="AP91" s="1003"/>
      <c r="AQ91" s="213"/>
      <c r="AR91" s="213"/>
      <c r="AS91" s="213"/>
      <c r="AT91" s="213"/>
      <c r="AU91" s="213"/>
      <c r="AV91" s="1003"/>
      <c r="AW91" s="1003"/>
      <c r="AX91" s="1003"/>
      <c r="AY91" s="1003"/>
      <c r="AZ91" s="1003"/>
      <c r="BA91" s="1003"/>
    </row>
    <row r="92" spans="1:54" ht="12.75" customHeight="1" x14ac:dyDescent="0.25">
      <c r="A92" s="1162" t="s">
        <v>20</v>
      </c>
    </row>
    <row r="93" spans="1:54" ht="14.1" customHeight="1" x14ac:dyDescent="0.25">
      <c r="E93" s="778" t="s">
        <v>659</v>
      </c>
      <c r="K93" s="2212"/>
      <c r="L93" s="2213"/>
      <c r="M93" s="2213"/>
      <c r="N93" s="2213"/>
      <c r="O93" s="2213"/>
      <c r="P93" s="2213"/>
      <c r="Q93" s="2213"/>
      <c r="R93" s="2213"/>
      <c r="S93" s="2213"/>
      <c r="T93" s="2213"/>
      <c r="U93" s="2213"/>
      <c r="V93" s="2213"/>
      <c r="W93" s="2213"/>
      <c r="X93" s="2213"/>
      <c r="Y93" s="2213"/>
      <c r="Z93" s="2213"/>
      <c r="AA93" s="2213"/>
      <c r="AB93" s="2213"/>
      <c r="AC93" s="2213"/>
      <c r="AD93" s="2213"/>
      <c r="AE93" s="2213"/>
      <c r="AF93" s="2213"/>
      <c r="AG93" s="2213"/>
      <c r="AH93" s="2213"/>
      <c r="AI93" s="2213"/>
      <c r="AJ93" s="2213"/>
      <c r="AK93" s="2213"/>
      <c r="AL93" s="2213"/>
      <c r="AM93" s="2213"/>
      <c r="AN93" s="2213"/>
      <c r="AO93" s="2213"/>
    </row>
    <row r="94" spans="1:54" ht="6" customHeight="1" x14ac:dyDescent="0.25">
      <c r="E94" s="778"/>
      <c r="L94" s="1003"/>
      <c r="M94" s="137"/>
      <c r="N94" s="137"/>
      <c r="O94" s="137"/>
      <c r="P94" s="137"/>
      <c r="Q94" s="137"/>
      <c r="R94" s="137"/>
      <c r="S94" s="137"/>
      <c r="T94" s="137"/>
      <c r="U94" s="137"/>
      <c r="V94" s="137"/>
      <c r="W94" s="137"/>
      <c r="X94" s="137"/>
      <c r="Y94" s="137"/>
      <c r="Z94" s="137"/>
      <c r="AA94" s="137"/>
      <c r="AB94" s="137"/>
      <c r="AC94" s="137"/>
      <c r="AD94" s="137"/>
      <c r="AE94" s="137"/>
      <c r="AF94" s="137"/>
      <c r="AG94" s="137"/>
      <c r="AH94" s="137"/>
      <c r="AI94" s="137"/>
      <c r="AJ94" s="137"/>
      <c r="AK94" s="137"/>
      <c r="AL94" s="137"/>
      <c r="AM94" s="137"/>
      <c r="AN94" s="137"/>
      <c r="AO94" s="137"/>
    </row>
    <row r="95" spans="1:54" ht="14.1" customHeight="1" x14ac:dyDescent="0.25">
      <c r="E95" s="301" t="s">
        <v>195</v>
      </c>
      <c r="K95" s="2212"/>
      <c r="L95" s="2213"/>
      <c r="M95" s="2213"/>
      <c r="N95" s="2213"/>
      <c r="O95" s="2213"/>
      <c r="P95" s="2213"/>
      <c r="Q95" s="2213"/>
      <c r="R95" s="2213"/>
      <c r="S95" s="2213"/>
      <c r="T95" s="2213"/>
      <c r="U95" s="2213"/>
      <c r="V95" s="2213"/>
      <c r="W95" s="2213"/>
      <c r="X95" s="2213"/>
      <c r="Y95" s="2213"/>
      <c r="Z95" s="2213"/>
      <c r="AA95" s="2213"/>
      <c r="AB95" s="2213"/>
      <c r="AC95" s="2213"/>
      <c r="AD95" s="2213"/>
      <c r="AE95" s="2213"/>
      <c r="AF95" s="2213"/>
      <c r="AG95" s="2213"/>
      <c r="AH95" s="2213"/>
      <c r="AI95" s="2213"/>
      <c r="AJ95" s="2213"/>
      <c r="AK95" s="2213"/>
      <c r="AL95" s="2213"/>
      <c r="AM95" s="2213"/>
      <c r="AN95" s="2213"/>
      <c r="AO95" s="2213"/>
    </row>
    <row r="96" spans="1:54" ht="6" customHeight="1" x14ac:dyDescent="0.25">
      <c r="E96" s="301"/>
      <c r="K96" s="137"/>
      <c r="L96" s="137"/>
      <c r="M96" s="137"/>
      <c r="N96" s="137"/>
      <c r="O96" s="137"/>
      <c r="P96" s="137"/>
      <c r="Q96" s="137"/>
      <c r="R96" s="137"/>
      <c r="S96" s="137"/>
      <c r="T96" s="137"/>
      <c r="U96" s="137"/>
      <c r="V96" s="137"/>
      <c r="W96" s="137"/>
      <c r="X96" s="137"/>
      <c r="Y96" s="137"/>
      <c r="Z96" s="137"/>
      <c r="AA96" s="137"/>
      <c r="AB96" s="137"/>
      <c r="AC96" s="137"/>
      <c r="AD96" s="137"/>
      <c r="AE96" s="137"/>
      <c r="AF96" s="137"/>
      <c r="AG96" s="137"/>
      <c r="AH96" s="137"/>
      <c r="AI96" s="137"/>
      <c r="AJ96" s="137"/>
      <c r="AK96" s="137"/>
      <c r="AL96" s="137"/>
      <c r="AM96" s="137"/>
      <c r="AN96" s="137"/>
      <c r="AO96" s="137"/>
    </row>
    <row r="97" spans="1:42" ht="14.1" customHeight="1" x14ac:dyDescent="0.25">
      <c r="E97" s="301" t="s">
        <v>711</v>
      </c>
      <c r="K97" s="2213"/>
      <c r="L97" s="2213"/>
      <c r="M97" s="2213"/>
      <c r="N97" s="2213"/>
      <c r="O97" s="2213"/>
      <c r="P97" s="2213"/>
      <c r="Q97" s="2213"/>
      <c r="R97" s="2213"/>
      <c r="S97" s="2213"/>
      <c r="T97" s="2213"/>
      <c r="U97" s="2213"/>
      <c r="V97" s="2213"/>
      <c r="W97" s="2213"/>
      <c r="X97" s="2213"/>
      <c r="Y97" s="2213"/>
      <c r="Z97" s="2213"/>
      <c r="AA97" s="2213"/>
      <c r="AB97" s="2213"/>
      <c r="AC97" s="2213"/>
      <c r="AD97" s="2213"/>
      <c r="AE97" s="2213"/>
      <c r="AF97" s="2213"/>
      <c r="AG97" s="2213"/>
      <c r="AH97" s="2213"/>
      <c r="AI97" s="2213"/>
      <c r="AJ97" s="2213"/>
      <c r="AK97" s="2213"/>
      <c r="AL97" s="2213"/>
      <c r="AM97" s="2213"/>
      <c r="AN97" s="2213"/>
      <c r="AO97" s="2213"/>
    </row>
    <row r="98" spans="1:42" ht="6" customHeight="1" x14ac:dyDescent="0.25">
      <c r="E98" s="301"/>
      <c r="K98" s="1003"/>
      <c r="L98" s="1003"/>
      <c r="M98" s="1003"/>
      <c r="N98" s="1003"/>
      <c r="O98" s="1003"/>
      <c r="P98" s="1003"/>
      <c r="Q98" s="1003"/>
      <c r="R98" s="137"/>
      <c r="S98" s="137"/>
      <c r="T98" s="137"/>
      <c r="U98" s="137"/>
      <c r="V98" s="137"/>
      <c r="W98" s="137"/>
      <c r="X98" s="137"/>
      <c r="Y98" s="137"/>
      <c r="Z98" s="137"/>
      <c r="AA98" s="137"/>
      <c r="AB98" s="137"/>
      <c r="AC98" s="137"/>
      <c r="AD98" s="137"/>
      <c r="AE98" s="137"/>
      <c r="AF98" s="137"/>
      <c r="AG98" s="137"/>
      <c r="AH98" s="137"/>
      <c r="AI98" s="137"/>
      <c r="AJ98" s="137"/>
      <c r="AK98" s="137"/>
      <c r="AL98" s="137"/>
      <c r="AM98" s="137"/>
      <c r="AN98" s="137"/>
      <c r="AO98" s="137"/>
    </row>
    <row r="99" spans="1:42" ht="14.1" customHeight="1" x14ac:dyDescent="0.25">
      <c r="A99" s="1003"/>
      <c r="B99" s="1003"/>
      <c r="C99" s="1003"/>
      <c r="D99" s="1003"/>
      <c r="E99" s="563" t="s">
        <v>470</v>
      </c>
      <c r="F99" s="1003"/>
      <c r="G99" s="1003"/>
      <c r="H99" s="1003"/>
      <c r="I99" s="1003"/>
      <c r="J99" s="1003"/>
      <c r="K99" s="1003"/>
      <c r="L99" s="1003"/>
      <c r="M99" s="1003"/>
      <c r="N99" s="1003"/>
      <c r="O99" s="1003"/>
      <c r="P99" s="1003"/>
      <c r="Q99" s="1003"/>
      <c r="R99" s="1003"/>
      <c r="S99" s="2212"/>
      <c r="T99" s="2213"/>
      <c r="U99" s="2213"/>
      <c r="V99" s="2213"/>
      <c r="W99" s="2213"/>
      <c r="X99" s="2213"/>
      <c r="Y99" s="2213"/>
      <c r="Z99" s="2213"/>
      <c r="AA99" s="2213"/>
      <c r="AB99" s="2213"/>
      <c r="AC99" s="2213"/>
      <c r="AD99" s="2213"/>
      <c r="AE99" s="2213"/>
      <c r="AF99" s="2213"/>
      <c r="AG99" s="2213"/>
      <c r="AH99" s="2213"/>
      <c r="AI99" s="2213"/>
      <c r="AJ99" s="2213"/>
      <c r="AK99" s="2213"/>
      <c r="AL99" s="2213"/>
      <c r="AM99" s="2213"/>
      <c r="AN99" s="2213"/>
      <c r="AO99" s="2213"/>
    </row>
    <row r="100" spans="1:42" ht="6" customHeight="1" x14ac:dyDescent="0.25">
      <c r="A100" s="1003"/>
      <c r="B100" s="1003"/>
      <c r="C100" s="1003"/>
      <c r="D100" s="1003"/>
      <c r="E100" s="563"/>
      <c r="F100" s="1003"/>
      <c r="G100" s="1003"/>
      <c r="H100" s="1003"/>
      <c r="I100" s="1003"/>
      <c r="J100" s="1003"/>
      <c r="K100" s="1003"/>
      <c r="L100" s="1003"/>
      <c r="M100" s="1003"/>
      <c r="N100" s="1003"/>
      <c r="O100" s="1003"/>
      <c r="P100" s="1003"/>
      <c r="Q100" s="1003"/>
      <c r="R100" s="1003"/>
      <c r="S100" s="137"/>
      <c r="T100" s="137"/>
      <c r="U100" s="137"/>
      <c r="V100" s="137"/>
      <c r="W100" s="137"/>
      <c r="X100" s="137"/>
      <c r="Y100" s="137"/>
      <c r="Z100" s="137"/>
      <c r="AA100" s="137"/>
      <c r="AB100" s="137"/>
      <c r="AC100" s="137"/>
      <c r="AD100" s="137"/>
      <c r="AE100" s="137"/>
      <c r="AF100" s="137"/>
      <c r="AG100" s="137"/>
      <c r="AH100" s="137"/>
      <c r="AI100" s="137"/>
      <c r="AJ100" s="137"/>
      <c r="AK100" s="137"/>
      <c r="AL100" s="137"/>
      <c r="AM100" s="137"/>
      <c r="AN100" s="137"/>
      <c r="AO100" s="137"/>
    </row>
    <row r="101" spans="1:42" ht="14.1" customHeight="1" x14ac:dyDescent="0.25">
      <c r="S101" s="2213"/>
      <c r="T101" s="2213"/>
      <c r="U101" s="2213"/>
      <c r="V101" s="2213"/>
      <c r="W101" s="2213"/>
      <c r="X101" s="2213"/>
      <c r="Y101" s="2213"/>
      <c r="Z101" s="2213"/>
      <c r="AA101" s="2213"/>
      <c r="AB101" s="2213"/>
      <c r="AC101" s="2213"/>
      <c r="AD101" s="2213"/>
      <c r="AE101" s="2213"/>
      <c r="AF101" s="2213"/>
      <c r="AG101" s="2213"/>
      <c r="AH101" s="2213"/>
      <c r="AI101" s="2213"/>
      <c r="AJ101" s="2213"/>
      <c r="AK101" s="2213"/>
      <c r="AL101" s="2213"/>
      <c r="AM101" s="2213"/>
      <c r="AN101" s="2213"/>
      <c r="AO101" s="2213"/>
    </row>
    <row r="102" spans="1:42" ht="14.1" customHeight="1" x14ac:dyDescent="0.25"/>
    <row r="103" spans="1:42" ht="14.1" customHeight="1" x14ac:dyDescent="0.25">
      <c r="A103" s="563" t="s">
        <v>21</v>
      </c>
    </row>
    <row r="104" spans="1:42" ht="14.1" customHeight="1" x14ac:dyDescent="0.25">
      <c r="E104" s="563" t="s">
        <v>224</v>
      </c>
      <c r="J104" s="1003"/>
      <c r="K104" s="2212"/>
      <c r="L104" s="2213"/>
      <c r="M104" s="2213"/>
      <c r="N104" s="2213"/>
      <c r="O104" s="2213"/>
      <c r="P104" s="2213"/>
      <c r="Q104" s="2213"/>
      <c r="R104" s="2213"/>
      <c r="S104" s="2213"/>
      <c r="T104" s="2213"/>
      <c r="U104" s="2213"/>
      <c r="V104" s="2213"/>
      <c r="W104" s="2213"/>
      <c r="X104" s="2213"/>
      <c r="Y104" s="2213"/>
      <c r="Z104" s="2213"/>
      <c r="AA104" s="2213"/>
      <c r="AB104" s="2213"/>
      <c r="AC104" s="2213"/>
      <c r="AD104" s="2213"/>
      <c r="AE104" s="2213"/>
      <c r="AF104" s="2213"/>
      <c r="AG104" s="2213"/>
      <c r="AH104" s="2213"/>
      <c r="AI104" s="2213"/>
      <c r="AJ104" s="2213"/>
      <c r="AK104" s="2213"/>
      <c r="AL104" s="2213"/>
      <c r="AM104" s="2213"/>
      <c r="AN104" s="2213"/>
      <c r="AO104" s="2213"/>
    </row>
    <row r="105" spans="1:42" ht="6" customHeight="1" x14ac:dyDescent="0.25">
      <c r="E105" s="563"/>
      <c r="J105" s="1003"/>
      <c r="K105" s="137"/>
      <c r="L105" s="137"/>
      <c r="M105" s="137"/>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row>
    <row r="106" spans="1:42" ht="14.1" customHeight="1" x14ac:dyDescent="0.25">
      <c r="K106" s="2213"/>
      <c r="L106" s="2213"/>
      <c r="M106" s="2213"/>
      <c r="N106" s="2213"/>
      <c r="O106" s="2213"/>
      <c r="P106" s="2213"/>
      <c r="Q106" s="2213"/>
      <c r="R106" s="2213"/>
      <c r="S106" s="2213"/>
      <c r="T106" s="2213"/>
      <c r="U106" s="2213"/>
      <c r="V106" s="2213"/>
      <c r="W106" s="2213"/>
      <c r="X106" s="2213"/>
      <c r="Y106" s="2213"/>
      <c r="Z106" s="2213"/>
      <c r="AA106" s="2213"/>
      <c r="AB106" s="2213"/>
      <c r="AC106" s="2213"/>
      <c r="AD106" s="2213"/>
      <c r="AE106" s="2213"/>
      <c r="AF106" s="2213"/>
      <c r="AG106" s="2213"/>
      <c r="AH106" s="2213"/>
      <c r="AI106" s="2213"/>
      <c r="AJ106" s="2213"/>
      <c r="AK106" s="2213"/>
      <c r="AL106" s="2213"/>
      <c r="AM106" s="2213"/>
      <c r="AN106" s="2213"/>
      <c r="AO106" s="2213"/>
    </row>
    <row r="107" spans="1:42" ht="6" customHeight="1" x14ac:dyDescent="0.25">
      <c r="J107" s="1003"/>
      <c r="K107" s="1003"/>
      <c r="L107" s="1003"/>
      <c r="M107" s="1003"/>
      <c r="N107" s="1003"/>
      <c r="O107" s="1003"/>
      <c r="P107" s="1003"/>
      <c r="Q107" s="1003"/>
      <c r="R107" s="1003"/>
      <c r="S107" s="1003"/>
      <c r="T107" s="1003"/>
      <c r="U107" s="1003"/>
      <c r="V107" s="1003"/>
      <c r="W107" s="1003"/>
      <c r="X107" s="1003"/>
      <c r="Y107" s="1003"/>
      <c r="Z107" s="1003"/>
      <c r="AA107" s="1003"/>
      <c r="AB107" s="1003"/>
      <c r="AC107" s="1003"/>
      <c r="AD107" s="1003"/>
      <c r="AE107" s="1003"/>
      <c r="AF107" s="1003"/>
      <c r="AG107" s="1003"/>
      <c r="AH107" s="1003"/>
      <c r="AI107" s="1003"/>
      <c r="AJ107" s="1003"/>
      <c r="AK107" s="1003"/>
      <c r="AL107" s="1003"/>
      <c r="AM107" s="1003"/>
      <c r="AN107" s="1003"/>
      <c r="AO107" s="1003"/>
    </row>
    <row r="108" spans="1:42" ht="14.1" customHeight="1" x14ac:dyDescent="0.25">
      <c r="A108" s="563" t="s">
        <v>199</v>
      </c>
      <c r="G108" s="2212"/>
      <c r="H108" s="2213"/>
      <c r="I108" s="2213"/>
      <c r="J108" s="2213"/>
      <c r="K108" s="2213"/>
      <c r="L108" s="2213"/>
      <c r="M108" s="2213"/>
      <c r="N108" s="2213"/>
      <c r="O108" s="2213"/>
      <c r="P108" s="2213"/>
      <c r="Q108" s="2213"/>
      <c r="R108" s="2213"/>
      <c r="S108" s="2213"/>
      <c r="T108" s="2213"/>
      <c r="U108" s="2213"/>
      <c r="V108" s="2213"/>
      <c r="W108" s="2213"/>
      <c r="X108" s="2213"/>
      <c r="Y108" s="2213"/>
      <c r="Z108" s="2213"/>
      <c r="AA108" s="2213"/>
      <c r="AB108" s="2213"/>
      <c r="AC108" s="2213"/>
      <c r="AD108" s="2213"/>
      <c r="AE108" s="2213"/>
      <c r="AF108" s="2213"/>
      <c r="AG108" s="2213"/>
      <c r="AH108" s="2213"/>
      <c r="AI108" s="2213"/>
      <c r="AJ108" s="2213"/>
      <c r="AK108" s="2213"/>
      <c r="AL108" s="2213"/>
      <c r="AM108" s="2213"/>
      <c r="AN108" s="2213"/>
      <c r="AO108" s="32" t="s">
        <v>45</v>
      </c>
    </row>
    <row r="109" spans="1:42" ht="6" customHeight="1" x14ac:dyDescent="0.25">
      <c r="A109" s="563"/>
      <c r="G109" s="137"/>
      <c r="H109" s="137"/>
      <c r="I109" s="137"/>
      <c r="J109" s="137"/>
      <c r="K109" s="137"/>
      <c r="L109" s="137"/>
      <c r="M109" s="137"/>
      <c r="N109" s="137"/>
      <c r="O109" s="137"/>
      <c r="P109" s="137"/>
      <c r="Q109" s="137"/>
      <c r="R109" s="137"/>
      <c r="S109" s="137"/>
      <c r="T109" s="137"/>
      <c r="U109" s="137"/>
      <c r="V109" s="137"/>
      <c r="W109" s="137"/>
      <c r="X109" s="137"/>
      <c r="Y109" s="137"/>
      <c r="Z109" s="137"/>
      <c r="AA109" s="137"/>
      <c r="AB109" s="137"/>
      <c r="AC109" s="137"/>
      <c r="AD109" s="137"/>
      <c r="AE109" s="137"/>
      <c r="AF109" s="137"/>
      <c r="AG109" s="137"/>
      <c r="AH109" s="137"/>
      <c r="AI109" s="137"/>
      <c r="AJ109" s="137"/>
      <c r="AK109" s="137"/>
      <c r="AL109" s="137"/>
      <c r="AM109" s="137"/>
      <c r="AN109" s="137"/>
    </row>
    <row r="110" spans="1:42" ht="14.1" customHeight="1" x14ac:dyDescent="0.25">
      <c r="A110" s="1003"/>
      <c r="B110" s="1003"/>
      <c r="C110" s="1003"/>
      <c r="D110" s="1003"/>
      <c r="E110" s="1003"/>
      <c r="F110" s="1003"/>
      <c r="G110" s="2213"/>
      <c r="H110" s="2213"/>
      <c r="I110" s="2213"/>
      <c r="J110" s="2213"/>
      <c r="K110" s="2213"/>
      <c r="L110" s="2213"/>
      <c r="M110" s="2213"/>
      <c r="N110" s="2213"/>
      <c r="O110" s="2213"/>
      <c r="P110" s="2213"/>
      <c r="Q110" s="2213"/>
      <c r="R110" s="2213"/>
      <c r="S110" s="2213"/>
      <c r="T110" s="2213"/>
      <c r="U110" s="2213"/>
      <c r="V110" s="2213"/>
      <c r="W110" s="2213"/>
      <c r="X110" s="2213"/>
      <c r="Y110" s="2213"/>
      <c r="Z110" s="2213"/>
      <c r="AA110" s="2213"/>
      <c r="AB110" s="2213"/>
      <c r="AC110" s="2213"/>
      <c r="AD110" s="2213"/>
      <c r="AE110" s="2213"/>
      <c r="AF110" s="2213"/>
      <c r="AG110" s="2213"/>
      <c r="AH110" s="2213"/>
      <c r="AI110" s="2213"/>
      <c r="AJ110" s="2213"/>
      <c r="AK110" s="2213"/>
      <c r="AL110" s="2213"/>
      <c r="AM110" s="2213"/>
      <c r="AN110" s="2213"/>
      <c r="AO110" s="2213"/>
    </row>
    <row r="111" spans="1:42" ht="8.1" customHeight="1" x14ac:dyDescent="0.25"/>
    <row r="112" spans="1:42" ht="14.1" customHeight="1" x14ac:dyDescent="0.25">
      <c r="A112" s="563" t="s">
        <v>576</v>
      </c>
      <c r="B112" s="1162"/>
      <c r="C112" s="1162"/>
      <c r="D112" s="1162"/>
      <c r="E112" s="1162"/>
      <c r="F112" s="1162"/>
      <c r="G112" s="1162"/>
      <c r="H112" s="1162"/>
      <c r="I112" s="1162"/>
      <c r="J112" s="1162"/>
      <c r="K112" s="1162"/>
      <c r="L112" s="1162"/>
      <c r="M112" s="1162"/>
      <c r="N112" s="1162"/>
      <c r="O112" s="1162"/>
      <c r="P112" s="1162"/>
      <c r="Q112" s="1162"/>
      <c r="R112" s="1162"/>
      <c r="S112" s="1003"/>
      <c r="T112" s="2239">
        <f>'dv7.3'!AA9</f>
        <v>0</v>
      </c>
      <c r="U112" s="2239"/>
      <c r="V112" s="2239"/>
      <c r="W112" s="2239"/>
      <c r="X112" s="2239"/>
      <c r="Y112" s="2239"/>
      <c r="Z112" s="2239"/>
      <c r="AA112" s="2239"/>
      <c r="AB112" s="2239"/>
      <c r="AC112" s="2239"/>
      <c r="AD112" s="2239"/>
      <c r="AE112" s="2239"/>
      <c r="AF112" s="2239"/>
      <c r="AG112" s="2239"/>
      <c r="AH112" s="2239"/>
      <c r="AI112" s="2239"/>
      <c r="AJ112" s="2239"/>
      <c r="AK112" s="2239"/>
      <c r="AL112" s="2239"/>
      <c r="AM112" s="2239"/>
      <c r="AN112" s="2239"/>
      <c r="AO112" s="2239"/>
      <c r="AP112" s="747"/>
    </row>
    <row r="113" spans="1:47" ht="14.1" customHeight="1" x14ac:dyDescent="0.25">
      <c r="A113" s="563" t="s">
        <v>200</v>
      </c>
      <c r="B113" s="1162"/>
      <c r="C113" s="1162"/>
      <c r="D113" s="1162"/>
      <c r="E113" s="1162"/>
      <c r="F113" s="1162"/>
      <c r="G113" s="1162"/>
      <c r="H113" s="1162"/>
      <c r="I113" s="1162"/>
      <c r="J113" s="1162"/>
      <c r="K113" s="1162"/>
      <c r="L113" s="1162"/>
      <c r="M113" s="1162"/>
      <c r="N113" s="1162"/>
      <c r="O113" s="1162"/>
      <c r="P113" s="1162"/>
      <c r="S113" s="2226"/>
      <c r="T113" s="2238"/>
      <c r="U113" s="2238"/>
      <c r="V113" s="2238"/>
      <c r="W113" s="2238"/>
      <c r="X113" s="2238"/>
      <c r="Y113" s="2238"/>
      <c r="Z113" s="2238"/>
      <c r="AA113" s="2238"/>
      <c r="AB113" s="2238"/>
      <c r="AC113" s="2238"/>
      <c r="AD113" s="2238"/>
      <c r="AE113" s="2238"/>
      <c r="AF113" s="2238"/>
      <c r="AG113" s="2238"/>
      <c r="AH113" s="2238"/>
      <c r="AI113" s="2238"/>
      <c r="AJ113" s="2238"/>
      <c r="AK113" s="2238"/>
      <c r="AL113" s="2238"/>
      <c r="AM113" s="2238"/>
      <c r="AN113" s="2238"/>
      <c r="AO113" s="1476" t="s">
        <v>42</v>
      </c>
    </row>
    <row r="114" spans="1:47" ht="8.1" customHeight="1" x14ac:dyDescent="0.25">
      <c r="A114" s="1162"/>
      <c r="B114" s="1162"/>
      <c r="C114" s="1162"/>
      <c r="D114" s="1162"/>
      <c r="E114" s="1162"/>
      <c r="F114" s="1162"/>
      <c r="G114" s="1162"/>
      <c r="H114" s="1162"/>
      <c r="I114" s="1162"/>
      <c r="J114" s="1162"/>
      <c r="K114" s="1162"/>
      <c r="L114" s="1162"/>
      <c r="M114" s="1162"/>
      <c r="N114" s="1162"/>
      <c r="O114" s="1162"/>
      <c r="P114" s="1162"/>
      <c r="Q114" s="1162"/>
      <c r="R114" s="1162"/>
      <c r="S114" s="1162"/>
      <c r="T114" s="1162"/>
      <c r="U114" s="1162"/>
      <c r="V114" s="1162"/>
      <c r="W114" s="1162"/>
      <c r="X114" s="1162"/>
      <c r="Y114" s="1162"/>
      <c r="Z114" s="1162"/>
      <c r="AA114" s="1162"/>
      <c r="AB114" s="1162"/>
      <c r="AC114" s="1162"/>
      <c r="AD114" s="1162"/>
      <c r="AE114" s="1162"/>
      <c r="AF114" s="1162"/>
      <c r="AG114" s="1162"/>
      <c r="AH114" s="1162"/>
      <c r="AI114" s="1162"/>
      <c r="AJ114" s="1162"/>
      <c r="AK114" s="1162"/>
      <c r="AL114" s="1162"/>
      <c r="AM114" s="1162"/>
      <c r="AN114" s="1162"/>
      <c r="AO114" s="1162"/>
    </row>
    <row r="115" spans="1:47" ht="14.1" customHeight="1" x14ac:dyDescent="0.25">
      <c r="A115" s="2211" t="s">
        <v>661</v>
      </c>
      <c r="B115" s="2223"/>
      <c r="C115" s="2223"/>
      <c r="D115" s="2223"/>
      <c r="E115" s="2223"/>
      <c r="F115" s="2223"/>
      <c r="G115" s="2223"/>
      <c r="H115" s="2223"/>
      <c r="I115" s="2223"/>
      <c r="J115" s="2223"/>
      <c r="K115" s="2223"/>
      <c r="L115" s="2223"/>
      <c r="M115" s="2223"/>
      <c r="N115" s="2223"/>
      <c r="O115" s="2223"/>
      <c r="P115" s="2223"/>
      <c r="Q115" s="2223"/>
      <c r="R115" s="2223"/>
      <c r="S115" s="2223"/>
      <c r="T115" s="2223"/>
      <c r="U115" s="2223"/>
      <c r="V115" s="2223"/>
      <c r="W115" s="2223"/>
      <c r="X115" s="2223"/>
      <c r="Y115" s="2223"/>
      <c r="Z115" s="2223"/>
      <c r="AA115" s="2223"/>
      <c r="AB115" s="2223"/>
      <c r="AC115" s="2223"/>
      <c r="AD115" s="2223"/>
      <c r="AE115" s="2223"/>
      <c r="AF115" s="2223"/>
      <c r="AG115" s="2223"/>
      <c r="AH115" s="2223"/>
      <c r="AI115" s="2223"/>
      <c r="AJ115" s="2223"/>
      <c r="AK115" s="2223"/>
      <c r="AL115" s="2223"/>
      <c r="AM115" s="2223"/>
      <c r="AN115" s="2223"/>
      <c r="AO115" s="2223"/>
    </row>
    <row r="116" spans="1:47" ht="14.1" customHeight="1" x14ac:dyDescent="0.25">
      <c r="A116" s="2223"/>
      <c r="B116" s="2223"/>
      <c r="C116" s="2223"/>
      <c r="D116" s="2223"/>
      <c r="E116" s="2223"/>
      <c r="F116" s="2223"/>
      <c r="G116" s="2223"/>
      <c r="H116" s="2223"/>
      <c r="I116" s="2223"/>
      <c r="J116" s="2223"/>
      <c r="K116" s="2223"/>
      <c r="L116" s="2223"/>
      <c r="M116" s="2223"/>
      <c r="N116" s="2223"/>
      <c r="O116" s="2223"/>
      <c r="P116" s="2223"/>
      <c r="Q116" s="2223"/>
      <c r="R116" s="2223"/>
      <c r="S116" s="2223"/>
      <c r="T116" s="2223"/>
      <c r="U116" s="2223"/>
      <c r="V116" s="2223"/>
      <c r="W116" s="2223"/>
      <c r="X116" s="2223"/>
      <c r="Y116" s="2223"/>
      <c r="Z116" s="2223"/>
      <c r="AA116" s="2223"/>
      <c r="AB116" s="2223"/>
      <c r="AC116" s="2223"/>
      <c r="AD116" s="2223"/>
      <c r="AE116" s="2223"/>
      <c r="AF116" s="2223"/>
      <c r="AG116" s="2223"/>
      <c r="AH116" s="2223"/>
      <c r="AI116" s="2223"/>
      <c r="AJ116" s="2223"/>
      <c r="AK116" s="2223"/>
      <c r="AL116" s="2223"/>
      <c r="AM116" s="2223"/>
      <c r="AN116" s="2223"/>
      <c r="AO116" s="2223"/>
    </row>
    <row r="117" spans="1:47" ht="15.9" customHeight="1" x14ac:dyDescent="0.25">
      <c r="A117" s="2221"/>
      <c r="B117" s="2221"/>
      <c r="C117" s="2221"/>
      <c r="D117" s="2221"/>
      <c r="E117" s="2221"/>
      <c r="F117" s="2221"/>
      <c r="G117" s="2221"/>
      <c r="H117" s="2221"/>
      <c r="I117" s="2221"/>
      <c r="J117" s="2221"/>
      <c r="K117" s="2221"/>
      <c r="L117" s="2221"/>
      <c r="M117" s="2221"/>
      <c r="N117" s="2221"/>
      <c r="O117" s="2221"/>
      <c r="P117" s="2221"/>
      <c r="Q117" s="2221"/>
      <c r="R117" s="2221"/>
      <c r="S117" s="2221"/>
      <c r="T117" s="2221"/>
      <c r="U117" s="2221"/>
      <c r="V117" s="2221"/>
      <c r="W117" s="2221"/>
      <c r="X117" s="2221"/>
      <c r="Y117" s="2221"/>
      <c r="Z117" s="2221"/>
      <c r="AA117" s="2221"/>
      <c r="AB117" s="2221"/>
      <c r="AC117" s="2221"/>
      <c r="AD117" s="2221"/>
      <c r="AE117" s="2221"/>
      <c r="AF117" s="2221"/>
      <c r="AG117" s="2221"/>
      <c r="AH117" s="2221"/>
      <c r="AI117" s="2221"/>
      <c r="AJ117" s="2221"/>
      <c r="AK117" s="2221"/>
      <c r="AL117" s="2221"/>
      <c r="AM117" s="2221"/>
      <c r="AN117" s="2221"/>
      <c r="AO117" s="2221"/>
    </row>
    <row r="118" spans="1:47" ht="15.9" customHeight="1" x14ac:dyDescent="0.25">
      <c r="A118" s="2222"/>
      <c r="B118" s="2222"/>
      <c r="C118" s="2222"/>
      <c r="D118" s="2222"/>
      <c r="E118" s="2222"/>
      <c r="F118" s="2222"/>
      <c r="G118" s="2222"/>
      <c r="H118" s="2222"/>
      <c r="I118" s="2222"/>
      <c r="J118" s="2222"/>
      <c r="K118" s="2222"/>
      <c r="L118" s="2222"/>
      <c r="M118" s="2222"/>
      <c r="N118" s="2222"/>
      <c r="O118" s="2222"/>
      <c r="P118" s="2222"/>
      <c r="Q118" s="2222"/>
      <c r="R118" s="2222"/>
      <c r="S118" s="2222"/>
      <c r="T118" s="2222"/>
      <c r="U118" s="2222"/>
      <c r="V118" s="2222"/>
      <c r="W118" s="2222"/>
      <c r="X118" s="2222"/>
      <c r="Y118" s="2222"/>
      <c r="Z118" s="2222"/>
      <c r="AA118" s="2222"/>
      <c r="AB118" s="2222"/>
      <c r="AC118" s="2222"/>
      <c r="AD118" s="2222"/>
      <c r="AE118" s="2222"/>
      <c r="AF118" s="2222"/>
      <c r="AG118" s="2222"/>
      <c r="AH118" s="2222"/>
      <c r="AI118" s="2222"/>
      <c r="AJ118" s="2222"/>
      <c r="AK118" s="2222"/>
      <c r="AL118" s="2222"/>
      <c r="AM118" s="2222"/>
      <c r="AN118" s="2222"/>
      <c r="AO118" s="2222"/>
    </row>
    <row r="119" spans="1:47" ht="15.9" customHeight="1" x14ac:dyDescent="0.25">
      <c r="A119" s="2222"/>
      <c r="B119" s="2222"/>
      <c r="C119" s="2222"/>
      <c r="D119" s="2222"/>
      <c r="E119" s="2222"/>
      <c r="F119" s="2222"/>
      <c r="G119" s="2222"/>
      <c r="H119" s="2222"/>
      <c r="I119" s="2222"/>
      <c r="J119" s="2222"/>
      <c r="K119" s="2222"/>
      <c r="L119" s="2222"/>
      <c r="M119" s="2222"/>
      <c r="N119" s="2222"/>
      <c r="O119" s="2222"/>
      <c r="P119" s="2222"/>
      <c r="Q119" s="2222"/>
      <c r="R119" s="2222"/>
      <c r="S119" s="2222"/>
      <c r="T119" s="2222"/>
      <c r="U119" s="2222"/>
      <c r="V119" s="2222"/>
      <c r="W119" s="2222"/>
      <c r="X119" s="2222"/>
      <c r="Y119" s="2222"/>
      <c r="Z119" s="2222"/>
      <c r="AA119" s="2222"/>
      <c r="AB119" s="2222"/>
      <c r="AC119" s="2222"/>
      <c r="AD119" s="2222"/>
      <c r="AE119" s="2222"/>
      <c r="AF119" s="2222"/>
      <c r="AG119" s="2222"/>
      <c r="AH119" s="2222"/>
      <c r="AI119" s="2222"/>
      <c r="AJ119" s="2222"/>
      <c r="AK119" s="2222"/>
      <c r="AL119" s="2222"/>
      <c r="AM119" s="2222"/>
      <c r="AN119" s="2222"/>
      <c r="AO119" s="2222"/>
    </row>
    <row r="120" spans="1:47" ht="15.9" customHeight="1" x14ac:dyDescent="0.25">
      <c r="A120" s="2222"/>
      <c r="B120" s="2222"/>
      <c r="C120" s="2222"/>
      <c r="D120" s="2222"/>
      <c r="E120" s="2222"/>
      <c r="F120" s="2222"/>
      <c r="G120" s="2222"/>
      <c r="H120" s="2222"/>
      <c r="I120" s="2222"/>
      <c r="J120" s="2222"/>
      <c r="K120" s="2222"/>
      <c r="L120" s="2222"/>
      <c r="M120" s="2222"/>
      <c r="N120" s="2222"/>
      <c r="O120" s="2222"/>
      <c r="P120" s="2222"/>
      <c r="Q120" s="2222"/>
      <c r="R120" s="2222"/>
      <c r="S120" s="2222"/>
      <c r="T120" s="2222"/>
      <c r="U120" s="2222"/>
      <c r="V120" s="2222"/>
      <c r="W120" s="2222"/>
      <c r="X120" s="2222"/>
      <c r="Y120" s="2222"/>
      <c r="Z120" s="2222"/>
      <c r="AA120" s="2222"/>
      <c r="AB120" s="2222"/>
      <c r="AC120" s="2222"/>
      <c r="AD120" s="2222"/>
      <c r="AE120" s="2222"/>
      <c r="AF120" s="2222"/>
      <c r="AG120" s="2222"/>
      <c r="AH120" s="2222"/>
      <c r="AI120" s="2222"/>
      <c r="AJ120" s="2222"/>
      <c r="AK120" s="2222"/>
      <c r="AL120" s="2222"/>
      <c r="AM120" s="2222"/>
      <c r="AN120" s="2222"/>
      <c r="AO120" s="2222"/>
    </row>
    <row r="121" spans="1:47" ht="15.9" customHeight="1" x14ac:dyDescent="0.25">
      <c r="A121" s="2222"/>
      <c r="B121" s="2222"/>
      <c r="C121" s="2222"/>
      <c r="D121" s="2222"/>
      <c r="E121" s="2222"/>
      <c r="F121" s="2222"/>
      <c r="G121" s="2222"/>
      <c r="H121" s="2222"/>
      <c r="I121" s="2222"/>
      <c r="J121" s="2222"/>
      <c r="K121" s="2222"/>
      <c r="L121" s="2222"/>
      <c r="M121" s="2222"/>
      <c r="N121" s="2222"/>
      <c r="O121" s="2222"/>
      <c r="P121" s="2222"/>
      <c r="Q121" s="2222"/>
      <c r="R121" s="2222"/>
      <c r="S121" s="2222"/>
      <c r="T121" s="2222"/>
      <c r="U121" s="2222"/>
      <c r="V121" s="2222"/>
      <c r="W121" s="2222"/>
      <c r="X121" s="2222"/>
      <c r="Y121" s="2222"/>
      <c r="Z121" s="2222"/>
      <c r="AA121" s="2222"/>
      <c r="AB121" s="2222"/>
      <c r="AC121" s="2222"/>
      <c r="AD121" s="2222"/>
      <c r="AE121" s="2222"/>
      <c r="AF121" s="2222"/>
      <c r="AG121" s="2222"/>
      <c r="AH121" s="2222"/>
      <c r="AI121" s="2222"/>
      <c r="AJ121" s="2222"/>
      <c r="AK121" s="2222"/>
      <c r="AL121" s="2222"/>
      <c r="AM121" s="2222"/>
      <c r="AN121" s="2222"/>
      <c r="AO121" s="2222"/>
    </row>
    <row r="122" spans="1:47" ht="6" customHeight="1" x14ac:dyDescent="0.25">
      <c r="A122" s="563"/>
      <c r="B122" s="1003"/>
      <c r="C122" s="1003"/>
      <c r="D122" s="1003"/>
      <c r="E122" s="1003"/>
      <c r="F122" s="1003"/>
      <c r="G122" s="1003"/>
      <c r="H122" s="1003"/>
      <c r="I122" s="1003"/>
      <c r="J122" s="1003"/>
      <c r="K122" s="1003"/>
      <c r="L122" s="1003"/>
      <c r="M122" s="1003"/>
      <c r="N122" s="1003"/>
      <c r="O122" s="1003"/>
      <c r="P122" s="1003"/>
      <c r="Q122" s="1003"/>
      <c r="R122" s="1003"/>
      <c r="S122" s="1003"/>
      <c r="T122" s="1003"/>
      <c r="U122" s="1003"/>
      <c r="V122" s="1003"/>
      <c r="W122" s="1003"/>
      <c r="X122" s="1003"/>
      <c r="Y122" s="1003"/>
      <c r="Z122" s="1003"/>
      <c r="AA122" s="1003"/>
      <c r="AB122" s="1003"/>
      <c r="AC122" s="1003"/>
      <c r="AD122" s="1003"/>
      <c r="AE122" s="1003"/>
      <c r="AF122" s="1003"/>
      <c r="AG122" s="1003"/>
      <c r="AH122" s="1003"/>
      <c r="AI122" s="1003"/>
      <c r="AJ122" s="1003"/>
      <c r="AK122" s="1003"/>
      <c r="AL122" s="1003"/>
      <c r="AM122" s="1003"/>
      <c r="AN122" s="1003"/>
      <c r="AO122" s="1003"/>
    </row>
    <row r="123" spans="1:47" x14ac:dyDescent="0.25">
      <c r="A123" s="1150" t="s">
        <v>591</v>
      </c>
      <c r="B123" s="1003"/>
      <c r="C123" s="1003"/>
      <c r="D123" s="1003"/>
      <c r="E123" s="1003"/>
      <c r="F123" s="1003"/>
      <c r="G123" s="1003"/>
      <c r="H123" s="1003"/>
      <c r="I123" s="1003"/>
      <c r="J123" s="1003"/>
      <c r="K123" s="1003"/>
      <c r="L123" s="1003"/>
      <c r="M123" s="1003"/>
      <c r="N123" s="1003"/>
      <c r="O123" s="1003"/>
      <c r="P123" s="1003"/>
      <c r="Q123" s="1003"/>
      <c r="R123" s="1003"/>
      <c r="S123" s="1003"/>
      <c r="T123" s="1003"/>
      <c r="U123" s="1003"/>
      <c r="V123" s="1003"/>
      <c r="W123" s="1003"/>
      <c r="X123" s="1003"/>
      <c r="Y123" s="1003"/>
      <c r="Z123" s="1003"/>
      <c r="AA123" s="1003"/>
      <c r="AB123" s="1003"/>
      <c r="AC123" s="1003"/>
      <c r="AD123" s="1003"/>
      <c r="AE123" s="1003"/>
      <c r="AF123" s="1003"/>
      <c r="AG123" s="1003"/>
      <c r="AH123" s="1003"/>
      <c r="AI123" s="1003"/>
      <c r="AJ123" s="1003"/>
      <c r="AK123" s="1003"/>
      <c r="AL123" s="1003"/>
      <c r="AM123" s="1003"/>
      <c r="AN123" s="1003"/>
      <c r="AO123" s="1003"/>
    </row>
    <row r="124" spans="1:47" ht="6" customHeight="1" x14ac:dyDescent="0.25">
      <c r="A124" s="563"/>
      <c r="B124" s="1003"/>
      <c r="C124" s="1003"/>
      <c r="D124" s="1003"/>
      <c r="E124" s="1003"/>
      <c r="F124" s="1003"/>
      <c r="G124" s="1003"/>
      <c r="H124" s="1003"/>
      <c r="I124" s="1003"/>
      <c r="J124" s="1003"/>
      <c r="K124" s="1003"/>
      <c r="L124" s="1003"/>
      <c r="M124" s="1003"/>
      <c r="N124" s="1003"/>
      <c r="O124" s="1003"/>
      <c r="P124" s="1003"/>
      <c r="Q124" s="1003"/>
      <c r="R124" s="1003"/>
      <c r="S124" s="1003"/>
      <c r="T124" s="1003"/>
      <c r="U124" s="1003"/>
      <c r="V124" s="1003"/>
      <c r="W124" s="1003"/>
      <c r="X124" s="1003"/>
      <c r="Y124" s="1003"/>
      <c r="Z124" s="1003"/>
      <c r="AA124" s="1003"/>
      <c r="AB124" s="1003"/>
      <c r="AC124" s="1003"/>
      <c r="AD124" s="1003"/>
      <c r="AE124" s="1003"/>
      <c r="AF124" s="1003"/>
      <c r="AG124" s="1003"/>
      <c r="AH124" s="1003"/>
      <c r="AI124" s="1003"/>
      <c r="AJ124" s="1003"/>
      <c r="AK124" s="1003"/>
      <c r="AL124" s="1003"/>
      <c r="AM124" s="1003"/>
      <c r="AN124" s="1003"/>
      <c r="AO124" s="1003"/>
    </row>
    <row r="125" spans="1:47" ht="12.75" customHeight="1" x14ac:dyDescent="0.25">
      <c r="A125" s="1054" t="s">
        <v>662</v>
      </c>
      <c r="B125" s="1054"/>
      <c r="C125" s="1054"/>
      <c r="D125" s="1054"/>
      <c r="E125" s="1054"/>
      <c r="F125" s="1054"/>
      <c r="G125" s="1054"/>
      <c r="H125" s="1054"/>
      <c r="I125" s="1054"/>
      <c r="J125" s="1054"/>
      <c r="K125" s="1054"/>
      <c r="L125" s="1054"/>
      <c r="M125" s="1054"/>
      <c r="N125" s="1054"/>
      <c r="O125" s="1054"/>
      <c r="P125" s="1054"/>
      <c r="Q125" s="1054"/>
      <c r="R125" s="1054"/>
      <c r="S125" s="1054"/>
      <c r="T125" s="1054"/>
      <c r="U125" s="1054"/>
      <c r="V125" s="1054"/>
      <c r="W125" s="1054"/>
      <c r="X125" s="1054"/>
      <c r="Y125" s="1054"/>
      <c r="Z125" s="1054"/>
      <c r="AA125" s="1054"/>
      <c r="AB125" s="1054"/>
      <c r="AC125" s="1054"/>
      <c r="AD125" s="1054"/>
      <c r="AE125" s="1054"/>
      <c r="AF125" s="1054"/>
      <c r="AG125" s="1054"/>
      <c r="AH125" s="1054"/>
      <c r="AI125" s="1054"/>
      <c r="AJ125" s="1054"/>
      <c r="AK125" s="1054"/>
      <c r="AL125" s="1054"/>
      <c r="AM125" s="1054"/>
      <c r="AN125" s="1054"/>
      <c r="AO125" s="1054"/>
    </row>
    <row r="126" spans="1:47" s="1162" customFormat="1" ht="12.75" customHeight="1" x14ac:dyDescent="0.25">
      <c r="A126" s="2225"/>
      <c r="B126" s="1734"/>
      <c r="C126" s="1734"/>
      <c r="D126" s="1734"/>
      <c r="E126" s="1734"/>
      <c r="F126" s="1734"/>
      <c r="G126" s="1734"/>
      <c r="H126" s="1734"/>
      <c r="I126" s="1734"/>
      <c r="J126" s="1734"/>
      <c r="K126" s="1734"/>
      <c r="L126" s="1734"/>
      <c r="M126" s="1734"/>
      <c r="N126" s="1734"/>
      <c r="O126" s="1734"/>
      <c r="P126" s="1734"/>
      <c r="Q126" s="1734"/>
      <c r="R126" s="1734"/>
      <c r="S126" s="1411"/>
      <c r="T126" s="1411"/>
      <c r="U126" s="1411"/>
      <c r="V126" s="1411"/>
      <c r="W126" s="1411"/>
      <c r="X126" s="1411"/>
      <c r="Y126" s="1411"/>
      <c r="Z126" s="1411"/>
      <c r="AA126" s="1411"/>
      <c r="AB126" s="1411"/>
      <c r="AC126" s="1411"/>
      <c r="AD126" s="1411"/>
      <c r="AE126" s="1411"/>
      <c r="AF126" s="1411"/>
      <c r="AG126" s="1411"/>
      <c r="AH126" s="1411"/>
      <c r="AI126" s="1411"/>
      <c r="AJ126" s="1411"/>
      <c r="AK126" s="1411"/>
      <c r="AL126" s="1411"/>
      <c r="AM126" s="1411"/>
      <c r="AN126" s="1411"/>
      <c r="AO126" s="1412" t="s">
        <v>663</v>
      </c>
      <c r="AQ126" s="218"/>
      <c r="AR126" s="218"/>
      <c r="AS126" s="218"/>
      <c r="AT126" s="218"/>
      <c r="AU126" s="218"/>
    </row>
    <row r="127" spans="1:47" s="1162" customFormat="1" ht="12.75" customHeight="1" x14ac:dyDescent="0.2">
      <c r="A127" s="563" t="s">
        <v>347</v>
      </c>
      <c r="B127" s="1150"/>
      <c r="C127" s="1150"/>
      <c r="D127" s="1150"/>
      <c r="E127" s="1150"/>
      <c r="F127" s="1150"/>
      <c r="G127" s="1150"/>
      <c r="H127" s="1150"/>
      <c r="I127" s="1150"/>
      <c r="J127" s="1150"/>
      <c r="K127" s="1150"/>
      <c r="L127" s="1150"/>
      <c r="M127" s="1150"/>
      <c r="N127" s="1150"/>
      <c r="O127" s="1150"/>
      <c r="P127" s="1150"/>
      <c r="Q127" s="1150"/>
      <c r="R127" s="1150"/>
      <c r="S127" s="1150"/>
      <c r="T127" s="1150"/>
      <c r="U127" s="1150"/>
      <c r="V127" s="1150"/>
      <c r="W127" s="1150"/>
      <c r="X127" s="1150"/>
      <c r="Y127" s="1150"/>
      <c r="Z127" s="1150"/>
      <c r="AA127" s="1150"/>
      <c r="AB127" s="1150"/>
      <c r="AC127" s="1150"/>
      <c r="AD127" s="1150"/>
      <c r="AE127" s="1150"/>
      <c r="AF127" s="1150"/>
      <c r="AG127" s="1150"/>
      <c r="AH127" s="1150"/>
      <c r="AI127" s="1150"/>
      <c r="AJ127" s="1150"/>
      <c r="AK127" s="1150"/>
      <c r="AL127" s="1150"/>
      <c r="AM127" s="1150"/>
      <c r="AN127" s="1150"/>
      <c r="AO127" s="1150"/>
      <c r="AQ127" s="218"/>
      <c r="AR127" s="218"/>
      <c r="AS127" s="218"/>
      <c r="AT127" s="218"/>
      <c r="AU127" s="218"/>
    </row>
    <row r="128" spans="1:47" ht="10.199999999999999" customHeight="1" thickBot="1" x14ac:dyDescent="0.3">
      <c r="A128" s="563"/>
      <c r="B128" s="1003"/>
      <c r="C128" s="1003"/>
      <c r="D128" s="1003"/>
      <c r="E128" s="1003"/>
      <c r="F128" s="1003"/>
      <c r="G128" s="1003"/>
      <c r="H128" s="1003"/>
      <c r="I128" s="1003"/>
      <c r="J128" s="1003"/>
      <c r="K128" s="1003"/>
      <c r="L128" s="1003"/>
      <c r="M128" s="1003"/>
      <c r="N128" s="138"/>
      <c r="O128" s="1003"/>
      <c r="P128" s="1003"/>
      <c r="Q128" s="1003"/>
      <c r="R128" s="1003"/>
      <c r="S128" s="1003"/>
      <c r="T128" s="1003"/>
      <c r="U128" s="1003"/>
      <c r="V128" s="1003"/>
      <c r="W128" s="1003"/>
      <c r="X128" s="1003"/>
      <c r="Y128" s="1003"/>
      <c r="Z128" s="1003"/>
      <c r="AA128" s="1003"/>
      <c r="AB128" s="1003"/>
      <c r="AC128" s="1003"/>
      <c r="AD128" s="1003"/>
      <c r="AE128" s="1003"/>
      <c r="AF128" s="1003"/>
      <c r="AG128" s="1003"/>
      <c r="AH128" s="1003"/>
      <c r="AI128" s="1003"/>
      <c r="AJ128" s="1003"/>
      <c r="AK128" s="1003"/>
      <c r="AL128" s="1003"/>
      <c r="AM128" s="1003"/>
      <c r="AN128" s="1003"/>
      <c r="AO128" s="1003"/>
    </row>
    <row r="129" spans="1:41" ht="13.8" thickBot="1" x14ac:dyDescent="0.3">
      <c r="A129" s="433" t="s">
        <v>169</v>
      </c>
      <c r="B129" s="434"/>
      <c r="C129" s="434"/>
      <c r="D129" s="434"/>
      <c r="E129" s="434"/>
      <c r="F129" s="434"/>
      <c r="G129" s="434"/>
      <c r="H129" s="434"/>
      <c r="I129" s="434"/>
      <c r="J129" s="434"/>
      <c r="K129" s="434"/>
      <c r="L129" s="434"/>
      <c r="M129" s="434"/>
      <c r="N129" s="434"/>
      <c r="O129" s="434"/>
      <c r="P129" s="434"/>
      <c r="Q129" s="434"/>
      <c r="R129" s="434"/>
      <c r="S129" s="434"/>
      <c r="T129" s="434"/>
      <c r="U129" s="434"/>
      <c r="V129" s="434"/>
      <c r="W129" s="434"/>
      <c r="X129" s="434"/>
      <c r="Y129" s="434"/>
      <c r="Z129" s="434"/>
      <c r="AA129" s="434"/>
      <c r="AB129" s="434"/>
      <c r="AC129" s="435"/>
      <c r="AD129" s="1003"/>
      <c r="AE129" s="1003"/>
      <c r="AF129" s="1003"/>
      <c r="AG129" s="1003"/>
    </row>
    <row r="130" spans="1:41" ht="6" customHeight="1" x14ac:dyDescent="0.25">
      <c r="A130" s="867"/>
      <c r="B130" s="1003"/>
      <c r="C130" s="1003"/>
      <c r="D130" s="1003"/>
      <c r="E130" s="1003"/>
      <c r="F130" s="1003"/>
      <c r="G130" s="1003"/>
      <c r="H130" s="1003"/>
      <c r="I130" s="1003"/>
      <c r="J130" s="1003"/>
      <c r="K130" s="1003"/>
      <c r="L130" s="1003"/>
      <c r="M130" s="1003"/>
      <c r="N130" s="1003"/>
      <c r="O130" s="1003"/>
      <c r="P130" s="1003"/>
      <c r="Q130" s="1003"/>
      <c r="R130" s="1003"/>
      <c r="S130" s="1003"/>
      <c r="T130" s="1003"/>
      <c r="U130" s="1003"/>
      <c r="V130" s="1003"/>
      <c r="W130" s="1003"/>
      <c r="X130" s="1003"/>
      <c r="Y130" s="1003"/>
      <c r="Z130" s="1003"/>
      <c r="AA130" s="1003"/>
      <c r="AB130" s="1003"/>
      <c r="AC130" s="1003"/>
      <c r="AD130" s="1003"/>
      <c r="AE130" s="1003"/>
      <c r="AF130" s="1003"/>
      <c r="AG130" s="1003"/>
    </row>
    <row r="131" spans="1:41" ht="13.2" customHeight="1" x14ac:dyDescent="0.25">
      <c r="A131" s="1416" t="s">
        <v>664</v>
      </c>
      <c r="B131" s="1003"/>
      <c r="C131" s="1003"/>
      <c r="D131" s="1003"/>
      <c r="E131" s="1003"/>
      <c r="F131" s="1003"/>
      <c r="G131" s="1003"/>
      <c r="H131" s="1003"/>
      <c r="I131" s="1003"/>
      <c r="J131" s="1003"/>
      <c r="K131" s="1003"/>
      <c r="L131" s="1003"/>
      <c r="M131" s="1003"/>
      <c r="N131" s="1003"/>
      <c r="O131" s="1003"/>
      <c r="P131" s="1003"/>
      <c r="Q131" s="1003"/>
      <c r="R131" s="1003"/>
      <c r="S131" s="1003"/>
      <c r="T131" s="1003"/>
      <c r="U131" s="1003"/>
      <c r="V131" s="1003"/>
      <c r="W131" s="1003"/>
      <c r="X131" s="1003"/>
      <c r="Y131" s="1003"/>
      <c r="Z131" s="1003"/>
      <c r="AA131" s="1003"/>
      <c r="AB131" s="1003"/>
      <c r="AC131" s="1003"/>
      <c r="AD131" s="1003"/>
      <c r="AE131" s="1003"/>
      <c r="AF131" s="1003"/>
      <c r="AG131" s="1003"/>
    </row>
    <row r="132" spans="1:41" x14ac:dyDescent="0.25">
      <c r="A132" s="1416" t="s">
        <v>781</v>
      </c>
      <c r="B132" s="1003"/>
      <c r="C132" s="1003"/>
      <c r="D132" s="1003"/>
      <c r="E132" s="1003"/>
      <c r="F132" s="1003"/>
      <c r="G132" s="1003"/>
      <c r="H132" s="1003"/>
      <c r="I132" s="1003"/>
      <c r="J132" s="1003"/>
      <c r="K132" s="1003"/>
      <c r="L132" s="1003"/>
      <c r="M132" s="1003"/>
      <c r="N132" s="1003"/>
      <c r="O132" s="1003"/>
      <c r="P132" s="1003"/>
      <c r="Q132" s="1003"/>
      <c r="R132" s="1003"/>
      <c r="S132" s="1003"/>
      <c r="T132" s="1003"/>
      <c r="U132" s="1003"/>
      <c r="V132" s="1003"/>
      <c r="W132" s="1003"/>
      <c r="X132" s="1003"/>
      <c r="Y132" s="1003"/>
      <c r="Z132" s="1003"/>
      <c r="AA132" s="1003"/>
      <c r="AB132" s="1003"/>
      <c r="AC132" s="1003"/>
      <c r="AD132" s="1003"/>
      <c r="AE132" s="1003"/>
      <c r="AF132" s="1003"/>
      <c r="AG132" s="1003"/>
    </row>
    <row r="133" spans="1:41" x14ac:dyDescent="0.25">
      <c r="A133" s="940" t="s">
        <v>91</v>
      </c>
      <c r="B133" s="738"/>
      <c r="C133" s="941" t="s">
        <v>203</v>
      </c>
      <c r="D133" s="941"/>
      <c r="E133" s="941"/>
      <c r="F133" s="941"/>
      <c r="G133" s="738" t="s">
        <v>635</v>
      </c>
      <c r="H133" s="946"/>
      <c r="I133" s="1585"/>
      <c r="J133" s="1585"/>
      <c r="K133" s="1585"/>
      <c r="L133" s="1585"/>
      <c r="M133" s="1585"/>
      <c r="N133" s="1585"/>
      <c r="O133" s="1585"/>
      <c r="P133" s="1585"/>
      <c r="Q133" s="1585"/>
      <c r="R133" s="1585"/>
      <c r="S133" s="1585"/>
      <c r="T133" s="1585"/>
      <c r="U133" s="946"/>
      <c r="V133" s="738"/>
      <c r="W133" s="738"/>
      <c r="X133" s="738"/>
      <c r="Y133" s="738"/>
      <c r="Z133" s="738"/>
      <c r="AA133" s="738"/>
      <c r="AB133" s="738"/>
      <c r="AC133" s="738"/>
      <c r="AD133" s="738"/>
      <c r="AE133" s="738"/>
      <c r="AF133" s="738"/>
      <c r="AG133" s="738"/>
      <c r="AH133" s="940"/>
      <c r="AI133" s="940"/>
      <c r="AJ133" s="738"/>
      <c r="AK133" s="738"/>
      <c r="AL133" s="738"/>
      <c r="AM133" s="738"/>
      <c r="AN133" s="738"/>
      <c r="AO133" s="950" t="s">
        <v>495</v>
      </c>
    </row>
    <row r="134" spans="1:41" x14ac:dyDescent="0.25">
      <c r="A134" s="1003"/>
      <c r="V134" s="19"/>
      <c r="Y134" s="909"/>
      <c r="Z134" s="909"/>
      <c r="AH134" s="1003"/>
      <c r="AI134" s="1003"/>
      <c r="AJ134" s="1003"/>
      <c r="AK134" s="1003"/>
      <c r="AL134" s="1003"/>
      <c r="AM134" s="1003"/>
      <c r="AN134" s="1003"/>
      <c r="AO134" s="1003"/>
    </row>
    <row r="135" spans="1:41" x14ac:dyDescent="0.25">
      <c r="A135" s="100" t="s">
        <v>255</v>
      </c>
      <c r="B135" s="98"/>
      <c r="C135" s="98"/>
      <c r="D135" s="98"/>
      <c r="E135" s="98"/>
      <c r="F135" s="98"/>
      <c r="G135" s="98"/>
      <c r="H135" s="57"/>
      <c r="I135" s="1262" t="s">
        <v>63</v>
      </c>
      <c r="J135" s="1268"/>
      <c r="K135" s="1268"/>
      <c r="L135" s="1268"/>
      <c r="M135" s="1268"/>
      <c r="N135" s="1268"/>
      <c r="O135" s="1268"/>
      <c r="P135" s="1268"/>
      <c r="Q135" s="1269"/>
      <c r="R135" s="99" t="s">
        <v>648</v>
      </c>
      <c r="S135" s="98"/>
      <c r="T135" s="98"/>
      <c r="U135" s="98"/>
      <c r="V135" s="98"/>
      <c r="W135" s="98"/>
      <c r="X135" s="98"/>
      <c r="Y135" s="98"/>
      <c r="Z135" s="98"/>
      <c r="AA135" s="98"/>
      <c r="AB135" s="98"/>
      <c r="AC135" s="98"/>
      <c r="AD135" s="98"/>
      <c r="AE135" s="98"/>
      <c r="AF135" s="98"/>
      <c r="AG135" s="57"/>
      <c r="AH135" s="100" t="s">
        <v>361</v>
      </c>
      <c r="AI135" s="98"/>
      <c r="AJ135" s="98"/>
      <c r="AK135" s="98"/>
      <c r="AL135" s="98"/>
      <c r="AM135" s="98"/>
      <c r="AN135" s="98"/>
      <c r="AO135" s="98"/>
    </row>
    <row r="136" spans="1:41" x14ac:dyDescent="0.25">
      <c r="H136" s="995"/>
      <c r="I136" s="55" t="s">
        <v>64</v>
      </c>
      <c r="J136" s="14"/>
      <c r="K136" s="14"/>
      <c r="L136" s="14"/>
      <c r="M136" s="14"/>
      <c r="N136" s="14"/>
      <c r="O136" s="14"/>
      <c r="P136" s="14"/>
      <c r="Q136" s="3"/>
      <c r="R136" s="10" t="s">
        <v>65</v>
      </c>
      <c r="S136" s="2"/>
      <c r="T136" s="2"/>
      <c r="U136" s="2"/>
      <c r="V136" s="2"/>
      <c r="W136" s="2"/>
      <c r="X136" s="2"/>
      <c r="Y136" s="2"/>
      <c r="Z136" s="2"/>
      <c r="AA136" s="2"/>
      <c r="AB136" s="14"/>
      <c r="AC136" s="14"/>
      <c r="AD136" s="14"/>
      <c r="AE136" s="14"/>
      <c r="AF136" s="14"/>
      <c r="AG136" s="3"/>
      <c r="AH136" s="13" t="s">
        <v>348</v>
      </c>
      <c r="AI136" s="2"/>
      <c r="AJ136" s="2"/>
      <c r="AK136" s="2"/>
      <c r="AL136" s="2"/>
      <c r="AM136" s="2"/>
      <c r="AN136" s="2"/>
      <c r="AO136" s="14"/>
    </row>
    <row r="137" spans="1:41" x14ac:dyDescent="0.25">
      <c r="H137" s="995"/>
      <c r="I137" s="55" t="s">
        <v>40</v>
      </c>
      <c r="J137" s="14"/>
      <c r="K137" s="14"/>
      <c r="L137" s="14"/>
      <c r="M137" s="14"/>
      <c r="N137" s="14"/>
      <c r="O137" s="14"/>
      <c r="P137" s="14"/>
      <c r="Q137" s="3"/>
      <c r="R137" s="10" t="s">
        <v>41</v>
      </c>
      <c r="S137" s="2"/>
      <c r="T137" s="2"/>
      <c r="U137" s="2"/>
      <c r="V137" s="2"/>
      <c r="W137" s="2"/>
      <c r="X137" s="2"/>
      <c r="Y137" s="2"/>
      <c r="Z137" s="2"/>
      <c r="AA137" s="2"/>
      <c r="AB137" s="14"/>
      <c r="AC137" s="14"/>
      <c r="AD137" s="14"/>
      <c r="AE137" s="14"/>
      <c r="AF137" s="14"/>
      <c r="AG137" s="3"/>
    </row>
    <row r="138" spans="1:41" x14ac:dyDescent="0.25">
      <c r="H138" s="995"/>
      <c r="N138" s="1003"/>
      <c r="O138" s="1003"/>
      <c r="P138" s="1003"/>
      <c r="Q138" s="995"/>
      <c r="R138" s="993"/>
      <c r="AB138" s="1003"/>
      <c r="AC138" s="1003"/>
      <c r="AD138" s="1003"/>
      <c r="AE138" s="1003"/>
      <c r="AF138" s="1003"/>
      <c r="AG138" s="995"/>
    </row>
    <row r="139" spans="1:41" x14ac:dyDescent="0.25">
      <c r="H139" s="995"/>
      <c r="N139" s="1003"/>
      <c r="O139" s="1003"/>
      <c r="P139" s="1003"/>
      <c r="Q139" s="995"/>
      <c r="R139" s="993"/>
      <c r="AB139" s="1003"/>
      <c r="AC139" s="1003"/>
      <c r="AD139" s="1003"/>
      <c r="AE139" s="1003"/>
      <c r="AF139" s="1003"/>
      <c r="AG139" s="995"/>
    </row>
    <row r="140" spans="1:41" x14ac:dyDescent="0.25">
      <c r="A140" s="909"/>
      <c r="B140" s="909"/>
      <c r="C140" s="909"/>
      <c r="D140" s="909"/>
      <c r="E140" s="909"/>
      <c r="F140" s="909"/>
      <c r="G140" s="909"/>
      <c r="H140" s="417"/>
      <c r="I140" s="909"/>
      <c r="J140" s="909"/>
      <c r="K140" s="909"/>
      <c r="L140" s="909"/>
      <c r="M140" s="909"/>
      <c r="N140" s="909"/>
      <c r="O140" s="909"/>
      <c r="P140" s="909"/>
      <c r="Q140" s="417"/>
      <c r="R140" s="18"/>
      <c r="S140" s="909"/>
      <c r="T140" s="909"/>
      <c r="U140" s="909"/>
      <c r="V140" s="909"/>
      <c r="W140" s="909"/>
      <c r="X140" s="909"/>
      <c r="Y140" s="909"/>
      <c r="Z140" s="909"/>
      <c r="AA140" s="909"/>
      <c r="AB140" s="909"/>
      <c r="AC140" s="909"/>
      <c r="AD140" s="909"/>
      <c r="AE140" s="909"/>
      <c r="AF140" s="909"/>
      <c r="AG140" s="417"/>
      <c r="AH140" s="909"/>
      <c r="AI140" s="909"/>
      <c r="AJ140" s="909"/>
      <c r="AK140" s="909"/>
      <c r="AL140" s="909"/>
      <c r="AM140" s="909"/>
      <c r="AN140" s="909"/>
      <c r="AO140" s="909"/>
    </row>
    <row r="141" spans="1:41" x14ac:dyDescent="0.25">
      <c r="A141" s="19" t="s">
        <v>92</v>
      </c>
    </row>
    <row r="142" spans="1:41" x14ac:dyDescent="0.25">
      <c r="A142" s="19" t="s">
        <v>349</v>
      </c>
    </row>
    <row r="143" spans="1:41" x14ac:dyDescent="0.25">
      <c r="A143" s="19" t="s">
        <v>346</v>
      </c>
      <c r="B143" s="1003"/>
      <c r="C143" s="1003"/>
      <c r="D143" s="1003"/>
      <c r="E143" s="1003"/>
      <c r="F143" s="1003"/>
      <c r="G143" s="1003"/>
      <c r="H143" s="1003"/>
      <c r="I143" s="1003"/>
      <c r="J143" s="1003"/>
      <c r="K143" s="1003"/>
      <c r="L143" s="1003"/>
      <c r="M143" s="1003"/>
      <c r="N143" s="1003"/>
      <c r="O143" s="1003"/>
      <c r="P143" s="1003"/>
      <c r="Q143" s="1003"/>
      <c r="R143" s="1003"/>
      <c r="S143" s="1003"/>
      <c r="T143" s="1003"/>
      <c r="U143" s="1003"/>
      <c r="V143" s="1003"/>
      <c r="W143" s="1003"/>
      <c r="X143" s="1003"/>
      <c r="Y143" s="1003"/>
      <c r="Z143" s="1003"/>
      <c r="AA143" s="1003"/>
      <c r="AB143" s="1003"/>
      <c r="AC143" s="1003"/>
      <c r="AD143" s="1003"/>
      <c r="AE143" s="1003"/>
      <c r="AF143" s="1003"/>
      <c r="AG143" s="1003"/>
      <c r="AH143" s="1003"/>
      <c r="AI143" s="1003"/>
      <c r="AJ143" s="1003"/>
      <c r="AK143" s="1003"/>
      <c r="AL143" s="1003"/>
      <c r="AM143" s="1003"/>
      <c r="AN143" s="1003"/>
      <c r="AO143" s="1003"/>
    </row>
    <row r="144" spans="1:41" x14ac:dyDescent="0.25">
      <c r="A144" s="19" t="s">
        <v>205</v>
      </c>
      <c r="B144" s="1003"/>
      <c r="C144" s="1003"/>
      <c r="D144" s="1003"/>
      <c r="E144" s="1003"/>
      <c r="F144" s="1003"/>
      <c r="G144" s="1003"/>
      <c r="H144" s="1003"/>
      <c r="I144" s="1003"/>
      <c r="J144" s="1003"/>
      <c r="K144" s="1003"/>
      <c r="L144" s="1003"/>
      <c r="M144" s="1003"/>
      <c r="N144" s="1003"/>
      <c r="O144" s="1003"/>
      <c r="P144" s="1003"/>
      <c r="Q144" s="1003"/>
      <c r="R144" s="1003"/>
      <c r="S144" s="1003"/>
      <c r="T144" s="1003"/>
      <c r="U144" s="1003"/>
      <c r="V144" s="1003"/>
      <c r="W144" s="1003"/>
      <c r="X144" s="1003"/>
      <c r="Y144" s="1003"/>
      <c r="Z144" s="1003"/>
      <c r="AA144" s="1003"/>
      <c r="AB144" s="1003"/>
      <c r="AC144" s="1003"/>
      <c r="AD144" s="1003"/>
      <c r="AE144" s="1003"/>
      <c r="AF144" s="1003"/>
      <c r="AG144" s="1003"/>
      <c r="AH144" s="1003"/>
      <c r="AI144" s="1003"/>
      <c r="AJ144" s="1003"/>
      <c r="AK144" s="1003"/>
      <c r="AL144" s="1003"/>
      <c r="AM144" s="1003"/>
      <c r="AN144" s="1003"/>
      <c r="AO144" s="1003"/>
    </row>
    <row r="145" spans="1:41" x14ac:dyDescent="0.25">
      <c r="A145" s="19" t="s">
        <v>223</v>
      </c>
      <c r="B145" s="1003"/>
      <c r="C145" s="1003"/>
      <c r="D145" s="1003"/>
      <c r="E145" s="1003"/>
      <c r="F145" s="1003"/>
      <c r="G145" s="1003"/>
      <c r="H145" s="1003"/>
      <c r="I145" s="1003"/>
      <c r="J145" s="1003"/>
      <c r="K145" s="1003"/>
      <c r="L145" s="1003"/>
      <c r="M145" s="1003"/>
      <c r="N145" s="1003"/>
      <c r="O145" s="1003"/>
      <c r="P145" s="1003"/>
      <c r="Q145" s="1003"/>
      <c r="R145" s="1003"/>
      <c r="S145" s="1003"/>
      <c r="T145" s="1003"/>
      <c r="U145" s="1003"/>
      <c r="V145" s="1003"/>
      <c r="W145" s="1003"/>
      <c r="X145" s="1003"/>
      <c r="Y145" s="1003"/>
      <c r="Z145" s="1003"/>
      <c r="AA145" s="1003"/>
      <c r="AB145" s="1003"/>
      <c r="AC145" s="1003"/>
      <c r="AD145" s="1003"/>
      <c r="AE145" s="1003"/>
      <c r="AF145" s="1003"/>
      <c r="AG145" s="1003"/>
      <c r="AH145" s="1003"/>
      <c r="AI145" s="1003"/>
      <c r="AJ145" s="1003"/>
      <c r="AK145" s="1003"/>
      <c r="AL145" s="1003"/>
      <c r="AM145" s="1003"/>
      <c r="AN145" s="1003"/>
      <c r="AO145" s="1003"/>
    </row>
  </sheetData>
  <sheetProtection algorithmName="SHA-512" hashValue="0A4R3DqIhQSoSH5Lw71gVLzx598/RRgIAP7fHoIWzFb6xS3YSQ/t2+gyipmKvndSwtiRqFyKiVVcG8mAaeFp3Q==" saltValue="SaFBYJEhETA5pBpLST++Qw==" spinCount="100000" sheet="1" objects="1" scenarios="1"/>
  <mergeCells count="108">
    <mergeCell ref="I133:T133"/>
    <mergeCell ref="T39:AE39"/>
    <mergeCell ref="T43:AJ43"/>
    <mergeCell ref="T112:AO112"/>
    <mergeCell ref="A118:AO118"/>
    <mergeCell ref="A119:AO119"/>
    <mergeCell ref="A120:AO120"/>
    <mergeCell ref="A121:AO121"/>
    <mergeCell ref="G108:AN108"/>
    <mergeCell ref="G110:AO110"/>
    <mergeCell ref="S113:AN113"/>
    <mergeCell ref="A115:AO116"/>
    <mergeCell ref="A117:AO117"/>
    <mergeCell ref="K95:AO95"/>
    <mergeCell ref="K97:AO97"/>
    <mergeCell ref="S99:AO99"/>
    <mergeCell ref="S101:AO101"/>
    <mergeCell ref="K104:AO104"/>
    <mergeCell ref="K106:AO106"/>
    <mergeCell ref="H88:AI88"/>
    <mergeCell ref="B90:L90"/>
    <mergeCell ref="M90:N90"/>
    <mergeCell ref="O90:Q90"/>
    <mergeCell ref="S90:V90"/>
    <mergeCell ref="A85:G85"/>
    <mergeCell ref="H85:AI85"/>
    <mergeCell ref="A86:G86"/>
    <mergeCell ref="H86:AB86"/>
    <mergeCell ref="AC86:AI86"/>
    <mergeCell ref="AJ86:AO86"/>
    <mergeCell ref="K93:AO93"/>
    <mergeCell ref="A82:G82"/>
    <mergeCell ref="M82:AG82"/>
    <mergeCell ref="AH82:AO82"/>
    <mergeCell ref="B83:G83"/>
    <mergeCell ref="M83:AG83"/>
    <mergeCell ref="AH83:AO83"/>
    <mergeCell ref="D80:G80"/>
    <mergeCell ref="AH80:AO80"/>
    <mergeCell ref="A81:G81"/>
    <mergeCell ref="AH81:AO81"/>
    <mergeCell ref="I80:AG81"/>
    <mergeCell ref="L62:S62"/>
    <mergeCell ref="L64:S64"/>
    <mergeCell ref="AG64:AM64"/>
    <mergeCell ref="I66:T66"/>
    <mergeCell ref="A68:G68"/>
    <mergeCell ref="A79:G79"/>
    <mergeCell ref="L79:Q79"/>
    <mergeCell ref="R79:V79"/>
    <mergeCell ref="W79:AA79"/>
    <mergeCell ref="AH79:AO79"/>
    <mergeCell ref="L60:S60"/>
    <mergeCell ref="U60:AE60"/>
    <mergeCell ref="AG60:AM60"/>
    <mergeCell ref="L61:S61"/>
    <mergeCell ref="D52:K52"/>
    <mergeCell ref="A55:L55"/>
    <mergeCell ref="N55:Y55"/>
    <mergeCell ref="AC55:AL55"/>
    <mergeCell ref="S36:AN36"/>
    <mergeCell ref="H33:AO33"/>
    <mergeCell ref="Y35:AO35"/>
    <mergeCell ref="K20:AO20"/>
    <mergeCell ref="S22:AO22"/>
    <mergeCell ref="S24:AO24"/>
    <mergeCell ref="J27:AO27"/>
    <mergeCell ref="J29:AO29"/>
    <mergeCell ref="H31:AN31"/>
    <mergeCell ref="L59:S59"/>
    <mergeCell ref="AG59:AM59"/>
    <mergeCell ref="AE45:AH45"/>
    <mergeCell ref="AF48:AN48"/>
    <mergeCell ref="S50:AO50"/>
    <mergeCell ref="S13:V13"/>
    <mergeCell ref="K18:AO18"/>
    <mergeCell ref="A8:G8"/>
    <mergeCell ref="H8:AI8"/>
    <mergeCell ref="A9:G9"/>
    <mergeCell ref="H9:AB9"/>
    <mergeCell ref="AC9:AI9"/>
    <mergeCell ref="A11:G11"/>
    <mergeCell ref="H11:AI11"/>
    <mergeCell ref="K16:AO16"/>
    <mergeCell ref="AQ54:AS57"/>
    <mergeCell ref="AQ61:AS64"/>
    <mergeCell ref="AQ67:AS69"/>
    <mergeCell ref="A126:R126"/>
    <mergeCell ref="A2:G2"/>
    <mergeCell ref="H2:J2"/>
    <mergeCell ref="L2:Q2"/>
    <mergeCell ref="R2:V2"/>
    <mergeCell ref="W2:AA2"/>
    <mergeCell ref="AH2:AO2"/>
    <mergeCell ref="A5:G5"/>
    <mergeCell ref="M5:AG5"/>
    <mergeCell ref="AH5:AO5"/>
    <mergeCell ref="I3:AG4"/>
    <mergeCell ref="B6:G6"/>
    <mergeCell ref="M6:AG6"/>
    <mergeCell ref="AH6:AO6"/>
    <mergeCell ref="D3:G3"/>
    <mergeCell ref="AH3:AO3"/>
    <mergeCell ref="A4:G4"/>
    <mergeCell ref="AH4:AO4"/>
    <mergeCell ref="B13:L13"/>
    <mergeCell ref="M13:N13"/>
    <mergeCell ref="O13:Q13"/>
  </mergeCells>
  <conditionalFormatting sqref="A13:AO15 A40:AO42 AF39:AO39 A39:L39 AK43:AO43 A44:AO44 A46:AO47 A45:X45 A49:AO49 Z59:AF59 A59:L59 A65:AO65 Z63:AO63 L63:U63 A60:K64 X61:AO61 AN64:AO64 X62:AG62 AN62:AO62 AN59:AO60 Z64:AF64 A67:AO67 A68:G73 H71:AO73 I68:AO70 A34:AO34 A94:AO94 A96:AO96 A95:K95 A98:AO98 A97:D97 A100:AO100 A102:AO103 A105:AO105 A107:AO107 A109:AO109 A108:G108 AO108 A110:G110 A111:AO111 AO113 A114:AO114 A127:AO130 A134:AO145 A89:AO92 AJ86:AJ87 A74:AO77 A37:AO38 A36:P36 AO36 J79:K79 J84:AO84 AJ88:AO88 A84:H84 A79 A80:D80 A81:A82 A83:B83 J82:L82 J83:K83 AJ85:AO85 A88:H88 A85:A87 H85:H87 U61:U62 A122:AO124 A17:AO19 A16:D16 A23:AO23 A22:Q22 S22 A25:AO30 A24:Q24 S24 A32:AO32 A31:F31 H31 AO31 A33:F33 H33 A35:V35 Y35 N39:Q39 T39 A43:Q43 T43 A48:AC48 AF48 A51:AO58 A93:D93 A99:Q99 S99 A101:Q101 S101 A104:I104 K104 A106:I106 K106 A112:Q112 A113:P113 A117:A121 AJ45:AN45 S113 T112 H79:H83 AB79:AG79 AH79:AH83 B131:AO131 A21:AO21 A20:D20 F20:AO20 A50:Q50 S50 F97:K97 AO48">
    <cfRule type="expression" dxfId="166" priority="27" stopIfTrue="1">
      <formula>langue="nl"</formula>
    </cfRule>
  </conditionalFormatting>
  <conditionalFormatting sqref="AE45">
    <cfRule type="expression" dxfId="165" priority="26" stopIfTrue="1">
      <formula>langue="nl"</formula>
    </cfRule>
  </conditionalFormatting>
  <conditionalFormatting sqref="AG59">
    <cfRule type="expression" dxfId="164" priority="25" stopIfTrue="1">
      <formula>langue="nl"</formula>
    </cfRule>
  </conditionalFormatting>
  <conditionalFormatting sqref="A36">
    <cfRule type="expression" dxfId="163" priority="28">
      <formula>$S$36=""</formula>
    </cfRule>
  </conditionalFormatting>
  <conditionalFormatting sqref="R2 L2 W2">
    <cfRule type="expression" dxfId="162" priority="24" stopIfTrue="1">
      <formula>L2&lt;&gt;TypeChantier</formula>
    </cfRule>
  </conditionalFormatting>
  <conditionalFormatting sqref="AO133">
    <cfRule type="expression" dxfId="161" priority="22" stopIfTrue="1">
      <formula>langue="nl"</formula>
    </cfRule>
  </conditionalFormatting>
  <conditionalFormatting sqref="AO66">
    <cfRule type="expression" dxfId="160" priority="23" stopIfTrue="1">
      <formula>langue="nl"</formula>
    </cfRule>
  </conditionalFormatting>
  <conditionalFormatting sqref="R79 L79 W79">
    <cfRule type="expression" dxfId="159" priority="21" stopIfTrue="1">
      <formula>L79&lt;&gt;TypeChantier</formula>
    </cfRule>
  </conditionalFormatting>
  <conditionalFormatting sqref="L60 T60">
    <cfRule type="expression" dxfId="158" priority="20" stopIfTrue="1">
      <formula>langue="nl"</formula>
    </cfRule>
  </conditionalFormatting>
  <conditionalFormatting sqref="L61 T61">
    <cfRule type="expression" dxfId="157" priority="19" stopIfTrue="1">
      <formula>langue="nl"</formula>
    </cfRule>
  </conditionalFormatting>
  <conditionalFormatting sqref="L62 T62">
    <cfRule type="expression" dxfId="156" priority="18" stopIfTrue="1">
      <formula>langue="nl"</formula>
    </cfRule>
  </conditionalFormatting>
  <conditionalFormatting sqref="L64 T64">
    <cfRule type="expression" dxfId="155" priority="17" stopIfTrue="1">
      <formula>langue="nl"</formula>
    </cfRule>
  </conditionalFormatting>
  <conditionalFormatting sqref="AG60">
    <cfRule type="expression" dxfId="154" priority="16" stopIfTrue="1">
      <formula>langue="nl"</formula>
    </cfRule>
  </conditionalFormatting>
  <conditionalFormatting sqref="AG64">
    <cfRule type="expression" dxfId="153" priority="15" stopIfTrue="1">
      <formula>langue="nl"</formula>
    </cfRule>
  </conditionalFormatting>
  <conditionalFormatting sqref="A113">
    <cfRule type="expression" dxfId="152" priority="13">
      <formula>$S$113=""</formula>
    </cfRule>
  </conditionalFormatting>
  <conditionalFormatting sqref="E16:J16">
    <cfRule type="expression" dxfId="151" priority="12" stopIfTrue="1">
      <formula>langue="nl"</formula>
    </cfRule>
  </conditionalFormatting>
  <conditionalFormatting sqref="K16:AO16">
    <cfRule type="expression" dxfId="150" priority="11" stopIfTrue="1">
      <formula>langue="nl"</formula>
    </cfRule>
  </conditionalFormatting>
  <conditionalFormatting sqref="E93:J93">
    <cfRule type="expression" dxfId="149" priority="9" stopIfTrue="1">
      <formula>langue="nl"</formula>
    </cfRule>
  </conditionalFormatting>
  <conditionalFormatting sqref="K93">
    <cfRule type="expression" dxfId="148" priority="8" stopIfTrue="1">
      <formula>langue="nl"</formula>
    </cfRule>
  </conditionalFormatting>
  <conditionalFormatting sqref="A115">
    <cfRule type="expression" dxfId="147" priority="7" stopIfTrue="1">
      <formula>langue="nl"</formula>
    </cfRule>
  </conditionalFormatting>
  <conditionalFormatting sqref="A125">
    <cfRule type="expression" dxfId="146" priority="6" stopIfTrue="1">
      <formula>langue="nl"</formula>
    </cfRule>
  </conditionalFormatting>
  <conditionalFormatting sqref="S126:AO126 A126">
    <cfRule type="expression" dxfId="145" priority="5" stopIfTrue="1">
      <formula>langue="nl"</formula>
    </cfRule>
  </conditionalFormatting>
  <conditionalFormatting sqref="A131">
    <cfRule type="expression" dxfId="144" priority="4" stopIfTrue="1">
      <formula>langue="nl"</formula>
    </cfRule>
  </conditionalFormatting>
  <conditionalFormatting sqref="E20">
    <cfRule type="expression" dxfId="143" priority="3" stopIfTrue="1">
      <formula>langue="nl"</formula>
    </cfRule>
  </conditionalFormatting>
  <conditionalFormatting sqref="A48">
    <cfRule type="expression" dxfId="142" priority="408">
      <formula>$AF$48=""</formula>
    </cfRule>
  </conditionalFormatting>
  <conditionalFormatting sqref="E97">
    <cfRule type="expression" dxfId="141" priority="2" stopIfTrue="1">
      <formula>langue="nl"</formula>
    </cfRule>
  </conditionalFormatting>
  <conditionalFormatting sqref="A132:AO132">
    <cfRule type="expression" dxfId="140" priority="1" stopIfTrue="1">
      <formula>langue="nl"</formula>
    </cfRule>
  </conditionalFormatting>
  <dataValidations count="1">
    <dataValidation type="list" allowBlank="1" showInputMessage="1" showErrorMessage="1" sqref="U60:AE60" xr:uid="{00000000-0002-0000-1E00-000000000000}">
      <formula1>"soumis à la TVA,non soumis à la TVA"</formula1>
    </dataValidation>
  </dataValidations>
  <printOptions horizontalCentered="1"/>
  <pageMargins left="0.39370078740157483" right="0" top="0.19685039370078741" bottom="0.59055118110236227" header="0" footer="0"/>
  <pageSetup paperSize="9" scale="99" fitToHeight="0" orientation="portrait" r:id="rId1"/>
  <headerFooter alignWithMargins="0"/>
  <rowBreaks count="1" manualBreakCount="1">
    <brk id="77" max="40" man="1"/>
  </rowBreaks>
  <ignoredErrors>
    <ignoredError sqref="T43" unlockedFormula="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BL163"/>
  <sheetViews>
    <sheetView zoomScaleNormal="100" zoomScaleSheetLayoutView="115" workbookViewId="0">
      <selection activeCell="X23" sqref="X23:AC23"/>
    </sheetView>
  </sheetViews>
  <sheetFormatPr baseColWidth="10" defaultColWidth="11.44140625" defaultRowHeight="13.2" x14ac:dyDescent="0.25"/>
  <cols>
    <col min="1" max="40" width="2.44140625" style="271" customWidth="1"/>
    <col min="41" max="41" width="2.5546875" style="271" customWidth="1"/>
    <col min="42" max="45" width="18.6640625" style="570" customWidth="1"/>
    <col min="46" max="46" width="12.6640625" style="570" customWidth="1"/>
    <col min="47" max="47" width="11" style="570" customWidth="1"/>
    <col min="48" max="48" width="8.44140625" style="570" customWidth="1"/>
    <col min="49" max="49" width="9.44140625" style="570" hidden="1" customWidth="1"/>
    <col min="50" max="50" width="3.88671875" style="570" hidden="1" customWidth="1"/>
    <col min="51" max="51" width="9.5546875" style="570" customWidth="1"/>
    <col min="52" max="52" width="8.44140625" style="570" customWidth="1"/>
    <col min="53" max="53" width="4.44140625" style="570" customWidth="1"/>
    <col min="54" max="54" width="4.5546875" style="570" customWidth="1"/>
    <col min="55" max="55" width="3.44140625" style="570" customWidth="1"/>
    <col min="56" max="56" width="14.44140625" style="570" customWidth="1"/>
    <col min="57" max="60" width="11.44140625" style="570"/>
    <col min="61" max="61" width="8" style="570" customWidth="1"/>
    <col min="62" max="64" width="11.44140625" style="570"/>
    <col min="65" max="16384" width="11.44140625" style="271"/>
  </cols>
  <sheetData>
    <row r="1" spans="1:64" ht="6.75" customHeight="1" x14ac:dyDescent="0.25">
      <c r="A1" s="1396"/>
      <c r="B1" s="1396"/>
      <c r="C1" s="1396"/>
      <c r="D1" s="1396"/>
      <c r="E1" s="1396"/>
      <c r="F1" s="1396"/>
      <c r="G1" s="1396"/>
      <c r="H1" s="1396"/>
      <c r="I1" s="1396"/>
      <c r="J1" s="1396"/>
      <c r="K1" s="1396"/>
      <c r="L1" s="1396"/>
      <c r="M1" s="1396"/>
      <c r="N1" s="1396"/>
      <c r="O1" s="1396"/>
      <c r="P1" s="1396"/>
      <c r="Q1" s="1396"/>
      <c r="R1" s="1396"/>
      <c r="S1" s="1396"/>
      <c r="T1" s="1396"/>
      <c r="U1" s="1396"/>
      <c r="V1" s="1396"/>
      <c r="W1" s="1396"/>
      <c r="X1" s="1396"/>
      <c r="Y1" s="1396"/>
      <c r="Z1" s="1396"/>
      <c r="AA1" s="1396"/>
      <c r="AB1" s="1396"/>
      <c r="AC1" s="1396"/>
      <c r="AD1" s="1396"/>
      <c r="AE1" s="1396"/>
      <c r="AF1" s="1396"/>
      <c r="AG1" s="1396"/>
      <c r="AH1" s="1396"/>
      <c r="AI1" s="1396"/>
      <c r="AJ1" s="1396"/>
      <c r="AK1" s="1396"/>
      <c r="AL1" s="1396"/>
      <c r="AM1" s="1396"/>
      <c r="AN1" s="1396"/>
      <c r="AO1" s="1396"/>
    </row>
    <row r="2" spans="1:64" s="1272" customFormat="1" ht="20.100000000000001" customHeight="1" x14ac:dyDescent="0.4">
      <c r="A2" s="2259"/>
      <c r="B2" s="2259"/>
      <c r="C2" s="2259"/>
      <c r="D2" s="2259"/>
      <c r="E2" s="2259"/>
      <c r="F2" s="2259"/>
      <c r="G2" s="2259"/>
      <c r="H2" s="2259"/>
      <c r="I2" s="2259"/>
      <c r="J2" s="2259"/>
      <c r="K2" s="2259"/>
      <c r="L2" s="2259"/>
      <c r="M2" s="2259"/>
      <c r="N2" s="2259"/>
      <c r="O2" s="2259"/>
      <c r="P2" s="2259"/>
      <c r="Q2" s="2259"/>
      <c r="R2" s="2259"/>
      <c r="S2" s="2259"/>
      <c r="T2" s="2259"/>
      <c r="U2" s="2259"/>
      <c r="V2" s="2259"/>
      <c r="W2" s="2259"/>
      <c r="X2" s="2259"/>
      <c r="Y2" s="2259"/>
      <c r="Z2" s="2259"/>
      <c r="AA2" s="2259"/>
      <c r="AB2" s="2259"/>
      <c r="AC2" s="2259"/>
      <c r="AD2" s="2259"/>
      <c r="AE2" s="2259"/>
      <c r="AF2" s="2259"/>
      <c r="AG2" s="2259"/>
      <c r="AH2" s="2259"/>
      <c r="AI2" s="2259"/>
      <c r="AJ2" s="2259"/>
      <c r="AK2" s="2259"/>
      <c r="AL2" s="2259"/>
      <c r="AM2" s="2259"/>
      <c r="AN2" s="2259"/>
      <c r="AO2" s="2259"/>
      <c r="AP2" s="1270"/>
      <c r="AQ2" s="1270"/>
      <c r="AR2" s="1271"/>
      <c r="AS2" s="1270"/>
      <c r="AT2" s="1270"/>
      <c r="AU2" s="1270"/>
      <c r="AV2" s="1270"/>
      <c r="AW2" s="1270"/>
      <c r="AX2" s="1270"/>
      <c r="AY2" s="1270"/>
      <c r="AZ2" s="1270"/>
      <c r="BA2" s="1270"/>
      <c r="BB2" s="1270"/>
      <c r="BC2" s="1270"/>
      <c r="BD2" s="1270"/>
      <c r="BE2" s="1270"/>
      <c r="BF2" s="1270"/>
      <c r="BG2" s="1270"/>
      <c r="BH2" s="1270"/>
      <c r="BI2" s="1270"/>
      <c r="BJ2" s="1270"/>
      <c r="BK2" s="1270"/>
      <c r="BL2" s="1270"/>
    </row>
    <row r="3" spans="1:64" s="49" customFormat="1" ht="12.6" customHeight="1" x14ac:dyDescent="0.25">
      <c r="A3" s="1058" t="str">
        <f>données!A5</f>
        <v>version 2021 (1)</v>
      </c>
      <c r="B3" s="1058"/>
      <c r="C3" s="1058"/>
      <c r="D3" s="1058"/>
      <c r="E3" s="1058"/>
      <c r="F3" s="1058"/>
      <c r="G3" s="1058"/>
      <c r="H3" s="1058"/>
      <c r="I3" s="1058"/>
      <c r="J3" s="1058"/>
      <c r="K3" s="1058"/>
      <c r="L3" s="1058"/>
      <c r="M3" s="1058"/>
      <c r="N3" s="1058"/>
      <c r="O3" s="1058"/>
      <c r="P3" s="1058"/>
      <c r="Q3" s="1058"/>
      <c r="R3" s="1058"/>
      <c r="S3" s="1058"/>
      <c r="T3" s="1058"/>
      <c r="U3" s="1058"/>
      <c r="V3" s="1058"/>
      <c r="W3" s="1058"/>
      <c r="X3" s="1058"/>
      <c r="Y3" s="1058"/>
      <c r="Z3" s="1058"/>
      <c r="AA3" s="1058"/>
      <c r="AB3" s="1058"/>
      <c r="AC3" s="1058"/>
      <c r="AD3" s="1058"/>
      <c r="AE3" s="1058"/>
      <c r="AF3" s="1058"/>
      <c r="AG3" s="1058"/>
      <c r="AH3" s="1058"/>
      <c r="AI3" s="1058"/>
      <c r="AJ3" s="1058"/>
      <c r="AK3" s="1058"/>
      <c r="AL3" s="1058"/>
      <c r="AM3" s="1058"/>
      <c r="AN3" s="1058"/>
      <c r="AO3" s="1058"/>
      <c r="AP3" s="787"/>
      <c r="AQ3" s="787"/>
      <c r="AR3" s="787"/>
      <c r="AS3" s="787"/>
      <c r="AT3" s="787"/>
      <c r="AU3" s="787"/>
      <c r="AV3" s="787"/>
      <c r="AW3" s="787"/>
      <c r="AX3" s="787"/>
      <c r="AY3" s="787"/>
      <c r="AZ3" s="787"/>
      <c r="BA3" s="787"/>
      <c r="BB3" s="787"/>
      <c r="BC3" s="787"/>
      <c r="BD3" s="787"/>
      <c r="BE3" s="787"/>
      <c r="BF3" s="787"/>
      <c r="BG3" s="787"/>
      <c r="BH3" s="787"/>
      <c r="BI3" s="787"/>
      <c r="BJ3" s="787"/>
      <c r="BK3" s="787"/>
      <c r="BL3" s="787"/>
    </row>
    <row r="4" spans="1:64" x14ac:dyDescent="0.25">
      <c r="A4" s="2260" t="s">
        <v>100</v>
      </c>
      <c r="B4" s="2260"/>
      <c r="C4" s="2260"/>
      <c r="D4" s="2260"/>
      <c r="E4" s="2260"/>
      <c r="F4" s="2260"/>
      <c r="G4" s="2261"/>
      <c r="H4" s="2262" t="s">
        <v>97</v>
      </c>
      <c r="I4" s="2263"/>
      <c r="J4" s="2263"/>
      <c r="K4" s="1348"/>
      <c r="L4" s="2264" t="s">
        <v>488</v>
      </c>
      <c r="M4" s="2264"/>
      <c r="N4" s="2264"/>
      <c r="O4" s="2264"/>
      <c r="P4" s="2264"/>
      <c r="Q4" s="2264"/>
      <c r="R4" s="2264" t="s">
        <v>484</v>
      </c>
      <c r="S4" s="2264"/>
      <c r="T4" s="2264"/>
      <c r="U4" s="2264"/>
      <c r="V4" s="2264"/>
      <c r="W4" s="2264"/>
      <c r="X4" s="2264"/>
      <c r="Y4" s="2264"/>
      <c r="Z4" s="2264" t="s">
        <v>489</v>
      </c>
      <c r="AA4" s="2264"/>
      <c r="AB4" s="2264"/>
      <c r="AC4" s="2264"/>
      <c r="AD4" s="2264"/>
      <c r="AE4" s="1349" t="s">
        <v>42</v>
      </c>
      <c r="AF4" s="1478"/>
      <c r="AG4" s="1350"/>
      <c r="AH4" s="2265" t="s">
        <v>101</v>
      </c>
      <c r="AI4" s="2266"/>
      <c r="AJ4" s="2266"/>
      <c r="AK4" s="2266"/>
      <c r="AL4" s="2266"/>
      <c r="AM4" s="2266"/>
      <c r="AN4" s="2266"/>
      <c r="AO4" s="2266"/>
      <c r="AP4" s="847"/>
      <c r="AQ4" s="847"/>
    </row>
    <row r="5" spans="1:64" ht="12.75" customHeight="1" x14ac:dyDescent="0.25">
      <c r="A5" s="1351" t="s">
        <v>137</v>
      </c>
      <c r="B5" s="1351"/>
      <c r="C5" s="1351"/>
      <c r="D5" s="2248">
        <f>données!$D$7</f>
        <v>0</v>
      </c>
      <c r="E5" s="2248"/>
      <c r="F5" s="2248"/>
      <c r="G5" s="2249"/>
      <c r="H5" s="1348" t="s">
        <v>141</v>
      </c>
      <c r="I5" s="2250">
        <f>données!$J$7</f>
        <v>0</v>
      </c>
      <c r="J5" s="2250"/>
      <c r="K5" s="2250"/>
      <c r="L5" s="2250"/>
      <c r="M5" s="2250"/>
      <c r="N5" s="2250"/>
      <c r="O5" s="2250"/>
      <c r="P5" s="2250"/>
      <c r="Q5" s="2250"/>
      <c r="R5" s="2250"/>
      <c r="S5" s="2250"/>
      <c r="T5" s="2250"/>
      <c r="U5" s="2250"/>
      <c r="V5" s="2250"/>
      <c r="W5" s="2250"/>
      <c r="X5" s="2250"/>
      <c r="Y5" s="2250"/>
      <c r="Z5" s="2250"/>
      <c r="AA5" s="2250"/>
      <c r="AB5" s="2250"/>
      <c r="AC5" s="2250"/>
      <c r="AD5" s="2250"/>
      <c r="AE5" s="2250"/>
      <c r="AF5" s="2250"/>
      <c r="AG5" s="2251"/>
      <c r="AH5" s="2254">
        <f>données!$AI$7</f>
        <v>0</v>
      </c>
      <c r="AI5" s="2248"/>
      <c r="AJ5" s="2248"/>
      <c r="AK5" s="2248"/>
      <c r="AL5" s="2248"/>
      <c r="AM5" s="2248"/>
      <c r="AN5" s="2248"/>
      <c r="AO5" s="2248"/>
      <c r="AP5" s="787"/>
      <c r="AQ5" s="787"/>
    </row>
    <row r="6" spans="1:64" x14ac:dyDescent="0.25">
      <c r="A6" s="2255">
        <f>données!A8</f>
        <v>0</v>
      </c>
      <c r="B6" s="2255"/>
      <c r="C6" s="2255"/>
      <c r="D6" s="2255"/>
      <c r="E6" s="2255"/>
      <c r="F6" s="2255"/>
      <c r="G6" s="2256"/>
      <c r="H6" s="1348" t="s">
        <v>138</v>
      </c>
      <c r="I6" s="2252"/>
      <c r="J6" s="2252"/>
      <c r="K6" s="2252"/>
      <c r="L6" s="2252"/>
      <c r="M6" s="2252"/>
      <c r="N6" s="2252"/>
      <c r="O6" s="2252"/>
      <c r="P6" s="2252"/>
      <c r="Q6" s="2252"/>
      <c r="R6" s="2252"/>
      <c r="S6" s="2252"/>
      <c r="T6" s="2252"/>
      <c r="U6" s="2252"/>
      <c r="V6" s="2252"/>
      <c r="W6" s="2252"/>
      <c r="X6" s="2252"/>
      <c r="Y6" s="2252"/>
      <c r="Z6" s="2252"/>
      <c r="AA6" s="2252"/>
      <c r="AB6" s="2252"/>
      <c r="AC6" s="2252"/>
      <c r="AD6" s="2252"/>
      <c r="AE6" s="2252"/>
      <c r="AF6" s="2252"/>
      <c r="AG6" s="2253"/>
      <c r="AH6" s="2257">
        <f>données!$AI$8</f>
        <v>0</v>
      </c>
      <c r="AI6" s="2258"/>
      <c r="AJ6" s="2258"/>
      <c r="AK6" s="2258"/>
      <c r="AL6" s="2258"/>
      <c r="AM6" s="2258"/>
      <c r="AN6" s="2258"/>
      <c r="AO6" s="2258"/>
      <c r="AP6" s="787"/>
      <c r="AQ6" s="787"/>
    </row>
    <row r="7" spans="1:64" ht="12.15" customHeight="1" x14ac:dyDescent="0.25">
      <c r="A7" s="2269">
        <f>données!A9</f>
        <v>0</v>
      </c>
      <c r="B7" s="2269"/>
      <c r="C7" s="2269"/>
      <c r="D7" s="2269"/>
      <c r="E7" s="2269"/>
      <c r="F7" s="2269"/>
      <c r="G7" s="2270"/>
      <c r="H7" s="1348" t="s">
        <v>140</v>
      </c>
      <c r="I7" s="1348"/>
      <c r="J7" s="1348"/>
      <c r="K7" s="1348"/>
      <c r="L7" s="1348"/>
      <c r="M7" s="2267">
        <f>données!$M$9</f>
        <v>0</v>
      </c>
      <c r="N7" s="2267"/>
      <c r="O7" s="2267"/>
      <c r="P7" s="2267"/>
      <c r="Q7" s="2267"/>
      <c r="R7" s="2267"/>
      <c r="S7" s="2267"/>
      <c r="T7" s="2267"/>
      <c r="U7" s="2267"/>
      <c r="V7" s="2267"/>
      <c r="W7" s="2267"/>
      <c r="X7" s="2267"/>
      <c r="Y7" s="2267"/>
      <c r="Z7" s="2267"/>
      <c r="AA7" s="2267"/>
      <c r="AB7" s="2267"/>
      <c r="AC7" s="2267"/>
      <c r="AD7" s="2267"/>
      <c r="AE7" s="2267"/>
      <c r="AF7" s="2267"/>
      <c r="AG7" s="2268"/>
      <c r="AH7" s="2257">
        <f>données!$AI$9</f>
        <v>0</v>
      </c>
      <c r="AI7" s="2258"/>
      <c r="AJ7" s="2258"/>
      <c r="AK7" s="2258"/>
      <c r="AL7" s="2258"/>
      <c r="AM7" s="2258"/>
      <c r="AN7" s="2258"/>
      <c r="AO7" s="2258"/>
      <c r="AP7" s="787"/>
      <c r="AQ7" s="787"/>
    </row>
    <row r="8" spans="1:64" x14ac:dyDescent="0.25">
      <c r="A8" s="1351" t="s">
        <v>138</v>
      </c>
      <c r="B8" s="2269">
        <f>données!B10</f>
        <v>0</v>
      </c>
      <c r="C8" s="2269"/>
      <c r="D8" s="2269"/>
      <c r="E8" s="2269"/>
      <c r="F8" s="2269"/>
      <c r="G8" s="2270"/>
      <c r="H8" s="1348" t="s">
        <v>139</v>
      </c>
      <c r="I8" s="1348"/>
      <c r="J8" s="1348"/>
      <c r="K8" s="1348"/>
      <c r="L8" s="1478"/>
      <c r="M8" s="2271">
        <f>données!$M$10</f>
        <v>0</v>
      </c>
      <c r="N8" s="2271"/>
      <c r="O8" s="2271"/>
      <c r="P8" s="2271"/>
      <c r="Q8" s="2271"/>
      <c r="R8" s="2271"/>
      <c r="S8" s="2271"/>
      <c r="T8" s="2272"/>
      <c r="U8" s="2272"/>
      <c r="V8" s="2272"/>
      <c r="W8" s="2271"/>
      <c r="X8" s="2271"/>
      <c r="Y8" s="2271"/>
      <c r="Z8" s="2271"/>
      <c r="AA8" s="2271"/>
      <c r="AB8" s="2271"/>
      <c r="AC8" s="2271"/>
      <c r="AD8" s="2271"/>
      <c r="AE8" s="2271"/>
      <c r="AF8" s="2271"/>
      <c r="AG8" s="2273"/>
      <c r="AH8" s="2257" t="str">
        <f>IF(données!$AI$10=0,"",données!$AI$10)</f>
        <v/>
      </c>
      <c r="AI8" s="2258"/>
      <c r="AJ8" s="2258"/>
      <c r="AK8" s="2258"/>
      <c r="AL8" s="2258"/>
      <c r="AM8" s="2258"/>
      <c r="AN8" s="2258"/>
      <c r="AO8" s="2258"/>
      <c r="AP8" s="787"/>
      <c r="AQ8" s="787"/>
      <c r="AR8" s="787"/>
      <c r="AS8" s="787"/>
      <c r="AT8" s="787"/>
      <c r="AU8" s="787"/>
      <c r="AV8" s="787"/>
      <c r="AW8" s="787"/>
      <c r="AX8" s="787"/>
      <c r="AY8" s="787"/>
    </row>
    <row r="9" spans="1:64" ht="8.1" customHeight="1" x14ac:dyDescent="0.25">
      <c r="A9" s="1352"/>
      <c r="B9" s="1352"/>
      <c r="C9" s="1352"/>
      <c r="D9" s="1352"/>
      <c r="E9" s="1352"/>
      <c r="F9" s="1352"/>
      <c r="G9" s="1352"/>
      <c r="H9" s="1353"/>
      <c r="I9" s="1352"/>
      <c r="J9" s="1352"/>
      <c r="K9" s="1352"/>
      <c r="L9" s="1352"/>
      <c r="M9" s="1352"/>
      <c r="N9" s="1352"/>
      <c r="O9" s="1352"/>
      <c r="P9" s="1352"/>
      <c r="Q9" s="1352"/>
      <c r="R9" s="1352"/>
      <c r="S9" s="1352"/>
      <c r="T9" s="1352"/>
      <c r="U9" s="1352"/>
      <c r="V9" s="1352"/>
      <c r="W9" s="1352"/>
      <c r="X9" s="1352"/>
      <c r="Y9" s="1352"/>
      <c r="Z9" s="1352"/>
      <c r="AA9" s="1352"/>
      <c r="AB9" s="1352"/>
      <c r="AC9" s="1352"/>
      <c r="AD9" s="1352"/>
      <c r="AE9" s="1352"/>
      <c r="AF9" s="1352"/>
      <c r="AG9" s="1352"/>
      <c r="AH9" s="1353"/>
      <c r="AI9" s="1352"/>
      <c r="AJ9" s="1352"/>
      <c r="AK9" s="1352"/>
      <c r="AL9" s="1352"/>
      <c r="AM9" s="1352"/>
      <c r="AN9" s="1352"/>
      <c r="AO9" s="1352"/>
    </row>
    <row r="10" spans="1:64" ht="21" x14ac:dyDescent="0.4">
      <c r="A10" s="2274" t="str">
        <f>'dv1'!A10:E10</f>
        <v>Ed. 2017</v>
      </c>
      <c r="B10" s="2274"/>
      <c r="C10" s="2274"/>
      <c r="D10" s="2274"/>
      <c r="E10" s="2274"/>
      <c r="F10" s="2274"/>
      <c r="G10" s="2274"/>
      <c r="H10" s="2275" t="s">
        <v>737</v>
      </c>
      <c r="I10" s="2276"/>
      <c r="J10" s="2276"/>
      <c r="K10" s="2276"/>
      <c r="L10" s="2276"/>
      <c r="M10" s="2276"/>
      <c r="N10" s="2276"/>
      <c r="O10" s="2276"/>
      <c r="P10" s="2276"/>
      <c r="Q10" s="2276"/>
      <c r="R10" s="2276"/>
      <c r="S10" s="2276"/>
      <c r="T10" s="2277"/>
      <c r="U10" s="2277"/>
      <c r="V10" s="2277"/>
      <c r="W10" s="2276"/>
      <c r="X10" s="2276"/>
      <c r="Y10" s="2276"/>
      <c r="Z10" s="2276"/>
      <c r="AA10" s="2276"/>
      <c r="AB10" s="2276"/>
      <c r="AC10" s="2276"/>
      <c r="AD10" s="2276"/>
      <c r="AE10" s="2276"/>
      <c r="AF10" s="2276"/>
      <c r="AG10" s="2276"/>
      <c r="AH10" s="2276"/>
      <c r="AI10" s="2278"/>
      <c r="AJ10" s="1397"/>
      <c r="AK10" s="1398"/>
      <c r="AL10" s="1399"/>
      <c r="AM10" s="1399"/>
      <c r="AN10" s="1399"/>
      <c r="AO10" s="1399"/>
    </row>
    <row r="11" spans="1:64" x14ac:dyDescent="0.25">
      <c r="A11" s="2281" t="str">
        <f>'dv1'!A11:F11</f>
        <v>(SLRB/MT 2017)</v>
      </c>
      <c r="B11" s="2281"/>
      <c r="C11" s="2281"/>
      <c r="D11" s="2281"/>
      <c r="E11" s="2281"/>
      <c r="F11" s="2281"/>
      <c r="G11" s="2281"/>
      <c r="H11" s="1400"/>
      <c r="I11" s="1401"/>
      <c r="J11" s="1402"/>
      <c r="K11" s="1402"/>
      <c r="L11" s="1402"/>
      <c r="M11" s="1402"/>
      <c r="N11" s="1402"/>
      <c r="O11" s="1402"/>
      <c r="P11" s="1402"/>
      <c r="Q11" s="1402"/>
      <c r="R11" s="1402"/>
      <c r="S11" s="1402"/>
      <c r="T11" s="1402"/>
      <c r="U11" s="1402"/>
      <c r="V11" s="1402"/>
      <c r="W11" s="1402"/>
      <c r="X11" s="1402"/>
      <c r="Y11" s="1402"/>
      <c r="Z11" s="1402"/>
      <c r="AA11" s="1402"/>
      <c r="AB11" s="1402"/>
      <c r="AC11" s="1402"/>
      <c r="AD11" s="1402"/>
      <c r="AE11" s="1403"/>
      <c r="AF11" s="1402"/>
      <c r="AG11" s="1402"/>
      <c r="AH11" s="1402"/>
      <c r="AI11" s="1404"/>
      <c r="AJ11" s="1353"/>
      <c r="AK11" s="1402"/>
      <c r="AL11" s="1402"/>
      <c r="AM11" s="1402"/>
      <c r="AN11" s="1402"/>
      <c r="AO11" s="1402"/>
    </row>
    <row r="12" spans="1:64" s="1058" customFormat="1" ht="13.35" customHeight="1" x14ac:dyDescent="0.25">
      <c r="A12" s="1355"/>
      <c r="B12" s="1355"/>
      <c r="C12" s="1355"/>
      <c r="D12" s="1355"/>
      <c r="E12" s="1355"/>
      <c r="F12" s="1355"/>
      <c r="G12" s="1355"/>
      <c r="H12" s="1354"/>
      <c r="I12" s="1356"/>
      <c r="J12" s="1354"/>
      <c r="K12" s="1354"/>
      <c r="L12" s="1354"/>
      <c r="M12" s="1354"/>
      <c r="N12" s="1354"/>
      <c r="O12" s="1354"/>
      <c r="P12" s="1354"/>
      <c r="Q12" s="1354"/>
      <c r="R12" s="1354"/>
      <c r="S12" s="1354"/>
      <c r="T12" s="1354"/>
      <c r="U12" s="1354"/>
      <c r="V12" s="1354"/>
      <c r="W12" s="1354"/>
      <c r="X12" s="1354"/>
      <c r="Y12" s="1354"/>
      <c r="Z12" s="1354"/>
      <c r="AA12" s="1354"/>
      <c r="AB12" s="1354"/>
      <c r="AC12" s="1354"/>
      <c r="AD12" s="1354"/>
      <c r="AE12" s="1357"/>
      <c r="AF12" s="1354"/>
      <c r="AG12" s="1354"/>
      <c r="AH12" s="1354"/>
      <c r="AI12" s="1354"/>
      <c r="AK12" s="1354"/>
      <c r="AL12" s="1354"/>
      <c r="AM12" s="1354"/>
      <c r="AN12" s="1354"/>
      <c r="AO12" s="1354"/>
      <c r="AP12" s="1362"/>
      <c r="AQ12" s="1362"/>
      <c r="AR12" s="1362"/>
      <c r="AS12" s="1362"/>
      <c r="AT12" s="1362"/>
      <c r="AU12" s="1362"/>
      <c r="AV12" s="1362"/>
      <c r="AW12" s="1362"/>
      <c r="AX12" s="1362"/>
      <c r="AY12" s="1362"/>
      <c r="AZ12" s="1362"/>
      <c r="BA12" s="1362"/>
      <c r="BB12" s="1362"/>
      <c r="BC12" s="1362"/>
      <c r="BD12" s="1362"/>
      <c r="BE12" s="1362"/>
      <c r="BF12" s="1362"/>
      <c r="BG12" s="1362"/>
      <c r="BH12" s="1362"/>
      <c r="BI12" s="1362"/>
      <c r="BJ12" s="1362"/>
      <c r="BK12" s="1362"/>
      <c r="BL12" s="1362"/>
    </row>
    <row r="13" spans="1:64" s="1058" customFormat="1" ht="13.35" customHeight="1" x14ac:dyDescent="0.25">
      <c r="A13" s="1472" t="s">
        <v>751</v>
      </c>
      <c r="AP13" s="1362"/>
      <c r="AQ13" s="1362"/>
      <c r="AR13" s="1362"/>
      <c r="AS13" s="1362"/>
      <c r="AT13" s="1362"/>
      <c r="AU13" s="1362"/>
      <c r="AV13" s="1362"/>
      <c r="AW13" s="1362"/>
      <c r="AX13" s="1362"/>
      <c r="AY13" s="1362"/>
      <c r="AZ13" s="1362"/>
      <c r="BA13" s="1362"/>
      <c r="BB13" s="1362"/>
      <c r="BC13" s="1362"/>
      <c r="BD13" s="1362"/>
      <c r="BE13" s="1362"/>
      <c r="BF13" s="1362"/>
      <c r="BG13" s="1362"/>
      <c r="BH13" s="1362"/>
      <c r="BI13" s="1362"/>
      <c r="BJ13" s="1362"/>
      <c r="BK13" s="1362"/>
      <c r="BL13" s="1362"/>
    </row>
    <row r="14" spans="1:64" s="1058" customFormat="1" ht="13.35" customHeight="1" x14ac:dyDescent="0.25">
      <c r="A14" s="940"/>
      <c r="B14" s="1359"/>
      <c r="C14" s="1359"/>
      <c r="D14" s="1359"/>
      <c r="E14" s="1359"/>
      <c r="F14" s="1359"/>
      <c r="G14" s="1359"/>
      <c r="H14" s="1359"/>
      <c r="I14" s="1359"/>
      <c r="J14" s="1359"/>
      <c r="K14" s="1359"/>
      <c r="L14" s="1359"/>
      <c r="M14" s="1360"/>
      <c r="N14" s="1360"/>
      <c r="O14" s="1361"/>
      <c r="P14" s="1361"/>
      <c r="Q14" s="1361"/>
      <c r="R14" s="1355"/>
      <c r="S14" s="1355"/>
      <c r="T14" s="1355"/>
      <c r="U14" s="1355"/>
      <c r="V14" s="1355"/>
      <c r="W14" s="1355"/>
      <c r="X14" s="1355"/>
      <c r="Y14" s="1355"/>
      <c r="Z14" s="1093"/>
      <c r="AA14" s="1093"/>
      <c r="AB14" s="1093"/>
      <c r="AC14" s="1093"/>
      <c r="AD14" s="1093"/>
      <c r="AE14" s="1093"/>
      <c r="AF14" s="1093"/>
      <c r="AG14" s="1093"/>
      <c r="AH14" s="1093"/>
      <c r="AI14" s="1093"/>
      <c r="AJ14" s="1093"/>
      <c r="AK14" s="1093"/>
      <c r="AL14" s="1093"/>
      <c r="AM14" s="1093"/>
      <c r="AN14" s="1093"/>
      <c r="AO14" s="1093"/>
      <c r="AP14" s="1362"/>
      <c r="AQ14" s="1362"/>
      <c r="AR14" s="1362"/>
      <c r="AS14" s="1362"/>
      <c r="AT14" s="1362"/>
      <c r="AU14" s="1362"/>
      <c r="AV14" s="1362"/>
      <c r="AW14" s="1362"/>
      <c r="AX14" s="1362"/>
      <c r="AY14" s="1362"/>
      <c r="AZ14" s="1362"/>
      <c r="BA14" s="1362"/>
      <c r="BB14" s="1362"/>
      <c r="BC14" s="1362"/>
      <c r="BD14" s="1362"/>
      <c r="BE14" s="1362"/>
      <c r="BF14" s="1362"/>
      <c r="BG14" s="1362"/>
      <c r="BH14" s="1362"/>
      <c r="BI14" s="1362"/>
      <c r="BJ14" s="1362"/>
      <c r="BK14" s="1362"/>
      <c r="BL14" s="1362"/>
    </row>
    <row r="15" spans="1:64" s="1058" customFormat="1" ht="13.35" customHeight="1" x14ac:dyDescent="0.25">
      <c r="A15" s="1454" t="s">
        <v>738</v>
      </c>
      <c r="B15" s="1359"/>
      <c r="C15" s="1359"/>
      <c r="D15" s="1359"/>
      <c r="E15" s="1359"/>
      <c r="F15" s="1359"/>
      <c r="G15" s="1359"/>
      <c r="H15" s="1359"/>
      <c r="I15" s="1359"/>
      <c r="J15" s="1359"/>
      <c r="K15" s="1359"/>
      <c r="L15" s="1359"/>
      <c r="M15" s="1360"/>
      <c r="N15" s="1360"/>
      <c r="O15" s="1361"/>
      <c r="P15" s="1361"/>
      <c r="Q15" s="1361"/>
      <c r="R15" s="1355"/>
      <c r="S15" s="1355"/>
      <c r="T15" s="1355"/>
      <c r="U15" s="1355"/>
      <c r="V15" s="1355"/>
      <c r="W15" s="1355"/>
      <c r="X15" s="1355"/>
      <c r="Y15" s="1355"/>
      <c r="Z15" s="1093"/>
      <c r="AA15" s="1093"/>
      <c r="AB15" s="1093"/>
      <c r="AC15" s="1093"/>
      <c r="AD15" s="1093"/>
      <c r="AE15" s="1093"/>
      <c r="AF15" s="1093"/>
      <c r="AG15" s="1093"/>
      <c r="AH15" s="1093"/>
      <c r="AI15" s="1093"/>
      <c r="AJ15" s="1093"/>
      <c r="AK15" s="1093"/>
      <c r="AL15" s="1093"/>
      <c r="AM15" s="1093"/>
      <c r="AN15" s="1093"/>
      <c r="AO15" s="1093"/>
      <c r="AP15" s="1362"/>
      <c r="AQ15" s="1362"/>
      <c r="AR15" s="1362"/>
      <c r="AS15" s="1362"/>
      <c r="AT15" s="1362"/>
      <c r="AU15" s="1362"/>
      <c r="AV15" s="1362"/>
      <c r="AW15" s="1362"/>
      <c r="AX15" s="1362"/>
      <c r="AY15" s="1362"/>
      <c r="AZ15" s="1362"/>
      <c r="BA15" s="1362"/>
      <c r="BB15" s="1362"/>
      <c r="BC15" s="1362"/>
      <c r="BD15" s="1362"/>
      <c r="BE15" s="1362"/>
      <c r="BF15" s="1362"/>
      <c r="BG15" s="1362"/>
      <c r="BH15" s="1362"/>
      <c r="BI15" s="1362"/>
      <c r="BJ15" s="1362"/>
      <c r="BK15" s="1362"/>
      <c r="BL15" s="1362"/>
    </row>
    <row r="16" spans="1:64" s="1058" customFormat="1" ht="13.35" customHeight="1" x14ac:dyDescent="0.25">
      <c r="A16" s="940"/>
      <c r="B16" s="1359"/>
      <c r="C16" s="1359"/>
      <c r="D16" s="1359"/>
      <c r="E16" s="1359"/>
      <c r="F16" s="1359"/>
      <c r="G16" s="1359"/>
      <c r="H16" s="1359"/>
      <c r="I16" s="1359"/>
      <c r="J16" s="1359"/>
      <c r="K16" s="1359"/>
      <c r="L16" s="1359"/>
      <c r="M16" s="1360"/>
      <c r="N16" s="1360"/>
      <c r="O16" s="1361"/>
      <c r="P16" s="1361"/>
      <c r="Q16" s="1361"/>
      <c r="R16" s="1355"/>
      <c r="S16" s="1355"/>
      <c r="T16" s="1355"/>
      <c r="U16" s="1355"/>
      <c r="V16" s="1355"/>
      <c r="W16" s="1355"/>
      <c r="X16" s="1355"/>
      <c r="Y16" s="1355"/>
      <c r="Z16" s="1093"/>
      <c r="AA16" s="1093"/>
      <c r="AB16" s="1093"/>
      <c r="AC16" s="1093"/>
      <c r="AD16" s="1093"/>
      <c r="AE16" s="1093"/>
      <c r="AF16" s="1093"/>
      <c r="AG16" s="1093"/>
      <c r="AH16" s="1093"/>
      <c r="AI16" s="1093"/>
      <c r="AJ16" s="1093"/>
      <c r="AK16" s="1093"/>
      <c r="AL16" s="1093"/>
      <c r="AM16" s="1093"/>
      <c r="AN16" s="1093"/>
      <c r="AO16" s="1093"/>
      <c r="AP16" s="1362"/>
      <c r="AQ16" s="1362"/>
      <c r="AR16" s="1362"/>
      <c r="AS16" s="1362"/>
      <c r="AT16" s="1362"/>
      <c r="AU16" s="1362"/>
      <c r="AV16" s="1362"/>
      <c r="AW16" s="1362"/>
      <c r="AX16" s="1362"/>
      <c r="AY16" s="1362"/>
      <c r="AZ16" s="1362"/>
      <c r="BA16" s="1362"/>
      <c r="BB16" s="1362"/>
      <c r="BC16" s="1362"/>
      <c r="BD16" s="1362"/>
      <c r="BE16" s="1362"/>
      <c r="BF16" s="1362"/>
      <c r="BG16" s="1362"/>
      <c r="BH16" s="1362"/>
      <c r="BI16" s="1362"/>
      <c r="BJ16" s="1362"/>
      <c r="BK16" s="1362"/>
      <c r="BL16" s="1362"/>
    </row>
    <row r="17" spans="1:64" s="1058" customFormat="1" ht="13.35" customHeight="1" x14ac:dyDescent="0.25">
      <c r="A17" s="1093" t="s">
        <v>739</v>
      </c>
      <c r="B17" s="1362"/>
      <c r="C17" s="1362"/>
      <c r="D17" s="1362"/>
      <c r="E17" s="1362"/>
      <c r="F17" s="1362"/>
      <c r="G17" s="1362"/>
      <c r="H17" s="1362"/>
      <c r="I17" s="1362"/>
      <c r="J17" s="1362"/>
      <c r="K17" s="1362"/>
      <c r="L17" s="1362"/>
      <c r="M17" s="1362"/>
      <c r="N17" s="1362"/>
      <c r="O17" s="1362"/>
      <c r="P17" s="1362"/>
      <c r="Q17" s="1362"/>
      <c r="R17" s="1362"/>
      <c r="S17" s="1362"/>
      <c r="T17" s="1362"/>
      <c r="U17" s="1362"/>
      <c r="V17" s="1362"/>
      <c r="W17" s="1362"/>
      <c r="X17" s="2279">
        <f>'dv7.3'!AC14</f>
        <v>0</v>
      </c>
      <c r="Y17" s="2279"/>
      <c r="Z17" s="2279"/>
      <c r="AA17" s="2279"/>
      <c r="AB17" s="2279"/>
      <c r="AC17" s="2279"/>
      <c r="AD17" s="1351" t="s">
        <v>772</v>
      </c>
      <c r="AE17" s="1362"/>
      <c r="AF17" s="1362"/>
      <c r="AG17" s="1362"/>
      <c r="AH17" s="1362"/>
      <c r="AI17" s="1362"/>
      <c r="AJ17" s="2290">
        <f>X17+1</f>
        <v>1</v>
      </c>
      <c r="AK17" s="2290"/>
      <c r="AL17" s="2290"/>
      <c r="AM17" s="2290"/>
      <c r="AN17" s="2290"/>
      <c r="AO17" s="1351" t="s">
        <v>53</v>
      </c>
      <c r="AQ17" s="1448"/>
      <c r="AR17" s="1449"/>
      <c r="AT17" s="1362"/>
      <c r="AU17" s="1362"/>
      <c r="AV17" s="1362"/>
      <c r="AW17" s="1362"/>
      <c r="AX17" s="1362"/>
      <c r="AY17" s="1362"/>
      <c r="AZ17" s="1362"/>
      <c r="BA17" s="1362"/>
      <c r="BB17" s="1362"/>
      <c r="BC17" s="1362"/>
      <c r="BD17" s="1362"/>
      <c r="BE17" s="1362"/>
      <c r="BF17" s="1362"/>
      <c r="BG17" s="1362"/>
      <c r="BH17" s="1362"/>
      <c r="BI17" s="1362"/>
      <c r="BJ17" s="1362"/>
      <c r="BK17" s="1362"/>
      <c r="BL17" s="1362"/>
    </row>
    <row r="18" spans="1:64" s="1058" customFormat="1" ht="13.35" customHeight="1" x14ac:dyDescent="0.25">
      <c r="A18" s="1093"/>
      <c r="B18" s="1362"/>
      <c r="C18" s="1362"/>
      <c r="D18" s="1362"/>
      <c r="E18" s="1362"/>
      <c r="F18" s="1362"/>
      <c r="G18" s="1362"/>
      <c r="H18" s="1362"/>
      <c r="I18" s="1362"/>
      <c r="J18" s="1362"/>
      <c r="K18" s="1362"/>
      <c r="L18" s="1362"/>
      <c r="M18" s="1362"/>
      <c r="N18" s="1362"/>
      <c r="O18" s="1362"/>
      <c r="P18" s="1362"/>
      <c r="Q18" s="1362"/>
      <c r="R18" s="1362"/>
      <c r="S18" s="1362"/>
      <c r="T18" s="1362"/>
      <c r="U18" s="1362"/>
      <c r="V18" s="1362"/>
      <c r="W18" s="1362"/>
      <c r="X18" s="1362"/>
      <c r="Y18" s="1362"/>
      <c r="Z18" s="1362"/>
      <c r="AA18" s="1362"/>
      <c r="AB18" s="1362"/>
      <c r="AC18" s="1362"/>
      <c r="AD18" s="1362"/>
      <c r="AE18" s="1362"/>
      <c r="AF18" s="1362"/>
      <c r="AG18" s="1362"/>
      <c r="AH18" s="1362"/>
      <c r="AI18" s="1362"/>
      <c r="AJ18" s="1362"/>
      <c r="AK18" s="1362"/>
      <c r="AL18" s="1362"/>
      <c r="AM18" s="1362"/>
      <c r="AN18" s="1362"/>
      <c r="AO18" s="1362"/>
      <c r="AP18" s="1166"/>
      <c r="AQ18" s="1450"/>
      <c r="AR18" s="1450"/>
      <c r="AS18" s="1365"/>
      <c r="AT18" s="1362"/>
      <c r="AU18" s="1362"/>
      <c r="AV18" s="1362"/>
      <c r="AW18" s="1362"/>
      <c r="AX18" s="1362"/>
      <c r="AY18" s="1362"/>
      <c r="AZ18" s="1362"/>
      <c r="BA18" s="1362"/>
      <c r="BB18" s="1362"/>
      <c r="BC18" s="1362"/>
      <c r="BD18" s="1362"/>
      <c r="BE18" s="1362"/>
      <c r="BF18" s="1362"/>
      <c r="BG18" s="1362"/>
      <c r="BH18" s="1362"/>
      <c r="BI18" s="1362"/>
      <c r="BJ18" s="1362"/>
      <c r="BK18" s="1362"/>
      <c r="BL18" s="1362"/>
    </row>
    <row r="19" spans="1:64" s="1058" customFormat="1" ht="13.35" customHeight="1" x14ac:dyDescent="0.25">
      <c r="A19" s="1093" t="s">
        <v>660</v>
      </c>
      <c r="B19" s="1362"/>
      <c r="C19" s="1362"/>
      <c r="D19" s="1362"/>
      <c r="E19" s="1363"/>
      <c r="F19" s="1362"/>
      <c r="G19" s="1362"/>
      <c r="H19" s="1362"/>
      <c r="I19" s="1362"/>
      <c r="J19" s="1362"/>
      <c r="K19" s="1362"/>
      <c r="L19" s="1362"/>
      <c r="M19" s="1508"/>
      <c r="N19" s="1364"/>
      <c r="O19" s="1364"/>
      <c r="P19" s="1364"/>
      <c r="Q19" s="1364"/>
      <c r="R19" s="1364"/>
      <c r="S19" s="1364"/>
      <c r="T19" s="1364"/>
      <c r="U19" s="1364"/>
      <c r="V19" s="1364"/>
      <c r="W19" s="1364"/>
      <c r="X19" s="2279">
        <f>'dv7bis.3-dv7ter.3'!S50</f>
        <v>0</v>
      </c>
      <c r="Y19" s="2279"/>
      <c r="Z19" s="2279"/>
      <c r="AA19" s="2279"/>
      <c r="AB19" s="2279"/>
      <c r="AC19" s="2279"/>
      <c r="AD19" s="1364"/>
      <c r="AE19" s="1364"/>
      <c r="AF19" s="1364"/>
      <c r="AG19" s="1364"/>
      <c r="AH19" s="1364"/>
      <c r="AI19" s="1364"/>
      <c r="AJ19" s="1364"/>
      <c r="AK19" s="1364"/>
      <c r="AL19" s="1364"/>
      <c r="AM19" s="1364"/>
      <c r="AN19" s="1364"/>
      <c r="AO19" s="1364"/>
      <c r="AQ19" s="1166"/>
      <c r="AR19" s="1166"/>
      <c r="AT19" s="1362"/>
      <c r="AU19" s="1362"/>
      <c r="AV19" s="1362"/>
      <c r="AW19" s="1362"/>
      <c r="AX19" s="1362"/>
      <c r="AY19" s="1362"/>
      <c r="AZ19" s="1362"/>
      <c r="BA19" s="1362"/>
      <c r="BB19" s="1362"/>
      <c r="BC19" s="1362"/>
      <c r="BD19" s="1362"/>
      <c r="BE19" s="1362"/>
      <c r="BF19" s="1362"/>
      <c r="BG19" s="1362"/>
      <c r="BH19" s="1362"/>
      <c r="BI19" s="1362"/>
      <c r="BJ19" s="1362"/>
      <c r="BK19" s="1362"/>
      <c r="BL19" s="1362"/>
    </row>
    <row r="20" spans="1:64" s="1058" customFormat="1" ht="13.35" customHeight="1" x14ac:dyDescent="0.25">
      <c r="A20" s="1362"/>
      <c r="B20" s="1362"/>
      <c r="C20" s="1362"/>
      <c r="D20" s="1362"/>
      <c r="E20" s="1365"/>
      <c r="F20" s="1362"/>
      <c r="G20" s="1362"/>
      <c r="H20" s="1362"/>
      <c r="I20" s="1362"/>
      <c r="J20" s="1362"/>
      <c r="K20" s="1364"/>
      <c r="L20" s="1364"/>
      <c r="M20" s="1364"/>
      <c r="N20" s="1364"/>
      <c r="O20" s="1364"/>
      <c r="P20" s="1364"/>
      <c r="Q20" s="1364"/>
      <c r="R20" s="1364"/>
      <c r="S20" s="1364"/>
      <c r="T20" s="1364"/>
      <c r="U20" s="1364"/>
      <c r="V20" s="1364"/>
      <c r="W20" s="1364"/>
      <c r="X20" s="1364"/>
      <c r="Y20" s="1364"/>
      <c r="Z20" s="1364"/>
      <c r="AA20" s="1364"/>
      <c r="AB20" s="1364"/>
      <c r="AC20" s="1364"/>
      <c r="AD20" s="1364"/>
      <c r="AE20" s="1364"/>
      <c r="AF20" s="1364"/>
      <c r="AG20" s="1364"/>
      <c r="AH20" s="1364"/>
      <c r="AI20" s="1364"/>
      <c r="AJ20" s="1364"/>
      <c r="AK20" s="1364"/>
      <c r="AL20" s="1364"/>
      <c r="AM20" s="1364"/>
      <c r="AN20" s="1364"/>
      <c r="AO20" s="1364"/>
      <c r="AP20" s="1166"/>
      <c r="AQ20" s="1365"/>
      <c r="AT20" s="1362"/>
      <c r="AU20" s="1362"/>
      <c r="AV20" s="1362"/>
      <c r="AW20" s="1362"/>
      <c r="AX20" s="1362"/>
      <c r="AY20" s="1362"/>
      <c r="AZ20" s="1362"/>
      <c r="BA20" s="1362"/>
      <c r="BB20" s="1362"/>
      <c r="BC20" s="1362"/>
      <c r="BD20" s="1362"/>
      <c r="BE20" s="1362"/>
      <c r="BF20" s="1362"/>
      <c r="BG20" s="1362"/>
      <c r="BH20" s="1362"/>
      <c r="BI20" s="1362"/>
      <c r="BJ20" s="1362"/>
      <c r="BK20" s="1362"/>
      <c r="BL20" s="1362"/>
    </row>
    <row r="21" spans="1:64" s="1058" customFormat="1" ht="13.35" customHeight="1" x14ac:dyDescent="0.25">
      <c r="A21" s="1093" t="s">
        <v>69</v>
      </c>
      <c r="B21" s="1362"/>
      <c r="C21" s="1362"/>
      <c r="D21" s="1362"/>
      <c r="E21" s="1365"/>
      <c r="F21" s="1362"/>
      <c r="G21" s="1362"/>
      <c r="H21" s="1362"/>
      <c r="I21" s="1362"/>
      <c r="J21" s="1362"/>
      <c r="K21" s="1362"/>
      <c r="L21" s="1366"/>
      <c r="M21" s="1364"/>
      <c r="N21" s="1364"/>
      <c r="O21" s="1364"/>
      <c r="P21" s="1364"/>
      <c r="Q21" s="1364"/>
      <c r="R21" s="1364"/>
      <c r="S21" s="1364"/>
      <c r="T21" s="1364"/>
      <c r="U21" s="1364"/>
      <c r="V21" s="1364"/>
      <c r="W21" s="1364"/>
      <c r="X21" s="2280">
        <f>'dv7bis.3-dv7ter.3'!D52</f>
        <v>0</v>
      </c>
      <c r="Y21" s="2280"/>
      <c r="Z21" s="2280"/>
      <c r="AA21" s="2280"/>
      <c r="AB21" s="2280"/>
      <c r="AC21" s="2280"/>
      <c r="AD21" s="1093" t="s">
        <v>533</v>
      </c>
      <c r="AE21" s="1364"/>
      <c r="AF21" s="1364"/>
      <c r="AG21" s="1364"/>
      <c r="AH21" s="1364"/>
      <c r="AI21" s="1364"/>
      <c r="AJ21" s="1364"/>
      <c r="AK21" s="1364"/>
      <c r="AL21" s="1364"/>
      <c r="AM21" s="1364"/>
      <c r="AN21" s="1364"/>
      <c r="AO21" s="1364"/>
      <c r="AQ21" s="1365"/>
      <c r="AR21" s="1365"/>
      <c r="AT21" s="1362"/>
      <c r="AU21" s="1362"/>
      <c r="AV21" s="1362"/>
      <c r="AW21" s="1362"/>
      <c r="AX21" s="1362"/>
      <c r="AY21" s="1362"/>
      <c r="AZ21" s="1362"/>
      <c r="BA21" s="1362"/>
      <c r="BB21" s="1362"/>
      <c r="BC21" s="1362"/>
      <c r="BD21" s="1362"/>
      <c r="BE21" s="1362"/>
      <c r="BF21" s="1362"/>
      <c r="BG21" s="1362"/>
      <c r="BH21" s="1362"/>
      <c r="BI21" s="1362"/>
      <c r="BJ21" s="1362"/>
      <c r="BK21" s="1362"/>
      <c r="BL21" s="1362"/>
    </row>
    <row r="22" spans="1:64" s="1058" customFormat="1" ht="13.35" customHeight="1" x14ac:dyDescent="0.25">
      <c r="A22" s="1351"/>
      <c r="B22" s="1362"/>
      <c r="C22" s="1362"/>
      <c r="D22" s="1362"/>
      <c r="E22" s="1365"/>
      <c r="F22" s="1362"/>
      <c r="G22" s="1362"/>
      <c r="H22" s="1362"/>
      <c r="I22" s="1362"/>
      <c r="J22" s="1362"/>
      <c r="K22" s="1362"/>
      <c r="L22" s="1366"/>
      <c r="M22" s="1364"/>
      <c r="N22" s="1364"/>
      <c r="O22" s="1364"/>
      <c r="P22" s="1364"/>
      <c r="Q22" s="1364"/>
      <c r="R22" s="1364"/>
      <c r="S22" s="1364"/>
      <c r="T22" s="1364"/>
      <c r="U22" s="1364"/>
      <c r="V22" s="1364"/>
      <c r="W22" s="1364"/>
      <c r="X22" s="1439"/>
      <c r="Y22" s="1439"/>
      <c r="Z22" s="1439"/>
      <c r="AA22" s="1439"/>
      <c r="AB22" s="1439"/>
      <c r="AC22" s="1439"/>
      <c r="AD22" s="1362"/>
      <c r="AE22" s="1364"/>
      <c r="AF22" s="1364"/>
      <c r="AG22" s="1364"/>
      <c r="AH22" s="1364"/>
      <c r="AI22" s="1364"/>
      <c r="AJ22" s="1364"/>
      <c r="AK22" s="1364"/>
      <c r="AL22" s="1364"/>
      <c r="AM22" s="1364"/>
      <c r="AN22" s="1364"/>
      <c r="AO22" s="1364"/>
      <c r="AP22" s="1093"/>
      <c r="AQ22" s="1365"/>
      <c r="AR22" s="1365"/>
      <c r="AS22" s="1451"/>
      <c r="AT22" s="1362"/>
      <c r="AU22" s="1362"/>
      <c r="AV22" s="1362"/>
      <c r="AW22" s="1362"/>
      <c r="AX22" s="1362"/>
      <c r="AY22" s="1362"/>
      <c r="AZ22" s="1362"/>
      <c r="BA22" s="1362"/>
      <c r="BB22" s="1362"/>
      <c r="BC22" s="1362"/>
      <c r="BD22" s="1362"/>
      <c r="BE22" s="1362"/>
      <c r="BF22" s="1362"/>
      <c r="BG22" s="1362"/>
      <c r="BH22" s="1362"/>
      <c r="BI22" s="1362"/>
      <c r="BJ22" s="1362"/>
      <c r="BK22" s="1362"/>
      <c r="BL22" s="1362"/>
    </row>
    <row r="23" spans="1:64" s="1058" customFormat="1" ht="13.35" customHeight="1" x14ac:dyDescent="0.25">
      <c r="A23" s="1093" t="s">
        <v>720</v>
      </c>
      <c r="B23" s="1362"/>
      <c r="C23" s="1362"/>
      <c r="D23" s="1362"/>
      <c r="E23" s="1365"/>
      <c r="F23" s="1362"/>
      <c r="G23" s="1362"/>
      <c r="H23" s="1362"/>
      <c r="I23" s="1362"/>
      <c r="J23" s="1362"/>
      <c r="K23" s="1362"/>
      <c r="L23" s="1366"/>
      <c r="M23" s="1364"/>
      <c r="N23" s="1364"/>
      <c r="O23" s="1364"/>
      <c r="P23" s="1364"/>
      <c r="Q23" s="1364"/>
      <c r="R23" s="1364"/>
      <c r="S23" s="1364"/>
      <c r="T23" s="1364"/>
      <c r="U23" s="1364"/>
      <c r="V23" s="1364"/>
      <c r="W23" s="1364"/>
      <c r="X23" s="2285"/>
      <c r="Y23" s="2285"/>
      <c r="Z23" s="2285"/>
      <c r="AA23" s="2285"/>
      <c r="AB23" s="2285"/>
      <c r="AC23" s="2285"/>
      <c r="AD23" s="1362"/>
      <c r="AE23" s="1364"/>
      <c r="AF23" s="1364"/>
      <c r="AG23" s="1364"/>
      <c r="AH23" s="1364"/>
      <c r="AI23" s="1364"/>
      <c r="AJ23" s="1364"/>
      <c r="AK23" s="1364"/>
      <c r="AL23" s="1364"/>
      <c r="AM23" s="1364"/>
      <c r="AN23" s="1364"/>
      <c r="AO23" s="1364"/>
      <c r="AP23" s="1093"/>
      <c r="AQ23" s="1365"/>
      <c r="AR23" s="1365"/>
      <c r="AS23" s="1451"/>
      <c r="AT23" s="1362"/>
      <c r="AU23" s="1362"/>
      <c r="AV23" s="1362"/>
      <c r="AW23" s="1362"/>
      <c r="AX23" s="1362"/>
      <c r="AY23" s="1362"/>
      <c r="AZ23" s="1362"/>
      <c r="BA23" s="1362"/>
      <c r="BB23" s="1362"/>
      <c r="BC23" s="1362"/>
      <c r="BD23" s="1362"/>
      <c r="BE23" s="1362"/>
      <c r="BF23" s="1362"/>
      <c r="BG23" s="1362"/>
      <c r="BH23" s="1362"/>
      <c r="BI23" s="1362"/>
      <c r="BJ23" s="1362"/>
      <c r="BK23" s="1362"/>
      <c r="BL23" s="1362"/>
    </row>
    <row r="24" spans="1:64" s="1058" customFormat="1" ht="13.35" customHeight="1" x14ac:dyDescent="0.25">
      <c r="A24" s="1362"/>
      <c r="B24" s="1362"/>
      <c r="C24" s="1362"/>
      <c r="D24" s="1362"/>
      <c r="E24" s="1093"/>
      <c r="F24" s="1362"/>
      <c r="G24" s="1362"/>
      <c r="H24" s="1362"/>
      <c r="I24" s="1362"/>
      <c r="J24" s="1093" t="s">
        <v>699</v>
      </c>
      <c r="K24" s="1362"/>
      <c r="L24" s="1362"/>
      <c r="M24" s="1362"/>
      <c r="N24" s="1362"/>
      <c r="O24" s="1362"/>
      <c r="P24" s="1362"/>
      <c r="Q24" s="1362"/>
      <c r="R24" s="1362"/>
      <c r="S24" s="1362"/>
      <c r="T24" s="1362"/>
      <c r="U24" s="1362"/>
      <c r="V24" s="1362"/>
      <c r="W24" s="1364"/>
      <c r="X24" s="2279" t="str">
        <f>IF(X23="","",X23+3)</f>
        <v/>
      </c>
      <c r="Y24" s="2279"/>
      <c r="Z24" s="2279"/>
      <c r="AA24" s="2279"/>
      <c r="AB24" s="2279"/>
      <c r="AC24" s="2279"/>
      <c r="AD24" s="1364"/>
      <c r="AE24" s="1364"/>
      <c r="AF24" s="1364"/>
      <c r="AG24" s="1364"/>
      <c r="AH24" s="1364"/>
      <c r="AI24" s="1364"/>
      <c r="AJ24" s="1364"/>
      <c r="AK24" s="1364"/>
      <c r="AL24" s="1364"/>
      <c r="AM24" s="1364"/>
      <c r="AN24" s="1364"/>
      <c r="AO24" s="1364"/>
      <c r="AQ24" s="1450"/>
      <c r="AR24" s="1452"/>
      <c r="AT24" s="1362"/>
      <c r="AU24" s="1362"/>
      <c r="AV24" s="1362"/>
      <c r="AW24" s="1362"/>
      <c r="AX24" s="1362"/>
      <c r="AY24" s="1362"/>
      <c r="AZ24" s="1362"/>
      <c r="BA24" s="1362"/>
      <c r="BB24" s="1362"/>
      <c r="BC24" s="1362"/>
      <c r="BD24" s="1362"/>
      <c r="BE24" s="1362"/>
      <c r="BF24" s="1362"/>
      <c r="BG24" s="1362"/>
      <c r="BH24" s="1362"/>
      <c r="BI24" s="1362"/>
      <c r="BJ24" s="1362"/>
      <c r="BK24" s="1362"/>
      <c r="BL24" s="1362"/>
    </row>
    <row r="25" spans="1:64" s="1058" customFormat="1" ht="13.35" customHeight="1" x14ac:dyDescent="0.25">
      <c r="A25" s="1362"/>
      <c r="B25" s="1362"/>
      <c r="C25" s="1362"/>
      <c r="D25" s="1362"/>
      <c r="E25" s="1093"/>
      <c r="F25" s="1362"/>
      <c r="G25" s="1362"/>
      <c r="H25" s="1362"/>
      <c r="I25" s="1362"/>
      <c r="J25" s="1093"/>
      <c r="K25" s="1362"/>
      <c r="L25" s="1362"/>
      <c r="M25" s="1362"/>
      <c r="N25" s="1362"/>
      <c r="O25" s="1362"/>
      <c r="P25" s="1362"/>
      <c r="Q25" s="1362"/>
      <c r="R25" s="1362"/>
      <c r="S25" s="1362"/>
      <c r="T25" s="1362"/>
      <c r="U25" s="1362"/>
      <c r="V25" s="1362"/>
      <c r="W25" s="1364"/>
      <c r="X25" s="1453"/>
      <c r="Y25" s="1453"/>
      <c r="Z25" s="1453"/>
      <c r="AA25" s="1453"/>
      <c r="AB25" s="1453"/>
      <c r="AC25" s="1453"/>
      <c r="AD25" s="1364"/>
      <c r="AE25" s="1364"/>
      <c r="AF25" s="1364"/>
      <c r="AG25" s="1364"/>
      <c r="AH25" s="1364"/>
      <c r="AI25" s="1364"/>
      <c r="AJ25" s="1364"/>
      <c r="AK25" s="1364"/>
      <c r="AL25" s="1364"/>
      <c r="AM25" s="1364"/>
      <c r="AN25" s="1364"/>
      <c r="AO25" s="1364"/>
      <c r="AQ25" s="1505"/>
      <c r="AR25" s="1505"/>
      <c r="AS25" s="1505"/>
      <c r="AT25" s="1362"/>
      <c r="AU25" s="1362"/>
      <c r="AV25" s="1362"/>
      <c r="AW25" s="1362"/>
      <c r="AX25" s="1362"/>
      <c r="AY25" s="1362"/>
      <c r="AZ25" s="1362"/>
      <c r="BA25" s="1362"/>
      <c r="BB25" s="1362"/>
      <c r="BC25" s="1362"/>
      <c r="BD25" s="1362"/>
      <c r="BE25" s="1362"/>
      <c r="BF25" s="1362"/>
      <c r="BG25" s="1362"/>
      <c r="BH25" s="1362"/>
      <c r="BI25" s="1362"/>
      <c r="BJ25" s="1362"/>
      <c r="BK25" s="1362"/>
      <c r="BL25" s="1362"/>
    </row>
    <row r="26" spans="1:64" s="1058" customFormat="1" ht="13.35" customHeight="1" x14ac:dyDescent="0.25">
      <c r="A26" s="1093" t="s">
        <v>750</v>
      </c>
      <c r="B26" s="1362"/>
      <c r="C26" s="1362"/>
      <c r="D26" s="1362"/>
      <c r="E26" s="1093"/>
      <c r="F26" s="1362"/>
      <c r="G26" s="1362"/>
      <c r="H26" s="1362"/>
      <c r="I26" s="1362"/>
      <c r="J26" s="1093"/>
      <c r="K26" s="1362"/>
      <c r="L26" s="1362"/>
      <c r="M26" s="1362"/>
      <c r="N26" s="1362"/>
      <c r="O26" s="1362"/>
      <c r="P26" s="1362"/>
      <c r="Q26" s="1362"/>
      <c r="R26" s="1362"/>
      <c r="S26" s="1362"/>
      <c r="T26" s="1362"/>
      <c r="U26" s="1362"/>
      <c r="V26" s="1362"/>
      <c r="W26" s="1364"/>
      <c r="X26" s="2287" t="str">
        <f>IF(X24&gt;X17,X24,X17+1)</f>
        <v/>
      </c>
      <c r="Y26" s="2287"/>
      <c r="Z26" s="2287"/>
      <c r="AA26" s="2287"/>
      <c r="AB26" s="2287"/>
      <c r="AC26" s="2287"/>
      <c r="AD26" s="1364"/>
      <c r="AE26" s="1508"/>
      <c r="AF26" s="1364"/>
      <c r="AG26" s="1364"/>
      <c r="AH26" s="1364"/>
      <c r="AI26" s="1364"/>
      <c r="AJ26" s="1364"/>
      <c r="AK26" s="1364"/>
      <c r="AL26" s="1364"/>
      <c r="AM26" s="1364"/>
      <c r="AN26" s="1364"/>
      <c r="AO26" s="1364"/>
      <c r="AP26" s="2291" t="s">
        <v>764</v>
      </c>
      <c r="AQ26" s="2291"/>
      <c r="AR26" s="2291"/>
      <c r="AS26" s="2291"/>
      <c r="AT26" s="1462"/>
      <c r="AU26" s="1362"/>
      <c r="AV26" s="1362"/>
      <c r="AW26" s="1362"/>
      <c r="AX26" s="1362"/>
      <c r="AY26" s="1362"/>
      <c r="AZ26" s="1362"/>
      <c r="BA26" s="1362"/>
      <c r="BB26" s="1362"/>
      <c r="BC26" s="1362"/>
      <c r="BD26" s="1362"/>
      <c r="BE26" s="1362"/>
      <c r="BF26" s="1362"/>
      <c r="BG26" s="1362"/>
      <c r="BH26" s="1362"/>
      <c r="BI26" s="1362"/>
      <c r="BJ26" s="1362"/>
      <c r="BK26" s="1362"/>
      <c r="BL26" s="1362"/>
    </row>
    <row r="27" spans="1:64" s="1058" customFormat="1" ht="13.35" customHeight="1" x14ac:dyDescent="0.25">
      <c r="A27" s="1093"/>
      <c r="B27" s="1362"/>
      <c r="C27" s="1362"/>
      <c r="D27" s="1362"/>
      <c r="E27" s="1093"/>
      <c r="F27" s="1362"/>
      <c r="G27" s="1362"/>
      <c r="H27" s="1362"/>
      <c r="I27" s="1362"/>
      <c r="J27" s="1093"/>
      <c r="K27" s="1362"/>
      <c r="L27" s="1362"/>
      <c r="M27" s="1362"/>
      <c r="N27" s="1362"/>
      <c r="O27" s="1362"/>
      <c r="P27" s="1362"/>
      <c r="Q27" s="1362"/>
      <c r="R27" s="1362"/>
      <c r="S27" s="1362"/>
      <c r="T27" s="1362"/>
      <c r="U27" s="1362"/>
      <c r="V27" s="1362"/>
      <c r="W27" s="1364"/>
      <c r="X27" s="1453"/>
      <c r="Y27" s="1453"/>
      <c r="Z27" s="1453"/>
      <c r="AA27" s="1453"/>
      <c r="AB27" s="1453"/>
      <c r="AC27" s="1453"/>
      <c r="AD27" s="1364"/>
      <c r="AE27" s="1364"/>
      <c r="AF27" s="1364"/>
      <c r="AG27" s="1364"/>
      <c r="AH27" s="1364"/>
      <c r="AI27" s="1364"/>
      <c r="AJ27" s="1364"/>
      <c r="AK27" s="1364"/>
      <c r="AL27" s="1364"/>
      <c r="AM27" s="1364"/>
      <c r="AN27" s="1364"/>
      <c r="AO27" s="1364"/>
      <c r="AP27" s="2291"/>
      <c r="AQ27" s="2291"/>
      <c r="AR27" s="2291"/>
      <c r="AS27" s="2291"/>
      <c r="AT27" s="1462"/>
      <c r="AU27" s="1362"/>
      <c r="AV27" s="1362"/>
      <c r="AW27" s="1362"/>
      <c r="AX27" s="1362"/>
      <c r="AY27" s="1362"/>
      <c r="AZ27" s="1362"/>
      <c r="BA27" s="1362"/>
      <c r="BB27" s="1362"/>
      <c r="BC27" s="1362"/>
      <c r="BD27" s="1362"/>
      <c r="BE27" s="1362"/>
      <c r="BF27" s="1362"/>
      <c r="BG27" s="1362"/>
      <c r="BH27" s="1362"/>
      <c r="BI27" s="1362"/>
      <c r="BJ27" s="1362"/>
      <c r="BK27" s="1362"/>
      <c r="BL27" s="1362"/>
    </row>
    <row r="28" spans="1:64" s="1058" customFormat="1" ht="13.35" customHeight="1" x14ac:dyDescent="0.25">
      <c r="A28" s="1093" t="s">
        <v>700</v>
      </c>
      <c r="C28" s="1362"/>
      <c r="D28" s="1362"/>
      <c r="E28" s="1093"/>
      <c r="F28" s="1362"/>
      <c r="G28" s="1362"/>
      <c r="H28" s="1362"/>
      <c r="I28" s="1362"/>
      <c r="J28" s="1093"/>
      <c r="K28" s="1362"/>
      <c r="L28" s="1362"/>
      <c r="M28" s="1362"/>
      <c r="N28" s="1362"/>
      <c r="O28" s="1362"/>
      <c r="P28" s="1362"/>
      <c r="Q28" s="1362"/>
      <c r="R28" s="1362"/>
      <c r="S28" s="1362"/>
      <c r="T28" s="1362"/>
      <c r="U28" s="1362"/>
      <c r="V28" s="1362"/>
      <c r="W28" s="1364"/>
      <c r="X28" s="2128">
        <f>IF(OR(X23="",X26&gt;X19),0,X19-(X26-1))</f>
        <v>0</v>
      </c>
      <c r="Y28" s="2128"/>
      <c r="Z28" s="2128"/>
      <c r="AA28" s="2128"/>
      <c r="AB28" s="2128"/>
      <c r="AC28" s="2128"/>
      <c r="AD28" s="1093" t="s">
        <v>533</v>
      </c>
      <c r="AE28" s="1364"/>
      <c r="AF28" s="1364"/>
      <c r="AG28" s="1364"/>
      <c r="AH28" s="1364"/>
      <c r="AI28" s="1364"/>
      <c r="AJ28" s="1364"/>
      <c r="AK28" s="1364"/>
      <c r="AL28" s="1364"/>
      <c r="AM28" s="1364"/>
      <c r="AN28" s="1364"/>
      <c r="AO28" s="1364"/>
      <c r="AP28" s="1498"/>
      <c r="AQ28" s="1498"/>
      <c r="AR28" s="1498"/>
      <c r="AS28" s="1498"/>
      <c r="AT28" s="1462"/>
      <c r="AU28" s="1362"/>
      <c r="AV28" s="1362"/>
      <c r="AW28" s="1362"/>
      <c r="AX28" s="1362"/>
      <c r="AY28" s="1362"/>
      <c r="AZ28" s="1362"/>
      <c r="BA28" s="1362"/>
      <c r="BB28" s="1362"/>
      <c r="BC28" s="1362"/>
      <c r="BD28" s="1362"/>
      <c r="BE28" s="1362"/>
      <c r="BF28" s="1362"/>
      <c r="BG28" s="1362"/>
      <c r="BH28" s="1362"/>
      <c r="BI28" s="1362"/>
      <c r="BJ28" s="1362"/>
      <c r="BK28" s="1362"/>
      <c r="BL28" s="1362"/>
    </row>
    <row r="29" spans="1:64" s="1058" customFormat="1" ht="13.35" customHeight="1" x14ac:dyDescent="0.25">
      <c r="A29" s="1093"/>
      <c r="C29" s="1362"/>
      <c r="D29" s="1362"/>
      <c r="E29" s="1093"/>
      <c r="F29" s="1362"/>
      <c r="G29" s="1362"/>
      <c r="H29" s="1362"/>
      <c r="I29" s="1362"/>
      <c r="J29" s="1093"/>
      <c r="K29" s="1362"/>
      <c r="L29" s="1362"/>
      <c r="M29" s="1362"/>
      <c r="N29" s="1362"/>
      <c r="O29" s="1362"/>
      <c r="P29" s="1362"/>
      <c r="Q29" s="1362"/>
      <c r="R29" s="1362"/>
      <c r="S29" s="1362"/>
      <c r="T29" s="1362"/>
      <c r="U29" s="1362"/>
      <c r="V29" s="1362"/>
      <c r="W29" s="1364"/>
      <c r="X29" s="1507"/>
      <c r="Y29" s="1507"/>
      <c r="Z29" s="1507"/>
      <c r="AA29" s="1507"/>
      <c r="AB29" s="1507"/>
      <c r="AC29" s="1507"/>
      <c r="AD29" s="1364"/>
      <c r="AE29" s="1364"/>
      <c r="AF29" s="1364"/>
      <c r="AG29" s="1364"/>
      <c r="AH29" s="1364"/>
      <c r="AI29" s="1364"/>
      <c r="AJ29" s="1364"/>
      <c r="AK29" s="1364"/>
      <c r="AL29" s="1364"/>
      <c r="AM29" s="1364"/>
      <c r="AN29" s="1364"/>
      <c r="AO29" s="1364"/>
      <c r="AP29" s="1093"/>
      <c r="AQ29" s="1450"/>
      <c r="AR29" s="1452"/>
      <c r="AS29" s="1450"/>
      <c r="AT29" s="1362"/>
      <c r="AU29" s="1362"/>
      <c r="AV29" s="1362"/>
      <c r="AW29" s="1362"/>
      <c r="AX29" s="1362"/>
      <c r="AY29" s="1362"/>
      <c r="AZ29" s="1362"/>
      <c r="BA29" s="1362"/>
      <c r="BB29" s="1362"/>
      <c r="BC29" s="1362"/>
      <c r="BD29" s="1362"/>
      <c r="BE29" s="1362"/>
      <c r="BF29" s="1362"/>
      <c r="BG29" s="1362"/>
      <c r="BH29" s="1362"/>
      <c r="BI29" s="1362"/>
      <c r="BJ29" s="1362"/>
      <c r="BK29" s="1362"/>
      <c r="BL29" s="1362"/>
    </row>
    <row r="30" spans="1:64" s="563" customFormat="1" ht="13.35" customHeight="1" x14ac:dyDescent="0.2">
      <c r="A30" s="1093" t="s">
        <v>721</v>
      </c>
      <c r="B30" s="1093"/>
      <c r="C30" s="1093"/>
      <c r="D30" s="1093"/>
      <c r="E30" s="1093"/>
      <c r="F30" s="1093"/>
      <c r="G30" s="1093"/>
      <c r="H30" s="1093"/>
      <c r="I30" s="1093"/>
      <c r="J30" s="1093"/>
      <c r="K30" s="1093"/>
      <c r="L30" s="1093"/>
      <c r="M30" s="1093"/>
      <c r="N30" s="1093"/>
      <c r="O30" s="1093"/>
      <c r="P30" s="1093"/>
      <c r="Q30" s="1093"/>
      <c r="R30" s="1093"/>
      <c r="S30" s="1093"/>
      <c r="T30" s="1093"/>
      <c r="U30" s="1093"/>
      <c r="V30" s="1093"/>
      <c r="W30" s="1093"/>
      <c r="X30" s="2282">
        <f>MIN(MAX(50,ROUND(0.02%*données!P15,2)),500)</f>
        <v>50</v>
      </c>
      <c r="Y30" s="2282"/>
      <c r="Z30" s="2282"/>
      <c r="AA30" s="2282"/>
      <c r="AB30" s="2282"/>
      <c r="AC30" s="2282"/>
      <c r="AD30" s="1093"/>
      <c r="AE30" s="1093"/>
      <c r="AF30" s="1093"/>
      <c r="AG30" s="1093"/>
      <c r="AH30" s="1093"/>
      <c r="AI30" s="1093"/>
      <c r="AJ30" s="1093"/>
      <c r="AK30" s="1093"/>
      <c r="AL30" s="1093"/>
      <c r="AM30" s="1093"/>
      <c r="AN30" s="1093"/>
      <c r="AO30" s="1093"/>
      <c r="AP30" s="2284" t="s">
        <v>581</v>
      </c>
      <c r="AQ30" s="2284"/>
      <c r="AR30" s="2284"/>
      <c r="AS30" s="2284"/>
      <c r="AT30" s="1093"/>
      <c r="AU30" s="1093"/>
      <c r="AV30" s="1093"/>
      <c r="AW30" s="1093"/>
      <c r="AX30" s="1093"/>
      <c r="AY30" s="1093"/>
      <c r="AZ30" s="1093"/>
      <c r="BA30" s="1093"/>
      <c r="BB30" s="1093"/>
      <c r="BC30" s="1093"/>
      <c r="BD30" s="1093"/>
      <c r="BE30" s="1093"/>
    </row>
    <row r="31" spans="1:64" s="1058" customFormat="1" ht="13.35" customHeight="1" x14ac:dyDescent="0.25">
      <c r="A31" s="1362"/>
      <c r="B31" s="1362"/>
      <c r="C31" s="1362"/>
      <c r="D31" s="1362"/>
      <c r="E31" s="1362"/>
      <c r="F31" s="1362"/>
      <c r="G31" s="1362"/>
      <c r="H31" s="1362"/>
      <c r="I31" s="1362"/>
      <c r="J31" s="1362"/>
      <c r="K31" s="1362"/>
      <c r="L31" s="1362"/>
      <c r="M31" s="1362"/>
      <c r="N31" s="1362"/>
      <c r="O31" s="1362"/>
      <c r="P31" s="1362"/>
      <c r="Q31" s="1362"/>
      <c r="R31" s="1362"/>
      <c r="S31" s="1367"/>
      <c r="T31" s="1367"/>
      <c r="U31" s="1367"/>
      <c r="V31" s="1367"/>
      <c r="W31" s="1367"/>
      <c r="X31" s="1367"/>
      <c r="Y31" s="1367"/>
      <c r="Z31" s="1367"/>
      <c r="AA31" s="1367"/>
      <c r="AB31" s="1367"/>
      <c r="AC31" s="1367"/>
      <c r="AD31" s="1367"/>
      <c r="AE31" s="1367"/>
      <c r="AF31" s="1367"/>
      <c r="AG31" s="1367"/>
      <c r="AH31" s="1367"/>
      <c r="AI31" s="1367"/>
      <c r="AJ31" s="1367"/>
      <c r="AK31" s="1367"/>
      <c r="AL31" s="1367"/>
      <c r="AM31" s="1367"/>
      <c r="AN31" s="1367"/>
      <c r="AO31" s="1367"/>
      <c r="AP31" s="1499"/>
      <c r="AQ31" s="1499"/>
      <c r="AR31" s="1499"/>
      <c r="AS31" s="1499"/>
      <c r="AT31" s="1362"/>
      <c r="AU31" s="1362"/>
      <c r="AV31" s="1362"/>
      <c r="AW31" s="1362"/>
      <c r="AX31" s="1362"/>
      <c r="AY31" s="1362"/>
      <c r="AZ31" s="1362"/>
      <c r="BA31" s="1362"/>
      <c r="BB31" s="1362"/>
      <c r="BC31" s="1362"/>
      <c r="BD31" s="1362"/>
      <c r="BE31" s="1362"/>
      <c r="BF31" s="1362"/>
      <c r="BG31" s="1362"/>
      <c r="BH31" s="1362"/>
      <c r="BI31" s="1362"/>
      <c r="BJ31" s="1362"/>
      <c r="BK31" s="1362"/>
      <c r="BL31" s="1362"/>
    </row>
    <row r="32" spans="1:64" s="1093" customFormat="1" ht="13.35" customHeight="1" x14ac:dyDescent="0.25">
      <c r="A32" s="1351" t="s">
        <v>705</v>
      </c>
      <c r="B32" s="1362"/>
      <c r="C32" s="1362"/>
      <c r="D32" s="1362"/>
      <c r="E32" s="1362"/>
      <c r="F32" s="1362"/>
      <c r="G32" s="1362"/>
      <c r="H32" s="1362"/>
      <c r="I32" s="1362"/>
      <c r="J32" s="1362"/>
      <c r="K32" s="1362"/>
      <c r="L32" s="1362"/>
      <c r="M32" s="1362"/>
      <c r="N32" s="1362"/>
      <c r="O32" s="1362"/>
      <c r="P32" s="1362"/>
      <c r="Q32" s="1362"/>
      <c r="R32" s="1362"/>
      <c r="S32" s="1362"/>
      <c r="T32" s="1362"/>
      <c r="U32" s="1362"/>
      <c r="V32" s="1362"/>
      <c r="W32" s="1362"/>
      <c r="X32" s="2283">
        <f>X28*X30</f>
        <v>0</v>
      </c>
      <c r="Y32" s="2283"/>
      <c r="Z32" s="2283"/>
      <c r="AA32" s="2283"/>
      <c r="AB32" s="2283"/>
      <c r="AC32" s="2283"/>
      <c r="AD32" s="1362"/>
      <c r="AE32" s="1362"/>
      <c r="AF32" s="1362"/>
      <c r="AG32" s="1362"/>
      <c r="AH32" s="1362"/>
      <c r="AI32" s="1362"/>
      <c r="AJ32" s="1362"/>
      <c r="AK32" s="1362"/>
      <c r="AL32" s="1362"/>
      <c r="AM32" s="1362"/>
      <c r="AN32" s="1362"/>
      <c r="AO32" s="1362"/>
      <c r="AP32" s="2292" t="s">
        <v>742</v>
      </c>
      <c r="AQ32" s="2292"/>
      <c r="AR32" s="2292"/>
      <c r="AS32" s="2292"/>
    </row>
    <row r="33" spans="1:64" s="1058" customFormat="1" ht="13.35" customHeight="1" x14ac:dyDescent="0.25">
      <c r="A33" s="1362"/>
      <c r="B33" s="1362"/>
      <c r="C33" s="1362"/>
      <c r="D33" s="1362"/>
      <c r="E33" s="1093"/>
      <c r="F33" s="1362"/>
      <c r="G33" s="1362"/>
      <c r="H33" s="1362"/>
      <c r="I33" s="1362"/>
      <c r="J33" s="1508"/>
      <c r="K33" s="1364"/>
      <c r="L33" s="1364"/>
      <c r="M33" s="1364"/>
      <c r="N33" s="1364"/>
      <c r="O33" s="1364"/>
      <c r="P33" s="1364"/>
      <c r="Q33" s="1364"/>
      <c r="R33" s="1364"/>
      <c r="S33" s="1364"/>
      <c r="T33" s="1364"/>
      <c r="U33" s="1364"/>
      <c r="V33" s="1364"/>
      <c r="W33" s="1364"/>
      <c r="X33" s="1364"/>
      <c r="Y33" s="1364"/>
      <c r="Z33" s="1364"/>
      <c r="AA33" s="1364"/>
      <c r="AB33" s="1364"/>
      <c r="AC33" s="1364"/>
      <c r="AD33" s="1364"/>
      <c r="AE33" s="1364"/>
      <c r="AF33" s="1364"/>
      <c r="AG33" s="1364"/>
      <c r="AH33" s="1364"/>
      <c r="AI33" s="1364"/>
      <c r="AJ33" s="1364"/>
      <c r="AK33" s="1364"/>
      <c r="AL33" s="1364"/>
      <c r="AM33" s="1364"/>
      <c r="AN33" s="1364"/>
      <c r="AO33" s="1364"/>
      <c r="AP33" s="1497"/>
      <c r="AQ33" s="1497"/>
      <c r="AR33" s="1497"/>
      <c r="AS33" s="1497"/>
      <c r="AT33" s="1362"/>
      <c r="AU33" s="1362"/>
      <c r="AV33" s="1362"/>
      <c r="AW33" s="1362"/>
      <c r="AX33" s="1362"/>
      <c r="AY33" s="1362"/>
      <c r="AZ33" s="1362"/>
      <c r="BA33" s="1362"/>
      <c r="BB33" s="1362"/>
      <c r="BC33" s="1362"/>
      <c r="BD33" s="1362"/>
      <c r="BE33" s="1362"/>
      <c r="BF33" s="1362"/>
      <c r="BG33" s="1362"/>
      <c r="BH33" s="1362"/>
      <c r="BI33" s="1362"/>
      <c r="BJ33" s="1362"/>
      <c r="BK33" s="1362"/>
      <c r="BL33" s="1362"/>
    </row>
    <row r="34" spans="1:64" s="1058" customFormat="1" ht="13.35" customHeight="1" x14ac:dyDescent="0.25">
      <c r="A34" s="1362"/>
      <c r="B34" s="1362"/>
      <c r="C34" s="1362"/>
      <c r="D34" s="1362"/>
      <c r="E34" s="1093"/>
      <c r="F34" s="1362"/>
      <c r="G34" s="1362"/>
      <c r="H34" s="1362"/>
      <c r="I34" s="1362"/>
      <c r="J34" s="1364"/>
      <c r="K34" s="1364"/>
      <c r="L34" s="1364"/>
      <c r="M34" s="1364"/>
      <c r="N34" s="1364"/>
      <c r="O34" s="1364"/>
      <c r="P34" s="1364"/>
      <c r="Q34" s="1364"/>
      <c r="R34" s="1364"/>
      <c r="S34" s="1364"/>
      <c r="T34" s="1364"/>
      <c r="U34" s="1364"/>
      <c r="V34" s="1364"/>
      <c r="W34" s="1364"/>
      <c r="X34" s="1364"/>
      <c r="Y34" s="1364"/>
      <c r="Z34" s="1364"/>
      <c r="AA34" s="1364"/>
      <c r="AB34" s="1364"/>
      <c r="AC34" s="1364"/>
      <c r="AD34" s="1364"/>
      <c r="AE34" s="1364"/>
      <c r="AF34" s="1364"/>
      <c r="AG34" s="1364"/>
      <c r="AH34" s="1364"/>
      <c r="AI34" s="1364"/>
      <c r="AJ34" s="1364"/>
      <c r="AK34" s="1364"/>
      <c r="AL34" s="1364"/>
      <c r="AM34" s="1364"/>
      <c r="AN34" s="1364"/>
      <c r="AO34" s="1364"/>
      <c r="AR34" s="1362"/>
      <c r="AS34" s="1362"/>
      <c r="AT34" s="1362"/>
      <c r="AU34" s="1362"/>
      <c r="AV34" s="1362"/>
      <c r="AW34" s="1362"/>
      <c r="AX34" s="1362"/>
      <c r="AY34" s="1362"/>
      <c r="AZ34" s="1362"/>
      <c r="BA34" s="1362"/>
      <c r="BB34" s="1362"/>
      <c r="BC34" s="1362"/>
      <c r="BD34" s="1362"/>
      <c r="BE34" s="1362"/>
      <c r="BF34" s="1362"/>
      <c r="BG34" s="1362"/>
      <c r="BH34" s="1362"/>
      <c r="BI34" s="1362"/>
      <c r="BJ34" s="1362"/>
      <c r="BK34" s="1362"/>
      <c r="BL34" s="1362"/>
    </row>
    <row r="35" spans="1:64" s="1058" customFormat="1" ht="13.35" customHeight="1" x14ac:dyDescent="0.25">
      <c r="A35" s="1454" t="s">
        <v>740</v>
      </c>
      <c r="B35" s="1362"/>
      <c r="C35" s="1362"/>
      <c r="D35" s="1362"/>
      <c r="E35" s="1362"/>
      <c r="F35" s="1362"/>
      <c r="G35" s="1362"/>
      <c r="H35" s="1362"/>
      <c r="I35" s="1362"/>
      <c r="J35" s="1362"/>
      <c r="K35" s="1362"/>
      <c r="L35" s="1362"/>
      <c r="M35" s="1362"/>
      <c r="N35" s="1362"/>
      <c r="O35" s="1362"/>
      <c r="Q35" s="1362"/>
      <c r="R35" s="1362"/>
      <c r="S35" s="1362"/>
      <c r="T35" s="1362"/>
      <c r="U35" s="1362"/>
      <c r="V35" s="1362"/>
      <c r="W35" s="1362"/>
      <c r="X35" s="1362"/>
      <c r="Y35" s="1362"/>
      <c r="Z35" s="1362"/>
      <c r="AA35" s="1362"/>
      <c r="AB35" s="1362"/>
      <c r="AC35" s="1362"/>
      <c r="AE35" s="1362"/>
      <c r="AG35" s="1368"/>
      <c r="AH35" s="1368"/>
      <c r="AI35" s="1368"/>
      <c r="AJ35" s="1368"/>
      <c r="AK35" s="1368"/>
      <c r="AL35" s="1368"/>
      <c r="AM35" s="1368"/>
      <c r="AN35" s="1368"/>
      <c r="AO35" s="1368"/>
      <c r="AR35" s="1362"/>
      <c r="AS35" s="1362"/>
      <c r="AT35" s="1362"/>
      <c r="AU35" s="1362"/>
      <c r="AV35" s="1362"/>
      <c r="AW35" s="1362"/>
      <c r="AX35" s="1362"/>
      <c r="AY35" s="1362"/>
      <c r="AZ35" s="1362"/>
      <c r="BA35" s="1362"/>
      <c r="BB35" s="1362"/>
      <c r="BC35" s="1362"/>
      <c r="BD35" s="1362"/>
      <c r="BE35" s="1362"/>
      <c r="BF35" s="1362"/>
      <c r="BG35" s="1362"/>
      <c r="BH35" s="1362"/>
      <c r="BI35" s="1362"/>
      <c r="BJ35" s="1362"/>
      <c r="BK35" s="1362"/>
      <c r="BL35" s="1362"/>
    </row>
    <row r="36" spans="1:64" s="1058" customFormat="1" ht="13.35" customHeight="1" x14ac:dyDescent="0.25">
      <c r="A36" s="1093"/>
      <c r="B36" s="1362"/>
      <c r="C36" s="1362"/>
      <c r="D36" s="1362"/>
      <c r="E36" s="1362"/>
      <c r="F36" s="1362"/>
      <c r="G36" s="1362"/>
      <c r="H36" s="1362"/>
      <c r="I36" s="1362"/>
      <c r="J36" s="1362"/>
      <c r="K36" s="1362"/>
      <c r="L36" s="1362"/>
      <c r="M36" s="1362"/>
      <c r="N36" s="1364"/>
      <c r="O36" s="1364"/>
      <c r="P36" s="1364"/>
      <c r="Q36" s="1364"/>
      <c r="R36" s="1364"/>
      <c r="S36" s="1364"/>
      <c r="T36" s="1364"/>
      <c r="U36" s="1364"/>
      <c r="V36" s="1364"/>
      <c r="W36" s="1364"/>
      <c r="X36" s="1364"/>
      <c r="Y36" s="1364"/>
      <c r="Z36" s="1364"/>
      <c r="AA36" s="1364"/>
      <c r="AB36" s="1364"/>
      <c r="AC36" s="1364"/>
      <c r="AD36" s="1364"/>
      <c r="AE36" s="1364"/>
      <c r="AF36" s="1455"/>
      <c r="AG36" s="1455"/>
      <c r="AH36" s="1455"/>
      <c r="AI36" s="1455"/>
      <c r="AJ36" s="1455"/>
      <c r="AK36" s="1455"/>
      <c r="AL36" s="1455"/>
      <c r="AM36" s="1455"/>
      <c r="AN36" s="1455"/>
      <c r="AO36" s="1456"/>
      <c r="AR36" s="1362"/>
      <c r="AS36" s="1362"/>
      <c r="AT36" s="1362"/>
      <c r="AU36" s="1362"/>
      <c r="AV36" s="1362"/>
      <c r="AW36" s="1362"/>
      <c r="AX36" s="1362"/>
      <c r="AY36" s="1362"/>
      <c r="AZ36" s="1362"/>
      <c r="BA36" s="1362"/>
      <c r="BB36" s="1362"/>
      <c r="BC36" s="1362"/>
      <c r="BD36" s="1362"/>
      <c r="BE36" s="1362"/>
      <c r="BF36" s="1362"/>
      <c r="BG36" s="1362"/>
      <c r="BH36" s="1362"/>
      <c r="BI36" s="1362"/>
      <c r="BJ36" s="1362"/>
      <c r="BK36" s="1362"/>
      <c r="BL36" s="1362"/>
    </row>
    <row r="37" spans="1:64" s="453" customFormat="1" ht="13.35" customHeight="1" x14ac:dyDescent="0.25">
      <c r="A37" s="1093" t="s">
        <v>741</v>
      </c>
      <c r="B37" s="1457"/>
      <c r="C37" s="1457"/>
      <c r="D37" s="1452"/>
      <c r="E37" s="1093"/>
      <c r="F37" s="1458"/>
      <c r="G37" s="1458"/>
      <c r="H37" s="1458"/>
      <c r="I37" s="1364"/>
      <c r="J37" s="1364"/>
      <c r="K37" s="1364"/>
      <c r="L37" s="1364"/>
      <c r="M37" s="1364"/>
      <c r="N37" s="1364"/>
      <c r="O37" s="1364"/>
      <c r="P37" s="1364"/>
      <c r="Q37" s="1364"/>
      <c r="R37" s="1364"/>
      <c r="S37" s="1364"/>
      <c r="T37" s="1364"/>
      <c r="U37" s="1364"/>
      <c r="V37" s="1364"/>
      <c r="W37" s="1364"/>
      <c r="X37" s="2279">
        <f>'dv7bis.3-dv7ter.3'!A126</f>
        <v>0</v>
      </c>
      <c r="Y37" s="2279"/>
      <c r="Z37" s="2279"/>
      <c r="AA37" s="2279"/>
      <c r="AB37" s="2279"/>
      <c r="AC37" s="2279"/>
      <c r="AD37" s="1508" t="s">
        <v>772</v>
      </c>
      <c r="AE37" s="1364"/>
      <c r="AF37" s="1364"/>
      <c r="AG37" s="1364"/>
      <c r="AH37" s="1364"/>
      <c r="AI37" s="1364"/>
      <c r="AJ37" s="2290">
        <f>X37+1</f>
        <v>1</v>
      </c>
      <c r="AK37" s="2290"/>
      <c r="AL37" s="2290"/>
      <c r="AM37" s="2290"/>
      <c r="AN37" s="2290"/>
      <c r="AO37" s="1508" t="s">
        <v>53</v>
      </c>
      <c r="AP37" s="1058"/>
      <c r="AQ37" s="1058"/>
      <c r="AR37" s="1058"/>
      <c r="AS37" s="1362"/>
      <c r="AT37" s="1362"/>
      <c r="AU37" s="1362"/>
      <c r="AV37" s="1362"/>
      <c r="AW37" s="1362"/>
      <c r="AX37" s="1362"/>
      <c r="AY37" s="1362"/>
      <c r="AZ37" s="1362"/>
      <c r="BA37" s="1362"/>
      <c r="BB37" s="1362"/>
      <c r="BC37" s="1362"/>
      <c r="BD37" s="1362"/>
      <c r="BE37" s="1362"/>
      <c r="BF37" s="1284"/>
      <c r="BG37" s="1284"/>
      <c r="BH37" s="1284"/>
      <c r="BI37" s="1284"/>
      <c r="BJ37" s="1284"/>
      <c r="BK37" s="1284"/>
      <c r="BL37" s="1284"/>
    </row>
    <row r="38" spans="1:64" s="453" customFormat="1" ht="13.35" customHeight="1" x14ac:dyDescent="0.25">
      <c r="A38" s="1093"/>
      <c r="B38" s="1457"/>
      <c r="C38" s="1457"/>
      <c r="D38" s="1452"/>
      <c r="E38" s="1093"/>
      <c r="F38" s="1458"/>
      <c r="G38" s="1458"/>
      <c r="H38" s="1458"/>
      <c r="I38" s="1364"/>
      <c r="J38" s="1364"/>
      <c r="K38" s="1364"/>
      <c r="L38" s="1364"/>
      <c r="M38" s="1364"/>
      <c r="N38" s="1364"/>
      <c r="O38" s="1364"/>
      <c r="P38" s="1364"/>
      <c r="Q38" s="1364"/>
      <c r="R38" s="1364"/>
      <c r="S38" s="1364"/>
      <c r="T38" s="1364"/>
      <c r="U38" s="1364"/>
      <c r="V38" s="1364"/>
      <c r="W38" s="1364"/>
      <c r="X38" s="1453"/>
      <c r="Y38" s="1453"/>
      <c r="Z38" s="1453"/>
      <c r="AA38" s="1453"/>
      <c r="AB38" s="1453"/>
      <c r="AC38" s="1453"/>
      <c r="AD38" s="1364"/>
      <c r="AE38" s="1364"/>
      <c r="AF38" s="1364"/>
      <c r="AG38" s="1364"/>
      <c r="AH38" s="1364"/>
      <c r="AI38" s="1364"/>
      <c r="AJ38" s="1364"/>
      <c r="AK38" s="1364"/>
      <c r="AL38" s="1364"/>
      <c r="AM38" s="1364"/>
      <c r="AN38" s="1364"/>
      <c r="AO38" s="1364"/>
      <c r="AP38" s="1058"/>
      <c r="AQ38" s="1058"/>
      <c r="AR38" s="1058"/>
      <c r="AS38" s="1362"/>
      <c r="AT38" s="1362"/>
      <c r="AU38" s="1362"/>
      <c r="AV38" s="1362"/>
      <c r="AW38" s="1362"/>
      <c r="AX38" s="1362"/>
      <c r="AY38" s="1362"/>
      <c r="AZ38" s="1362"/>
      <c r="BA38" s="1362"/>
      <c r="BB38" s="1362"/>
      <c r="BC38" s="1362"/>
      <c r="BD38" s="1362"/>
      <c r="BE38" s="1362"/>
      <c r="BF38" s="1284"/>
      <c r="BG38" s="1284"/>
      <c r="BH38" s="1284"/>
      <c r="BI38" s="1284"/>
      <c r="BJ38" s="1284"/>
      <c r="BK38" s="1284"/>
      <c r="BL38" s="1284"/>
    </row>
    <row r="39" spans="1:64" s="453" customFormat="1" ht="13.35" customHeight="1" x14ac:dyDescent="0.25">
      <c r="A39" s="1093" t="s">
        <v>660</v>
      </c>
      <c r="B39" s="1362"/>
      <c r="C39" s="1362"/>
      <c r="D39" s="1362"/>
      <c r="E39" s="1363"/>
      <c r="F39" s="1362"/>
      <c r="G39" s="1362"/>
      <c r="H39" s="1362"/>
      <c r="I39" s="1362"/>
      <c r="J39" s="1362"/>
      <c r="K39" s="1362"/>
      <c r="L39" s="1362"/>
      <c r="M39" s="1508"/>
      <c r="N39" s="1364"/>
      <c r="O39" s="1364"/>
      <c r="P39" s="1364"/>
      <c r="Q39" s="1364"/>
      <c r="R39" s="1364"/>
      <c r="S39" s="1364"/>
      <c r="T39" s="1364"/>
      <c r="U39" s="1364"/>
      <c r="V39" s="1364"/>
      <c r="W39" s="1364"/>
      <c r="X39" s="2279">
        <f>'dv7bis.3-dv7ter.3'!S50</f>
        <v>0</v>
      </c>
      <c r="Y39" s="2279"/>
      <c r="Z39" s="2279"/>
      <c r="AA39" s="2279"/>
      <c r="AB39" s="2279"/>
      <c r="AC39" s="2279"/>
      <c r="AD39" s="1364"/>
      <c r="AE39" s="1364"/>
      <c r="AF39" s="1364"/>
      <c r="AG39" s="1364"/>
      <c r="AH39" s="1364"/>
      <c r="AI39" s="1364"/>
      <c r="AJ39" s="1364"/>
      <c r="AK39" s="1364"/>
      <c r="AL39" s="1364"/>
      <c r="AM39" s="1364"/>
      <c r="AN39" s="1364"/>
      <c r="AO39" s="1364"/>
      <c r="AP39" s="1058"/>
      <c r="AQ39" s="1058"/>
      <c r="AR39" s="1058"/>
      <c r="AS39" s="1362"/>
      <c r="AT39" s="1362"/>
      <c r="AU39" s="1362"/>
      <c r="AV39" s="1362"/>
      <c r="AW39" s="1362"/>
      <c r="AX39" s="1362"/>
      <c r="AY39" s="1362"/>
      <c r="AZ39" s="1362"/>
      <c r="BA39" s="1362"/>
      <c r="BB39" s="1362"/>
      <c r="BC39" s="1362"/>
      <c r="BD39" s="1362"/>
      <c r="BE39" s="1362"/>
      <c r="BF39" s="1284"/>
      <c r="BG39" s="1284"/>
      <c r="BH39" s="1284"/>
      <c r="BI39" s="1284"/>
      <c r="BJ39" s="1284"/>
      <c r="BK39" s="1284"/>
      <c r="BL39" s="1284"/>
    </row>
    <row r="40" spans="1:64" s="453" customFormat="1" ht="13.35" customHeight="1" x14ac:dyDescent="0.25">
      <c r="A40" s="1093"/>
      <c r="B40" s="1362"/>
      <c r="C40" s="1362"/>
      <c r="D40" s="1362"/>
      <c r="E40" s="1363"/>
      <c r="F40" s="1362"/>
      <c r="G40" s="1362"/>
      <c r="H40" s="1362"/>
      <c r="I40" s="1362"/>
      <c r="J40" s="1362"/>
      <c r="K40" s="1362"/>
      <c r="L40" s="1362"/>
      <c r="M40" s="1508"/>
      <c r="N40" s="1364"/>
      <c r="O40" s="1364"/>
      <c r="P40" s="1364"/>
      <c r="Q40" s="1364"/>
      <c r="R40" s="1364"/>
      <c r="S40" s="1364"/>
      <c r="T40" s="1364"/>
      <c r="U40" s="1364"/>
      <c r="V40" s="1364"/>
      <c r="W40" s="1364"/>
      <c r="X40" s="1444"/>
      <c r="Y40" s="1444"/>
      <c r="Z40" s="1444"/>
      <c r="AA40" s="1444"/>
      <c r="AB40" s="1444"/>
      <c r="AC40" s="1444"/>
      <c r="AD40" s="1364"/>
      <c r="AE40" s="1364"/>
      <c r="AF40" s="1364"/>
      <c r="AG40" s="1364"/>
      <c r="AH40" s="1364"/>
      <c r="AI40" s="1364"/>
      <c r="AJ40" s="1364"/>
      <c r="AK40" s="1364"/>
      <c r="AL40" s="1364"/>
      <c r="AM40" s="1364"/>
      <c r="AN40" s="1364"/>
      <c r="AO40" s="1364"/>
      <c r="AP40" s="1483"/>
      <c r="AQ40" s="1483"/>
      <c r="AR40" s="1483"/>
      <c r="AS40" s="1362"/>
      <c r="AT40" s="1362"/>
      <c r="AU40" s="1362"/>
      <c r="AV40" s="1362"/>
      <c r="AW40" s="1362"/>
      <c r="AX40" s="1362"/>
      <c r="AY40" s="1362"/>
      <c r="AZ40" s="1362"/>
      <c r="BA40" s="1362"/>
      <c r="BB40" s="1362"/>
      <c r="BC40" s="1362"/>
      <c r="BD40" s="1362"/>
      <c r="BE40" s="1362"/>
      <c r="BF40" s="1284"/>
      <c r="BG40" s="1284"/>
      <c r="BH40" s="1284"/>
      <c r="BI40" s="1284"/>
      <c r="BJ40" s="1284"/>
      <c r="BK40" s="1284"/>
      <c r="BL40" s="1284"/>
    </row>
    <row r="41" spans="1:64" s="453" customFormat="1" ht="13.35" customHeight="1" x14ac:dyDescent="0.25">
      <c r="A41" s="1093" t="s">
        <v>69</v>
      </c>
      <c r="B41" s="1362"/>
      <c r="C41" s="1362"/>
      <c r="D41" s="1362"/>
      <c r="E41" s="1363"/>
      <c r="F41" s="1362"/>
      <c r="G41" s="1362"/>
      <c r="H41" s="1362"/>
      <c r="I41" s="1362"/>
      <c r="J41" s="1362"/>
      <c r="K41" s="1362"/>
      <c r="L41" s="1362"/>
      <c r="M41" s="1508"/>
      <c r="N41" s="1364"/>
      <c r="O41" s="1364"/>
      <c r="P41" s="1364"/>
      <c r="Q41" s="1364"/>
      <c r="R41" s="1364"/>
      <c r="S41" s="1364"/>
      <c r="T41" s="1364"/>
      <c r="U41" s="1364"/>
      <c r="V41" s="1364"/>
      <c r="W41" s="1364"/>
      <c r="X41" s="2280">
        <f>IF(OR('dv7bis.3-dv7ter.3'!A126="",X39-X37&lt;0),0,(X39-X37))</f>
        <v>0</v>
      </c>
      <c r="Y41" s="2280"/>
      <c r="Z41" s="2280"/>
      <c r="AA41" s="2280"/>
      <c r="AB41" s="2280"/>
      <c r="AC41" s="2280"/>
      <c r="AD41" s="1093" t="s">
        <v>533</v>
      </c>
      <c r="AE41" s="1364"/>
      <c r="AF41" s="1364"/>
      <c r="AG41" s="1364"/>
      <c r="AH41" s="1364"/>
      <c r="AI41" s="1364"/>
      <c r="AJ41" s="1364"/>
      <c r="AK41" s="1364"/>
      <c r="AL41" s="1364"/>
      <c r="AM41" s="1364"/>
      <c r="AN41" s="1364"/>
      <c r="AO41" s="1364"/>
      <c r="AP41" s="1483"/>
      <c r="AQ41" s="1483"/>
      <c r="AR41" s="1483"/>
      <c r="AS41" s="1362"/>
      <c r="AT41" s="1362"/>
      <c r="AU41" s="1362"/>
      <c r="AV41" s="1362"/>
      <c r="AW41" s="1362"/>
      <c r="AX41" s="1362"/>
      <c r="AY41" s="1362"/>
      <c r="AZ41" s="1362"/>
      <c r="BA41" s="1362"/>
      <c r="BB41" s="1362"/>
      <c r="BC41" s="1362"/>
      <c r="BD41" s="1362"/>
      <c r="BE41" s="1362"/>
      <c r="BF41" s="1284"/>
      <c r="BG41" s="1284"/>
      <c r="BH41" s="1284"/>
      <c r="BI41" s="1284"/>
      <c r="BJ41" s="1284"/>
      <c r="BK41" s="1284"/>
      <c r="BL41" s="1284"/>
    </row>
    <row r="42" spans="1:64" s="453" customFormat="1" ht="13.35" customHeight="1" x14ac:dyDescent="0.25">
      <c r="A42" s="1093"/>
      <c r="B42" s="1362"/>
      <c r="C42" s="1362"/>
      <c r="D42" s="1362"/>
      <c r="E42" s="1363"/>
      <c r="F42" s="1362"/>
      <c r="G42" s="1362"/>
      <c r="H42" s="1362"/>
      <c r="I42" s="1362"/>
      <c r="J42" s="1362"/>
      <c r="K42" s="1362"/>
      <c r="L42" s="1362"/>
      <c r="M42" s="1508"/>
      <c r="N42" s="1364"/>
      <c r="O42" s="1364"/>
      <c r="P42" s="1364"/>
      <c r="Q42" s="1364"/>
      <c r="R42" s="1364"/>
      <c r="S42" s="1364"/>
      <c r="T42" s="1364"/>
      <c r="U42" s="1364"/>
      <c r="V42" s="1364"/>
      <c r="W42" s="1364"/>
      <c r="X42" s="1447"/>
      <c r="Y42" s="1447"/>
      <c r="Z42" s="1447"/>
      <c r="AA42" s="1447"/>
      <c r="AB42" s="1447"/>
      <c r="AC42" s="1447"/>
      <c r="AD42" s="1364"/>
      <c r="AE42" s="1364"/>
      <c r="AF42" s="1364"/>
      <c r="AG42" s="1364"/>
      <c r="AH42" s="1364"/>
      <c r="AI42" s="1364"/>
      <c r="AJ42" s="1364"/>
      <c r="AK42" s="1364"/>
      <c r="AL42" s="1364"/>
      <c r="AM42" s="1364"/>
      <c r="AN42" s="1364"/>
      <c r="AO42" s="1364"/>
      <c r="AP42" s="1483"/>
      <c r="AQ42" s="1483"/>
      <c r="AR42" s="1483"/>
      <c r="AS42" s="1362"/>
      <c r="AT42" s="1362"/>
      <c r="AU42" s="1362"/>
      <c r="AV42" s="1362"/>
      <c r="AW42" s="1362"/>
      <c r="AX42" s="1362"/>
      <c r="AY42" s="1362"/>
      <c r="AZ42" s="1362"/>
      <c r="BA42" s="1362"/>
      <c r="BB42" s="1362"/>
      <c r="BC42" s="1362"/>
      <c r="BD42" s="1362"/>
      <c r="BE42" s="1362"/>
      <c r="BF42" s="1284"/>
      <c r="BG42" s="1284"/>
      <c r="BH42" s="1284"/>
      <c r="BI42" s="1284"/>
      <c r="BJ42" s="1284"/>
      <c r="BK42" s="1284"/>
      <c r="BL42" s="1284"/>
    </row>
    <row r="43" spans="1:64" s="453" customFormat="1" ht="13.35" customHeight="1" x14ac:dyDescent="0.25">
      <c r="A43" s="1093" t="s">
        <v>723</v>
      </c>
      <c r="B43" s="1166"/>
      <c r="C43" s="1166"/>
      <c r="D43" s="1058"/>
      <c r="E43" s="1362"/>
      <c r="F43" s="1362"/>
      <c r="G43" s="1362"/>
      <c r="H43" s="1362"/>
      <c r="I43" s="1362"/>
      <c r="J43" s="1362"/>
      <c r="K43" s="1362"/>
      <c r="L43" s="1362"/>
      <c r="M43" s="1362"/>
      <c r="N43" s="1362"/>
      <c r="O43" s="1362"/>
      <c r="P43" s="1362"/>
      <c r="Q43" s="1362"/>
      <c r="R43" s="1362"/>
      <c r="S43" s="1362"/>
      <c r="T43" s="1362"/>
      <c r="U43" s="1362"/>
      <c r="V43" s="1362"/>
      <c r="W43" s="1362"/>
      <c r="X43" s="2285"/>
      <c r="Y43" s="2285"/>
      <c r="Z43" s="2285"/>
      <c r="AA43" s="2285"/>
      <c r="AB43" s="2285"/>
      <c r="AC43" s="2285"/>
      <c r="AD43" s="1362"/>
      <c r="AE43" s="1362"/>
      <c r="AF43" s="1362"/>
      <c r="AG43" s="1362"/>
      <c r="AH43" s="1362"/>
      <c r="AI43" s="1362"/>
      <c r="AJ43" s="1362"/>
      <c r="AK43" s="1362"/>
      <c r="AL43" s="1362"/>
      <c r="AM43" s="1362"/>
      <c r="AN43" s="1362"/>
      <c r="AO43" s="1362"/>
      <c r="AP43" s="1362"/>
      <c r="AQ43" s="1362"/>
      <c r="AR43" s="1362"/>
      <c r="AS43" s="1362"/>
      <c r="AT43" s="1362"/>
      <c r="AU43" s="1362"/>
      <c r="AV43" s="1362"/>
      <c r="AW43" s="1362"/>
      <c r="AX43" s="1362"/>
      <c r="AY43" s="1362"/>
      <c r="AZ43" s="1362"/>
      <c r="BA43" s="1362"/>
      <c r="BB43" s="1362"/>
      <c r="BC43" s="1362"/>
      <c r="BD43" s="1362"/>
      <c r="BE43" s="1362"/>
      <c r="BF43" s="1284"/>
      <c r="BG43" s="1284"/>
      <c r="BH43" s="1284"/>
      <c r="BI43" s="1284"/>
      <c r="BJ43" s="1284"/>
      <c r="BK43" s="1284"/>
      <c r="BL43" s="1284"/>
    </row>
    <row r="44" spans="1:64" s="453" customFormat="1" ht="13.35" customHeight="1" x14ac:dyDescent="0.25">
      <c r="A44" s="1166"/>
      <c r="B44" s="1365"/>
      <c r="C44" s="1058"/>
      <c r="D44" s="1058"/>
      <c r="E44" s="1362"/>
      <c r="F44" s="1362"/>
      <c r="G44" s="1362"/>
      <c r="H44" s="1362"/>
      <c r="I44" s="1362"/>
      <c r="J44" s="1093" t="s">
        <v>699</v>
      </c>
      <c r="K44" s="1362"/>
      <c r="L44" s="1362"/>
      <c r="M44" s="1362"/>
      <c r="N44" s="1362"/>
      <c r="O44" s="1362"/>
      <c r="P44" s="1362"/>
      <c r="Q44" s="1362"/>
      <c r="R44" s="1362"/>
      <c r="S44" s="1362"/>
      <c r="T44" s="1362"/>
      <c r="U44" s="1362"/>
      <c r="V44" s="1362"/>
      <c r="W44" s="1362"/>
      <c r="X44" s="2279" t="str">
        <f>IF(X43="","",X43+3)</f>
        <v/>
      </c>
      <c r="Y44" s="2279"/>
      <c r="Z44" s="2279"/>
      <c r="AA44" s="2279"/>
      <c r="AB44" s="2279"/>
      <c r="AC44" s="2279"/>
      <c r="AD44" s="1362"/>
      <c r="AE44" s="1362"/>
      <c r="AF44" s="1362"/>
      <c r="AG44" s="1362"/>
      <c r="AH44" s="1362"/>
      <c r="AI44" s="1362"/>
      <c r="AJ44" s="1362"/>
      <c r="AK44" s="1362"/>
      <c r="AL44" s="1362"/>
      <c r="AM44" s="1362"/>
      <c r="AN44" s="1362"/>
      <c r="AO44" s="1362"/>
      <c r="AP44" s="1362"/>
      <c r="AQ44" s="1362"/>
      <c r="AR44" s="1362"/>
      <c r="AS44" s="1362"/>
      <c r="AT44" s="1362"/>
      <c r="AU44" s="1362"/>
      <c r="AV44" s="1362"/>
      <c r="AW44" s="1362"/>
      <c r="AX44" s="1362"/>
      <c r="AY44" s="1362"/>
      <c r="AZ44" s="1362"/>
      <c r="BA44" s="1362"/>
      <c r="BB44" s="1362"/>
      <c r="BC44" s="1362"/>
      <c r="BD44" s="1362"/>
      <c r="BE44" s="1362"/>
      <c r="BF44" s="1284"/>
      <c r="BG44" s="1284"/>
      <c r="BH44" s="1284"/>
      <c r="BI44" s="1284"/>
      <c r="BJ44" s="1284"/>
      <c r="BK44" s="1284"/>
      <c r="BL44" s="1284"/>
    </row>
    <row r="45" spans="1:64" s="1290" customFormat="1" ht="13.35" customHeight="1" x14ac:dyDescent="0.25">
      <c r="A45" s="1452"/>
      <c r="B45" s="1452"/>
      <c r="C45" s="1452"/>
      <c r="D45" s="1452"/>
      <c r="E45" s="1509"/>
      <c r="F45" s="1509"/>
      <c r="G45" s="1509"/>
      <c r="H45" s="1509"/>
      <c r="I45" s="1509"/>
      <c r="J45" s="1509"/>
      <c r="K45" s="1509"/>
      <c r="L45" s="1509"/>
      <c r="M45" s="1509"/>
      <c r="N45" s="1509"/>
      <c r="O45" s="1509"/>
      <c r="P45" s="1351"/>
      <c r="Q45" s="1459"/>
      <c r="R45" s="1459"/>
      <c r="S45" s="1459"/>
      <c r="T45" s="1459"/>
      <c r="U45" s="1459"/>
      <c r="V45" s="1459"/>
      <c r="W45" s="1459"/>
      <c r="X45" s="1459"/>
      <c r="Y45" s="1459"/>
      <c r="Z45" s="1459"/>
      <c r="AA45" s="1459"/>
      <c r="AB45" s="1459"/>
      <c r="AC45" s="1459"/>
      <c r="AD45" s="1459"/>
      <c r="AE45" s="1459"/>
      <c r="AF45" s="1459"/>
      <c r="AG45" s="1459"/>
      <c r="AH45" s="1459"/>
      <c r="AI45" s="1459"/>
      <c r="AJ45" s="1459"/>
      <c r="AK45" s="1459"/>
      <c r="AL45" s="1459"/>
      <c r="AM45" s="1459"/>
      <c r="AN45" s="1459"/>
      <c r="AO45" s="1459"/>
      <c r="AQ45" s="1505"/>
      <c r="AR45" s="1505"/>
      <c r="AS45" s="1505"/>
      <c r="AT45" s="1500"/>
      <c r="AU45" s="1500"/>
      <c r="AV45" s="1500"/>
      <c r="AW45" s="1500"/>
      <c r="AX45" s="1500"/>
      <c r="AY45" s="1500"/>
      <c r="AZ45" s="1500"/>
      <c r="BA45" s="1500"/>
      <c r="BB45" s="1500"/>
      <c r="BC45" s="1500"/>
      <c r="BD45" s="1500"/>
      <c r="BE45" s="1500"/>
    </row>
    <row r="46" spans="1:64" s="1291" customFormat="1" ht="13.35" customHeight="1" x14ac:dyDescent="0.25">
      <c r="A46" s="1093" t="s">
        <v>750</v>
      </c>
      <c r="B46" s="1365"/>
      <c r="C46" s="1365"/>
      <c r="D46" s="1460"/>
      <c r="E46" s="1362"/>
      <c r="F46" s="1362"/>
      <c r="G46" s="1362"/>
      <c r="H46" s="1362"/>
      <c r="I46" s="1362"/>
      <c r="J46" s="1362"/>
      <c r="K46" s="1362"/>
      <c r="L46" s="1362"/>
      <c r="M46" s="1362"/>
      <c r="N46" s="1362"/>
      <c r="O46" s="1362"/>
      <c r="P46" s="1362"/>
      <c r="Q46" s="1362"/>
      <c r="R46" s="1362"/>
      <c r="S46" s="1362"/>
      <c r="T46" s="1362"/>
      <c r="U46" s="1362"/>
      <c r="V46" s="1362"/>
      <c r="W46" s="1362"/>
      <c r="X46" s="2287" t="str">
        <f>IF(X44&gt;X37,X44,X37+1)</f>
        <v/>
      </c>
      <c r="Y46" s="2287"/>
      <c r="Z46" s="2287"/>
      <c r="AA46" s="2287"/>
      <c r="AB46" s="2287"/>
      <c r="AC46" s="2287"/>
      <c r="AD46" s="1461"/>
      <c r="AE46" s="1461"/>
      <c r="AF46" s="1461"/>
      <c r="AG46" s="1461"/>
      <c r="AH46" s="1461"/>
      <c r="AI46" s="1461"/>
      <c r="AJ46" s="1461"/>
      <c r="AK46" s="1461"/>
      <c r="AL46" s="1461"/>
      <c r="AM46" s="1461"/>
      <c r="AN46" s="1461"/>
      <c r="AO46" s="1461"/>
      <c r="AP46" s="2291" t="s">
        <v>765</v>
      </c>
      <c r="AQ46" s="2291"/>
      <c r="AR46" s="2291"/>
      <c r="AS46" s="2291"/>
      <c r="AT46" s="1362"/>
      <c r="AU46" s="1362"/>
      <c r="AV46" s="1362"/>
      <c r="AW46" s="1362"/>
      <c r="AX46" s="1362"/>
      <c r="AY46" s="1362"/>
      <c r="AZ46" s="1362"/>
      <c r="BA46" s="1362"/>
      <c r="BB46" s="1362"/>
      <c r="BC46" s="1362"/>
      <c r="BD46" s="1362"/>
      <c r="BE46" s="1362"/>
      <c r="BF46" s="1284"/>
      <c r="BG46" s="1284"/>
      <c r="BH46" s="1284"/>
      <c r="BI46" s="1284"/>
      <c r="BJ46" s="1284"/>
      <c r="BK46" s="1284"/>
      <c r="BL46" s="1284"/>
    </row>
    <row r="47" spans="1:64" s="453" customFormat="1" ht="13.35" customHeight="1" x14ac:dyDescent="0.25">
      <c r="A47" s="944"/>
      <c r="B47" s="944"/>
      <c r="C47" s="944"/>
      <c r="D47" s="944"/>
      <c r="E47" s="1362"/>
      <c r="F47" s="1362"/>
      <c r="G47" s="1362"/>
      <c r="H47" s="1362"/>
      <c r="I47" s="1362"/>
      <c r="J47" s="1362"/>
      <c r="K47" s="1362"/>
      <c r="L47" s="1362"/>
      <c r="M47" s="1362"/>
      <c r="N47" s="1362"/>
      <c r="O47" s="1362"/>
      <c r="P47" s="1362"/>
      <c r="Q47" s="1362"/>
      <c r="R47" s="1362"/>
      <c r="S47" s="1362"/>
      <c r="T47" s="1362"/>
      <c r="U47" s="1362"/>
      <c r="V47" s="1362"/>
      <c r="W47" s="1362"/>
      <c r="X47" s="1362"/>
      <c r="Y47" s="1362"/>
      <c r="Z47" s="1362"/>
      <c r="AA47" s="1362"/>
      <c r="AB47" s="1362"/>
      <c r="AC47" s="1362"/>
      <c r="AD47" s="1362"/>
      <c r="AE47" s="1362"/>
      <c r="AF47" s="1362"/>
      <c r="AG47" s="1362"/>
      <c r="AH47" s="1362"/>
      <c r="AI47" s="1362"/>
      <c r="AJ47" s="1362"/>
      <c r="AK47" s="1362"/>
      <c r="AL47" s="1362"/>
      <c r="AM47" s="1362"/>
      <c r="AN47" s="1362"/>
      <c r="AO47" s="1362"/>
      <c r="AP47" s="2291"/>
      <c r="AQ47" s="2291"/>
      <c r="AR47" s="2291"/>
      <c r="AS47" s="2291"/>
      <c r="AT47" s="1362"/>
      <c r="AU47" s="1362"/>
      <c r="AV47" s="1362"/>
      <c r="AW47" s="1362"/>
      <c r="AX47" s="1362"/>
      <c r="AY47" s="1362"/>
      <c r="AZ47" s="1362"/>
      <c r="BA47" s="1362"/>
      <c r="BB47" s="1362"/>
      <c r="BC47" s="1362"/>
      <c r="BD47" s="1362"/>
      <c r="BE47" s="1362"/>
      <c r="BF47" s="1284"/>
      <c r="BG47" s="1284"/>
      <c r="BH47" s="1284"/>
      <c r="BI47" s="1284"/>
      <c r="BJ47" s="1284"/>
      <c r="BK47" s="1284"/>
      <c r="BL47" s="1284"/>
    </row>
    <row r="48" spans="1:64" s="453" customFormat="1" ht="13.35" customHeight="1" x14ac:dyDescent="0.25">
      <c r="A48" s="1093" t="s">
        <v>700</v>
      </c>
      <c r="B48" s="1450"/>
      <c r="C48" s="1452"/>
      <c r="D48" s="1058"/>
      <c r="E48" s="1462"/>
      <c r="F48" s="1462"/>
      <c r="G48" s="1462"/>
      <c r="H48" s="1462"/>
      <c r="I48" s="1462"/>
      <c r="J48" s="1462"/>
      <c r="K48" s="1462"/>
      <c r="L48" s="1462"/>
      <c r="M48" s="1462"/>
      <c r="N48" s="1462"/>
      <c r="O48" s="1462"/>
      <c r="P48" s="1462"/>
      <c r="Q48" s="1462"/>
      <c r="R48" s="1462"/>
      <c r="S48" s="1462"/>
      <c r="T48" s="1462"/>
      <c r="U48" s="1462"/>
      <c r="V48" s="1462"/>
      <c r="W48" s="1462"/>
      <c r="X48" s="2128">
        <f>IF(OR('dv7bis.3-dv7ter.3'!A126="",X46&gt;X39),0,X39-(X46-1))</f>
        <v>0</v>
      </c>
      <c r="Y48" s="2128"/>
      <c r="Z48" s="2128"/>
      <c r="AA48" s="2128"/>
      <c r="AB48" s="2128"/>
      <c r="AC48" s="2128"/>
      <c r="AD48" s="1093" t="s">
        <v>533</v>
      </c>
      <c r="AE48" s="1462"/>
      <c r="AF48" s="1462"/>
      <c r="AG48" s="1462"/>
      <c r="AH48" s="1462"/>
      <c r="AI48" s="1462"/>
      <c r="AJ48" s="1462"/>
      <c r="AK48" s="1462"/>
      <c r="AL48" s="1462"/>
      <c r="AM48" s="1462"/>
      <c r="AN48" s="1462"/>
      <c r="AO48" s="1462"/>
      <c r="AP48" s="1462"/>
      <c r="AQ48" s="1462"/>
      <c r="AR48" s="1462"/>
      <c r="AS48" s="1462"/>
      <c r="AT48" s="1362"/>
      <c r="AU48" s="1362"/>
      <c r="AV48" s="1362"/>
      <c r="AW48" s="1362"/>
      <c r="AX48" s="1362"/>
      <c r="AY48" s="1362"/>
      <c r="AZ48" s="1362"/>
      <c r="BA48" s="1362"/>
      <c r="BB48" s="1362"/>
      <c r="BC48" s="1362"/>
      <c r="BD48" s="1362"/>
      <c r="BE48" s="1362"/>
      <c r="BF48" s="1284"/>
      <c r="BG48" s="1284"/>
      <c r="BH48" s="1284"/>
      <c r="BI48" s="1284"/>
      <c r="BJ48" s="1284"/>
      <c r="BK48" s="1284"/>
      <c r="BL48" s="1284"/>
    </row>
    <row r="49" spans="1:64" s="453" customFormat="1" ht="13.35" customHeight="1" x14ac:dyDescent="0.25">
      <c r="A49" s="1093"/>
      <c r="B49" s="1450"/>
      <c r="C49" s="1452"/>
      <c r="D49" s="1058"/>
      <c r="E49" s="1462"/>
      <c r="F49" s="1462"/>
      <c r="G49" s="1462"/>
      <c r="H49" s="1462"/>
      <c r="I49" s="1462"/>
      <c r="J49" s="1462"/>
      <c r="K49" s="1462"/>
      <c r="L49" s="1462"/>
      <c r="M49" s="1462"/>
      <c r="N49" s="1462"/>
      <c r="O49" s="1462"/>
      <c r="P49" s="1462"/>
      <c r="Q49" s="1462"/>
      <c r="R49" s="1462"/>
      <c r="S49" s="1462"/>
      <c r="T49" s="1462"/>
      <c r="U49" s="1462"/>
      <c r="V49" s="1462"/>
      <c r="W49" s="1462"/>
      <c r="X49" s="1507"/>
      <c r="Y49" s="1507"/>
      <c r="Z49" s="1507"/>
      <c r="AA49" s="1507"/>
      <c r="AB49" s="1507"/>
      <c r="AC49" s="1507"/>
      <c r="AD49" s="1462"/>
      <c r="AE49" s="1462"/>
      <c r="AF49" s="1462"/>
      <c r="AG49" s="1462"/>
      <c r="AH49" s="1462"/>
      <c r="AI49" s="1462"/>
      <c r="AJ49" s="1462"/>
      <c r="AK49" s="1462"/>
      <c r="AL49" s="1462"/>
      <c r="AM49" s="1462"/>
      <c r="AN49" s="1462"/>
      <c r="AO49" s="1462"/>
      <c r="AP49" s="1362"/>
      <c r="AQ49" s="1362"/>
      <c r="AR49" s="1362"/>
      <c r="AS49" s="1362"/>
      <c r="AT49" s="1362"/>
      <c r="AU49" s="1362"/>
      <c r="AV49" s="1362"/>
      <c r="AW49" s="1362"/>
      <c r="AX49" s="1362"/>
      <c r="AY49" s="1362"/>
      <c r="AZ49" s="1362"/>
      <c r="BA49" s="1362"/>
      <c r="BB49" s="1362"/>
      <c r="BC49" s="1362"/>
      <c r="BD49" s="1362"/>
      <c r="BE49" s="1362"/>
      <c r="BF49" s="1284"/>
      <c r="BG49" s="1284"/>
      <c r="BH49" s="1284"/>
      <c r="BI49" s="1284"/>
      <c r="BJ49" s="1284"/>
      <c r="BK49" s="1284"/>
      <c r="BL49" s="1284"/>
    </row>
    <row r="50" spans="1:64" s="1290" customFormat="1" ht="13.35" customHeight="1" x14ac:dyDescent="0.25">
      <c r="A50" s="1093" t="s">
        <v>724</v>
      </c>
      <c r="B50" s="1365"/>
      <c r="C50" s="1459"/>
      <c r="D50" s="1452"/>
      <c r="E50" s="1463"/>
      <c r="F50" s="1463"/>
      <c r="G50" s="1463"/>
      <c r="H50" s="1463"/>
      <c r="I50" s="1463"/>
      <c r="J50" s="1463"/>
      <c r="K50" s="1463"/>
      <c r="L50" s="1463"/>
      <c r="M50" s="1463"/>
      <c r="N50" s="1463"/>
      <c r="O50" s="1463"/>
      <c r="P50" s="1463"/>
      <c r="Q50" s="1463"/>
      <c r="R50" s="1463"/>
      <c r="S50" s="1463"/>
      <c r="T50" s="1463"/>
      <c r="U50" s="1463"/>
      <c r="V50" s="1463"/>
      <c r="W50" s="1463"/>
      <c r="X50" s="2282">
        <f>MIN(MAX(25,ROUND(0.01%*données!P15,2)),250)</f>
        <v>25</v>
      </c>
      <c r="Y50" s="2282"/>
      <c r="Z50" s="2282"/>
      <c r="AA50" s="2282"/>
      <c r="AB50" s="2282"/>
      <c r="AC50" s="2282"/>
      <c r="AD50" s="1459"/>
      <c r="AE50" s="1463"/>
      <c r="AF50" s="1463"/>
      <c r="AG50" s="1463"/>
      <c r="AH50" s="1463"/>
      <c r="AI50" s="1463"/>
      <c r="AJ50" s="1463"/>
      <c r="AK50" s="1463"/>
      <c r="AL50" s="1463"/>
      <c r="AM50" s="1463"/>
      <c r="AN50" s="1463"/>
      <c r="AO50" s="1463"/>
      <c r="AP50" s="1481" t="s">
        <v>747</v>
      </c>
      <c r="AQ50" s="1459"/>
      <c r="AR50" s="1459"/>
      <c r="AS50" s="1459"/>
      <c r="AT50" s="1459"/>
      <c r="AU50" s="1459"/>
      <c r="AV50" s="1459"/>
      <c r="AW50" s="1459"/>
      <c r="AX50" s="1459"/>
      <c r="AY50" s="1459"/>
      <c r="AZ50" s="1459"/>
      <c r="BA50" s="1459"/>
      <c r="BB50" s="1459"/>
      <c r="BC50" s="1459"/>
      <c r="BD50" s="1459"/>
      <c r="BE50" s="1459"/>
    </row>
    <row r="51" spans="1:64" s="1290" customFormat="1" ht="13.35" customHeight="1" x14ac:dyDescent="0.25">
      <c r="A51" s="1365"/>
      <c r="B51" s="1365"/>
      <c r="C51" s="1459"/>
      <c r="D51" s="1452"/>
      <c r="E51" s="1463"/>
      <c r="F51" s="1463"/>
      <c r="G51" s="1463"/>
      <c r="H51" s="1463"/>
      <c r="I51" s="1463"/>
      <c r="J51" s="1463"/>
      <c r="K51" s="1463"/>
      <c r="L51" s="1463"/>
      <c r="M51" s="1463"/>
      <c r="N51" s="1463"/>
      <c r="O51" s="1463"/>
      <c r="P51" s="1463"/>
      <c r="Q51" s="1463"/>
      <c r="R51" s="1463"/>
      <c r="S51" s="1463"/>
      <c r="T51" s="1463"/>
      <c r="U51" s="1463"/>
      <c r="V51" s="1463"/>
      <c r="W51" s="1463"/>
      <c r="X51" s="1464"/>
      <c r="Y51" s="1464"/>
      <c r="Z51" s="1464"/>
      <c r="AA51" s="1464"/>
      <c r="AB51" s="1464"/>
      <c r="AC51" s="1464"/>
      <c r="AD51" s="1463"/>
      <c r="AE51" s="1463"/>
      <c r="AF51" s="1463"/>
      <c r="AG51" s="1463"/>
      <c r="AH51" s="1463"/>
      <c r="AI51" s="1463"/>
      <c r="AJ51" s="1463"/>
      <c r="AK51" s="1463"/>
      <c r="AL51" s="1463"/>
      <c r="AM51" s="1463"/>
      <c r="AN51" s="1463"/>
      <c r="AO51" s="1463"/>
      <c r="AP51" s="1459"/>
      <c r="AQ51" s="1459"/>
      <c r="AR51" s="1459"/>
      <c r="AS51" s="1459"/>
      <c r="AT51" s="1459"/>
      <c r="AU51" s="1459"/>
      <c r="AV51" s="1459"/>
      <c r="AW51" s="1459"/>
      <c r="AX51" s="1459"/>
      <c r="AY51" s="1459"/>
      <c r="AZ51" s="1459"/>
      <c r="BA51" s="1459"/>
      <c r="BB51" s="1459"/>
      <c r="BC51" s="1459"/>
      <c r="BD51" s="1459"/>
      <c r="BE51" s="1459"/>
    </row>
    <row r="52" spans="1:64" s="1290" customFormat="1" ht="13.35" customHeight="1" x14ac:dyDescent="0.25">
      <c r="A52" s="1365" t="s">
        <v>703</v>
      </c>
      <c r="B52" s="1459"/>
      <c r="C52" s="944"/>
      <c r="D52" s="944"/>
      <c r="E52" s="1463"/>
      <c r="F52" s="1463"/>
      <c r="G52" s="1463"/>
      <c r="H52" s="1463"/>
      <c r="I52" s="1463"/>
      <c r="J52" s="1463"/>
      <c r="K52" s="1463"/>
      <c r="L52" s="1463"/>
      <c r="M52" s="1463"/>
      <c r="N52" s="1463"/>
      <c r="O52" s="1463"/>
      <c r="P52" s="1463"/>
      <c r="Q52" s="1463"/>
      <c r="R52" s="1463"/>
      <c r="S52" s="1463"/>
      <c r="T52" s="1463"/>
      <c r="U52" s="1463"/>
      <c r="V52" s="1463"/>
      <c r="W52" s="1463"/>
      <c r="X52" s="2283">
        <f>X50*X48</f>
        <v>0</v>
      </c>
      <c r="Y52" s="2283"/>
      <c r="Z52" s="2283"/>
      <c r="AA52" s="2283"/>
      <c r="AB52" s="2283"/>
      <c r="AC52" s="2283"/>
      <c r="AD52" s="1463"/>
      <c r="AE52" s="1463"/>
      <c r="AF52" s="1463"/>
      <c r="AG52" s="1463"/>
      <c r="AH52" s="1463"/>
      <c r="AI52" s="1463"/>
      <c r="AJ52" s="1463"/>
      <c r="AK52" s="1463"/>
      <c r="AL52" s="1463"/>
      <c r="AM52" s="1463"/>
      <c r="AN52" s="1463"/>
      <c r="AO52" s="1463"/>
      <c r="AQ52" s="1479"/>
      <c r="AR52" s="1479"/>
      <c r="AS52" s="1459"/>
      <c r="AT52" s="1459"/>
      <c r="AU52" s="1459"/>
      <c r="AV52" s="1459"/>
      <c r="AW52" s="1459"/>
      <c r="AX52" s="1459"/>
      <c r="AY52" s="1459"/>
      <c r="AZ52" s="1459"/>
      <c r="BA52" s="1459"/>
      <c r="BB52" s="1459"/>
      <c r="BC52" s="1459"/>
      <c r="BD52" s="1459"/>
      <c r="BE52" s="1459"/>
    </row>
    <row r="53" spans="1:64" s="1290" customFormat="1" ht="13.35" customHeight="1" x14ac:dyDescent="0.25">
      <c r="A53" s="944"/>
      <c r="B53" s="944"/>
      <c r="C53" s="944"/>
      <c r="D53" s="944"/>
      <c r="E53" s="1465"/>
      <c r="F53" s="1465"/>
      <c r="G53" s="1465"/>
      <c r="H53" s="1465"/>
      <c r="I53" s="1465"/>
      <c r="J53" s="1465"/>
      <c r="K53" s="1465"/>
      <c r="L53" s="1465"/>
      <c r="M53" s="1465"/>
      <c r="N53" s="1465"/>
      <c r="O53" s="1466"/>
      <c r="P53" s="1363"/>
      <c r="Q53" s="1093"/>
      <c r="R53" s="1467"/>
      <c r="S53" s="1467"/>
      <c r="T53" s="1467"/>
      <c r="U53" s="1467"/>
      <c r="V53" s="1467"/>
      <c r="W53" s="1467"/>
      <c r="X53" s="1467"/>
      <c r="Y53" s="1467"/>
      <c r="Z53" s="1467"/>
      <c r="AA53" s="1467"/>
      <c r="AB53" s="1467"/>
      <c r="AC53" s="1467"/>
      <c r="AD53" s="1467"/>
      <c r="AE53" s="1467"/>
      <c r="AF53" s="1467"/>
      <c r="AG53" s="1467"/>
      <c r="AH53" s="1467"/>
      <c r="AI53" s="1467"/>
      <c r="AJ53" s="1467"/>
      <c r="AK53" s="1467"/>
      <c r="AL53" s="1467"/>
      <c r="AM53" s="1467"/>
      <c r="AN53" s="1467"/>
      <c r="AO53" s="1467"/>
      <c r="AP53" s="1479"/>
      <c r="AQ53" s="1479"/>
      <c r="AR53" s="1479"/>
      <c r="AS53" s="1459"/>
      <c r="AT53" s="1459"/>
      <c r="AU53" s="1459"/>
      <c r="AV53" s="1459"/>
      <c r="AW53" s="1459"/>
      <c r="AX53" s="1459"/>
      <c r="AY53" s="1459"/>
      <c r="AZ53" s="1459"/>
      <c r="BA53" s="1459"/>
      <c r="BB53" s="1459"/>
      <c r="BC53" s="1459"/>
      <c r="BD53" s="1459"/>
      <c r="BE53" s="1459"/>
    </row>
    <row r="54" spans="1:64" s="1291" customFormat="1" ht="13.35" customHeight="1" x14ac:dyDescent="0.25">
      <c r="A54" s="1472" t="s">
        <v>701</v>
      </c>
      <c r="B54" s="944"/>
      <c r="C54" s="944"/>
      <c r="D54" s="1468"/>
      <c r="E54" s="1469"/>
      <c r="F54" s="1469"/>
      <c r="G54" s="1469"/>
      <c r="H54" s="1362"/>
      <c r="I54" s="1469"/>
      <c r="J54" s="1469"/>
      <c r="K54" s="1469"/>
      <c r="L54" s="1469"/>
      <c r="M54" s="1469"/>
      <c r="N54" s="1469"/>
      <c r="O54" s="1469"/>
      <c r="P54" s="1469"/>
      <c r="Q54" s="1469"/>
      <c r="R54" s="1469"/>
      <c r="S54" s="1469"/>
      <c r="T54" s="1469"/>
      <c r="U54" s="1469"/>
      <c r="V54" s="1469"/>
      <c r="W54" s="1469"/>
      <c r="X54" s="1469"/>
      <c r="Y54" s="1469"/>
      <c r="Z54" s="1469"/>
      <c r="AA54" s="1469"/>
      <c r="AB54" s="1469"/>
      <c r="AC54" s="1469"/>
      <c r="AD54" s="1469"/>
      <c r="AE54" s="1469"/>
      <c r="AF54" s="1469"/>
      <c r="AG54" s="1469"/>
      <c r="AH54" s="1469"/>
      <c r="AI54" s="1469"/>
      <c r="AJ54" s="1469"/>
      <c r="AK54" s="1469"/>
      <c r="AL54" s="1469"/>
      <c r="AM54" s="1469"/>
      <c r="AN54" s="1469"/>
      <c r="AO54" s="1469"/>
      <c r="AP54" s="2288" t="s">
        <v>743</v>
      </c>
      <c r="AQ54" s="2288"/>
      <c r="AR54" s="2288"/>
      <c r="AS54" s="2288"/>
      <c r="AT54" s="1362"/>
      <c r="AU54" s="1362"/>
      <c r="AV54" s="1362"/>
      <c r="AW54" s="1362"/>
      <c r="AX54" s="1362"/>
      <c r="AY54" s="1362"/>
      <c r="AZ54" s="1362"/>
      <c r="BA54" s="1362"/>
      <c r="BB54" s="1362"/>
      <c r="BC54" s="1362"/>
      <c r="BD54" s="1362"/>
      <c r="BE54" s="1362"/>
      <c r="BF54" s="1284"/>
      <c r="BG54" s="1284"/>
      <c r="BH54" s="1284"/>
      <c r="BI54" s="1284"/>
      <c r="BJ54" s="1284"/>
      <c r="BK54" s="1284"/>
      <c r="BL54" s="1284"/>
    </row>
    <row r="55" spans="1:64" s="1291" customFormat="1" ht="13.35" customHeight="1" x14ac:dyDescent="0.25">
      <c r="A55" s="1284"/>
      <c r="B55" s="1284"/>
      <c r="C55" s="1284"/>
      <c r="D55" s="1258"/>
      <c r="E55" s="1295"/>
      <c r="F55" s="1296"/>
      <c r="G55" s="1296"/>
      <c r="H55" s="1296"/>
      <c r="I55" s="1296"/>
      <c r="J55" s="1296"/>
      <c r="K55" s="1296"/>
      <c r="L55" s="1296"/>
      <c r="M55" s="1296"/>
      <c r="N55" s="1296"/>
      <c r="O55" s="1296"/>
      <c r="P55" s="1296"/>
      <c r="Q55" s="1296"/>
      <c r="R55" s="1296"/>
      <c r="S55" s="1296"/>
      <c r="T55" s="1296"/>
      <c r="U55" s="1296"/>
      <c r="V55" s="1296"/>
      <c r="W55" s="1296"/>
      <c r="X55" s="1296"/>
      <c r="Y55" s="1296"/>
      <c r="Z55" s="1296"/>
      <c r="AA55" s="1296"/>
      <c r="AB55" s="1296"/>
      <c r="AC55" s="1296"/>
      <c r="AD55" s="1296"/>
      <c r="AE55" s="1296"/>
      <c r="AF55" s="1296"/>
      <c r="AG55" s="1296"/>
      <c r="AH55" s="1296"/>
      <c r="AI55" s="1296"/>
      <c r="AJ55" s="1296"/>
      <c r="AK55" s="1296"/>
      <c r="AL55" s="1296"/>
      <c r="AM55" s="1296"/>
      <c r="AN55" s="1296"/>
      <c r="AO55" s="1296"/>
      <c r="AP55" s="2288"/>
      <c r="AQ55" s="2288"/>
      <c r="AR55" s="2288"/>
      <c r="AS55" s="2288"/>
      <c r="AT55" s="1284"/>
      <c r="AU55" s="1284"/>
      <c r="AV55" s="1284"/>
      <c r="AW55" s="1284"/>
      <c r="AX55" s="1284"/>
      <c r="AY55" s="1284"/>
      <c r="AZ55" s="1284"/>
      <c r="BA55" s="1284"/>
      <c r="BB55" s="1284"/>
      <c r="BC55" s="1284"/>
      <c r="BD55" s="1284"/>
      <c r="BE55" s="1284"/>
      <c r="BF55" s="1284"/>
      <c r="BG55" s="1284"/>
      <c r="BH55" s="1284"/>
      <c r="BI55" s="1284"/>
      <c r="BJ55" s="1284"/>
      <c r="BK55" s="1284"/>
      <c r="BL55" s="1284"/>
    </row>
    <row r="56" spans="1:64" s="1291" customFormat="1" ht="13.35" customHeight="1" x14ac:dyDescent="0.25">
      <c r="A56" s="1284"/>
      <c r="B56" s="1284"/>
      <c r="C56" s="1284"/>
      <c r="D56" s="1258"/>
      <c r="E56" s="1292"/>
      <c r="F56" s="1294"/>
      <c r="G56" s="1294"/>
      <c r="H56" s="1294"/>
      <c r="I56" s="1294"/>
      <c r="J56" s="1325"/>
      <c r="K56" s="1325"/>
      <c r="L56" s="1325"/>
      <c r="M56" s="1325"/>
      <c r="N56" s="1325"/>
      <c r="O56" s="1325"/>
      <c r="P56" s="1325"/>
      <c r="Q56" s="1325"/>
      <c r="R56" s="1325"/>
      <c r="S56" s="1325"/>
      <c r="T56" s="1325"/>
      <c r="U56" s="1325"/>
      <c r="V56" s="1325"/>
      <c r="W56" s="1325"/>
      <c r="X56" s="1287"/>
      <c r="Y56" s="1287"/>
      <c r="Z56" s="1294"/>
      <c r="AA56" s="1294"/>
      <c r="AB56" s="1294"/>
      <c r="AC56" s="1294"/>
      <c r="AD56" s="1294"/>
      <c r="AE56" s="1294"/>
      <c r="AF56" s="1294"/>
      <c r="AG56" s="1294"/>
      <c r="AH56" s="1294"/>
      <c r="AI56" s="1294"/>
      <c r="AJ56" s="1294"/>
      <c r="AK56" s="1294"/>
      <c r="AL56" s="1294"/>
      <c r="AM56" s="1286"/>
      <c r="AN56" s="1286"/>
      <c r="AO56" s="1286"/>
      <c r="AP56" s="1284"/>
      <c r="AQ56" s="1284"/>
      <c r="AR56" s="1284"/>
      <c r="AS56" s="1284"/>
      <c r="AT56" s="1284"/>
      <c r="AU56" s="1284"/>
      <c r="AV56" s="1284"/>
      <c r="AW56" s="1284"/>
      <c r="AX56" s="1284"/>
      <c r="AY56" s="1284"/>
      <c r="AZ56" s="1284"/>
      <c r="BA56" s="1284"/>
      <c r="BB56" s="1284"/>
      <c r="BC56" s="1284"/>
      <c r="BD56" s="1284"/>
      <c r="BE56" s="1284"/>
      <c r="BF56" s="1284"/>
      <c r="BG56" s="1284"/>
      <c r="BH56" s="1284"/>
      <c r="BI56" s="1284"/>
      <c r="BJ56" s="1284"/>
      <c r="BK56" s="1284"/>
      <c r="BL56" s="1284"/>
    </row>
    <row r="57" spans="1:64" s="453" customFormat="1" ht="13.35" customHeight="1" x14ac:dyDescent="0.25">
      <c r="A57" s="1286"/>
      <c r="B57" s="1284"/>
      <c r="C57" s="1284"/>
      <c r="D57" s="1258"/>
      <c r="E57" s="1292"/>
      <c r="F57" s="1292"/>
      <c r="G57" s="1292"/>
      <c r="H57" s="1292"/>
      <c r="I57" s="1292"/>
      <c r="J57" s="1292"/>
      <c r="K57" s="1292"/>
      <c r="L57" s="1292"/>
      <c r="M57" s="1292"/>
      <c r="N57" s="1292"/>
      <c r="O57" s="1292"/>
      <c r="P57" s="1292"/>
      <c r="Q57" s="1292"/>
      <c r="R57" s="1292"/>
      <c r="S57" s="1292"/>
      <c r="T57" s="1292"/>
      <c r="U57" s="1292"/>
      <c r="V57" s="1292"/>
      <c r="W57" s="1292"/>
      <c r="X57" s="1292"/>
      <c r="Y57" s="1292"/>
      <c r="Z57" s="1292"/>
      <c r="AA57" s="1292"/>
      <c r="AB57" s="1292"/>
      <c r="AC57" s="1292"/>
      <c r="AD57" s="1292"/>
      <c r="AE57" s="1292"/>
      <c r="AF57" s="1292"/>
      <c r="AG57" s="1292"/>
      <c r="AH57" s="1292"/>
      <c r="AI57" s="1292"/>
      <c r="AJ57" s="1292"/>
      <c r="AK57" s="1292"/>
      <c r="AL57" s="1292"/>
      <c r="AM57" s="1292"/>
      <c r="AN57" s="1292"/>
      <c r="AO57" s="1292"/>
      <c r="AP57" s="1284"/>
      <c r="AQ57" s="1284"/>
      <c r="AR57" s="1284"/>
      <c r="AS57" s="1284"/>
      <c r="AT57" s="1284"/>
      <c r="AU57" s="1284"/>
      <c r="AV57" s="1284"/>
      <c r="AW57" s="1284"/>
      <c r="AX57" s="1284"/>
      <c r="AY57" s="1284"/>
      <c r="AZ57" s="1284"/>
      <c r="BA57" s="1284"/>
      <c r="BB57" s="1284"/>
      <c r="BC57" s="1284"/>
      <c r="BD57" s="1284"/>
      <c r="BE57" s="1284"/>
      <c r="BF57" s="1284"/>
      <c r="BG57" s="1284"/>
      <c r="BH57" s="1284"/>
      <c r="BI57" s="1284"/>
      <c r="BJ57" s="1284"/>
      <c r="BK57" s="1284"/>
      <c r="BL57" s="1284"/>
    </row>
    <row r="58" spans="1:64" s="453" customFormat="1" ht="13.35" customHeight="1" x14ac:dyDescent="0.25">
      <c r="A58" s="1284"/>
      <c r="B58" s="1284"/>
      <c r="C58" s="1284"/>
      <c r="D58" s="1290"/>
      <c r="E58" s="1292"/>
      <c r="F58" s="1294"/>
      <c r="G58" s="1294"/>
      <c r="H58" s="1294"/>
      <c r="I58" s="1294"/>
      <c r="J58" s="1294"/>
      <c r="K58" s="1294"/>
      <c r="L58" s="1294"/>
      <c r="M58" s="1294"/>
      <c r="N58" s="1294"/>
      <c r="O58" s="1294"/>
      <c r="P58" s="1294"/>
      <c r="Q58" s="1294"/>
      <c r="R58" s="1294"/>
      <c r="S58" s="1325"/>
      <c r="T58" s="1325"/>
      <c r="U58" s="1325"/>
      <c r="V58" s="1325"/>
      <c r="W58" s="1325"/>
      <c r="X58" s="1325"/>
      <c r="Y58" s="1325"/>
      <c r="Z58" s="1325"/>
      <c r="AA58" s="1325"/>
      <c r="AB58" s="1325"/>
      <c r="AC58" s="1325"/>
      <c r="AD58" s="1325"/>
      <c r="AE58" s="1325"/>
      <c r="AF58" s="1286"/>
      <c r="AG58" s="1286"/>
      <c r="AH58" s="1286"/>
      <c r="AI58" s="1286"/>
      <c r="AJ58" s="1286"/>
      <c r="AK58" s="1286"/>
      <c r="AL58" s="1286"/>
      <c r="AM58" s="1286"/>
      <c r="AN58" s="1286"/>
      <c r="AO58" s="1286"/>
      <c r="AP58" s="1284"/>
      <c r="AQ58" s="1284"/>
      <c r="AR58" s="1284"/>
      <c r="AS58" s="1284"/>
      <c r="AT58" s="1284"/>
      <c r="AU58" s="1284"/>
      <c r="AV58" s="1284"/>
      <c r="AW58" s="1284"/>
      <c r="AX58" s="1284"/>
      <c r="AY58" s="1284"/>
      <c r="AZ58" s="1284"/>
      <c r="BA58" s="1284"/>
      <c r="BB58" s="1284"/>
      <c r="BC58" s="1284"/>
      <c r="BD58" s="1284"/>
      <c r="BE58" s="1284"/>
      <c r="BF58" s="1284"/>
      <c r="BG58" s="1284"/>
      <c r="BH58" s="1284"/>
      <c r="BI58" s="1284"/>
      <c r="BJ58" s="1284"/>
      <c r="BK58" s="1284"/>
      <c r="BL58" s="1284"/>
    </row>
    <row r="59" spans="1:64" s="453" customFormat="1" ht="13.35" customHeight="1" x14ac:dyDescent="0.25">
      <c r="A59" s="1284"/>
      <c r="B59" s="1284"/>
      <c r="C59" s="1284"/>
      <c r="D59" s="1287"/>
      <c r="E59" s="1284"/>
      <c r="F59" s="1284"/>
      <c r="G59" s="1284"/>
      <c r="H59" s="1284"/>
      <c r="I59" s="1284"/>
      <c r="J59" s="1284"/>
      <c r="K59" s="1284"/>
      <c r="L59" s="1284"/>
      <c r="M59" s="1284"/>
      <c r="N59" s="1284"/>
      <c r="O59" s="1284"/>
      <c r="P59" s="1284"/>
      <c r="Q59" s="1284"/>
      <c r="R59" s="1284"/>
      <c r="S59" s="1284"/>
      <c r="T59" s="1284"/>
      <c r="U59" s="1284"/>
      <c r="V59" s="1284"/>
      <c r="W59" s="1284"/>
      <c r="X59" s="1284"/>
      <c r="Y59" s="1284"/>
      <c r="Z59" s="1284"/>
      <c r="AA59" s="1284"/>
      <c r="AB59" s="1284"/>
      <c r="AC59" s="1284"/>
      <c r="AD59" s="1284"/>
      <c r="AE59" s="1284"/>
      <c r="AF59" s="1284"/>
      <c r="AG59" s="1284"/>
      <c r="AH59" s="1284"/>
      <c r="AI59" s="1284"/>
      <c r="AJ59" s="1284"/>
      <c r="AK59" s="1284"/>
      <c r="AL59" s="1284"/>
      <c r="AM59" s="1284"/>
      <c r="AN59" s="1284"/>
      <c r="AO59" s="1284"/>
      <c r="AP59" s="1284"/>
      <c r="AQ59" s="1284"/>
      <c r="AR59" s="1284"/>
      <c r="AS59" s="1284"/>
      <c r="AT59" s="1284"/>
      <c r="AU59" s="1284"/>
      <c r="AV59" s="1284"/>
      <c r="AW59" s="1284"/>
      <c r="AX59" s="1284"/>
      <c r="AY59" s="1284"/>
      <c r="AZ59" s="1284"/>
      <c r="BA59" s="1284"/>
      <c r="BB59" s="1284"/>
      <c r="BC59" s="1284"/>
      <c r="BD59" s="1284"/>
      <c r="BE59" s="1284"/>
      <c r="BF59" s="1284"/>
      <c r="BG59" s="1284"/>
      <c r="BH59" s="1284"/>
      <c r="BI59" s="1284"/>
      <c r="BJ59" s="1284"/>
      <c r="BK59" s="1284"/>
      <c r="BL59" s="1284"/>
    </row>
    <row r="60" spans="1:64" s="453" customFormat="1" ht="13.35" customHeight="1" x14ac:dyDescent="0.25">
      <c r="A60" s="1326"/>
      <c r="B60" s="1326"/>
      <c r="C60" s="1326"/>
      <c r="D60" s="1326"/>
      <c r="E60" s="1326"/>
      <c r="F60" s="1326"/>
      <c r="G60" s="1326"/>
      <c r="H60" s="1326"/>
      <c r="I60" s="1326"/>
      <c r="J60" s="1326"/>
      <c r="K60" s="1326"/>
      <c r="L60" s="1326"/>
      <c r="M60" s="1326"/>
      <c r="N60" s="1326"/>
      <c r="O60" s="1326"/>
      <c r="P60" s="1326"/>
      <c r="Q60" s="1326"/>
      <c r="R60" s="1326"/>
      <c r="S60" s="1326"/>
      <c r="T60" s="1326"/>
      <c r="U60" s="1326"/>
      <c r="V60" s="1326"/>
      <c r="W60" s="1326"/>
      <c r="X60" s="1326"/>
      <c r="Y60" s="1326"/>
      <c r="Z60" s="1326"/>
      <c r="AA60" s="1326"/>
      <c r="AB60" s="1326"/>
      <c r="AC60" s="1326"/>
      <c r="AD60" s="1326"/>
      <c r="AE60" s="1326"/>
      <c r="AF60" s="1326"/>
      <c r="AG60" s="1326"/>
      <c r="AH60" s="1326"/>
      <c r="AI60" s="1326"/>
      <c r="AJ60" s="1326"/>
      <c r="AK60" s="1326"/>
      <c r="AL60" s="1326"/>
      <c r="AM60" s="1326"/>
      <c r="AN60" s="1326"/>
      <c r="AO60" s="1326"/>
      <c r="AP60" s="1284"/>
      <c r="AQ60" s="1284"/>
      <c r="AR60" s="1284"/>
      <c r="AS60" s="1284"/>
      <c r="AT60" s="1284"/>
      <c r="AU60" s="1284"/>
      <c r="AV60" s="1284"/>
      <c r="AW60" s="1284"/>
      <c r="AX60" s="1284"/>
      <c r="AY60" s="1284"/>
      <c r="AZ60" s="1284"/>
      <c r="BA60" s="1284"/>
      <c r="BB60" s="1284"/>
      <c r="BC60" s="1284"/>
      <c r="BD60" s="1284"/>
      <c r="BE60" s="1284"/>
      <c r="BF60" s="1284"/>
      <c r="BG60" s="1284"/>
      <c r="BH60" s="1284"/>
      <c r="BI60" s="1284"/>
      <c r="BJ60" s="1284"/>
      <c r="BK60" s="1284"/>
      <c r="BL60" s="1284"/>
    </row>
    <row r="61" spans="1:64" s="453" customFormat="1" ht="13.35" customHeight="1" x14ac:dyDescent="0.25">
      <c r="A61" s="1284"/>
      <c r="B61" s="1284"/>
      <c r="C61" s="1284"/>
      <c r="D61" s="1258"/>
      <c r="E61" s="1327"/>
      <c r="F61" s="1327"/>
      <c r="G61" s="1327"/>
      <c r="H61" s="1327"/>
      <c r="I61" s="1327"/>
      <c r="J61" s="1327"/>
      <c r="K61" s="1327"/>
      <c r="L61" s="1327"/>
      <c r="M61" s="1327"/>
      <c r="N61" s="1327"/>
      <c r="O61" s="1327"/>
      <c r="P61" s="1327"/>
      <c r="Q61" s="1327"/>
      <c r="R61" s="1327"/>
      <c r="S61" s="1327"/>
      <c r="T61" s="1327"/>
      <c r="U61" s="1327"/>
      <c r="V61" s="1327"/>
      <c r="W61" s="1327"/>
      <c r="X61" s="1327"/>
      <c r="Y61" s="1327"/>
      <c r="Z61" s="1327"/>
      <c r="AA61" s="1327"/>
      <c r="AB61" s="1325"/>
      <c r="AC61" s="1325"/>
      <c r="AD61" s="1325"/>
      <c r="AE61" s="1325"/>
      <c r="AF61" s="1325"/>
      <c r="AG61" s="1325"/>
      <c r="AH61" s="1328"/>
      <c r="AI61" s="1328"/>
      <c r="AJ61" s="1297"/>
      <c r="AK61" s="1297"/>
      <c r="AL61" s="1297"/>
      <c r="AM61" s="1297"/>
      <c r="AN61" s="1297"/>
      <c r="AO61" s="1297"/>
      <c r="AP61" s="1284"/>
      <c r="AR61" s="1284"/>
      <c r="AS61" s="1284"/>
      <c r="AT61" s="1284"/>
      <c r="AU61" s="1284"/>
      <c r="AV61" s="1284"/>
      <c r="AW61" s="1284"/>
      <c r="AX61" s="1284"/>
      <c r="AY61" s="1284"/>
      <c r="AZ61" s="1284"/>
      <c r="BA61" s="1284"/>
      <c r="BB61" s="1284"/>
      <c r="BC61" s="1284"/>
      <c r="BD61" s="1284"/>
      <c r="BE61" s="1284"/>
      <c r="BF61" s="1284"/>
      <c r="BG61" s="1284"/>
      <c r="BH61" s="1284"/>
      <c r="BI61" s="1284"/>
      <c r="BJ61" s="1284"/>
      <c r="BK61" s="1284"/>
      <c r="BL61" s="1284"/>
    </row>
    <row r="62" spans="1:64" s="453" customFormat="1" ht="13.35" customHeight="1" x14ac:dyDescent="0.25">
      <c r="A62" s="1284"/>
      <c r="B62" s="1284"/>
      <c r="C62" s="1284"/>
      <c r="D62" s="1297"/>
      <c r="E62" s="1297"/>
      <c r="F62" s="1297"/>
      <c r="G62" s="1284"/>
      <c r="H62" s="1284"/>
      <c r="I62" s="1328"/>
      <c r="J62" s="1328"/>
      <c r="K62" s="1325"/>
      <c r="L62" s="1325"/>
      <c r="M62" s="1325"/>
      <c r="N62" s="1325"/>
      <c r="O62" s="1325"/>
      <c r="P62" s="1325"/>
      <c r="Q62" s="1325"/>
      <c r="R62" s="1299"/>
      <c r="S62" s="1299"/>
      <c r="T62" s="1299"/>
      <c r="U62" s="1299"/>
      <c r="V62" s="1299"/>
      <c r="W62" s="1284"/>
      <c r="X62" s="1297"/>
      <c r="Y62" s="1297"/>
      <c r="Z62" s="1297"/>
      <c r="AA62" s="1297"/>
      <c r="AB62" s="1297"/>
      <c r="AC62" s="1297"/>
      <c r="AD62" s="1297"/>
      <c r="AE62" s="1297"/>
      <c r="AF62" s="1297"/>
      <c r="AG62" s="1297"/>
      <c r="AH62" s="1297"/>
      <c r="AI62" s="1297"/>
      <c r="AJ62" s="1297"/>
      <c r="AK62" s="1297"/>
      <c r="AL62" s="1297"/>
      <c r="AM62" s="1297"/>
      <c r="AN62" s="1297"/>
      <c r="AO62" s="1258"/>
      <c r="AP62" s="1297"/>
      <c r="AQ62" s="1297"/>
      <c r="AR62" s="1297"/>
      <c r="AS62" s="1297"/>
      <c r="AT62" s="1284"/>
      <c r="AU62" s="1284"/>
      <c r="AV62" s="1284"/>
      <c r="AW62" s="1284"/>
      <c r="AX62" s="1284"/>
      <c r="AY62" s="1284"/>
      <c r="AZ62" s="1284"/>
      <c r="BA62" s="1284"/>
      <c r="BB62" s="1284"/>
      <c r="BC62" s="1284"/>
      <c r="BD62" s="1284"/>
      <c r="BE62" s="1284"/>
      <c r="BF62" s="1284"/>
      <c r="BG62" s="1284"/>
      <c r="BH62" s="1284"/>
      <c r="BI62" s="1284"/>
      <c r="BJ62" s="1284"/>
      <c r="BK62" s="1284"/>
      <c r="BL62" s="1284"/>
    </row>
    <row r="63" spans="1:64" s="453" customFormat="1" ht="13.35" customHeight="1" x14ac:dyDescent="0.25">
      <c r="A63" s="1284"/>
      <c r="B63" s="1284"/>
      <c r="C63" s="1284"/>
      <c r="D63" s="1258"/>
      <c r="E63" s="1327"/>
      <c r="F63" s="1327"/>
      <c r="G63" s="1327"/>
      <c r="H63" s="1327"/>
      <c r="I63" s="1327"/>
      <c r="J63" s="1327"/>
      <c r="K63" s="1327"/>
      <c r="L63" s="1327"/>
      <c r="M63" s="1327"/>
      <c r="N63" s="1327"/>
      <c r="O63" s="1327"/>
      <c r="P63" s="1327"/>
      <c r="Q63" s="1327"/>
      <c r="R63" s="1327"/>
      <c r="S63" s="1327"/>
      <c r="T63" s="1327"/>
      <c r="U63" s="1327"/>
      <c r="V63" s="1327"/>
      <c r="W63" s="1327"/>
      <c r="X63" s="1327"/>
      <c r="Y63" s="1327"/>
      <c r="Z63" s="1327"/>
      <c r="AA63" s="1325"/>
      <c r="AB63" s="1325"/>
      <c r="AC63" s="1325"/>
      <c r="AD63" s="1325"/>
      <c r="AE63" s="1325"/>
      <c r="AF63" s="1325"/>
      <c r="AG63" s="1325"/>
      <c r="AH63" s="1328"/>
      <c r="AI63" s="1328"/>
      <c r="AJ63" s="1297"/>
      <c r="AK63" s="1297"/>
      <c r="AL63" s="1297"/>
      <c r="AM63" s="1297"/>
      <c r="AN63" s="1297"/>
      <c r="AO63" s="1297"/>
      <c r="AP63" s="1284"/>
      <c r="AS63" s="1284"/>
      <c r="AT63" s="1284"/>
      <c r="AU63" s="1284"/>
      <c r="AV63" s="1284"/>
      <c r="AW63" s="1284"/>
      <c r="AX63" s="1284"/>
      <c r="AY63" s="1284"/>
      <c r="AZ63" s="1284"/>
      <c r="BA63" s="1284"/>
      <c r="BB63" s="1284"/>
      <c r="BC63" s="1284"/>
      <c r="BD63" s="1284"/>
      <c r="BE63" s="1284"/>
      <c r="BF63" s="1284"/>
      <c r="BG63" s="1284"/>
      <c r="BH63" s="1284"/>
      <c r="BI63" s="1284"/>
      <c r="BJ63" s="1284"/>
      <c r="BK63" s="1284"/>
      <c r="BL63" s="1284"/>
    </row>
    <row r="64" spans="1:64" s="453" customFormat="1" ht="13.35" customHeight="1" x14ac:dyDescent="0.25">
      <c r="A64" s="1309"/>
      <c r="B64" s="1332"/>
      <c r="C64" s="1332"/>
      <c r="D64" s="1332"/>
      <c r="E64" s="1332"/>
      <c r="F64" s="1332"/>
      <c r="G64" s="1332"/>
      <c r="H64" s="1332"/>
      <c r="AI64" s="1332"/>
      <c r="AJ64" s="1332"/>
      <c r="AK64" s="1332"/>
      <c r="AL64" s="1332"/>
      <c r="AM64" s="1332"/>
      <c r="AN64" s="1332"/>
      <c r="AO64" s="1332"/>
      <c r="AP64" s="1284"/>
      <c r="AQ64" s="1284"/>
      <c r="AR64" s="1284"/>
      <c r="AS64" s="1284"/>
      <c r="AT64" s="1284"/>
      <c r="AU64" s="1284"/>
      <c r="AV64" s="1284"/>
      <c r="AW64" s="1284"/>
      <c r="AX64" s="1284"/>
      <c r="AY64" s="1284"/>
      <c r="AZ64" s="1284"/>
      <c r="BA64" s="1284"/>
      <c r="BB64" s="1284"/>
      <c r="BC64" s="1284"/>
      <c r="BD64" s="1284"/>
      <c r="BE64" s="1284"/>
      <c r="BF64" s="1284"/>
      <c r="BG64" s="1284"/>
      <c r="BH64" s="1284"/>
      <c r="BI64" s="1284"/>
      <c r="BJ64" s="1284"/>
      <c r="BK64" s="1284"/>
      <c r="BL64" s="1284"/>
    </row>
    <row r="65" spans="1:64" s="453" customFormat="1" ht="13.35" customHeight="1" x14ac:dyDescent="0.25">
      <c r="A65" s="1333"/>
      <c r="B65" s="1332"/>
      <c r="C65" s="1332"/>
      <c r="D65" s="1332"/>
      <c r="E65" s="1332"/>
      <c r="F65" s="1332"/>
      <c r="G65" s="1332"/>
      <c r="H65" s="1332"/>
      <c r="I65" s="1334"/>
      <c r="J65" s="1331"/>
      <c r="K65" s="1331"/>
      <c r="L65" s="1331"/>
      <c r="M65" s="1331"/>
      <c r="N65" s="1331"/>
      <c r="O65" s="1331"/>
      <c r="P65" s="1331"/>
      <c r="Q65" s="1331"/>
      <c r="R65" s="1331"/>
      <c r="S65" s="1331"/>
      <c r="T65" s="1331"/>
      <c r="U65" s="1331"/>
      <c r="V65" s="1331"/>
      <c r="W65" s="1331"/>
      <c r="X65" s="1331"/>
      <c r="Y65" s="1331"/>
      <c r="Z65" s="1331"/>
      <c r="AA65" s="1331"/>
      <c r="AB65" s="1331"/>
      <c r="AC65" s="1331"/>
      <c r="AD65" s="1331"/>
      <c r="AE65" s="1331"/>
      <c r="AF65" s="1331"/>
      <c r="AG65" s="1331"/>
      <c r="AH65" s="1331"/>
      <c r="AI65" s="1331"/>
      <c r="AJ65" s="1331"/>
      <c r="AK65" s="1331"/>
      <c r="AL65" s="1332"/>
      <c r="AM65" s="1332"/>
      <c r="AN65" s="1332"/>
      <c r="AO65" s="1332"/>
      <c r="AP65" s="1284"/>
      <c r="AQ65" s="1284"/>
      <c r="AR65" s="1284"/>
      <c r="AS65" s="1284"/>
      <c r="AT65" s="1284"/>
      <c r="AU65" s="1284"/>
      <c r="AV65" s="1284"/>
      <c r="AW65" s="1284"/>
      <c r="AX65" s="1284"/>
      <c r="AY65" s="1284"/>
      <c r="AZ65" s="1284"/>
      <c r="BA65" s="1284"/>
      <c r="BB65" s="1284"/>
      <c r="BC65" s="1284"/>
      <c r="BD65" s="1284"/>
      <c r="BE65" s="1284"/>
      <c r="BF65" s="1284"/>
      <c r="BG65" s="1284"/>
      <c r="BH65" s="1284"/>
      <c r="BI65" s="1284"/>
      <c r="BJ65" s="1284"/>
      <c r="BK65" s="1284"/>
      <c r="BL65" s="1284"/>
    </row>
    <row r="66" spans="1:64" s="453" customFormat="1" ht="13.35" customHeight="1" x14ac:dyDescent="0.25">
      <c r="A66" s="1310"/>
      <c r="B66" s="1310"/>
      <c r="C66" s="1310"/>
      <c r="D66" s="1332"/>
      <c r="E66" s="1332"/>
      <c r="F66" s="1332"/>
      <c r="G66" s="1332"/>
      <c r="H66" s="1332"/>
      <c r="I66" s="1310"/>
      <c r="J66" s="1331"/>
      <c r="K66" s="1331"/>
      <c r="L66" s="1331"/>
      <c r="M66" s="1331"/>
      <c r="N66" s="1331"/>
      <c r="O66" s="1331"/>
      <c r="P66" s="1331"/>
      <c r="Q66" s="1331"/>
      <c r="R66" s="1331"/>
      <c r="S66" s="1331"/>
      <c r="T66" s="1331"/>
      <c r="U66" s="1331"/>
      <c r="V66" s="1331"/>
      <c r="W66" s="1331"/>
      <c r="X66" s="1331"/>
      <c r="Y66" s="1331"/>
      <c r="Z66" s="1331"/>
      <c r="AA66" s="1331"/>
      <c r="AB66" s="1331"/>
      <c r="AC66" s="1331"/>
      <c r="AD66" s="1331"/>
      <c r="AE66" s="1331"/>
      <c r="AF66" s="1331"/>
      <c r="AG66" s="1331"/>
      <c r="AH66" s="1331"/>
      <c r="AI66" s="1331"/>
      <c r="AJ66" s="1331"/>
      <c r="AK66" s="1331"/>
      <c r="AL66" s="1332"/>
      <c r="AM66" s="1332"/>
      <c r="AN66" s="1332"/>
      <c r="AO66" s="1332"/>
      <c r="AP66" s="1284"/>
      <c r="AQ66" s="1284"/>
      <c r="AR66" s="1284"/>
      <c r="AS66" s="1284"/>
      <c r="AT66" s="1284"/>
      <c r="AU66" s="1284"/>
      <c r="AV66" s="1284"/>
      <c r="AW66" s="1284"/>
      <c r="AX66" s="1284"/>
      <c r="AY66" s="1284"/>
      <c r="AZ66" s="1284"/>
      <c r="BA66" s="1284"/>
      <c r="BB66" s="1284"/>
      <c r="BC66" s="1284"/>
      <c r="BD66" s="1284"/>
      <c r="BE66" s="1284"/>
      <c r="BF66" s="1284"/>
      <c r="BG66" s="1284"/>
      <c r="BH66" s="1284"/>
      <c r="BI66" s="1284"/>
      <c r="BJ66" s="1284"/>
      <c r="BK66" s="1284"/>
      <c r="BL66" s="1284"/>
    </row>
    <row r="67" spans="1:64" s="453" customFormat="1" ht="13.35" customHeight="1" x14ac:dyDescent="0.25">
      <c r="A67" s="1335"/>
      <c r="B67" s="1335"/>
      <c r="C67" s="1335"/>
      <c r="D67" s="1335"/>
      <c r="E67" s="1335"/>
      <c r="F67" s="1335"/>
      <c r="G67" s="1335"/>
      <c r="H67" s="1335"/>
      <c r="I67" s="1310"/>
      <c r="J67" s="1331"/>
      <c r="K67" s="1331"/>
      <c r="L67" s="1331"/>
      <c r="M67" s="1331"/>
      <c r="N67" s="1331"/>
      <c r="O67" s="1331"/>
      <c r="P67" s="1331"/>
      <c r="Q67" s="1331"/>
      <c r="R67" s="1331"/>
      <c r="S67" s="1331"/>
      <c r="T67" s="1331"/>
      <c r="U67" s="1331"/>
      <c r="V67" s="1331"/>
      <c r="W67" s="1331"/>
      <c r="X67" s="1331"/>
      <c r="Y67" s="1331"/>
      <c r="Z67" s="1331"/>
      <c r="AA67" s="1331"/>
      <c r="AB67" s="1331"/>
      <c r="AC67" s="1331"/>
      <c r="AD67" s="1331"/>
      <c r="AE67" s="1331"/>
      <c r="AF67" s="1331"/>
      <c r="AG67" s="1331"/>
      <c r="AH67" s="1331"/>
      <c r="AI67" s="1331"/>
      <c r="AJ67" s="1331"/>
      <c r="AK67" s="1331"/>
      <c r="AL67" s="1332"/>
      <c r="AM67" s="1332"/>
      <c r="AN67" s="1332"/>
      <c r="AO67" s="1332"/>
      <c r="AP67" s="1284"/>
      <c r="AQ67" s="1284"/>
      <c r="AR67" s="1284"/>
      <c r="AS67" s="1284"/>
      <c r="AT67" s="1284"/>
      <c r="AU67" s="1284"/>
      <c r="AV67" s="1284"/>
      <c r="AW67" s="1284"/>
      <c r="AX67" s="1284"/>
      <c r="AY67" s="1284"/>
      <c r="AZ67" s="1284"/>
      <c r="BA67" s="1284"/>
      <c r="BB67" s="1284"/>
      <c r="BC67" s="1284"/>
      <c r="BD67" s="1284"/>
      <c r="BE67" s="1284"/>
      <c r="BF67" s="1284"/>
      <c r="BG67" s="1284"/>
      <c r="BH67" s="1284"/>
      <c r="BI67" s="1284"/>
      <c r="BJ67" s="1284"/>
      <c r="BK67" s="1284"/>
      <c r="BL67" s="1284"/>
    </row>
    <row r="68" spans="1:64" s="453" customFormat="1" ht="13.35" customHeight="1" x14ac:dyDescent="0.25">
      <c r="A68" s="1335"/>
      <c r="B68" s="1335"/>
      <c r="C68" s="1335"/>
      <c r="D68" s="1335"/>
      <c r="E68" s="1335"/>
      <c r="F68" s="1335"/>
      <c r="G68" s="1335"/>
      <c r="H68" s="1335"/>
      <c r="I68" s="1310"/>
      <c r="J68" s="1331"/>
      <c r="K68" s="1331"/>
      <c r="L68" s="1331"/>
      <c r="M68" s="1331"/>
      <c r="N68" s="1331"/>
      <c r="O68" s="1331"/>
      <c r="P68" s="1331"/>
      <c r="Q68" s="1331"/>
      <c r="R68" s="1331"/>
      <c r="S68" s="1331"/>
      <c r="T68" s="1331"/>
      <c r="U68" s="1331"/>
      <c r="V68" s="1331"/>
      <c r="W68" s="1331"/>
      <c r="X68" s="1331"/>
      <c r="Y68" s="1331"/>
      <c r="Z68" s="1331"/>
      <c r="AA68" s="1331"/>
      <c r="AB68" s="1331"/>
      <c r="AC68" s="1331"/>
      <c r="AD68" s="1331"/>
      <c r="AE68" s="1331"/>
      <c r="AF68" s="1331"/>
      <c r="AG68" s="1331"/>
      <c r="AH68" s="1331"/>
      <c r="AI68" s="1331"/>
      <c r="AJ68" s="1331"/>
      <c r="AK68" s="1331"/>
      <c r="AL68" s="1332"/>
      <c r="AM68" s="1332"/>
      <c r="AN68" s="1332"/>
      <c r="AO68" s="1332"/>
      <c r="AP68" s="1284"/>
      <c r="AQ68" s="1284"/>
      <c r="AR68" s="1284"/>
      <c r="AS68" s="1284"/>
      <c r="AT68" s="1284"/>
      <c r="AU68" s="1284"/>
      <c r="AV68" s="1284"/>
      <c r="AW68" s="1284"/>
      <c r="AX68" s="1284"/>
      <c r="AY68" s="1284"/>
      <c r="AZ68" s="1284"/>
      <c r="BA68" s="1284"/>
      <c r="BB68" s="1284"/>
      <c r="BC68" s="1284"/>
      <c r="BD68" s="1284"/>
      <c r="BE68" s="1284"/>
      <c r="BF68" s="1284"/>
      <c r="BG68" s="1284"/>
      <c r="BH68" s="1284"/>
      <c r="BI68" s="1284"/>
      <c r="BJ68" s="1284"/>
      <c r="BK68" s="1284"/>
      <c r="BL68" s="1284"/>
    </row>
    <row r="69" spans="1:64" s="453" customFormat="1" ht="13.35" customHeight="1" x14ac:dyDescent="0.25">
      <c r="A69" s="1310"/>
      <c r="B69" s="1335"/>
      <c r="C69" s="1335"/>
      <c r="D69" s="1335"/>
      <c r="E69" s="1335"/>
      <c r="F69" s="1335"/>
      <c r="G69" s="1335"/>
      <c r="H69" s="1335"/>
      <c r="I69" s="1310"/>
      <c r="J69" s="1310"/>
      <c r="K69" s="1310"/>
      <c r="L69" s="1310"/>
      <c r="M69" s="1310"/>
      <c r="N69" s="1310"/>
      <c r="O69" s="1310"/>
      <c r="P69" s="1310"/>
      <c r="Q69" s="1310"/>
      <c r="R69" s="1310"/>
      <c r="S69" s="1310"/>
      <c r="T69" s="1310"/>
      <c r="U69" s="1310"/>
      <c r="V69" s="1310"/>
      <c r="W69" s="1310"/>
      <c r="X69" s="1310"/>
      <c r="Y69" s="1310"/>
      <c r="Z69" s="1310"/>
      <c r="AA69" s="1310"/>
      <c r="AB69" s="1310"/>
      <c r="AC69" s="1310"/>
      <c r="AD69" s="1310"/>
      <c r="AE69" s="1310"/>
      <c r="AF69" s="1310"/>
      <c r="AG69" s="1310"/>
      <c r="AH69" s="1332"/>
      <c r="AI69" s="1332"/>
      <c r="AJ69" s="1332"/>
      <c r="AK69" s="1332"/>
      <c r="AL69" s="1332"/>
      <c r="AM69" s="1332"/>
      <c r="AN69" s="1332"/>
      <c r="AO69" s="1332"/>
      <c r="AP69" s="1284"/>
      <c r="AQ69" s="1284"/>
      <c r="AR69" s="1284"/>
      <c r="AS69" s="1284"/>
      <c r="AT69" s="1284"/>
      <c r="AU69" s="1284"/>
      <c r="AV69" s="1284"/>
      <c r="AW69" s="1284"/>
      <c r="AX69" s="1284"/>
      <c r="AY69" s="1284"/>
      <c r="AZ69" s="1284"/>
      <c r="BA69" s="1284"/>
      <c r="BB69" s="1284"/>
      <c r="BC69" s="1284"/>
      <c r="BD69" s="1284"/>
      <c r="BE69" s="1284"/>
      <c r="BF69" s="1284"/>
      <c r="BG69" s="1284"/>
      <c r="BH69" s="1284"/>
      <c r="BI69" s="1284"/>
      <c r="BJ69" s="1284"/>
      <c r="BK69" s="1284"/>
      <c r="BL69" s="1284"/>
    </row>
    <row r="70" spans="1:64" s="453" customFormat="1" ht="13.35" customHeight="1" x14ac:dyDescent="0.25">
      <c r="A70" s="1309"/>
      <c r="B70" s="1309"/>
      <c r="C70" s="1309"/>
      <c r="D70" s="1309"/>
      <c r="E70" s="1309"/>
      <c r="F70" s="1309"/>
      <c r="G70" s="1309"/>
      <c r="H70" s="1309"/>
      <c r="I70" s="1310"/>
      <c r="J70" s="1310"/>
      <c r="K70" s="1310"/>
      <c r="L70" s="1310"/>
      <c r="M70" s="1310"/>
      <c r="N70" s="1310"/>
      <c r="O70" s="1310"/>
      <c r="P70" s="1310"/>
      <c r="Q70" s="1310"/>
      <c r="R70" s="1310"/>
      <c r="S70" s="1310"/>
      <c r="T70" s="1310"/>
      <c r="U70" s="1310"/>
      <c r="V70" s="1310"/>
      <c r="W70" s="1310"/>
      <c r="X70" s="1310"/>
      <c r="Y70" s="1310"/>
      <c r="Z70" s="1310"/>
      <c r="AA70" s="1310"/>
      <c r="AB70" s="1310"/>
      <c r="AC70" s="1310"/>
      <c r="AD70" s="1310"/>
      <c r="AE70" s="1310"/>
      <c r="AF70" s="1310"/>
      <c r="AG70" s="1310"/>
      <c r="AH70" s="1310"/>
      <c r="AI70" s="1310"/>
      <c r="AJ70" s="1310"/>
      <c r="AK70" s="1310"/>
      <c r="AL70" s="1310"/>
      <c r="AM70" s="1310"/>
      <c r="AN70" s="1310"/>
      <c r="AO70" s="1310"/>
      <c r="AP70" s="1284"/>
      <c r="AQ70" s="1284"/>
      <c r="AR70" s="1284"/>
      <c r="AS70" s="1284"/>
      <c r="AT70" s="1284"/>
      <c r="AU70" s="1284"/>
      <c r="AV70" s="1284"/>
      <c r="AW70" s="1284"/>
      <c r="AX70" s="1284"/>
      <c r="AY70" s="1284"/>
      <c r="AZ70" s="1284"/>
      <c r="BA70" s="1284"/>
      <c r="BB70" s="1284"/>
      <c r="BC70" s="1284"/>
      <c r="BD70" s="1284"/>
      <c r="BE70" s="1284"/>
      <c r="BF70" s="1284"/>
      <c r="BG70" s="1284"/>
      <c r="BH70" s="1284"/>
      <c r="BI70" s="1284"/>
      <c r="BJ70" s="1284"/>
      <c r="BK70" s="1284"/>
      <c r="BL70" s="1284"/>
    </row>
    <row r="71" spans="1:64" s="453" customFormat="1" ht="13.35" customHeight="1" x14ac:dyDescent="0.4">
      <c r="A71" s="1336"/>
      <c r="B71" s="1337"/>
      <c r="C71" s="1337"/>
      <c r="D71" s="1337"/>
      <c r="E71" s="1337"/>
      <c r="F71" s="1337"/>
      <c r="G71" s="1337"/>
      <c r="H71" s="1337"/>
      <c r="I71" s="1338"/>
      <c r="J71" s="1332"/>
      <c r="K71" s="1332"/>
      <c r="L71" s="1332"/>
      <c r="M71" s="1332"/>
      <c r="N71" s="1332"/>
      <c r="O71" s="1332"/>
      <c r="P71" s="1332"/>
      <c r="Q71" s="1332"/>
      <c r="R71" s="1332"/>
      <c r="S71" s="1332"/>
      <c r="T71" s="1332"/>
      <c r="U71" s="1332"/>
      <c r="V71" s="1332"/>
      <c r="W71" s="1332"/>
      <c r="X71" s="1332"/>
      <c r="Y71" s="1332"/>
      <c r="Z71" s="1332"/>
      <c r="AA71" s="1332"/>
      <c r="AB71" s="1332"/>
      <c r="AC71" s="1332"/>
      <c r="AD71" s="1332"/>
      <c r="AE71" s="1314"/>
      <c r="AF71" s="1332"/>
      <c r="AG71" s="1332"/>
      <c r="AH71" s="1332"/>
      <c r="AI71" s="1332"/>
      <c r="AJ71" s="1339"/>
      <c r="AK71" s="1332"/>
      <c r="AL71" s="1332"/>
      <c r="AM71" s="1332"/>
      <c r="AN71" s="1332"/>
      <c r="AO71" s="1332"/>
      <c r="AP71" s="1284"/>
      <c r="AQ71" s="1284"/>
      <c r="AR71" s="1284"/>
      <c r="AS71" s="1284"/>
      <c r="AT71" s="1284"/>
      <c r="AU71" s="1284"/>
      <c r="AV71" s="1284"/>
      <c r="AW71" s="1284"/>
      <c r="AX71" s="1284"/>
      <c r="AY71" s="1284"/>
      <c r="AZ71" s="1284"/>
      <c r="BA71" s="1284"/>
      <c r="BB71" s="1284"/>
      <c r="BC71" s="1284"/>
      <c r="BD71" s="1284"/>
      <c r="BE71" s="1284"/>
      <c r="BF71" s="1284"/>
      <c r="BG71" s="1284"/>
      <c r="BH71" s="1284"/>
      <c r="BI71" s="1284"/>
      <c r="BJ71" s="1284"/>
      <c r="BK71" s="1284"/>
      <c r="BL71" s="1284"/>
    </row>
    <row r="72" spans="1:64" s="453" customFormat="1" ht="13.35" customHeight="1" x14ac:dyDescent="0.25">
      <c r="A72" s="1314"/>
      <c r="B72" s="1332"/>
      <c r="C72" s="1332"/>
      <c r="D72" s="1332"/>
      <c r="E72" s="1332"/>
      <c r="F72" s="1332"/>
      <c r="G72" s="1332"/>
      <c r="H72" s="1332"/>
      <c r="I72" s="1311"/>
      <c r="J72" s="1332"/>
      <c r="K72" s="1332"/>
      <c r="L72" s="1332"/>
      <c r="M72" s="1332"/>
      <c r="N72" s="1332"/>
      <c r="O72" s="1332"/>
      <c r="P72" s="1332"/>
      <c r="Q72" s="1332"/>
      <c r="R72" s="1332"/>
      <c r="S72" s="1332"/>
      <c r="T72" s="1332"/>
      <c r="U72" s="1332"/>
      <c r="V72" s="1332"/>
      <c r="W72" s="1332"/>
      <c r="X72" s="1332"/>
      <c r="Y72" s="1332"/>
      <c r="Z72" s="1332"/>
      <c r="AA72" s="1332"/>
      <c r="AB72" s="1332"/>
      <c r="AC72" s="1332"/>
      <c r="AD72" s="1332"/>
      <c r="AE72" s="1335"/>
      <c r="AF72" s="1332"/>
      <c r="AG72" s="1332"/>
      <c r="AH72" s="1332"/>
      <c r="AI72" s="1332"/>
      <c r="AJ72" s="1310"/>
      <c r="AK72" s="1332"/>
      <c r="AL72" s="1332"/>
      <c r="AM72" s="1332"/>
      <c r="AN72" s="1332"/>
      <c r="AO72" s="1332"/>
      <c r="AP72" s="1284"/>
      <c r="AQ72" s="1284"/>
      <c r="AR72" s="1284"/>
      <c r="AS72" s="1284"/>
      <c r="AT72" s="1284"/>
      <c r="AU72" s="1284"/>
      <c r="AV72" s="1284"/>
      <c r="AW72" s="1284"/>
      <c r="AX72" s="1284"/>
      <c r="AY72" s="1284"/>
      <c r="AZ72" s="1284"/>
      <c r="BA72" s="1284"/>
      <c r="BB72" s="1284"/>
      <c r="BC72" s="1284"/>
      <c r="BD72" s="1284"/>
      <c r="BE72" s="1284"/>
      <c r="BF72" s="1284"/>
      <c r="BG72" s="1284"/>
      <c r="BH72" s="1284"/>
      <c r="BI72" s="1284"/>
      <c r="BJ72" s="1284"/>
      <c r="BK72" s="1284"/>
      <c r="BL72" s="1284"/>
    </row>
    <row r="73" spans="1:64" s="453" customFormat="1" ht="13.35" customHeight="1" x14ac:dyDescent="0.25">
      <c r="A73" s="1310"/>
      <c r="B73" s="1310"/>
      <c r="C73" s="1310"/>
      <c r="D73" s="1310"/>
      <c r="E73" s="1310"/>
      <c r="F73" s="1310"/>
      <c r="G73" s="1310"/>
      <c r="H73" s="1310"/>
      <c r="I73" s="1310"/>
      <c r="J73" s="1310"/>
      <c r="K73" s="1310"/>
      <c r="L73" s="1310"/>
      <c r="M73" s="1310"/>
      <c r="N73" s="1310"/>
      <c r="O73" s="1310"/>
      <c r="P73" s="1310"/>
      <c r="Q73" s="1310"/>
      <c r="R73" s="1310"/>
      <c r="S73" s="1310"/>
      <c r="T73" s="1310"/>
      <c r="U73" s="1310"/>
      <c r="V73" s="1310"/>
      <c r="W73" s="1310"/>
      <c r="X73" s="1310"/>
      <c r="Y73" s="1310"/>
      <c r="Z73" s="1310"/>
      <c r="AA73" s="1310"/>
      <c r="AB73" s="1310"/>
      <c r="AC73" s="1310"/>
      <c r="AD73" s="1310"/>
      <c r="AE73" s="1310"/>
      <c r="AF73" s="1310"/>
      <c r="AG73" s="1310"/>
      <c r="AH73" s="1310"/>
      <c r="AI73" s="1310"/>
      <c r="AJ73" s="1310"/>
      <c r="AK73" s="1310"/>
      <c r="AL73" s="1310"/>
      <c r="AM73" s="1310"/>
      <c r="AN73" s="1310"/>
      <c r="AO73" s="1310"/>
      <c r="AP73" s="1284"/>
      <c r="AQ73" s="1284"/>
      <c r="AR73" s="1284"/>
      <c r="AS73" s="1284"/>
      <c r="AT73" s="1284"/>
      <c r="AU73" s="1284"/>
      <c r="AV73" s="1284"/>
      <c r="AW73" s="1284"/>
      <c r="AX73" s="1284"/>
      <c r="AY73" s="1284"/>
      <c r="AZ73" s="1284"/>
      <c r="BA73" s="1284"/>
      <c r="BB73" s="1284"/>
      <c r="BC73" s="1284"/>
      <c r="BD73" s="1284"/>
      <c r="BE73" s="1284"/>
      <c r="BF73" s="1284"/>
      <c r="BG73" s="1284"/>
      <c r="BH73" s="1284"/>
      <c r="BI73" s="1284"/>
      <c r="BJ73" s="1284"/>
      <c r="BK73" s="1284"/>
      <c r="BL73" s="1284"/>
    </row>
    <row r="74" spans="1:64" s="453" customFormat="1" ht="13.35" customHeight="1" x14ac:dyDescent="0.25">
      <c r="A74" s="1310"/>
      <c r="B74" s="1310"/>
      <c r="C74" s="1310"/>
      <c r="D74" s="1310"/>
      <c r="E74" s="1310"/>
      <c r="F74" s="1310"/>
      <c r="G74" s="1310"/>
      <c r="H74" s="1310"/>
      <c r="I74" s="1310"/>
      <c r="J74" s="1310"/>
      <c r="K74" s="1310"/>
      <c r="L74" s="1310"/>
      <c r="M74" s="1310"/>
      <c r="N74" s="1310"/>
      <c r="O74" s="1310"/>
      <c r="P74" s="1310"/>
      <c r="Q74" s="1310"/>
      <c r="R74" s="1310"/>
      <c r="S74" s="1310"/>
      <c r="T74" s="1310"/>
      <c r="U74" s="1310"/>
      <c r="V74" s="1310"/>
      <c r="W74" s="1310"/>
      <c r="X74" s="1310"/>
      <c r="Y74" s="1310"/>
      <c r="Z74" s="1310"/>
      <c r="AA74" s="1310"/>
      <c r="AB74" s="1310"/>
      <c r="AC74" s="1310"/>
      <c r="AD74" s="1310"/>
      <c r="AE74" s="1310"/>
      <c r="AF74" s="1310"/>
      <c r="AG74" s="1310"/>
      <c r="AH74" s="1310"/>
      <c r="AI74" s="1310"/>
      <c r="AJ74" s="1310"/>
      <c r="AK74" s="1310"/>
      <c r="AL74" s="1310"/>
      <c r="AM74" s="1310"/>
      <c r="AN74" s="1310"/>
      <c r="AO74" s="1312"/>
      <c r="AP74" s="1307"/>
      <c r="AQ74" s="1307"/>
      <c r="AR74" s="1284"/>
      <c r="AS74" s="1284"/>
      <c r="AT74" s="1284"/>
      <c r="AU74" s="1284"/>
      <c r="AV74" s="1284"/>
      <c r="AW74" s="1284"/>
      <c r="AX74" s="1284"/>
      <c r="AY74" s="1284"/>
      <c r="AZ74" s="1284"/>
      <c r="BA74" s="1284"/>
      <c r="BB74" s="1284"/>
      <c r="BC74" s="1284"/>
      <c r="BD74" s="1284"/>
      <c r="BE74" s="1284"/>
      <c r="BF74" s="1284"/>
      <c r="BG74" s="1284"/>
      <c r="BH74" s="1284"/>
      <c r="BI74" s="1284"/>
      <c r="BJ74" s="1284"/>
      <c r="BK74" s="1284"/>
      <c r="BL74" s="1284"/>
    </row>
    <row r="75" spans="1:64" s="453" customFormat="1" ht="13.35" customHeight="1" x14ac:dyDescent="0.25">
      <c r="A75" s="1310"/>
      <c r="B75" s="1310"/>
      <c r="C75" s="1310"/>
      <c r="D75" s="1310"/>
      <c r="E75" s="1310"/>
      <c r="F75" s="1310"/>
      <c r="G75" s="1310"/>
      <c r="H75" s="1310"/>
      <c r="I75" s="1310"/>
      <c r="J75" s="1310"/>
      <c r="K75" s="1310"/>
      <c r="L75" s="1310"/>
      <c r="M75" s="1310"/>
      <c r="N75" s="1310"/>
      <c r="O75" s="1310"/>
      <c r="P75" s="1310"/>
      <c r="Q75" s="1310"/>
      <c r="R75" s="1310"/>
      <c r="S75" s="1310"/>
      <c r="T75" s="1310"/>
      <c r="U75" s="1310"/>
      <c r="V75" s="1310"/>
      <c r="W75" s="1310"/>
      <c r="X75" s="1310"/>
      <c r="Y75" s="1310"/>
      <c r="Z75" s="1310"/>
      <c r="AA75" s="1310"/>
      <c r="AB75" s="1310"/>
      <c r="AC75" s="1310"/>
      <c r="AD75" s="1310"/>
      <c r="AE75" s="1310"/>
      <c r="AF75" s="1310"/>
      <c r="AG75" s="1310"/>
      <c r="AH75" s="1310"/>
      <c r="AI75" s="1310"/>
      <c r="AJ75" s="1310"/>
      <c r="AK75" s="1310"/>
      <c r="AL75" s="1310"/>
      <c r="AM75" s="1310"/>
      <c r="AN75" s="1310"/>
      <c r="AO75" s="1310"/>
      <c r="AP75" s="1307"/>
      <c r="AQ75" s="1307"/>
      <c r="AR75" s="1284"/>
      <c r="AS75" s="1284"/>
      <c r="AT75" s="1284"/>
      <c r="AU75" s="1284"/>
      <c r="AV75" s="1284"/>
      <c r="AW75" s="1284"/>
      <c r="AX75" s="1284"/>
      <c r="AY75" s="1284"/>
      <c r="AZ75" s="1284"/>
      <c r="BA75" s="1284"/>
      <c r="BB75" s="1284"/>
      <c r="BC75" s="1284"/>
      <c r="BD75" s="1284"/>
      <c r="BE75" s="1284"/>
      <c r="BF75" s="1284"/>
      <c r="BG75" s="1284"/>
      <c r="BH75" s="1284"/>
      <c r="BI75" s="1284"/>
      <c r="BJ75" s="1284"/>
      <c r="BK75" s="1284"/>
      <c r="BL75" s="1284"/>
    </row>
    <row r="76" spans="1:64" s="453" customFormat="1" ht="13.35" customHeight="1" x14ac:dyDescent="0.25">
      <c r="A76" s="1313"/>
      <c r="B76" s="1340"/>
      <c r="C76" s="1340"/>
      <c r="D76" s="1340"/>
      <c r="E76" s="1340"/>
      <c r="F76" s="1340"/>
      <c r="G76" s="1340"/>
      <c r="H76" s="1340"/>
      <c r="I76" s="1340"/>
      <c r="J76" s="1340"/>
      <c r="K76" s="1340"/>
      <c r="L76" s="1340"/>
      <c r="M76" s="1341"/>
      <c r="N76" s="1341"/>
      <c r="O76" s="1342"/>
      <c r="P76" s="1342"/>
      <c r="Q76" s="1342"/>
      <c r="R76" s="1314"/>
      <c r="S76" s="1314"/>
      <c r="T76" s="1314"/>
      <c r="U76" s="1314"/>
      <c r="V76" s="1314"/>
      <c r="W76" s="1314"/>
      <c r="X76" s="1314"/>
      <c r="Y76" s="1314"/>
      <c r="Z76" s="1313"/>
      <c r="AA76" s="1313"/>
      <c r="AB76" s="1313"/>
      <c r="AC76" s="1313"/>
      <c r="AD76" s="1313"/>
      <c r="AE76" s="1313"/>
      <c r="AF76" s="1313"/>
      <c r="AG76" s="1313"/>
      <c r="AH76" s="1313"/>
      <c r="AI76" s="1313"/>
      <c r="AJ76" s="1313"/>
      <c r="AK76" s="1313"/>
      <c r="AL76" s="1313"/>
      <c r="AM76" s="1313"/>
      <c r="AN76" s="1310"/>
      <c r="AO76" s="1310"/>
      <c r="AP76" s="1284"/>
      <c r="AQ76" s="1284"/>
      <c r="AR76" s="1284"/>
      <c r="AS76" s="1284"/>
      <c r="AT76" s="1284"/>
      <c r="AU76" s="1284"/>
      <c r="AV76" s="1284"/>
      <c r="AW76" s="1284"/>
      <c r="AX76" s="1284"/>
      <c r="AY76" s="1284"/>
      <c r="AZ76" s="1284"/>
      <c r="BA76" s="1284"/>
      <c r="BB76" s="1284"/>
      <c r="BC76" s="1284"/>
      <c r="BD76" s="1284"/>
      <c r="BE76" s="1284"/>
      <c r="BF76" s="1284"/>
      <c r="BG76" s="1284"/>
      <c r="BH76" s="1284"/>
      <c r="BI76" s="1284"/>
      <c r="BJ76" s="1284"/>
      <c r="BK76" s="1284"/>
      <c r="BL76" s="1284"/>
    </row>
    <row r="77" spans="1:64" s="453" customFormat="1" ht="13.35" customHeight="1" x14ac:dyDescent="0.25">
      <c r="A77" s="1310"/>
      <c r="B77" s="1310"/>
      <c r="C77" s="1310"/>
      <c r="D77" s="1310"/>
      <c r="E77" s="1310"/>
      <c r="F77" s="1310"/>
      <c r="G77" s="1310"/>
      <c r="H77" s="1310"/>
      <c r="I77" s="1310"/>
      <c r="J77" s="1310"/>
      <c r="K77" s="1310"/>
      <c r="L77" s="1310"/>
      <c r="M77" s="1310"/>
      <c r="N77" s="1310"/>
      <c r="O77" s="1310"/>
      <c r="P77" s="1310"/>
      <c r="Q77" s="1310"/>
      <c r="R77" s="1310"/>
      <c r="S77" s="1310"/>
      <c r="T77" s="1310"/>
      <c r="U77" s="1310"/>
      <c r="V77" s="1310"/>
      <c r="W77" s="1310"/>
      <c r="X77" s="1310"/>
      <c r="Y77" s="1310"/>
      <c r="Z77" s="1310"/>
      <c r="AA77" s="1310"/>
      <c r="AB77" s="1310"/>
      <c r="AC77" s="1310"/>
      <c r="AD77" s="1310"/>
      <c r="AE77" s="1310"/>
      <c r="AF77" s="1310"/>
      <c r="AG77" s="1310"/>
      <c r="AH77" s="1310"/>
      <c r="AI77" s="1310"/>
      <c r="AJ77" s="1310"/>
      <c r="AK77" s="1310"/>
      <c r="AL77" s="1310"/>
      <c r="AM77" s="1310"/>
      <c r="AN77" s="1310"/>
      <c r="AO77" s="1310"/>
      <c r="AP77" s="1284"/>
      <c r="AQ77" s="1284"/>
      <c r="AR77" s="1284"/>
      <c r="AS77" s="1284"/>
      <c r="AT77" s="1284"/>
      <c r="AU77" s="1284"/>
      <c r="AV77" s="1284"/>
      <c r="AW77" s="1284"/>
      <c r="AX77" s="1284"/>
      <c r="AY77" s="1284"/>
      <c r="AZ77" s="1284"/>
      <c r="BA77" s="1284"/>
      <c r="BB77" s="1284"/>
      <c r="BC77" s="1284"/>
      <c r="BD77" s="1284"/>
      <c r="BE77" s="1284"/>
      <c r="BF77" s="1284"/>
      <c r="BG77" s="1284"/>
      <c r="BH77" s="1284"/>
      <c r="BI77" s="1284"/>
      <c r="BJ77" s="1284"/>
      <c r="BK77" s="1284"/>
      <c r="BL77" s="1284"/>
    </row>
    <row r="78" spans="1:64" s="1284" customFormat="1" ht="13.35" customHeight="1" x14ac:dyDescent="0.25">
      <c r="A78" s="1313"/>
      <c r="B78" s="1310"/>
      <c r="C78" s="1310"/>
      <c r="D78" s="1310"/>
      <c r="E78" s="1310"/>
      <c r="F78" s="1310"/>
      <c r="G78" s="1310"/>
      <c r="H78" s="1310"/>
      <c r="I78" s="1310"/>
      <c r="J78" s="1310"/>
      <c r="K78" s="1310"/>
      <c r="L78" s="1310"/>
      <c r="M78" s="1310"/>
      <c r="N78" s="1310"/>
      <c r="O78" s="1310"/>
      <c r="P78" s="1310"/>
      <c r="Q78" s="1310"/>
      <c r="R78" s="1310"/>
      <c r="S78" s="1310"/>
      <c r="T78" s="1310"/>
      <c r="U78" s="1310"/>
      <c r="V78" s="1310"/>
      <c r="W78" s="1310"/>
      <c r="X78" s="1310"/>
      <c r="Y78" s="1310"/>
      <c r="Z78" s="1310"/>
      <c r="AA78" s="1310"/>
      <c r="AB78" s="1310"/>
      <c r="AC78" s="1310"/>
      <c r="AD78" s="1310"/>
      <c r="AE78" s="1310"/>
      <c r="AF78" s="1310"/>
      <c r="AG78" s="1310"/>
      <c r="AH78" s="1310"/>
      <c r="AI78" s="1310"/>
      <c r="AJ78" s="1310"/>
      <c r="AK78" s="1310"/>
      <c r="AL78" s="1310"/>
      <c r="AM78" s="1310"/>
      <c r="AN78" s="1310"/>
      <c r="AO78" s="1310"/>
    </row>
    <row r="79" spans="1:64" s="1284" customFormat="1" ht="13.35" customHeight="1" x14ac:dyDescent="0.25">
      <c r="A79" s="1310"/>
      <c r="B79" s="1310"/>
      <c r="C79" s="1310"/>
      <c r="D79" s="1310"/>
      <c r="E79" s="897"/>
      <c r="F79" s="1310"/>
      <c r="G79" s="1310"/>
      <c r="H79" s="1310"/>
      <c r="I79" s="1310"/>
      <c r="J79" s="1310"/>
      <c r="K79" s="1310"/>
      <c r="L79" s="453"/>
      <c r="M79" s="1334"/>
      <c r="N79" s="1334"/>
      <c r="O79" s="1334"/>
      <c r="P79" s="1334"/>
      <c r="Q79" s="1334"/>
      <c r="R79" s="1334"/>
      <c r="S79" s="1334"/>
      <c r="T79" s="1334"/>
      <c r="U79" s="1334"/>
      <c r="V79" s="1334"/>
      <c r="W79" s="1334"/>
      <c r="X79" s="1334"/>
      <c r="Y79" s="1334"/>
      <c r="Z79" s="1334"/>
      <c r="AA79" s="1334"/>
      <c r="AB79" s="1334"/>
      <c r="AC79" s="1334"/>
      <c r="AD79" s="1334"/>
      <c r="AE79" s="1334"/>
      <c r="AF79" s="1334"/>
      <c r="AG79" s="1334"/>
      <c r="AH79" s="1334"/>
      <c r="AI79" s="1334"/>
      <c r="AJ79" s="1334"/>
      <c r="AK79" s="1334"/>
      <c r="AL79" s="1334"/>
      <c r="AM79" s="1334"/>
      <c r="AN79" s="1334"/>
      <c r="AO79" s="1334"/>
    </row>
    <row r="80" spans="1:64" s="1284" customFormat="1" ht="13.35" customHeight="1" x14ac:dyDescent="0.25">
      <c r="A80" s="1310"/>
      <c r="B80" s="1310"/>
      <c r="C80" s="1310"/>
      <c r="D80" s="1310"/>
      <c r="E80" s="1315"/>
      <c r="F80" s="1310"/>
      <c r="G80" s="1310"/>
      <c r="H80" s="1310"/>
      <c r="I80" s="1310"/>
      <c r="J80" s="1310"/>
      <c r="K80" s="1343"/>
      <c r="L80" s="1343"/>
      <c r="M80" s="1343"/>
      <c r="N80" s="1343"/>
      <c r="O80" s="1343"/>
      <c r="P80" s="1343"/>
      <c r="Q80" s="1343"/>
      <c r="R80" s="1343"/>
      <c r="S80" s="1343"/>
      <c r="T80" s="1343"/>
      <c r="U80" s="1343"/>
      <c r="V80" s="1343"/>
      <c r="W80" s="1343"/>
      <c r="X80" s="1343"/>
      <c r="Y80" s="1343"/>
      <c r="Z80" s="1343"/>
      <c r="AA80" s="1343"/>
      <c r="AB80" s="1343"/>
      <c r="AC80" s="1343"/>
      <c r="AD80" s="1343"/>
      <c r="AE80" s="1343"/>
      <c r="AF80" s="1343"/>
      <c r="AG80" s="1343"/>
      <c r="AH80" s="1343"/>
      <c r="AI80" s="1343"/>
      <c r="AJ80" s="1343"/>
      <c r="AK80" s="1343"/>
      <c r="AL80" s="1343"/>
      <c r="AM80" s="1343"/>
      <c r="AN80" s="1343"/>
      <c r="AO80" s="1343"/>
    </row>
    <row r="81" spans="1:41" s="1284" customFormat="1" ht="13.35" customHeight="1" x14ac:dyDescent="0.25">
      <c r="A81" s="1310"/>
      <c r="B81" s="1310"/>
      <c r="C81" s="1310"/>
      <c r="D81" s="1310"/>
      <c r="E81" s="1315"/>
      <c r="F81" s="1310"/>
      <c r="G81" s="1310"/>
      <c r="H81" s="1310"/>
      <c r="I81" s="1310"/>
      <c r="J81" s="1310"/>
      <c r="K81" s="1334"/>
      <c r="L81" s="1334"/>
      <c r="M81" s="1334"/>
      <c r="N81" s="1334"/>
      <c r="O81" s="1334"/>
      <c r="P81" s="1334"/>
      <c r="Q81" s="1334"/>
      <c r="R81" s="1334"/>
      <c r="S81" s="1334"/>
      <c r="T81" s="1334"/>
      <c r="U81" s="1334"/>
      <c r="V81" s="1334"/>
      <c r="W81" s="1334"/>
      <c r="X81" s="1334"/>
      <c r="Y81" s="1334"/>
      <c r="Z81" s="1334"/>
      <c r="AA81" s="1334"/>
      <c r="AB81" s="1334"/>
      <c r="AC81" s="1334"/>
      <c r="AD81" s="1334"/>
      <c r="AE81" s="1334"/>
      <c r="AF81" s="1334"/>
      <c r="AG81" s="1334"/>
      <c r="AH81" s="1334"/>
      <c r="AI81" s="1334"/>
      <c r="AJ81" s="1334"/>
      <c r="AK81" s="1334"/>
      <c r="AL81" s="1334"/>
      <c r="AM81" s="1334"/>
      <c r="AN81" s="1334"/>
      <c r="AO81" s="1334"/>
    </row>
    <row r="82" spans="1:41" s="1284" customFormat="1" ht="13.35" customHeight="1" x14ac:dyDescent="0.25">
      <c r="A82" s="1310"/>
      <c r="B82" s="1310"/>
      <c r="C82" s="1310"/>
      <c r="D82" s="1310"/>
      <c r="E82" s="1313"/>
      <c r="F82" s="1310"/>
      <c r="G82" s="1310"/>
      <c r="H82" s="1310"/>
      <c r="I82" s="1310"/>
      <c r="J82" s="1310"/>
      <c r="K82" s="1310"/>
      <c r="L82" s="1310"/>
      <c r="M82" s="1310"/>
      <c r="N82" s="1310"/>
      <c r="O82" s="1310"/>
      <c r="P82" s="1310"/>
      <c r="Q82" s="1310"/>
      <c r="R82" s="1310"/>
      <c r="S82" s="453"/>
      <c r="T82" s="453"/>
      <c r="U82" s="453"/>
      <c r="V82" s="453"/>
      <c r="W82" s="1334"/>
      <c r="X82" s="1334"/>
      <c r="Y82" s="1334"/>
      <c r="Z82" s="1334"/>
      <c r="AA82" s="1334"/>
      <c r="AB82" s="1334"/>
      <c r="AC82" s="1334"/>
      <c r="AD82" s="1334"/>
      <c r="AE82" s="1334"/>
      <c r="AF82" s="1334"/>
      <c r="AG82" s="1334"/>
      <c r="AH82" s="1334"/>
      <c r="AI82" s="1334"/>
      <c r="AJ82" s="1334"/>
      <c r="AK82" s="1334"/>
      <c r="AL82" s="1334"/>
      <c r="AM82" s="1334"/>
      <c r="AN82" s="1334"/>
      <c r="AO82" s="1334"/>
    </row>
    <row r="83" spans="1:41" s="1284" customFormat="1" ht="13.35" customHeight="1" x14ac:dyDescent="0.25">
      <c r="A83" s="1310"/>
      <c r="B83" s="1310"/>
      <c r="C83" s="1310"/>
      <c r="D83" s="1310"/>
      <c r="E83" s="1310"/>
      <c r="F83" s="1310"/>
      <c r="G83" s="1310"/>
      <c r="H83" s="1310"/>
      <c r="I83" s="1310"/>
      <c r="J83" s="1310"/>
      <c r="K83" s="1310"/>
      <c r="L83" s="1310"/>
      <c r="M83" s="1310"/>
      <c r="N83" s="1310"/>
      <c r="O83" s="1310"/>
      <c r="P83" s="1310"/>
      <c r="Q83" s="1310"/>
      <c r="R83" s="1310"/>
      <c r="S83" s="453"/>
      <c r="T83" s="453"/>
      <c r="U83" s="453"/>
      <c r="V83" s="453"/>
      <c r="W83" s="1334"/>
      <c r="X83" s="1334"/>
      <c r="Y83" s="1334"/>
      <c r="Z83" s="1334"/>
      <c r="AA83" s="1334"/>
      <c r="AB83" s="1334"/>
      <c r="AC83" s="1334"/>
      <c r="AD83" s="1334"/>
      <c r="AE83" s="1334"/>
      <c r="AF83" s="1334"/>
      <c r="AG83" s="1334"/>
      <c r="AH83" s="1334"/>
      <c r="AI83" s="1334"/>
      <c r="AJ83" s="1334"/>
      <c r="AK83" s="1334"/>
      <c r="AL83" s="1334"/>
      <c r="AM83" s="1334"/>
      <c r="AN83" s="1334"/>
      <c r="AO83" s="1334"/>
    </row>
    <row r="84" spans="1:41" s="1284" customFormat="1" ht="13.35" customHeight="1" x14ac:dyDescent="0.25">
      <c r="A84" s="1313"/>
      <c r="B84" s="1313"/>
      <c r="C84" s="1313"/>
      <c r="D84" s="1313"/>
      <c r="E84" s="1313"/>
      <c r="F84" s="1313"/>
      <c r="G84" s="1313"/>
      <c r="H84" s="1313"/>
      <c r="I84" s="1313"/>
      <c r="J84" s="1313"/>
      <c r="K84" s="1313"/>
      <c r="L84" s="1313"/>
      <c r="M84" s="1313"/>
      <c r="N84" s="1313"/>
      <c r="O84" s="1313"/>
      <c r="P84" s="1313"/>
      <c r="Q84" s="1313"/>
      <c r="R84" s="1313"/>
      <c r="S84" s="1313"/>
      <c r="T84" s="1313"/>
      <c r="U84" s="1313"/>
      <c r="V84" s="1313"/>
      <c r="W84" s="1313"/>
      <c r="X84" s="1313"/>
      <c r="Y84" s="1313"/>
      <c r="Z84" s="1313"/>
      <c r="AA84" s="1313"/>
      <c r="AB84" s="1313"/>
      <c r="AC84" s="1313"/>
      <c r="AD84" s="1313"/>
      <c r="AE84" s="1313"/>
      <c r="AF84" s="1313"/>
      <c r="AG84" s="1313"/>
      <c r="AH84" s="1313"/>
      <c r="AI84" s="1313"/>
      <c r="AJ84" s="1313"/>
      <c r="AK84" s="1313"/>
      <c r="AL84" s="1313"/>
      <c r="AM84" s="1313"/>
      <c r="AN84" s="1313"/>
      <c r="AO84" s="1313"/>
    </row>
    <row r="85" spans="1:41" s="1284" customFormat="1" ht="13.35" customHeight="1" x14ac:dyDescent="0.25">
      <c r="A85" s="1313"/>
      <c r="B85" s="1310"/>
      <c r="C85" s="1310"/>
      <c r="D85" s="1310"/>
      <c r="E85" s="1310"/>
      <c r="F85" s="1310"/>
      <c r="G85" s="1310"/>
      <c r="H85" s="1310"/>
      <c r="I85" s="1310"/>
      <c r="J85" s="1310"/>
      <c r="K85" s="1310"/>
      <c r="L85" s="1310"/>
      <c r="M85" s="1310"/>
      <c r="N85" s="1310"/>
      <c r="O85" s="1310"/>
      <c r="P85" s="1310"/>
      <c r="Q85" s="1310"/>
      <c r="R85" s="1310"/>
      <c r="S85" s="1310"/>
      <c r="T85" s="1310"/>
      <c r="U85" s="1310"/>
      <c r="V85" s="1310"/>
      <c r="W85" s="1310"/>
      <c r="X85" s="1310"/>
      <c r="Y85" s="1310"/>
      <c r="Z85" s="1310"/>
      <c r="AA85" s="1310"/>
      <c r="AB85" s="1310"/>
      <c r="AC85" s="1310"/>
      <c r="AD85" s="1310"/>
      <c r="AE85" s="1310"/>
      <c r="AF85" s="1310"/>
      <c r="AG85" s="1310"/>
      <c r="AH85" s="1310"/>
      <c r="AI85" s="1310"/>
      <c r="AJ85" s="1310"/>
      <c r="AK85" s="1310"/>
      <c r="AL85" s="1310"/>
      <c r="AM85" s="1310"/>
      <c r="AN85" s="1310"/>
      <c r="AO85" s="1310"/>
    </row>
    <row r="86" spans="1:41" s="1284" customFormat="1" ht="13.35" customHeight="1" x14ac:dyDescent="0.25">
      <c r="A86" s="1310"/>
      <c r="B86" s="1310"/>
      <c r="C86" s="1310"/>
      <c r="D86" s="1310"/>
      <c r="E86" s="1313"/>
      <c r="F86" s="1310"/>
      <c r="G86" s="1310"/>
      <c r="H86" s="1310"/>
      <c r="I86" s="1310"/>
      <c r="J86" s="1334"/>
      <c r="K86" s="1334"/>
      <c r="L86" s="1334"/>
      <c r="M86" s="1334"/>
      <c r="N86" s="1334"/>
      <c r="O86" s="1334"/>
      <c r="P86" s="1334"/>
      <c r="Q86" s="1334"/>
      <c r="R86" s="1334"/>
      <c r="S86" s="1334"/>
      <c r="T86" s="1334"/>
      <c r="U86" s="1334"/>
      <c r="V86" s="1334"/>
      <c r="W86" s="1334"/>
      <c r="X86" s="1334"/>
      <c r="Y86" s="1334"/>
      <c r="Z86" s="1334"/>
      <c r="AA86" s="1334"/>
      <c r="AB86" s="1334"/>
      <c r="AC86" s="1334"/>
      <c r="AD86" s="1334"/>
      <c r="AE86" s="1334"/>
      <c r="AF86" s="1334"/>
      <c r="AG86" s="1334"/>
      <c r="AH86" s="1334"/>
      <c r="AI86" s="1334"/>
      <c r="AJ86" s="1334"/>
      <c r="AK86" s="1334"/>
      <c r="AL86" s="1334"/>
      <c r="AM86" s="1334"/>
      <c r="AN86" s="1334"/>
      <c r="AO86" s="1316"/>
    </row>
    <row r="87" spans="1:41" s="1284" customFormat="1" ht="13.35" customHeight="1" x14ac:dyDescent="0.25">
      <c r="A87" s="1310"/>
      <c r="B87" s="1310"/>
      <c r="C87" s="1310"/>
      <c r="D87" s="1310"/>
      <c r="E87" s="1310"/>
      <c r="F87" s="1310"/>
      <c r="G87" s="1310"/>
      <c r="H87" s="1310"/>
      <c r="I87" s="1310"/>
      <c r="J87" s="1334"/>
      <c r="K87" s="1334"/>
      <c r="L87" s="1334"/>
      <c r="M87" s="1334"/>
      <c r="N87" s="1334"/>
      <c r="O87" s="1334"/>
      <c r="P87" s="1334"/>
      <c r="Q87" s="1334"/>
      <c r="R87" s="1334"/>
      <c r="S87" s="1334"/>
      <c r="T87" s="1334"/>
      <c r="U87" s="1334"/>
      <c r="V87" s="1334"/>
      <c r="W87" s="1334"/>
      <c r="X87" s="1334"/>
      <c r="Y87" s="1334"/>
      <c r="Z87" s="1334"/>
      <c r="AA87" s="1334"/>
      <c r="AB87" s="1334"/>
      <c r="AC87" s="1334"/>
      <c r="AD87" s="1334"/>
      <c r="AE87" s="1334"/>
      <c r="AF87" s="1334"/>
      <c r="AG87" s="1334"/>
      <c r="AH87" s="1334"/>
      <c r="AI87" s="1334"/>
      <c r="AJ87" s="1334"/>
      <c r="AK87" s="1334"/>
      <c r="AL87" s="1334"/>
      <c r="AM87" s="1334"/>
      <c r="AN87" s="1334"/>
      <c r="AO87" s="1334"/>
    </row>
    <row r="88" spans="1:41" s="1284" customFormat="1" ht="13.35" customHeight="1" x14ac:dyDescent="0.25">
      <c r="A88" s="1310"/>
      <c r="B88" s="1310"/>
      <c r="C88" s="1310"/>
      <c r="D88" s="1310"/>
      <c r="E88" s="1310"/>
      <c r="F88" s="1310"/>
      <c r="G88" s="1310"/>
      <c r="H88" s="1310"/>
      <c r="I88" s="1310"/>
      <c r="J88" s="1310"/>
      <c r="K88" s="1310"/>
      <c r="L88" s="1310"/>
      <c r="M88" s="1310"/>
      <c r="N88" s="1310"/>
      <c r="O88" s="1310"/>
      <c r="P88" s="1310"/>
      <c r="Q88" s="1310"/>
      <c r="R88" s="1310"/>
      <c r="S88" s="1310"/>
      <c r="T88" s="1310"/>
      <c r="U88" s="1310"/>
      <c r="V88" s="1310"/>
      <c r="W88" s="1310"/>
      <c r="X88" s="1310"/>
      <c r="Y88" s="1310"/>
      <c r="Z88" s="1310"/>
      <c r="AA88" s="1310"/>
      <c r="AB88" s="1310"/>
      <c r="AC88" s="1310"/>
      <c r="AD88" s="1310"/>
      <c r="AE88" s="1310"/>
      <c r="AF88" s="1310"/>
      <c r="AG88" s="1310"/>
      <c r="AH88" s="1310"/>
      <c r="AI88" s="1310"/>
      <c r="AJ88" s="1310"/>
      <c r="AK88" s="1310"/>
      <c r="AL88" s="1310"/>
      <c r="AM88" s="1310"/>
      <c r="AN88" s="1310"/>
      <c r="AO88" s="1310"/>
    </row>
    <row r="89" spans="1:41" s="1284" customFormat="1" ht="13.35" customHeight="1" x14ac:dyDescent="0.25">
      <c r="A89" s="1313"/>
      <c r="B89" s="1310"/>
      <c r="C89" s="1310"/>
      <c r="D89" s="1310"/>
      <c r="E89" s="1310"/>
      <c r="F89" s="1310"/>
      <c r="G89" s="1310"/>
      <c r="H89" s="1310"/>
      <c r="I89" s="1310"/>
      <c r="J89" s="1310"/>
      <c r="K89" s="1310"/>
      <c r="L89" s="1310"/>
      <c r="M89" s="1310"/>
      <c r="N89" s="1310"/>
      <c r="O89" s="1310"/>
      <c r="P89" s="1310"/>
      <c r="Q89" s="1310"/>
      <c r="R89" s="1310"/>
      <c r="S89" s="1310"/>
      <c r="T89" s="1310"/>
      <c r="U89" s="1310"/>
      <c r="V89" s="1310"/>
      <c r="W89" s="1310"/>
      <c r="X89" s="1310"/>
      <c r="Y89" s="1310"/>
      <c r="Z89" s="1310"/>
      <c r="AA89" s="1310"/>
      <c r="AB89" s="1310"/>
      <c r="AC89" s="1310"/>
      <c r="AD89" s="1310"/>
      <c r="AE89" s="1310"/>
      <c r="AF89" s="1310"/>
      <c r="AG89" s="1310"/>
      <c r="AH89" s="1310"/>
      <c r="AI89" s="1310"/>
      <c r="AJ89" s="1310"/>
      <c r="AK89" s="1310"/>
      <c r="AL89" s="1310"/>
      <c r="AM89" s="1310"/>
      <c r="AN89" s="1310"/>
      <c r="AO89" s="1310"/>
    </row>
    <row r="90" spans="1:41" s="1284" customFormat="1" ht="13.35" customHeight="1" x14ac:dyDescent="0.25">
      <c r="A90" s="1313"/>
      <c r="B90" s="1310"/>
      <c r="C90" s="1310"/>
      <c r="D90" s="1310"/>
      <c r="E90" s="1313"/>
      <c r="F90" s="1310"/>
      <c r="G90" s="1310"/>
      <c r="H90" s="1310"/>
      <c r="I90" s="1310"/>
      <c r="J90" s="1310"/>
      <c r="K90" s="1310"/>
      <c r="L90" s="1310"/>
      <c r="M90" s="969"/>
      <c r="N90" s="1334"/>
      <c r="O90" s="1334"/>
      <c r="P90" s="1334"/>
      <c r="Q90" s="1334"/>
      <c r="R90" s="1334"/>
      <c r="S90" s="1334"/>
      <c r="T90" s="1334"/>
      <c r="U90" s="1334"/>
      <c r="V90" s="1334"/>
      <c r="W90" s="1334"/>
      <c r="X90" s="1334"/>
      <c r="Y90" s="1334"/>
      <c r="Z90" s="1334"/>
      <c r="AA90" s="1334"/>
      <c r="AB90" s="1334"/>
      <c r="AC90" s="1334"/>
      <c r="AD90" s="1334"/>
      <c r="AE90" s="1334"/>
      <c r="AF90" s="1334"/>
      <c r="AG90" s="1334"/>
      <c r="AH90" s="1334"/>
      <c r="AI90" s="1334"/>
      <c r="AJ90" s="1334"/>
      <c r="AK90" s="1334"/>
      <c r="AL90" s="1334"/>
      <c r="AM90" s="1334"/>
      <c r="AN90" s="1334"/>
      <c r="AO90" s="1316"/>
    </row>
    <row r="91" spans="1:41" s="1284" customFormat="1" ht="13.35" customHeight="1" x14ac:dyDescent="0.25">
      <c r="A91" s="453"/>
      <c r="B91" s="453"/>
      <c r="C91" s="453"/>
      <c r="D91" s="1310"/>
      <c r="E91" s="1313"/>
      <c r="F91" s="1310"/>
      <c r="G91" s="969"/>
      <c r="H91" s="1334"/>
      <c r="I91" s="1334"/>
      <c r="J91" s="1334"/>
      <c r="K91" s="1334"/>
      <c r="L91" s="1334"/>
      <c r="M91" s="1334"/>
      <c r="N91" s="1334"/>
      <c r="O91" s="1334"/>
      <c r="P91" s="1334"/>
      <c r="Q91" s="1334"/>
      <c r="R91" s="1334"/>
      <c r="S91" s="1334"/>
      <c r="T91" s="1334"/>
      <c r="U91" s="1334"/>
      <c r="V91" s="1334"/>
      <c r="W91" s="1334"/>
      <c r="X91" s="1334"/>
      <c r="Y91" s="1334"/>
      <c r="Z91" s="1334"/>
      <c r="AA91" s="1334"/>
      <c r="AB91" s="1334"/>
      <c r="AC91" s="1334"/>
      <c r="AD91" s="1334"/>
      <c r="AE91" s="1334"/>
      <c r="AF91" s="1334"/>
      <c r="AG91" s="1334"/>
      <c r="AH91" s="1334"/>
      <c r="AI91" s="1334"/>
      <c r="AJ91" s="1334"/>
      <c r="AK91" s="1334"/>
      <c r="AL91" s="1334"/>
      <c r="AM91" s="1334"/>
      <c r="AN91" s="1334"/>
      <c r="AO91" s="1334"/>
    </row>
    <row r="92" spans="1:41" s="1284" customFormat="1" ht="13.35" customHeight="1" x14ac:dyDescent="0.25">
      <c r="A92" s="1310"/>
      <c r="B92" s="1310"/>
      <c r="C92" s="1310"/>
      <c r="D92" s="1310"/>
      <c r="E92" s="1310"/>
      <c r="F92" s="1310"/>
      <c r="G92" s="969"/>
      <c r="H92" s="1334"/>
      <c r="I92" s="1334"/>
      <c r="J92" s="1334"/>
      <c r="K92" s="1334"/>
      <c r="L92" s="1334"/>
      <c r="M92" s="1334"/>
      <c r="N92" s="1334"/>
      <c r="O92" s="1334"/>
      <c r="P92" s="1334"/>
      <c r="Q92" s="1334"/>
      <c r="R92" s="1334"/>
      <c r="S92" s="1334"/>
      <c r="T92" s="1334"/>
      <c r="U92" s="1334"/>
      <c r="V92" s="1334"/>
      <c r="W92" s="1334"/>
      <c r="X92" s="1334"/>
      <c r="Y92" s="1334"/>
      <c r="Z92" s="1334"/>
      <c r="AA92" s="1334"/>
      <c r="AB92" s="1334"/>
      <c r="AC92" s="1334"/>
      <c r="AD92" s="1334"/>
      <c r="AE92" s="1334"/>
      <c r="AF92" s="1334"/>
      <c r="AG92" s="1334"/>
      <c r="AH92" s="1334"/>
      <c r="AI92" s="1334"/>
      <c r="AJ92" s="1334"/>
      <c r="AK92" s="1334"/>
      <c r="AL92" s="1334"/>
      <c r="AM92" s="1334"/>
      <c r="AN92" s="1334"/>
      <c r="AO92" s="1334"/>
    </row>
    <row r="93" spans="1:41" s="1284" customFormat="1" ht="13.35" customHeight="1" x14ac:dyDescent="0.25">
      <c r="A93" s="1310"/>
      <c r="B93" s="1310"/>
      <c r="C93" s="1310"/>
      <c r="D93" s="1310"/>
      <c r="E93" s="1310"/>
      <c r="F93" s="1310"/>
      <c r="G93" s="1310"/>
      <c r="H93" s="1310"/>
      <c r="I93" s="1310"/>
      <c r="J93" s="1310"/>
      <c r="K93" s="1310"/>
      <c r="L93" s="1310"/>
      <c r="M93" s="1310"/>
      <c r="N93" s="1310"/>
      <c r="O93" s="1310"/>
      <c r="P93" s="1310"/>
      <c r="Q93" s="1310"/>
      <c r="R93" s="1310"/>
      <c r="S93" s="1310"/>
      <c r="T93" s="1310"/>
      <c r="U93" s="1310"/>
      <c r="V93" s="1310"/>
      <c r="W93" s="1310"/>
      <c r="X93" s="1310"/>
      <c r="Y93" s="1310"/>
      <c r="Z93" s="1310"/>
      <c r="AA93" s="1310"/>
      <c r="AB93" s="1310"/>
      <c r="AC93" s="1310"/>
      <c r="AD93" s="1310"/>
      <c r="AE93" s="1310"/>
      <c r="AF93" s="1310"/>
      <c r="AG93" s="1310"/>
      <c r="AH93" s="1310"/>
      <c r="AI93" s="1310"/>
      <c r="AJ93" s="1310"/>
      <c r="AK93" s="1310"/>
      <c r="AL93" s="1310"/>
      <c r="AM93" s="1310"/>
      <c r="AN93" s="1310"/>
      <c r="AO93" s="1310"/>
    </row>
    <row r="94" spans="1:41" s="1284" customFormat="1" ht="13.2" customHeight="1" x14ac:dyDescent="0.25">
      <c r="A94" s="1313"/>
      <c r="B94" s="1310"/>
      <c r="C94" s="1310"/>
      <c r="D94" s="1310"/>
      <c r="E94" s="1310"/>
      <c r="F94" s="1310"/>
      <c r="G94" s="1310"/>
      <c r="H94" s="1310"/>
      <c r="I94" s="1310"/>
      <c r="J94" s="1310"/>
      <c r="K94" s="1310"/>
      <c r="L94" s="1310"/>
      <c r="M94" s="1310"/>
      <c r="N94" s="1310"/>
      <c r="O94" s="1310"/>
      <c r="P94" s="1310"/>
      <c r="Q94" s="1310"/>
      <c r="R94" s="1310"/>
      <c r="S94" s="1310"/>
      <c r="T94" s="1310"/>
      <c r="U94" s="1310"/>
      <c r="V94" s="1310"/>
      <c r="W94" s="1310"/>
      <c r="X94" s="1310"/>
      <c r="Y94" s="1310"/>
      <c r="Z94" s="1310"/>
      <c r="AA94" s="1310"/>
      <c r="AB94" s="1310"/>
      <c r="AC94" s="1310"/>
      <c r="AD94" s="1310"/>
      <c r="AE94" s="1310"/>
      <c r="AF94" s="1310"/>
      <c r="AG94" s="1310"/>
      <c r="AH94" s="1310"/>
      <c r="AI94" s="1310"/>
      <c r="AJ94" s="1310"/>
      <c r="AK94" s="1310"/>
      <c r="AL94" s="1310"/>
      <c r="AM94" s="1310"/>
      <c r="AN94" s="1310"/>
      <c r="AO94" s="1310"/>
    </row>
    <row r="95" spans="1:41" s="1284" customFormat="1" ht="13.2" customHeight="1" x14ac:dyDescent="0.25">
      <c r="A95" s="1317"/>
      <c r="B95" s="1310"/>
      <c r="C95" s="1310"/>
      <c r="D95" s="1310"/>
      <c r="E95" s="1310"/>
      <c r="F95" s="1310"/>
      <c r="G95" s="1310"/>
      <c r="H95" s="1310"/>
      <c r="I95" s="1310"/>
      <c r="J95" s="1310"/>
      <c r="K95" s="1310"/>
      <c r="L95" s="1310"/>
      <c r="M95" s="1310"/>
      <c r="N95" s="1310"/>
      <c r="O95" s="1310"/>
      <c r="P95" s="1310"/>
      <c r="Q95" s="1310"/>
      <c r="R95" s="1310"/>
      <c r="S95" s="1310"/>
      <c r="T95" s="1310"/>
      <c r="U95" s="1310"/>
      <c r="V95" s="1310"/>
      <c r="W95" s="1310"/>
      <c r="X95" s="1310"/>
      <c r="Y95" s="1310"/>
      <c r="Z95" s="1310"/>
      <c r="AA95" s="1310"/>
      <c r="AB95" s="1310"/>
      <c r="AC95" s="1310"/>
      <c r="AD95" s="1310"/>
      <c r="AE95" s="1310"/>
      <c r="AF95" s="1310"/>
      <c r="AG95" s="1310"/>
      <c r="AH95" s="1310"/>
      <c r="AI95" s="1310"/>
      <c r="AJ95" s="1310"/>
      <c r="AK95" s="1310"/>
      <c r="AL95" s="1310"/>
      <c r="AM95" s="1310"/>
      <c r="AN95" s="1310"/>
      <c r="AO95" s="1310"/>
    </row>
    <row r="96" spans="1:41" s="1284" customFormat="1" ht="13.2" customHeight="1" x14ac:dyDescent="0.25">
      <c r="A96" s="1317"/>
      <c r="B96" s="1310"/>
      <c r="C96" s="1310"/>
      <c r="D96" s="1310"/>
      <c r="E96" s="1310"/>
      <c r="F96" s="1310"/>
      <c r="G96" s="1310"/>
      <c r="H96" s="1310"/>
      <c r="I96" s="1310"/>
      <c r="J96" s="1310"/>
      <c r="K96" s="1310"/>
      <c r="L96" s="1310"/>
      <c r="M96" s="1310"/>
      <c r="N96" s="1310"/>
      <c r="O96" s="1310"/>
      <c r="P96" s="1310"/>
      <c r="Q96" s="1310"/>
      <c r="R96" s="1310"/>
      <c r="S96" s="1310"/>
      <c r="T96" s="1310"/>
      <c r="U96" s="1310"/>
      <c r="V96" s="1310"/>
      <c r="W96" s="1310"/>
      <c r="X96" s="1310"/>
      <c r="Y96" s="1310"/>
      <c r="Z96" s="453"/>
      <c r="AA96" s="1344"/>
      <c r="AB96" s="1344"/>
      <c r="AC96" s="1344"/>
      <c r="AD96" s="1344"/>
      <c r="AE96" s="1344"/>
      <c r="AF96" s="1344"/>
      <c r="AG96" s="1344"/>
      <c r="AH96" s="1344"/>
      <c r="AI96" s="1344"/>
      <c r="AJ96" s="1344"/>
      <c r="AK96" s="1344"/>
      <c r="AL96" s="1344"/>
      <c r="AM96" s="1344"/>
      <c r="AN96" s="1344"/>
      <c r="AO96" s="1344"/>
    </row>
    <row r="97" spans="1:43" s="1284" customFormat="1" ht="13.2" customHeight="1" x14ac:dyDescent="0.25">
      <c r="A97" s="1310"/>
      <c r="B97" s="1310"/>
      <c r="C97" s="1310"/>
      <c r="D97" s="1310"/>
      <c r="E97" s="1310"/>
      <c r="F97" s="1310"/>
      <c r="G97" s="1310"/>
      <c r="H97" s="1310"/>
      <c r="I97" s="1310"/>
      <c r="J97" s="1310"/>
      <c r="K97" s="1310"/>
      <c r="L97" s="1310"/>
      <c r="M97" s="1310"/>
      <c r="N97" s="1310"/>
      <c r="O97" s="1310"/>
      <c r="P97" s="1310"/>
      <c r="Q97" s="1310"/>
      <c r="R97" s="1310"/>
      <c r="S97" s="1310"/>
      <c r="T97" s="1310"/>
      <c r="U97" s="1310"/>
      <c r="V97" s="1310"/>
      <c r="W97" s="1310"/>
      <c r="X97" s="1310"/>
      <c r="Y97" s="1310"/>
      <c r="Z97" s="1310"/>
      <c r="AA97" s="1310"/>
      <c r="AB97" s="1310"/>
      <c r="AC97" s="1310"/>
      <c r="AD97" s="1310"/>
      <c r="AE97" s="1310"/>
      <c r="AF97" s="1310"/>
      <c r="AG97" s="1310"/>
      <c r="AH97" s="1310"/>
      <c r="AI97" s="1310"/>
      <c r="AJ97" s="1310"/>
      <c r="AK97" s="1310"/>
      <c r="AL97" s="1310"/>
      <c r="AM97" s="1310"/>
      <c r="AN97" s="1310"/>
      <c r="AO97" s="1310"/>
    </row>
    <row r="98" spans="1:43" s="1284" customFormat="1" ht="13.2" customHeight="1" x14ac:dyDescent="0.25">
      <c r="A98" s="1313"/>
      <c r="B98" s="1310"/>
      <c r="C98" s="1310"/>
      <c r="D98" s="1310"/>
      <c r="E98" s="1310"/>
      <c r="F98" s="1310"/>
      <c r="G98" s="1310"/>
      <c r="H98" s="1310"/>
      <c r="I98" s="1310"/>
      <c r="J98" s="1310"/>
      <c r="K98" s="1310"/>
      <c r="L98" s="1310"/>
      <c r="M98" s="1310"/>
      <c r="N98" s="1310"/>
      <c r="O98" s="1310"/>
      <c r="P98" s="1310"/>
      <c r="Q98" s="1310"/>
      <c r="R98" s="1310"/>
      <c r="S98" s="1310"/>
      <c r="T98" s="1310"/>
      <c r="U98" s="1310"/>
      <c r="V98" s="1310"/>
      <c r="W98" s="1310"/>
      <c r="X98" s="1310"/>
      <c r="Y98" s="1310"/>
      <c r="Z98" s="1310"/>
      <c r="AA98" s="1310"/>
      <c r="AB98" s="1310"/>
      <c r="AC98" s="1310"/>
      <c r="AD98" s="1310"/>
      <c r="AE98" s="1310"/>
      <c r="AF98" s="1310"/>
      <c r="AG98" s="1310"/>
      <c r="AH98" s="1310"/>
      <c r="AI98" s="1310"/>
      <c r="AJ98" s="1310"/>
      <c r="AK98" s="1310"/>
      <c r="AL98" s="1310"/>
      <c r="AM98" s="1310"/>
      <c r="AN98" s="1310"/>
      <c r="AO98" s="1310"/>
    </row>
    <row r="99" spans="1:43" s="1284" customFormat="1" ht="13.2" customHeight="1" x14ac:dyDescent="0.25">
      <c r="A99" s="1334"/>
      <c r="B99" s="1334"/>
      <c r="C99" s="1334"/>
      <c r="D99" s="1334"/>
      <c r="E99" s="1334"/>
      <c r="F99" s="1334"/>
      <c r="G99" s="1334"/>
      <c r="H99" s="1334"/>
      <c r="I99" s="1334"/>
      <c r="J99" s="1334"/>
      <c r="K99" s="1334"/>
      <c r="L99" s="1334"/>
      <c r="M99" s="1334"/>
      <c r="N99" s="1334"/>
      <c r="O99" s="1334"/>
      <c r="P99" s="1334"/>
      <c r="Q99" s="1334"/>
      <c r="R99" s="1334"/>
      <c r="S99" s="1334"/>
      <c r="T99" s="1334"/>
      <c r="U99" s="1334"/>
      <c r="V99" s="1334"/>
      <c r="W99" s="1334"/>
      <c r="X99" s="1334"/>
      <c r="Y99" s="1334"/>
      <c r="Z99" s="1334"/>
      <c r="AA99" s="1334"/>
      <c r="AB99" s="1334"/>
      <c r="AC99" s="1334"/>
      <c r="AD99" s="1334"/>
      <c r="AE99" s="1334"/>
      <c r="AF99" s="1334"/>
      <c r="AG99" s="1334"/>
      <c r="AH99" s="1334"/>
      <c r="AI99" s="1334"/>
      <c r="AJ99" s="1334"/>
      <c r="AK99" s="1334"/>
      <c r="AL99" s="1334"/>
      <c r="AM99" s="1334"/>
      <c r="AN99" s="1334"/>
      <c r="AO99" s="1334"/>
    </row>
    <row r="100" spans="1:43" s="1284" customFormat="1" ht="13.2" customHeight="1" x14ac:dyDescent="0.25">
      <c r="A100" s="1334"/>
      <c r="B100" s="1334"/>
      <c r="C100" s="1334"/>
      <c r="D100" s="1334"/>
      <c r="E100" s="1334"/>
      <c r="F100" s="1334"/>
      <c r="G100" s="1334"/>
      <c r="H100" s="1334"/>
      <c r="I100" s="1334"/>
      <c r="J100" s="1334"/>
      <c r="K100" s="1334"/>
      <c r="L100" s="1334"/>
      <c r="M100" s="1334"/>
      <c r="N100" s="1334"/>
      <c r="O100" s="1334"/>
      <c r="P100" s="1334"/>
      <c r="Q100" s="1334"/>
      <c r="R100" s="1334"/>
      <c r="S100" s="1334"/>
      <c r="T100" s="1334"/>
      <c r="U100" s="1334"/>
      <c r="V100" s="1334"/>
      <c r="W100" s="1334"/>
      <c r="X100" s="1334"/>
      <c r="Y100" s="1334"/>
      <c r="Z100" s="1334"/>
      <c r="AA100" s="1334"/>
      <c r="AB100" s="1334"/>
      <c r="AC100" s="1334"/>
      <c r="AD100" s="1334"/>
      <c r="AE100" s="1334"/>
      <c r="AF100" s="1334"/>
      <c r="AG100" s="1334"/>
      <c r="AH100" s="1334"/>
      <c r="AI100" s="1334"/>
      <c r="AJ100" s="1334"/>
      <c r="AK100" s="1334"/>
      <c r="AL100" s="1334"/>
      <c r="AM100" s="1334"/>
      <c r="AN100" s="1334"/>
      <c r="AO100" s="1334"/>
    </row>
    <row r="101" spans="1:43" s="1284" customFormat="1" ht="13.2" customHeight="1" x14ac:dyDescent="0.25">
      <c r="A101" s="1334"/>
      <c r="B101" s="1334"/>
      <c r="C101" s="1334"/>
      <c r="D101" s="1334"/>
      <c r="E101" s="1334"/>
      <c r="F101" s="1334"/>
      <c r="G101" s="1334"/>
      <c r="H101" s="1334"/>
      <c r="I101" s="1334"/>
      <c r="J101" s="1334"/>
      <c r="K101" s="1334"/>
      <c r="L101" s="1334"/>
      <c r="M101" s="1334"/>
      <c r="N101" s="1334"/>
      <c r="O101" s="1334"/>
      <c r="P101" s="1334"/>
      <c r="Q101" s="1334"/>
      <c r="R101" s="1334"/>
      <c r="S101" s="1334"/>
      <c r="T101" s="1334"/>
      <c r="U101" s="1334"/>
      <c r="V101" s="1334"/>
      <c r="W101" s="1334"/>
      <c r="X101" s="1334"/>
      <c r="Y101" s="1334"/>
      <c r="Z101" s="1334"/>
      <c r="AA101" s="1334"/>
      <c r="AB101" s="1334"/>
      <c r="AC101" s="1334"/>
      <c r="AD101" s="1334"/>
      <c r="AE101" s="1334"/>
      <c r="AF101" s="1334"/>
      <c r="AG101" s="1334"/>
      <c r="AH101" s="1334"/>
      <c r="AI101" s="1334"/>
      <c r="AJ101" s="1334"/>
      <c r="AK101" s="1334"/>
      <c r="AL101" s="1334"/>
      <c r="AM101" s="1334"/>
      <c r="AN101" s="1334"/>
      <c r="AO101" s="1334"/>
    </row>
    <row r="102" spans="1:43" s="1284" customFormat="1" ht="13.2" customHeight="1" x14ac:dyDescent="0.25">
      <c r="A102" s="1334"/>
      <c r="B102" s="1334"/>
      <c r="C102" s="1334"/>
      <c r="D102" s="1334"/>
      <c r="E102" s="1334"/>
      <c r="F102" s="1334"/>
      <c r="G102" s="1334"/>
      <c r="H102" s="1334"/>
      <c r="I102" s="1334"/>
      <c r="J102" s="1334"/>
      <c r="K102" s="1334"/>
      <c r="L102" s="1334"/>
      <c r="M102" s="1334"/>
      <c r="N102" s="1334"/>
      <c r="O102" s="1334"/>
      <c r="P102" s="1334"/>
      <c r="Q102" s="1334"/>
      <c r="R102" s="1334"/>
      <c r="S102" s="1334"/>
      <c r="T102" s="1334"/>
      <c r="U102" s="1334"/>
      <c r="V102" s="1334"/>
      <c r="W102" s="1334"/>
      <c r="X102" s="1334"/>
      <c r="Y102" s="1334"/>
      <c r="Z102" s="1334"/>
      <c r="AA102" s="1334"/>
      <c r="AB102" s="1334"/>
      <c r="AC102" s="1334"/>
      <c r="AD102" s="1334"/>
      <c r="AE102" s="1334"/>
      <c r="AF102" s="1334"/>
      <c r="AG102" s="1334"/>
      <c r="AH102" s="1334"/>
      <c r="AI102" s="1334"/>
      <c r="AJ102" s="1334"/>
      <c r="AK102" s="1334"/>
      <c r="AL102" s="1334"/>
      <c r="AM102" s="1334"/>
      <c r="AN102" s="1334"/>
      <c r="AO102" s="1334"/>
    </row>
    <row r="103" spans="1:43" s="1284" customFormat="1" ht="13.2" customHeight="1" x14ac:dyDescent="0.25">
      <c r="A103" s="1334"/>
      <c r="B103" s="1334"/>
      <c r="C103" s="1334"/>
      <c r="D103" s="1334"/>
      <c r="E103" s="1334"/>
      <c r="F103" s="1334"/>
      <c r="G103" s="1334"/>
      <c r="H103" s="1334"/>
      <c r="I103" s="1334"/>
      <c r="J103" s="1334"/>
      <c r="K103" s="1334"/>
      <c r="L103" s="1334"/>
      <c r="M103" s="1334"/>
      <c r="N103" s="1334"/>
      <c r="O103" s="1334"/>
      <c r="P103" s="1334"/>
      <c r="Q103" s="1334"/>
      <c r="R103" s="1334"/>
      <c r="S103" s="1334"/>
      <c r="T103" s="1334"/>
      <c r="U103" s="1334"/>
      <c r="V103" s="1334"/>
      <c r="W103" s="1334"/>
      <c r="X103" s="1334"/>
      <c r="Y103" s="1334"/>
      <c r="Z103" s="1334"/>
      <c r="AA103" s="1334"/>
      <c r="AB103" s="1334"/>
      <c r="AC103" s="1334"/>
      <c r="AD103" s="1334"/>
      <c r="AE103" s="1334"/>
      <c r="AF103" s="1334"/>
      <c r="AG103" s="1334"/>
      <c r="AH103" s="1334"/>
      <c r="AI103" s="1334"/>
      <c r="AJ103" s="1334"/>
      <c r="AK103" s="1334"/>
      <c r="AL103" s="1334"/>
      <c r="AM103" s="1334"/>
      <c r="AN103" s="1334"/>
      <c r="AO103" s="1334"/>
    </row>
    <row r="104" spans="1:43" s="1284" customFormat="1" ht="13.2" customHeight="1" x14ac:dyDescent="0.25">
      <c r="A104" s="1334"/>
      <c r="B104" s="1334"/>
      <c r="C104" s="1334"/>
      <c r="D104" s="1334"/>
      <c r="E104" s="1334"/>
      <c r="F104" s="1334"/>
      <c r="G104" s="1334"/>
      <c r="H104" s="1334"/>
      <c r="I104" s="1334"/>
      <c r="J104" s="1334"/>
      <c r="K104" s="1334"/>
      <c r="L104" s="1334"/>
      <c r="M104" s="1334"/>
      <c r="N104" s="1334"/>
      <c r="O104" s="1334"/>
      <c r="P104" s="1334"/>
      <c r="Q104" s="1334"/>
      <c r="R104" s="1334"/>
      <c r="S104" s="1334"/>
      <c r="T104" s="1334"/>
      <c r="U104" s="1334"/>
      <c r="V104" s="1334"/>
      <c r="W104" s="1334"/>
      <c r="X104" s="1334"/>
      <c r="Y104" s="1334"/>
      <c r="Z104" s="1334"/>
      <c r="AA104" s="1334"/>
      <c r="AB104" s="1334"/>
      <c r="AC104" s="1334"/>
      <c r="AD104" s="1334"/>
      <c r="AE104" s="1334"/>
      <c r="AF104" s="1334"/>
      <c r="AG104" s="1334"/>
      <c r="AH104" s="1334"/>
      <c r="AI104" s="1334"/>
      <c r="AJ104" s="1334"/>
      <c r="AK104" s="1334"/>
      <c r="AL104" s="1334"/>
      <c r="AM104" s="1334"/>
      <c r="AN104" s="1334"/>
      <c r="AO104" s="1334"/>
    </row>
    <row r="105" spans="1:43" s="1284" customFormat="1" ht="13.2" customHeight="1" x14ac:dyDescent="0.25">
      <c r="A105" s="1334"/>
      <c r="B105" s="1334"/>
      <c r="C105" s="1334"/>
      <c r="D105" s="1334"/>
      <c r="E105" s="1334"/>
      <c r="F105" s="1334"/>
      <c r="G105" s="1334"/>
      <c r="H105" s="1334"/>
      <c r="I105" s="1334"/>
      <c r="J105" s="1334"/>
      <c r="K105" s="1334"/>
      <c r="L105" s="1334"/>
      <c r="M105" s="1334"/>
      <c r="N105" s="1334"/>
      <c r="O105" s="1334"/>
      <c r="P105" s="1334"/>
      <c r="Q105" s="1334"/>
      <c r="R105" s="1334"/>
      <c r="S105" s="1334"/>
      <c r="T105" s="1334"/>
      <c r="U105" s="1334"/>
      <c r="V105" s="1334"/>
      <c r="W105" s="1334"/>
      <c r="X105" s="1334"/>
      <c r="Y105" s="1334"/>
      <c r="Z105" s="1334"/>
      <c r="AA105" s="1334"/>
      <c r="AB105" s="1334"/>
      <c r="AC105" s="1334"/>
      <c r="AD105" s="1334"/>
      <c r="AE105" s="1334"/>
      <c r="AF105" s="1334"/>
      <c r="AG105" s="1334"/>
      <c r="AH105" s="1334"/>
      <c r="AI105" s="1334"/>
      <c r="AJ105" s="1334"/>
      <c r="AK105" s="1334"/>
      <c r="AL105" s="1334"/>
      <c r="AM105" s="1334"/>
      <c r="AN105" s="1334"/>
      <c r="AO105" s="1334"/>
    </row>
    <row r="106" spans="1:43" s="1284" customFormat="1" ht="13.2" customHeight="1" x14ac:dyDescent="0.25">
      <c r="A106" s="1313"/>
      <c r="B106" s="1310"/>
      <c r="C106" s="1310"/>
      <c r="D106" s="1310"/>
      <c r="E106" s="1310"/>
      <c r="F106" s="1310"/>
      <c r="G106" s="1310"/>
      <c r="H106" s="1310"/>
      <c r="I106" s="1310"/>
      <c r="J106" s="1310"/>
      <c r="K106" s="1310"/>
      <c r="L106" s="1310"/>
      <c r="M106" s="1310"/>
      <c r="N106" s="1310"/>
      <c r="O106" s="1310"/>
      <c r="P106" s="1310"/>
      <c r="Q106" s="1310"/>
      <c r="R106" s="1310"/>
      <c r="S106" s="1310"/>
      <c r="T106" s="1310"/>
      <c r="U106" s="1310"/>
      <c r="V106" s="1310"/>
      <c r="W106" s="1310"/>
      <c r="X106" s="1310"/>
      <c r="Y106" s="1310"/>
      <c r="Z106" s="1310"/>
      <c r="AA106" s="1310"/>
      <c r="AB106" s="1310"/>
      <c r="AC106" s="1310"/>
      <c r="AD106" s="1310"/>
      <c r="AE106" s="1310"/>
      <c r="AF106" s="1310"/>
      <c r="AG106" s="1310"/>
      <c r="AH106" s="1310"/>
      <c r="AI106" s="1310"/>
      <c r="AJ106" s="1310"/>
      <c r="AK106" s="1310"/>
      <c r="AL106" s="1310"/>
      <c r="AM106" s="1310"/>
      <c r="AN106" s="1310"/>
      <c r="AO106" s="1310"/>
    </row>
    <row r="107" spans="1:43" s="1284" customFormat="1" ht="13.2" customHeight="1" x14ac:dyDescent="0.25">
      <c r="A107" s="1310"/>
      <c r="B107" s="1310"/>
      <c r="C107" s="1310"/>
      <c r="D107" s="1310"/>
      <c r="E107" s="1310"/>
      <c r="F107" s="1310"/>
      <c r="G107" s="1310"/>
      <c r="H107" s="1310"/>
      <c r="I107" s="1310"/>
      <c r="J107" s="1310"/>
      <c r="K107" s="1310"/>
      <c r="L107" s="1310"/>
      <c r="M107" s="1310"/>
      <c r="N107" s="1310"/>
      <c r="O107" s="1310"/>
      <c r="P107" s="1310"/>
      <c r="Q107" s="1310"/>
      <c r="R107" s="1310"/>
      <c r="S107" s="1310"/>
      <c r="T107" s="1310"/>
      <c r="U107" s="1310"/>
      <c r="V107" s="1310"/>
      <c r="W107" s="1310"/>
      <c r="X107" s="1310"/>
      <c r="Y107" s="1310"/>
      <c r="Z107" s="1310"/>
      <c r="AA107" s="1310"/>
      <c r="AB107" s="1310"/>
      <c r="AC107" s="1310"/>
      <c r="AD107" s="1310"/>
      <c r="AE107" s="1310"/>
      <c r="AF107" s="1310"/>
      <c r="AG107" s="1310"/>
      <c r="AH107" s="1310"/>
      <c r="AI107" s="1310"/>
      <c r="AJ107" s="1310"/>
      <c r="AK107" s="1310"/>
      <c r="AL107" s="1310"/>
      <c r="AM107" s="1310"/>
      <c r="AN107" s="1310"/>
      <c r="AO107" s="1310"/>
    </row>
    <row r="108" spans="1:43" s="1284" customFormat="1" ht="13.2" customHeight="1" x14ac:dyDescent="0.25">
      <c r="A108" s="1315"/>
      <c r="B108" s="1313"/>
      <c r="C108" s="1313"/>
      <c r="D108" s="1313"/>
      <c r="E108" s="1313"/>
      <c r="F108" s="1313"/>
      <c r="G108" s="1313"/>
      <c r="H108" s="1313"/>
      <c r="I108" s="1313"/>
      <c r="J108" s="1313"/>
      <c r="K108" s="1313"/>
      <c r="L108" s="1313"/>
      <c r="M108" s="1313"/>
      <c r="N108" s="1313"/>
      <c r="O108" s="1313"/>
      <c r="P108" s="1313"/>
      <c r="Q108" s="1313"/>
      <c r="R108" s="1313"/>
      <c r="S108" s="1313"/>
      <c r="T108" s="1313"/>
      <c r="U108" s="1313"/>
      <c r="V108" s="1313"/>
      <c r="W108" s="1313"/>
      <c r="X108" s="1313"/>
      <c r="Y108" s="1313"/>
      <c r="Z108" s="1313"/>
      <c r="AA108" s="1313"/>
      <c r="AB108" s="1313"/>
      <c r="AC108" s="1313"/>
      <c r="AD108" s="1313"/>
      <c r="AE108" s="1313"/>
      <c r="AF108" s="1313"/>
      <c r="AG108" s="1313"/>
      <c r="AH108" s="1313"/>
      <c r="AI108" s="1313"/>
      <c r="AJ108" s="1313"/>
      <c r="AK108" s="1313"/>
      <c r="AL108" s="1313"/>
      <c r="AM108" s="1313"/>
      <c r="AN108" s="1313"/>
      <c r="AO108" s="1313"/>
      <c r="AP108" s="1286"/>
      <c r="AQ108" s="1286"/>
    </row>
    <row r="109" spans="1:43" s="1284" customFormat="1" ht="13.2" customHeight="1" x14ac:dyDescent="0.25">
      <c r="A109" s="1345"/>
      <c r="B109" s="1345"/>
      <c r="C109" s="1345"/>
      <c r="D109" s="1345"/>
      <c r="E109" s="1345"/>
      <c r="F109" s="1345"/>
      <c r="G109" s="1345"/>
      <c r="H109" s="1345"/>
      <c r="I109" s="1345"/>
      <c r="J109" s="1345"/>
      <c r="K109" s="1345"/>
      <c r="L109" s="1345"/>
      <c r="M109" s="897"/>
      <c r="N109" s="897"/>
      <c r="O109" s="897"/>
      <c r="P109" s="453"/>
      <c r="Q109" s="1313"/>
      <c r="R109" s="1313"/>
      <c r="S109" s="1313"/>
      <c r="T109" s="1313"/>
      <c r="U109" s="1313"/>
      <c r="V109" s="1313"/>
      <c r="W109" s="1313"/>
      <c r="X109" s="1313"/>
      <c r="Y109" s="1313"/>
      <c r="Z109" s="1313"/>
      <c r="AA109" s="1313"/>
      <c r="AB109" s="1313"/>
      <c r="AC109" s="1313"/>
      <c r="AD109" s="1313"/>
      <c r="AE109" s="1313"/>
      <c r="AF109" s="1313"/>
      <c r="AG109" s="1313"/>
      <c r="AH109" s="1313"/>
      <c r="AI109" s="1313"/>
      <c r="AJ109" s="1313"/>
      <c r="AK109" s="1313"/>
      <c r="AL109" s="1313"/>
      <c r="AM109" s="1313"/>
      <c r="AN109" s="1313"/>
      <c r="AO109" s="1318"/>
      <c r="AP109" s="1286"/>
      <c r="AQ109" s="1286"/>
    </row>
    <row r="110" spans="1:43" s="1284" customFormat="1" ht="13.2" customHeight="1" x14ac:dyDescent="0.25">
      <c r="A110" s="1313"/>
      <c r="B110" s="1313"/>
      <c r="C110" s="1313"/>
      <c r="D110" s="1313"/>
      <c r="E110" s="1313"/>
      <c r="F110" s="1313"/>
      <c r="G110" s="1313"/>
      <c r="H110" s="1313"/>
      <c r="I110" s="1313"/>
      <c r="J110" s="1313"/>
      <c r="K110" s="1313"/>
      <c r="L110" s="1313"/>
      <c r="M110" s="1313"/>
      <c r="N110" s="1313"/>
      <c r="O110" s="1313"/>
      <c r="P110" s="1313"/>
      <c r="Q110" s="1313"/>
      <c r="R110" s="1313"/>
      <c r="S110" s="1313"/>
      <c r="T110" s="1313"/>
      <c r="U110" s="1313"/>
      <c r="V110" s="1313"/>
      <c r="W110" s="1313"/>
      <c r="X110" s="1313"/>
      <c r="Y110" s="1313"/>
      <c r="Z110" s="1313"/>
      <c r="AA110" s="1313"/>
      <c r="AB110" s="1313"/>
      <c r="AC110" s="1313"/>
      <c r="AD110" s="1313"/>
      <c r="AE110" s="1313"/>
      <c r="AF110" s="1313"/>
      <c r="AG110" s="1313"/>
      <c r="AH110" s="1313"/>
      <c r="AI110" s="1313"/>
      <c r="AJ110" s="1313"/>
      <c r="AK110" s="1313"/>
      <c r="AL110" s="1313"/>
      <c r="AM110" s="1313"/>
      <c r="AN110" s="1313"/>
      <c r="AO110" s="1313"/>
      <c r="AP110" s="1286"/>
      <c r="AQ110" s="1286"/>
    </row>
    <row r="111" spans="1:43" s="1284" customFormat="1" ht="13.2" customHeight="1" x14ac:dyDescent="0.25">
      <c r="A111" s="1313"/>
      <c r="B111" s="1310"/>
      <c r="C111" s="1310"/>
      <c r="D111" s="1310"/>
      <c r="E111" s="1310"/>
      <c r="F111" s="1310"/>
      <c r="G111" s="1310"/>
      <c r="H111" s="1310"/>
      <c r="I111" s="1310"/>
      <c r="J111" s="1310"/>
      <c r="K111" s="1310"/>
      <c r="L111" s="1310"/>
      <c r="M111" s="1310"/>
      <c r="N111" s="1310"/>
      <c r="O111" s="1310"/>
      <c r="P111" s="1310"/>
      <c r="Q111" s="1310"/>
      <c r="R111" s="1310"/>
      <c r="S111" s="1310"/>
      <c r="T111" s="1310"/>
      <c r="U111" s="1310"/>
      <c r="V111" s="1310"/>
      <c r="W111" s="1310"/>
      <c r="X111" s="1310"/>
      <c r="Y111" s="1310"/>
      <c r="Z111" s="1310"/>
      <c r="AA111" s="1310"/>
      <c r="AB111" s="1310"/>
      <c r="AC111" s="1310"/>
      <c r="AD111" s="1310"/>
      <c r="AE111" s="1310"/>
      <c r="AF111" s="1310"/>
      <c r="AG111" s="1310"/>
      <c r="AH111" s="1310"/>
      <c r="AI111" s="1310"/>
      <c r="AJ111" s="1310"/>
      <c r="AK111" s="1310"/>
      <c r="AL111" s="1310"/>
      <c r="AM111" s="1310"/>
      <c r="AN111" s="1310"/>
      <c r="AO111" s="1310"/>
    </row>
    <row r="112" spans="1:43" s="1284" customFormat="1" ht="13.2" customHeight="1" x14ac:dyDescent="0.25">
      <c r="A112" s="1346"/>
      <c r="B112" s="1346"/>
      <c r="C112" s="1346"/>
      <c r="D112" s="1346"/>
      <c r="E112" s="1346"/>
      <c r="F112" s="1346"/>
      <c r="G112" s="1346"/>
      <c r="H112" s="1346"/>
      <c r="I112" s="1346"/>
      <c r="J112" s="1346"/>
      <c r="K112" s="1346"/>
      <c r="L112" s="1346"/>
      <c r="M112" s="1346"/>
      <c r="N112" s="1346"/>
      <c r="O112" s="1346"/>
      <c r="P112" s="1346"/>
      <c r="Q112" s="1346"/>
      <c r="R112" s="1346"/>
      <c r="S112" s="1346"/>
      <c r="T112" s="1346"/>
      <c r="U112" s="1346"/>
      <c r="V112" s="1346"/>
      <c r="W112" s="1346"/>
      <c r="X112" s="1346"/>
      <c r="Y112" s="1346"/>
      <c r="Z112" s="1346"/>
      <c r="AA112" s="1346"/>
      <c r="AB112" s="1346"/>
      <c r="AC112" s="1346"/>
      <c r="AD112" s="1346"/>
      <c r="AE112" s="1346"/>
      <c r="AF112" s="1346"/>
      <c r="AG112" s="1346"/>
      <c r="AH112" s="1346"/>
      <c r="AI112" s="1346"/>
      <c r="AJ112" s="1346"/>
      <c r="AK112" s="1346"/>
      <c r="AL112" s="1346"/>
      <c r="AM112" s="1346"/>
      <c r="AN112" s="1346"/>
      <c r="AO112" s="1346"/>
    </row>
    <row r="113" spans="1:41" s="1284" customFormat="1" ht="13.2" customHeight="1" x14ac:dyDescent="0.25">
      <c r="A113" s="1310"/>
      <c r="B113" s="1310"/>
      <c r="C113" s="1310"/>
      <c r="D113" s="1310"/>
      <c r="E113" s="1310"/>
      <c r="F113" s="1310"/>
      <c r="G113" s="1310"/>
      <c r="H113" s="1310"/>
      <c r="I113" s="1310"/>
      <c r="J113" s="1310"/>
      <c r="K113" s="1310"/>
      <c r="L113" s="1310"/>
      <c r="M113" s="1310"/>
      <c r="N113" s="1310"/>
      <c r="O113" s="1310"/>
      <c r="P113" s="1310"/>
      <c r="Q113" s="1310"/>
      <c r="R113" s="1310"/>
      <c r="S113" s="1310"/>
      <c r="T113" s="1310"/>
      <c r="U113" s="1310"/>
      <c r="V113" s="1310"/>
      <c r="W113" s="1310"/>
      <c r="X113" s="1310"/>
      <c r="Y113" s="1310"/>
      <c r="Z113" s="1310"/>
      <c r="AA113" s="1310"/>
      <c r="AB113" s="1310"/>
      <c r="AC113" s="1310"/>
      <c r="AD113" s="1310"/>
      <c r="AE113" s="1310"/>
      <c r="AF113" s="1310"/>
      <c r="AG113" s="1310"/>
      <c r="AH113" s="1310"/>
      <c r="AI113" s="1310"/>
      <c r="AJ113" s="1310"/>
      <c r="AK113" s="1310"/>
      <c r="AL113" s="1310"/>
      <c r="AM113" s="1310"/>
      <c r="AN113" s="1310"/>
      <c r="AO113" s="1310"/>
    </row>
    <row r="114" spans="1:41" s="1284" customFormat="1" ht="13.2" customHeight="1" x14ac:dyDescent="0.25">
      <c r="A114" s="1319"/>
      <c r="B114" s="1310"/>
      <c r="C114" s="1310"/>
      <c r="D114" s="1310"/>
      <c r="E114" s="1310"/>
      <c r="F114" s="1310"/>
      <c r="G114" s="1310"/>
      <c r="H114" s="1310"/>
      <c r="I114" s="1310"/>
      <c r="J114" s="1310"/>
      <c r="K114" s="1310"/>
      <c r="L114" s="1310"/>
      <c r="M114" s="1310"/>
      <c r="N114" s="1310"/>
      <c r="O114" s="1310"/>
      <c r="P114" s="1310"/>
      <c r="Q114" s="1310"/>
      <c r="R114" s="1310"/>
      <c r="S114" s="1310"/>
      <c r="T114" s="1310"/>
      <c r="U114" s="1310"/>
      <c r="V114" s="1310"/>
      <c r="W114" s="1310"/>
      <c r="X114" s="1310"/>
      <c r="Y114" s="1310"/>
      <c r="Z114" s="1310"/>
      <c r="AA114" s="1310"/>
      <c r="AB114" s="1310"/>
      <c r="AC114" s="1310"/>
      <c r="AD114" s="1310"/>
      <c r="AE114" s="1310"/>
      <c r="AF114" s="1310"/>
      <c r="AG114" s="1310"/>
      <c r="AH114" s="1310"/>
      <c r="AI114" s="1310"/>
      <c r="AJ114" s="1310"/>
      <c r="AK114" s="1310"/>
      <c r="AL114" s="1310"/>
      <c r="AM114" s="1310"/>
      <c r="AN114" s="1310"/>
      <c r="AO114" s="1310"/>
    </row>
    <row r="115" spans="1:41" s="1284" customFormat="1" ht="13.2" customHeight="1" x14ac:dyDescent="0.25">
      <c r="A115" s="1310"/>
      <c r="B115" s="1310"/>
      <c r="C115" s="1310"/>
      <c r="D115" s="1310"/>
      <c r="E115" s="1310"/>
      <c r="F115" s="1310"/>
      <c r="G115" s="1310"/>
      <c r="H115" s="1310"/>
      <c r="I115" s="1310"/>
      <c r="J115" s="1310"/>
      <c r="K115" s="1310"/>
      <c r="L115" s="1310"/>
      <c r="M115" s="1310"/>
      <c r="N115" s="1310"/>
      <c r="O115" s="1310"/>
      <c r="P115" s="1310"/>
      <c r="Q115" s="1310"/>
      <c r="R115" s="1310"/>
      <c r="S115" s="1310"/>
      <c r="T115" s="1310"/>
      <c r="U115" s="1310"/>
      <c r="V115" s="1310"/>
      <c r="W115" s="1310"/>
      <c r="X115" s="1310"/>
      <c r="Y115" s="1310"/>
      <c r="Z115" s="1310"/>
      <c r="AA115" s="1310"/>
      <c r="AB115" s="1310"/>
      <c r="AC115" s="1310"/>
      <c r="AD115" s="1310"/>
      <c r="AE115" s="1310"/>
      <c r="AF115" s="1310"/>
      <c r="AG115" s="1310"/>
      <c r="AH115" s="1310"/>
      <c r="AI115" s="1310"/>
      <c r="AJ115" s="1310"/>
      <c r="AK115" s="1310"/>
      <c r="AL115" s="1310"/>
      <c r="AM115" s="1310"/>
      <c r="AN115" s="1310"/>
      <c r="AO115" s="1310"/>
    </row>
    <row r="116" spans="1:41" s="1284" customFormat="1" ht="13.2" customHeight="1" x14ac:dyDescent="0.25">
      <c r="A116" s="1320"/>
      <c r="B116" s="1320"/>
      <c r="C116" s="1321"/>
      <c r="D116" s="1321"/>
      <c r="E116" s="1321"/>
      <c r="F116" s="1321"/>
      <c r="G116" s="1320"/>
      <c r="H116" s="1322"/>
      <c r="I116" s="1347"/>
      <c r="J116" s="1347"/>
      <c r="K116" s="1347"/>
      <c r="L116" s="1347"/>
      <c r="M116" s="1347"/>
      <c r="N116" s="1347"/>
      <c r="O116" s="1347"/>
      <c r="P116" s="1347"/>
      <c r="Q116" s="1347"/>
      <c r="R116" s="1347"/>
      <c r="S116" s="1347"/>
      <c r="T116" s="1347"/>
      <c r="U116" s="1347"/>
      <c r="V116" s="1347"/>
      <c r="W116" s="1347"/>
      <c r="X116" s="1313"/>
      <c r="Y116" s="1313"/>
      <c r="Z116" s="1313"/>
      <c r="AA116" s="1313"/>
      <c r="AB116" s="1313"/>
      <c r="AC116" s="1313"/>
      <c r="AD116" s="1313"/>
      <c r="AE116" s="1313"/>
      <c r="AF116" s="1313"/>
      <c r="AG116" s="1313"/>
      <c r="AH116" s="1313"/>
      <c r="AI116" s="1313"/>
      <c r="AJ116" s="1313"/>
      <c r="AK116" s="1313"/>
      <c r="AL116" s="1313"/>
      <c r="AM116" s="1313"/>
      <c r="AN116" s="1313"/>
      <c r="AO116" s="1318"/>
    </row>
    <row r="117" spans="1:41" s="1284" customFormat="1" ht="13.2" customHeight="1" x14ac:dyDescent="0.25">
      <c r="A117" s="1310"/>
      <c r="B117" s="1310"/>
      <c r="C117" s="1310"/>
      <c r="D117" s="1310"/>
      <c r="E117" s="1310"/>
      <c r="F117" s="1310"/>
      <c r="G117" s="1310"/>
      <c r="H117" s="1310"/>
      <c r="I117" s="1310"/>
      <c r="J117" s="1310"/>
      <c r="K117" s="1310"/>
      <c r="L117" s="1310"/>
      <c r="M117" s="1310"/>
      <c r="N117" s="1310"/>
      <c r="O117" s="1310"/>
      <c r="P117" s="1310"/>
      <c r="Q117" s="1310"/>
      <c r="R117" s="1310"/>
      <c r="S117" s="1310"/>
      <c r="T117" s="1310"/>
      <c r="U117" s="1310"/>
      <c r="V117" s="1310"/>
      <c r="W117" s="1310"/>
      <c r="X117" s="1310"/>
      <c r="Y117" s="1310"/>
      <c r="Z117" s="1310"/>
      <c r="AA117" s="1310"/>
      <c r="AB117" s="1310"/>
      <c r="AC117" s="1310"/>
      <c r="AD117" s="1310"/>
      <c r="AE117" s="1310"/>
      <c r="AF117" s="1310"/>
      <c r="AG117" s="1310"/>
      <c r="AH117" s="1310"/>
      <c r="AI117" s="1310"/>
      <c r="AJ117" s="1310"/>
      <c r="AK117" s="1310"/>
      <c r="AL117" s="1310"/>
      <c r="AM117" s="1310"/>
      <c r="AN117" s="1310"/>
      <c r="AO117" s="1310"/>
    </row>
    <row r="118" spans="1:41" s="1284" customFormat="1" ht="13.2" customHeight="1" x14ac:dyDescent="0.25">
      <c r="A118" s="1314"/>
      <c r="B118" s="1332"/>
      <c r="C118" s="1332"/>
      <c r="D118" s="1332"/>
      <c r="E118" s="1332"/>
      <c r="F118" s="1332"/>
      <c r="G118" s="1332"/>
      <c r="H118" s="1332"/>
      <c r="I118" s="1314"/>
      <c r="J118" s="1332"/>
      <c r="K118" s="1332"/>
      <c r="L118" s="1332"/>
      <c r="M118" s="1332"/>
      <c r="N118" s="1332"/>
      <c r="O118" s="1332"/>
      <c r="P118" s="1332"/>
      <c r="Q118" s="1332"/>
      <c r="R118" s="1314"/>
      <c r="S118" s="1332"/>
      <c r="T118" s="1332"/>
      <c r="U118" s="1332"/>
      <c r="V118" s="1332"/>
      <c r="W118" s="1332"/>
      <c r="X118" s="1332"/>
      <c r="Y118" s="1332"/>
      <c r="Z118" s="1332"/>
      <c r="AA118" s="1332"/>
      <c r="AB118" s="1332"/>
      <c r="AC118" s="1332"/>
      <c r="AD118" s="1332"/>
      <c r="AE118" s="1332"/>
      <c r="AF118" s="1332"/>
      <c r="AG118" s="1332"/>
      <c r="AH118" s="1314"/>
      <c r="AI118" s="1332"/>
      <c r="AJ118" s="1332"/>
      <c r="AK118" s="1332"/>
      <c r="AL118" s="1332"/>
      <c r="AM118" s="1332"/>
      <c r="AN118" s="1332"/>
      <c r="AO118" s="1332"/>
    </row>
    <row r="119" spans="1:41" s="1284" customFormat="1" ht="13.2" customHeight="1" x14ac:dyDescent="0.25">
      <c r="A119" s="1310"/>
      <c r="B119" s="1310"/>
      <c r="C119" s="1310"/>
      <c r="D119" s="1310"/>
      <c r="E119" s="1310"/>
      <c r="F119" s="1310"/>
      <c r="G119" s="1310"/>
      <c r="H119" s="1310"/>
      <c r="I119" s="1335"/>
      <c r="J119" s="1332"/>
      <c r="K119" s="1332"/>
      <c r="L119" s="1332"/>
      <c r="M119" s="1332"/>
      <c r="N119" s="1332"/>
      <c r="O119" s="1332"/>
      <c r="P119" s="1332"/>
      <c r="Q119" s="1332"/>
      <c r="R119" s="1335"/>
      <c r="S119" s="1332"/>
      <c r="T119" s="1332"/>
      <c r="U119" s="1332"/>
      <c r="V119" s="1332"/>
      <c r="W119" s="1332"/>
      <c r="X119" s="1332"/>
      <c r="Y119" s="1332"/>
      <c r="Z119" s="1332"/>
      <c r="AA119" s="1332"/>
      <c r="AB119" s="1332"/>
      <c r="AC119" s="1332"/>
      <c r="AD119" s="1332"/>
      <c r="AE119" s="1332"/>
      <c r="AF119" s="1332"/>
      <c r="AG119" s="1332"/>
      <c r="AH119" s="1314"/>
      <c r="AI119" s="1332"/>
      <c r="AJ119" s="1332"/>
      <c r="AK119" s="1332"/>
      <c r="AL119" s="1332"/>
      <c r="AM119" s="1332"/>
      <c r="AN119" s="1332"/>
      <c r="AO119" s="1332"/>
    </row>
    <row r="120" spans="1:41" s="1284" customFormat="1" ht="13.2" customHeight="1" x14ac:dyDescent="0.25">
      <c r="A120" s="1310"/>
      <c r="B120" s="1310"/>
      <c r="C120" s="1310"/>
      <c r="D120" s="1310"/>
      <c r="E120" s="1310"/>
      <c r="F120" s="1310"/>
      <c r="G120" s="1310"/>
      <c r="H120" s="1310"/>
      <c r="I120" s="1335"/>
      <c r="J120" s="1332"/>
      <c r="K120" s="1332"/>
      <c r="L120" s="1332"/>
      <c r="M120" s="1332"/>
      <c r="N120" s="1332"/>
      <c r="O120" s="1332"/>
      <c r="P120" s="1332"/>
      <c r="Q120" s="1332"/>
      <c r="R120" s="1335"/>
      <c r="S120" s="1332"/>
      <c r="T120" s="1332"/>
      <c r="U120" s="1332"/>
      <c r="V120" s="1332"/>
      <c r="W120" s="1332"/>
      <c r="X120" s="1332"/>
      <c r="Y120" s="1332"/>
      <c r="Z120" s="1332"/>
      <c r="AA120" s="1332"/>
      <c r="AB120" s="1332"/>
      <c r="AC120" s="1332"/>
      <c r="AD120" s="1332"/>
      <c r="AE120" s="1332"/>
      <c r="AF120" s="1332"/>
      <c r="AG120" s="1332"/>
      <c r="AH120" s="1310"/>
      <c r="AI120" s="1310"/>
      <c r="AJ120" s="1310"/>
      <c r="AK120" s="1310"/>
      <c r="AL120" s="1310"/>
      <c r="AM120" s="1310"/>
      <c r="AN120" s="1310"/>
      <c r="AO120" s="1310"/>
    </row>
    <row r="121" spans="1:41" s="1284" customFormat="1" ht="13.2" customHeight="1" x14ac:dyDescent="0.25">
      <c r="A121" s="1310"/>
      <c r="B121" s="1310"/>
      <c r="C121" s="1310"/>
      <c r="D121" s="1310"/>
      <c r="E121" s="1310"/>
      <c r="F121" s="1310"/>
      <c r="G121" s="1310"/>
      <c r="H121" s="1310"/>
      <c r="I121" s="1310"/>
      <c r="J121" s="1310"/>
      <c r="K121" s="1310"/>
      <c r="L121" s="1310"/>
      <c r="M121" s="1310"/>
      <c r="N121" s="1310"/>
      <c r="O121" s="1310"/>
      <c r="P121" s="1310"/>
      <c r="Q121" s="1310"/>
      <c r="R121" s="1310"/>
      <c r="S121" s="1310"/>
      <c r="T121" s="1310"/>
      <c r="U121" s="1310"/>
      <c r="V121" s="1310"/>
      <c r="W121" s="1310"/>
      <c r="X121" s="1310"/>
      <c r="Y121" s="1310"/>
      <c r="Z121" s="1310"/>
      <c r="AA121" s="1310"/>
      <c r="AB121" s="1310"/>
      <c r="AC121" s="1310"/>
      <c r="AD121" s="1310"/>
      <c r="AE121" s="1310"/>
      <c r="AF121" s="1310"/>
      <c r="AG121" s="1310"/>
      <c r="AH121" s="1310"/>
      <c r="AI121" s="1310"/>
      <c r="AJ121" s="1310"/>
      <c r="AK121" s="1310"/>
      <c r="AL121" s="1310"/>
      <c r="AM121" s="1310"/>
      <c r="AN121" s="1310"/>
      <c r="AO121" s="1310"/>
    </row>
    <row r="122" spans="1:41" s="1284" customFormat="1" ht="13.2" customHeight="1" x14ac:dyDescent="0.25">
      <c r="A122" s="1310"/>
      <c r="B122" s="1310"/>
      <c r="C122" s="1310"/>
      <c r="D122" s="1310"/>
      <c r="E122" s="1310"/>
      <c r="F122" s="1310"/>
      <c r="G122" s="1310"/>
      <c r="H122" s="1310"/>
      <c r="I122" s="1310"/>
      <c r="J122" s="1310"/>
      <c r="K122" s="1310"/>
      <c r="L122" s="1310"/>
      <c r="M122" s="1310"/>
      <c r="N122" s="1310"/>
      <c r="O122" s="1310"/>
      <c r="P122" s="1310"/>
      <c r="Q122" s="1310"/>
      <c r="R122" s="1310"/>
      <c r="S122" s="1310"/>
      <c r="T122" s="1310"/>
      <c r="U122" s="1310"/>
      <c r="V122" s="1310"/>
      <c r="W122" s="1310"/>
      <c r="X122" s="1310"/>
      <c r="Y122" s="1310"/>
      <c r="Z122" s="1310"/>
      <c r="AA122" s="1310"/>
      <c r="AB122" s="1310"/>
      <c r="AC122" s="1310"/>
      <c r="AD122" s="1310"/>
      <c r="AE122" s="1310"/>
      <c r="AF122" s="1310"/>
      <c r="AG122" s="1310"/>
      <c r="AH122" s="1310"/>
      <c r="AI122" s="1310"/>
      <c r="AJ122" s="1310"/>
      <c r="AK122" s="1310"/>
      <c r="AL122" s="1310"/>
      <c r="AM122" s="1310"/>
      <c r="AN122" s="1310"/>
      <c r="AO122" s="1310"/>
    </row>
    <row r="123" spans="1:41" s="1284" customFormat="1" ht="13.2" customHeight="1" x14ac:dyDescent="0.25">
      <c r="A123" s="1310"/>
      <c r="B123" s="1310"/>
      <c r="C123" s="1310"/>
      <c r="D123" s="1310"/>
      <c r="E123" s="1310"/>
      <c r="F123" s="1310"/>
      <c r="G123" s="1310"/>
      <c r="H123" s="1310"/>
      <c r="I123" s="1310"/>
      <c r="J123" s="1310"/>
      <c r="K123" s="1310"/>
      <c r="L123" s="1310"/>
      <c r="M123" s="1310"/>
      <c r="N123" s="1310"/>
      <c r="O123" s="1310"/>
      <c r="P123" s="1310"/>
      <c r="Q123" s="1310"/>
      <c r="R123" s="1310"/>
      <c r="S123" s="1310"/>
      <c r="T123" s="1310"/>
      <c r="U123" s="1310"/>
      <c r="V123" s="1310"/>
      <c r="W123" s="1310"/>
      <c r="X123" s="1310"/>
      <c r="Y123" s="1310"/>
      <c r="Z123" s="1310"/>
      <c r="AA123" s="1310"/>
      <c r="AB123" s="1310"/>
      <c r="AC123" s="1310"/>
      <c r="AD123" s="1310"/>
      <c r="AE123" s="1310"/>
      <c r="AF123" s="1310"/>
      <c r="AG123" s="1310"/>
      <c r="AH123" s="1310"/>
      <c r="AI123" s="1310"/>
      <c r="AJ123" s="1310"/>
      <c r="AK123" s="1310"/>
      <c r="AL123" s="1310"/>
      <c r="AM123" s="1310"/>
      <c r="AN123" s="1310"/>
      <c r="AO123" s="1310"/>
    </row>
    <row r="124" spans="1:41" s="1284" customFormat="1" ht="13.2" customHeight="1" x14ac:dyDescent="0.25">
      <c r="A124" s="453"/>
      <c r="B124" s="1310"/>
      <c r="C124" s="1310"/>
      <c r="D124" s="1310"/>
      <c r="E124" s="1310"/>
      <c r="F124" s="1310"/>
      <c r="G124" s="1310"/>
      <c r="H124" s="1310"/>
      <c r="I124" s="1310"/>
      <c r="J124" s="1310"/>
      <c r="K124" s="1310"/>
      <c r="L124" s="1310"/>
      <c r="M124" s="1310"/>
      <c r="N124" s="1310"/>
      <c r="O124" s="1310"/>
      <c r="P124" s="1310"/>
      <c r="Q124" s="1310"/>
      <c r="R124" s="1310"/>
      <c r="S124" s="1310"/>
      <c r="T124" s="1310"/>
      <c r="U124" s="1310"/>
      <c r="V124" s="1310"/>
      <c r="W124" s="1310"/>
      <c r="X124" s="1310"/>
      <c r="Y124" s="1310"/>
      <c r="Z124" s="1310"/>
      <c r="AA124" s="1310"/>
      <c r="AB124" s="1310"/>
      <c r="AC124" s="1310"/>
      <c r="AD124" s="1310"/>
      <c r="AE124" s="1310"/>
      <c r="AF124" s="1310"/>
      <c r="AG124" s="1310"/>
      <c r="AH124" s="1310"/>
      <c r="AI124" s="1310"/>
      <c r="AJ124" s="1310"/>
      <c r="AK124" s="1310"/>
      <c r="AL124" s="1310"/>
      <c r="AM124" s="1310"/>
      <c r="AN124" s="1310"/>
      <c r="AO124" s="1310"/>
    </row>
    <row r="125" spans="1:41" s="570" customFormat="1" x14ac:dyDescent="0.25">
      <c r="A125" s="1323"/>
      <c r="B125" s="1310"/>
      <c r="C125" s="1310"/>
      <c r="D125" s="1310"/>
      <c r="E125" s="1310"/>
      <c r="F125" s="1310"/>
      <c r="G125" s="1310"/>
      <c r="H125" s="1310"/>
      <c r="I125" s="1310"/>
      <c r="J125" s="1310"/>
      <c r="K125" s="1310"/>
      <c r="L125" s="1310"/>
      <c r="M125" s="1310"/>
      <c r="N125" s="1310"/>
      <c r="O125" s="1310"/>
      <c r="P125" s="1310"/>
      <c r="Q125" s="1310"/>
      <c r="R125" s="1310"/>
      <c r="S125" s="1310"/>
      <c r="T125" s="1310"/>
      <c r="U125" s="1310"/>
      <c r="V125" s="1310"/>
      <c r="W125" s="1310"/>
      <c r="X125" s="1310"/>
      <c r="Y125" s="1310"/>
      <c r="Z125" s="1310"/>
      <c r="AA125" s="1310"/>
      <c r="AB125" s="1310"/>
      <c r="AC125" s="1310"/>
      <c r="AD125" s="1310"/>
      <c r="AE125" s="1310"/>
      <c r="AF125" s="1310"/>
      <c r="AG125" s="1310"/>
      <c r="AH125" s="1310"/>
      <c r="AI125" s="1310"/>
      <c r="AJ125" s="1310"/>
      <c r="AK125" s="1310"/>
      <c r="AL125" s="1310"/>
      <c r="AM125" s="1310"/>
      <c r="AN125" s="1310"/>
      <c r="AO125" s="1310"/>
    </row>
    <row r="126" spans="1:41" s="570" customFormat="1" x14ac:dyDescent="0.25">
      <c r="A126" s="1405"/>
      <c r="B126" s="1405"/>
      <c r="C126" s="1405"/>
      <c r="D126" s="1405"/>
      <c r="E126" s="1405"/>
      <c r="F126" s="1405"/>
      <c r="G126" s="1405"/>
      <c r="H126" s="1405"/>
      <c r="I126" s="1405"/>
      <c r="J126" s="1405"/>
      <c r="K126" s="1405"/>
      <c r="L126" s="1405"/>
      <c r="M126" s="1405"/>
      <c r="N126" s="1405"/>
      <c r="O126" s="1405"/>
      <c r="P126" s="1405"/>
      <c r="Q126" s="1405"/>
      <c r="R126" s="1405"/>
      <c r="S126" s="1405"/>
      <c r="T126" s="1405"/>
      <c r="U126" s="1405"/>
      <c r="V126" s="1405"/>
      <c r="W126" s="1405"/>
      <c r="X126" s="1405"/>
      <c r="Y126" s="1405"/>
      <c r="Z126" s="1405"/>
      <c r="AA126" s="1405"/>
      <c r="AB126" s="1405"/>
      <c r="AC126" s="1405"/>
      <c r="AD126" s="1405"/>
      <c r="AE126" s="1405"/>
      <c r="AF126" s="1405"/>
      <c r="AG126" s="1405"/>
      <c r="AH126" s="1405"/>
      <c r="AI126" s="1405"/>
      <c r="AJ126" s="1405"/>
      <c r="AK126" s="1405"/>
      <c r="AL126" s="1405"/>
      <c r="AM126" s="1405"/>
      <c r="AN126" s="1405"/>
      <c r="AO126" s="1405"/>
    </row>
    <row r="127" spans="1:41" s="570" customFormat="1" x14ac:dyDescent="0.25">
      <c r="A127" s="1405"/>
      <c r="B127" s="1405"/>
      <c r="C127" s="1405"/>
      <c r="D127" s="1405"/>
      <c r="E127" s="1405"/>
      <c r="F127" s="1405"/>
      <c r="G127" s="1405"/>
      <c r="H127" s="1405"/>
      <c r="I127" s="1405"/>
      <c r="J127" s="1405"/>
      <c r="K127" s="1405"/>
      <c r="L127" s="1405"/>
      <c r="M127" s="1405"/>
      <c r="N127" s="1405"/>
      <c r="O127" s="1405"/>
      <c r="P127" s="1405"/>
      <c r="Q127" s="1405"/>
      <c r="R127" s="1405"/>
      <c r="S127" s="1405"/>
      <c r="T127" s="1405"/>
      <c r="U127" s="1405"/>
      <c r="V127" s="1405"/>
      <c r="W127" s="1405"/>
      <c r="X127" s="1405"/>
      <c r="Y127" s="1405"/>
      <c r="Z127" s="1405"/>
      <c r="AA127" s="1405"/>
      <c r="AB127" s="1405"/>
      <c r="AC127" s="1405"/>
      <c r="AD127" s="1405"/>
      <c r="AE127" s="1405"/>
      <c r="AF127" s="1405"/>
      <c r="AG127" s="1405"/>
      <c r="AH127" s="1405"/>
      <c r="AI127" s="1405"/>
      <c r="AJ127" s="1405"/>
      <c r="AK127" s="1405"/>
      <c r="AL127" s="1405"/>
      <c r="AM127" s="1405"/>
      <c r="AN127" s="1405"/>
      <c r="AO127" s="1405"/>
    </row>
    <row r="128" spans="1:41" s="570" customFormat="1" x14ac:dyDescent="0.25">
      <c r="A128" s="1405"/>
      <c r="B128" s="1405"/>
      <c r="C128" s="1405"/>
      <c r="D128" s="1405"/>
      <c r="E128" s="1405"/>
      <c r="F128" s="1405"/>
      <c r="G128" s="1405"/>
      <c r="H128" s="1405"/>
      <c r="I128" s="1405"/>
      <c r="J128" s="1405"/>
      <c r="K128" s="1405"/>
      <c r="L128" s="1405"/>
      <c r="M128" s="1405"/>
      <c r="N128" s="1405"/>
      <c r="O128" s="1405"/>
      <c r="P128" s="1405"/>
      <c r="Q128" s="1405"/>
      <c r="R128" s="1405"/>
      <c r="S128" s="1405"/>
      <c r="T128" s="1405"/>
      <c r="U128" s="1405"/>
      <c r="V128" s="1405"/>
      <c r="W128" s="1405"/>
      <c r="X128" s="1405"/>
      <c r="Y128" s="1405"/>
      <c r="Z128" s="1405"/>
      <c r="AA128" s="1405"/>
      <c r="AB128" s="1405"/>
      <c r="AC128" s="1405"/>
      <c r="AD128" s="1405"/>
      <c r="AE128" s="1405"/>
      <c r="AF128" s="1405"/>
      <c r="AG128" s="1405"/>
      <c r="AH128" s="1405"/>
      <c r="AI128" s="1405"/>
      <c r="AJ128" s="1405"/>
      <c r="AK128" s="1405"/>
      <c r="AL128" s="1405"/>
      <c r="AM128" s="1405"/>
      <c r="AN128" s="1405"/>
      <c r="AO128" s="1405"/>
    </row>
    <row r="129" spans="1:41" s="570" customFormat="1" x14ac:dyDescent="0.25">
      <c r="A129" s="1405"/>
      <c r="B129" s="1405"/>
      <c r="C129" s="1405"/>
      <c r="D129" s="1405"/>
      <c r="E129" s="1405"/>
      <c r="F129" s="1405"/>
      <c r="G129" s="1405"/>
      <c r="H129" s="1405"/>
      <c r="I129" s="1405"/>
      <c r="J129" s="1405"/>
      <c r="K129" s="1405"/>
      <c r="L129" s="1405"/>
      <c r="M129" s="1405"/>
      <c r="N129" s="1405"/>
      <c r="O129" s="1405"/>
      <c r="P129" s="1405"/>
      <c r="Q129" s="1405"/>
      <c r="R129" s="1405"/>
      <c r="S129" s="1405"/>
      <c r="T129" s="1405"/>
      <c r="U129" s="1405"/>
      <c r="V129" s="1405"/>
      <c r="W129" s="1405"/>
      <c r="X129" s="1405"/>
      <c r="Y129" s="1405"/>
      <c r="Z129" s="1405"/>
      <c r="AA129" s="1405"/>
      <c r="AB129" s="1405"/>
      <c r="AC129" s="1405"/>
      <c r="AD129" s="1405"/>
      <c r="AE129" s="1405"/>
      <c r="AF129" s="1405"/>
      <c r="AG129" s="1405"/>
      <c r="AH129" s="1405"/>
      <c r="AI129" s="1405"/>
      <c r="AJ129" s="1405"/>
      <c r="AK129" s="1405"/>
      <c r="AL129" s="1405"/>
      <c r="AM129" s="1405"/>
      <c r="AN129" s="1405"/>
      <c r="AO129" s="1405"/>
    </row>
    <row r="130" spans="1:41" s="570" customFormat="1" x14ac:dyDescent="0.25">
      <c r="A130" s="1405"/>
      <c r="B130" s="1405"/>
      <c r="C130" s="1405"/>
      <c r="D130" s="1405"/>
      <c r="E130" s="1405"/>
      <c r="F130" s="1405"/>
      <c r="G130" s="1405"/>
      <c r="H130" s="1405"/>
      <c r="I130" s="1405"/>
      <c r="J130" s="1405"/>
      <c r="K130" s="1405"/>
      <c r="L130" s="1405"/>
      <c r="M130" s="1405"/>
      <c r="N130" s="1405"/>
      <c r="O130" s="1405"/>
      <c r="P130" s="1405"/>
      <c r="Q130" s="1405"/>
      <c r="R130" s="1405"/>
      <c r="S130" s="1405"/>
      <c r="T130" s="1405"/>
      <c r="U130" s="1405"/>
      <c r="V130" s="1405"/>
      <c r="W130" s="1405"/>
      <c r="X130" s="1405"/>
      <c r="Y130" s="1405"/>
      <c r="Z130" s="1405"/>
      <c r="AA130" s="1405"/>
      <c r="AB130" s="1405"/>
      <c r="AC130" s="1405"/>
      <c r="AD130" s="1405"/>
      <c r="AE130" s="1405"/>
      <c r="AF130" s="1405"/>
      <c r="AG130" s="1405"/>
      <c r="AH130" s="1405"/>
      <c r="AI130" s="1405"/>
      <c r="AJ130" s="1405"/>
      <c r="AK130" s="1405"/>
      <c r="AL130" s="1405"/>
      <c r="AM130" s="1405"/>
      <c r="AN130" s="1405"/>
      <c r="AO130" s="1405"/>
    </row>
    <row r="131" spans="1:41" s="570" customFormat="1" x14ac:dyDescent="0.25">
      <c r="A131" s="1405"/>
      <c r="B131" s="1405"/>
      <c r="C131" s="1405"/>
      <c r="D131" s="1405"/>
      <c r="E131" s="1405"/>
      <c r="F131" s="1405"/>
      <c r="G131" s="1405"/>
      <c r="H131" s="1405"/>
      <c r="I131" s="1405"/>
      <c r="J131" s="1405"/>
      <c r="K131" s="1405"/>
      <c r="L131" s="1405"/>
      <c r="M131" s="1405"/>
      <c r="N131" s="1405"/>
      <c r="O131" s="1405"/>
      <c r="P131" s="1405"/>
      <c r="Q131" s="1405"/>
      <c r="R131" s="1405"/>
      <c r="S131" s="1405"/>
      <c r="T131" s="1405"/>
      <c r="U131" s="1405"/>
      <c r="V131" s="1405"/>
      <c r="W131" s="1405"/>
      <c r="X131" s="1405"/>
      <c r="Y131" s="1405"/>
      <c r="Z131" s="1405"/>
      <c r="AA131" s="1405"/>
      <c r="AB131" s="1405"/>
      <c r="AC131" s="1405"/>
      <c r="AD131" s="1405"/>
      <c r="AE131" s="1405"/>
      <c r="AF131" s="1405"/>
      <c r="AG131" s="1405"/>
      <c r="AH131" s="1405"/>
      <c r="AI131" s="1405"/>
      <c r="AJ131" s="1405"/>
      <c r="AK131" s="1405"/>
      <c r="AL131" s="1405"/>
      <c r="AM131" s="1405"/>
      <c r="AN131" s="1405"/>
      <c r="AO131" s="1405"/>
    </row>
    <row r="132" spans="1:41" s="570" customFormat="1" x14ac:dyDescent="0.25">
      <c r="A132" s="1405"/>
      <c r="B132" s="1405"/>
      <c r="C132" s="1405"/>
      <c r="D132" s="1405"/>
      <c r="E132" s="1405"/>
      <c r="F132" s="1405"/>
      <c r="G132" s="1405"/>
      <c r="H132" s="1405"/>
      <c r="I132" s="1405"/>
      <c r="J132" s="1405"/>
      <c r="K132" s="1405"/>
      <c r="L132" s="1405"/>
      <c r="M132" s="1405"/>
      <c r="N132" s="1405"/>
      <c r="O132" s="1405"/>
      <c r="P132" s="1405"/>
      <c r="Q132" s="1405"/>
      <c r="R132" s="1405"/>
      <c r="S132" s="1405"/>
      <c r="T132" s="1405"/>
      <c r="U132" s="1405"/>
      <c r="V132" s="1405"/>
      <c r="W132" s="1405"/>
      <c r="X132" s="1405"/>
      <c r="Y132" s="1405"/>
      <c r="Z132" s="1405"/>
      <c r="AA132" s="1405"/>
      <c r="AB132" s="1405"/>
      <c r="AC132" s="1405"/>
      <c r="AD132" s="1405"/>
      <c r="AE132" s="1405"/>
      <c r="AF132" s="1405"/>
      <c r="AG132" s="1405"/>
      <c r="AH132" s="1405"/>
      <c r="AI132" s="1405"/>
      <c r="AJ132" s="1405"/>
      <c r="AK132" s="1405"/>
      <c r="AL132" s="1405"/>
      <c r="AM132" s="1405"/>
      <c r="AN132" s="1405"/>
      <c r="AO132" s="1405"/>
    </row>
    <row r="133" spans="1:41" s="570" customFormat="1" x14ac:dyDescent="0.25">
      <c r="A133" s="1405"/>
      <c r="B133" s="1405"/>
      <c r="C133" s="1405"/>
      <c r="D133" s="1405"/>
      <c r="E133" s="1405"/>
      <c r="F133" s="1405"/>
      <c r="G133" s="1405"/>
      <c r="H133" s="1405"/>
      <c r="I133" s="1405"/>
      <c r="J133" s="1405"/>
      <c r="K133" s="1405"/>
      <c r="L133" s="1405"/>
      <c r="M133" s="1405"/>
      <c r="N133" s="1405"/>
      <c r="O133" s="1405"/>
      <c r="P133" s="1405"/>
      <c r="Q133" s="1405"/>
      <c r="R133" s="1405"/>
      <c r="S133" s="1405"/>
      <c r="T133" s="1405"/>
      <c r="U133" s="1405"/>
      <c r="V133" s="1405"/>
      <c r="W133" s="1405"/>
      <c r="X133" s="1405"/>
      <c r="Y133" s="1405"/>
      <c r="Z133" s="1405"/>
      <c r="AA133" s="1405"/>
      <c r="AB133" s="1405"/>
      <c r="AC133" s="1405"/>
      <c r="AD133" s="1405"/>
      <c r="AE133" s="1405"/>
      <c r="AF133" s="1405"/>
      <c r="AG133" s="1405"/>
      <c r="AH133" s="1405"/>
      <c r="AI133" s="1405"/>
      <c r="AJ133" s="1405"/>
      <c r="AK133" s="1405"/>
      <c r="AL133" s="1405"/>
      <c r="AM133" s="1405"/>
      <c r="AN133" s="1405"/>
      <c r="AO133" s="1405"/>
    </row>
    <row r="134" spans="1:41" s="570" customFormat="1" x14ac:dyDescent="0.25">
      <c r="A134" s="1405"/>
      <c r="B134" s="1405"/>
      <c r="C134" s="1405"/>
      <c r="D134" s="1405"/>
      <c r="E134" s="1405"/>
      <c r="F134" s="1405"/>
      <c r="G134" s="1405"/>
      <c r="H134" s="1405"/>
      <c r="I134" s="1405"/>
      <c r="J134" s="1405"/>
      <c r="K134" s="1405"/>
      <c r="L134" s="1405"/>
      <c r="M134" s="1405"/>
      <c r="N134" s="1405"/>
      <c r="O134" s="1405"/>
      <c r="P134" s="1405"/>
      <c r="Q134" s="1405"/>
      <c r="R134" s="1405"/>
      <c r="S134" s="1405"/>
      <c r="T134" s="1405"/>
      <c r="U134" s="1405"/>
      <c r="V134" s="1405"/>
      <c r="W134" s="1405"/>
      <c r="X134" s="1405"/>
      <c r="Y134" s="1405"/>
      <c r="Z134" s="1405"/>
      <c r="AA134" s="1405"/>
      <c r="AB134" s="1405"/>
      <c r="AC134" s="1405"/>
      <c r="AD134" s="1405"/>
      <c r="AE134" s="1405"/>
      <c r="AF134" s="1405"/>
      <c r="AG134" s="1405"/>
      <c r="AH134" s="1405"/>
      <c r="AI134" s="1405"/>
      <c r="AJ134" s="1405"/>
      <c r="AK134" s="1405"/>
      <c r="AL134" s="1405"/>
      <c r="AM134" s="1405"/>
      <c r="AN134" s="1405"/>
      <c r="AO134" s="1405"/>
    </row>
    <row r="135" spans="1:41" s="570" customFormat="1" x14ac:dyDescent="0.25">
      <c r="A135" s="1405"/>
      <c r="B135" s="1405"/>
      <c r="C135" s="1405"/>
      <c r="D135" s="1405"/>
      <c r="E135" s="1405"/>
      <c r="F135" s="1405"/>
      <c r="G135" s="1405"/>
      <c r="H135" s="1405"/>
      <c r="I135" s="1405"/>
      <c r="J135" s="1405"/>
      <c r="K135" s="1405"/>
      <c r="L135" s="1405"/>
      <c r="M135" s="1405"/>
      <c r="N135" s="1405"/>
      <c r="O135" s="1405"/>
      <c r="P135" s="1405"/>
      <c r="Q135" s="1405"/>
      <c r="R135" s="1405"/>
      <c r="S135" s="1405"/>
      <c r="T135" s="1405"/>
      <c r="U135" s="1405"/>
      <c r="V135" s="1405"/>
      <c r="W135" s="1405"/>
      <c r="X135" s="1405"/>
      <c r="Y135" s="1405"/>
      <c r="Z135" s="1405"/>
      <c r="AA135" s="1405"/>
      <c r="AB135" s="1405"/>
      <c r="AC135" s="1405"/>
      <c r="AD135" s="1405"/>
      <c r="AE135" s="1405"/>
      <c r="AF135" s="1405"/>
      <c r="AG135" s="1405"/>
      <c r="AH135" s="1405"/>
      <c r="AI135" s="1405"/>
      <c r="AJ135" s="1405"/>
      <c r="AK135" s="1405"/>
      <c r="AL135" s="1405"/>
      <c r="AM135" s="1405"/>
      <c r="AN135" s="1405"/>
      <c r="AO135" s="1405"/>
    </row>
    <row r="136" spans="1:41" s="570" customFormat="1" x14ac:dyDescent="0.25">
      <c r="A136" s="1405"/>
      <c r="B136" s="1405"/>
      <c r="C136" s="1405"/>
      <c r="D136" s="1405"/>
      <c r="E136" s="1405"/>
      <c r="F136" s="1405"/>
      <c r="G136" s="1405"/>
      <c r="H136" s="1405"/>
      <c r="I136" s="1405"/>
      <c r="J136" s="1405"/>
      <c r="K136" s="1405"/>
      <c r="L136" s="1405"/>
      <c r="M136" s="1405"/>
      <c r="N136" s="1405"/>
      <c r="O136" s="1405"/>
      <c r="P136" s="1405"/>
      <c r="Q136" s="1405"/>
      <c r="R136" s="1405"/>
      <c r="S136" s="1405"/>
      <c r="T136" s="1405"/>
      <c r="U136" s="1405"/>
      <c r="V136" s="1405"/>
      <c r="W136" s="1405"/>
      <c r="X136" s="1405"/>
      <c r="Y136" s="1405"/>
      <c r="Z136" s="1405"/>
      <c r="AA136" s="1405"/>
      <c r="AB136" s="1405"/>
      <c r="AC136" s="1405"/>
      <c r="AD136" s="1405"/>
      <c r="AE136" s="1405"/>
      <c r="AF136" s="1405"/>
      <c r="AG136" s="1405"/>
      <c r="AH136" s="1405"/>
      <c r="AI136" s="1405"/>
      <c r="AJ136" s="1405"/>
      <c r="AK136" s="1405"/>
      <c r="AL136" s="1405"/>
      <c r="AM136" s="1405"/>
      <c r="AN136" s="1405"/>
      <c r="AO136" s="1405"/>
    </row>
    <row r="137" spans="1:41" s="570" customFormat="1" x14ac:dyDescent="0.25">
      <c r="A137" s="1405"/>
      <c r="B137" s="1405"/>
      <c r="C137" s="1405"/>
      <c r="D137" s="1405"/>
      <c r="E137" s="1405"/>
      <c r="F137" s="1405"/>
      <c r="G137" s="1405"/>
      <c r="H137" s="1405"/>
      <c r="I137" s="1405"/>
      <c r="J137" s="1405"/>
      <c r="K137" s="1405"/>
      <c r="L137" s="1405"/>
      <c r="M137" s="1405"/>
      <c r="N137" s="1405"/>
      <c r="O137" s="1405"/>
      <c r="P137" s="1405"/>
      <c r="Q137" s="1405"/>
      <c r="R137" s="1405"/>
      <c r="S137" s="1405"/>
      <c r="T137" s="1405"/>
      <c r="U137" s="1405"/>
      <c r="V137" s="1405"/>
      <c r="W137" s="1405"/>
      <c r="X137" s="1405"/>
      <c r="Y137" s="1405"/>
      <c r="Z137" s="1405"/>
      <c r="AA137" s="1405"/>
      <c r="AB137" s="1405"/>
      <c r="AC137" s="1405"/>
      <c r="AD137" s="1405"/>
      <c r="AE137" s="1405"/>
      <c r="AF137" s="1405"/>
      <c r="AG137" s="1405"/>
      <c r="AH137" s="1405"/>
      <c r="AI137" s="1405"/>
      <c r="AJ137" s="1405"/>
      <c r="AK137" s="1405"/>
      <c r="AL137" s="1405"/>
      <c r="AM137" s="1405"/>
      <c r="AN137" s="1405"/>
      <c r="AO137" s="1405"/>
    </row>
    <row r="138" spans="1:41" s="570" customFormat="1" x14ac:dyDescent="0.25">
      <c r="A138" s="1405"/>
      <c r="B138" s="1405"/>
      <c r="C138" s="1405"/>
      <c r="D138" s="1405"/>
      <c r="E138" s="1405"/>
      <c r="F138" s="1405"/>
      <c r="G138" s="1405"/>
      <c r="H138" s="1405"/>
      <c r="I138" s="1405"/>
      <c r="J138" s="1405"/>
      <c r="K138" s="1405"/>
      <c r="L138" s="1405"/>
      <c r="M138" s="1405"/>
      <c r="N138" s="1405"/>
      <c r="O138" s="1405"/>
      <c r="P138" s="1405"/>
      <c r="Q138" s="1405"/>
      <c r="R138" s="1405"/>
      <c r="S138" s="1405"/>
      <c r="T138" s="1405"/>
      <c r="U138" s="1405"/>
      <c r="V138" s="1405"/>
      <c r="W138" s="1405"/>
      <c r="X138" s="1405"/>
      <c r="Y138" s="1405"/>
      <c r="Z138" s="1405"/>
      <c r="AA138" s="1405"/>
      <c r="AB138" s="1405"/>
      <c r="AC138" s="1405"/>
      <c r="AD138" s="1405"/>
      <c r="AE138" s="1405"/>
      <c r="AF138" s="1405"/>
      <c r="AG138" s="1405"/>
      <c r="AH138" s="1405"/>
      <c r="AI138" s="1405"/>
      <c r="AJ138" s="1405"/>
      <c r="AK138" s="1405"/>
      <c r="AL138" s="1405"/>
      <c r="AM138" s="1405"/>
      <c r="AN138" s="1405"/>
      <c r="AO138" s="1405"/>
    </row>
    <row r="139" spans="1:41" s="570" customFormat="1" x14ac:dyDescent="0.25">
      <c r="A139" s="1405"/>
      <c r="B139" s="1405"/>
      <c r="C139" s="1405"/>
      <c r="D139" s="1405"/>
      <c r="E139" s="1405"/>
      <c r="F139" s="1405"/>
      <c r="G139" s="1405"/>
      <c r="H139" s="1405"/>
      <c r="I139" s="1405"/>
      <c r="J139" s="1405"/>
      <c r="K139" s="1405"/>
      <c r="L139" s="1405"/>
      <c r="M139" s="1405"/>
      <c r="N139" s="1405"/>
      <c r="O139" s="1405"/>
      <c r="P139" s="1405"/>
      <c r="Q139" s="1405"/>
      <c r="R139" s="1405"/>
      <c r="S139" s="1405"/>
      <c r="T139" s="1405"/>
      <c r="U139" s="1405"/>
      <c r="V139" s="1405"/>
      <c r="W139" s="1405"/>
      <c r="X139" s="1405"/>
      <c r="Y139" s="1405"/>
      <c r="Z139" s="1405"/>
      <c r="AA139" s="1405"/>
      <c r="AB139" s="1405"/>
      <c r="AC139" s="1405"/>
      <c r="AD139" s="1405"/>
      <c r="AE139" s="1405"/>
      <c r="AF139" s="1405"/>
      <c r="AG139" s="1405"/>
      <c r="AH139" s="1405"/>
      <c r="AI139" s="1405"/>
      <c r="AJ139" s="1405"/>
      <c r="AK139" s="1405"/>
      <c r="AL139" s="1405"/>
      <c r="AM139" s="1405"/>
      <c r="AN139" s="1405"/>
      <c r="AO139" s="1405"/>
    </row>
    <row r="140" spans="1:41" s="570" customFormat="1" x14ac:dyDescent="0.25">
      <c r="A140" s="1405"/>
      <c r="B140" s="1405"/>
      <c r="C140" s="1405"/>
      <c r="D140" s="1405"/>
      <c r="E140" s="1405"/>
      <c r="F140" s="1405"/>
      <c r="G140" s="1405"/>
      <c r="H140" s="1405"/>
      <c r="I140" s="1405"/>
      <c r="J140" s="1405"/>
      <c r="K140" s="1405"/>
      <c r="L140" s="1405"/>
      <c r="M140" s="1405"/>
      <c r="N140" s="1405"/>
      <c r="O140" s="1405"/>
      <c r="P140" s="1405"/>
      <c r="Q140" s="1405"/>
      <c r="R140" s="1405"/>
      <c r="S140" s="1405"/>
      <c r="T140" s="1405"/>
      <c r="U140" s="1405"/>
      <c r="V140" s="1405"/>
      <c r="W140" s="1405"/>
      <c r="X140" s="1405"/>
      <c r="Y140" s="1405"/>
      <c r="Z140" s="1405"/>
      <c r="AA140" s="1405"/>
      <c r="AB140" s="1405"/>
      <c r="AC140" s="1405"/>
      <c r="AD140" s="1405"/>
      <c r="AE140" s="1405"/>
      <c r="AF140" s="1405"/>
      <c r="AG140" s="1405"/>
      <c r="AH140" s="1405"/>
      <c r="AI140" s="1405"/>
      <c r="AJ140" s="1405"/>
      <c r="AK140" s="1405"/>
      <c r="AL140" s="1405"/>
      <c r="AM140" s="1405"/>
      <c r="AN140" s="1405"/>
      <c r="AO140" s="1405"/>
    </row>
    <row r="141" spans="1:41" s="570" customFormat="1" x14ac:dyDescent="0.25">
      <c r="A141" s="1405"/>
      <c r="B141" s="1405"/>
      <c r="C141" s="1405"/>
      <c r="D141" s="1405"/>
      <c r="E141" s="1405"/>
      <c r="F141" s="1405"/>
      <c r="G141" s="1405"/>
      <c r="H141" s="1405"/>
      <c r="I141" s="1405"/>
      <c r="J141" s="1405"/>
      <c r="K141" s="1405"/>
      <c r="L141" s="1405"/>
      <c r="M141" s="1405"/>
      <c r="N141" s="1405"/>
      <c r="O141" s="1405"/>
      <c r="P141" s="1405"/>
      <c r="Q141" s="1405"/>
      <c r="R141" s="1405"/>
      <c r="S141" s="1405"/>
      <c r="T141" s="1405"/>
      <c r="U141" s="1405"/>
      <c r="V141" s="1405"/>
      <c r="W141" s="1405"/>
      <c r="X141" s="1405"/>
      <c r="Y141" s="1405"/>
      <c r="Z141" s="1405"/>
      <c r="AA141" s="1405"/>
      <c r="AB141" s="1405"/>
      <c r="AC141" s="1405"/>
      <c r="AD141" s="1405"/>
      <c r="AE141" s="1405"/>
      <c r="AF141" s="1405"/>
      <c r="AG141" s="1405"/>
      <c r="AH141" s="1405"/>
      <c r="AI141" s="1405"/>
      <c r="AJ141" s="1405"/>
      <c r="AK141" s="1405"/>
      <c r="AL141" s="1405"/>
      <c r="AM141" s="1405"/>
      <c r="AN141" s="1405"/>
      <c r="AO141" s="1405"/>
    </row>
    <row r="142" spans="1:41" s="570" customFormat="1" x14ac:dyDescent="0.25">
      <c r="A142" s="1405"/>
      <c r="B142" s="1405"/>
      <c r="C142" s="1405"/>
      <c r="D142" s="1405"/>
      <c r="E142" s="1405"/>
      <c r="F142" s="1405"/>
      <c r="G142" s="1405"/>
      <c r="H142" s="1405"/>
      <c r="I142" s="1405"/>
      <c r="J142" s="1405"/>
      <c r="K142" s="1405"/>
      <c r="L142" s="1405"/>
      <c r="M142" s="1405"/>
      <c r="N142" s="1405"/>
      <c r="O142" s="1405"/>
      <c r="P142" s="1405"/>
      <c r="Q142" s="1405"/>
      <c r="R142" s="1405"/>
      <c r="S142" s="1405"/>
      <c r="T142" s="1405"/>
      <c r="U142" s="1405"/>
      <c r="V142" s="1405"/>
      <c r="W142" s="1405"/>
      <c r="X142" s="1405"/>
      <c r="Y142" s="1405"/>
      <c r="Z142" s="1405"/>
      <c r="AA142" s="1405"/>
      <c r="AB142" s="1405"/>
      <c r="AC142" s="1405"/>
      <c r="AD142" s="1405"/>
      <c r="AE142" s="1405"/>
      <c r="AF142" s="1405"/>
      <c r="AG142" s="1405"/>
      <c r="AH142" s="1405"/>
      <c r="AI142" s="1405"/>
      <c r="AJ142" s="1405"/>
      <c r="AK142" s="1405"/>
      <c r="AL142" s="1405"/>
      <c r="AM142" s="1405"/>
      <c r="AN142" s="1405"/>
      <c r="AO142" s="1405"/>
    </row>
    <row r="143" spans="1:41" s="570" customFormat="1" x14ac:dyDescent="0.25">
      <c r="A143" s="1405"/>
      <c r="B143" s="1405"/>
      <c r="C143" s="1405"/>
      <c r="D143" s="1405"/>
      <c r="E143" s="1405"/>
      <c r="F143" s="1405"/>
      <c r="G143" s="1405"/>
      <c r="H143" s="1405"/>
      <c r="I143" s="1405"/>
      <c r="J143" s="1405"/>
      <c r="K143" s="1405"/>
      <c r="L143" s="1405"/>
      <c r="M143" s="1405"/>
      <c r="N143" s="1405"/>
      <c r="O143" s="1405"/>
      <c r="P143" s="1405"/>
      <c r="Q143" s="1405"/>
      <c r="R143" s="1405"/>
      <c r="S143" s="1405"/>
      <c r="T143" s="1405"/>
      <c r="U143" s="1405"/>
      <c r="V143" s="1405"/>
      <c r="W143" s="1405"/>
      <c r="X143" s="1405"/>
      <c r="Y143" s="1405"/>
      <c r="Z143" s="1405"/>
      <c r="AA143" s="1405"/>
      <c r="AB143" s="1405"/>
      <c r="AC143" s="1405"/>
      <c r="AD143" s="1405"/>
      <c r="AE143" s="1405"/>
      <c r="AF143" s="1405"/>
      <c r="AG143" s="1405"/>
      <c r="AH143" s="1405"/>
      <c r="AI143" s="1405"/>
      <c r="AJ143" s="1405"/>
      <c r="AK143" s="1405"/>
      <c r="AL143" s="1405"/>
      <c r="AM143" s="1405"/>
      <c r="AN143" s="1405"/>
      <c r="AO143" s="1405"/>
    </row>
    <row r="144" spans="1:41" s="570" customFormat="1" x14ac:dyDescent="0.25">
      <c r="A144" s="1405"/>
      <c r="B144" s="1405"/>
      <c r="C144" s="1405"/>
      <c r="D144" s="1405"/>
      <c r="E144" s="1405"/>
      <c r="F144" s="1405"/>
      <c r="G144" s="1405"/>
      <c r="H144" s="1405"/>
      <c r="I144" s="1405"/>
      <c r="J144" s="1405"/>
      <c r="K144" s="1405"/>
      <c r="L144" s="1405"/>
      <c r="M144" s="1405"/>
      <c r="N144" s="1405"/>
      <c r="O144" s="1405"/>
      <c r="P144" s="1405"/>
      <c r="Q144" s="1405"/>
      <c r="R144" s="1405"/>
      <c r="S144" s="1405"/>
      <c r="T144" s="1405"/>
      <c r="U144" s="1405"/>
      <c r="V144" s="1405"/>
      <c r="W144" s="1405"/>
      <c r="X144" s="1405"/>
      <c r="Y144" s="1405"/>
      <c r="Z144" s="1405"/>
      <c r="AA144" s="1405"/>
      <c r="AB144" s="1405"/>
      <c r="AC144" s="1405"/>
      <c r="AD144" s="1405"/>
      <c r="AE144" s="1405"/>
      <c r="AF144" s="1405"/>
      <c r="AG144" s="1405"/>
      <c r="AH144" s="1405"/>
      <c r="AI144" s="1405"/>
      <c r="AJ144" s="1405"/>
      <c r="AK144" s="1405"/>
      <c r="AL144" s="1405"/>
      <c r="AM144" s="1405"/>
      <c r="AN144" s="1405"/>
      <c r="AO144" s="1405"/>
    </row>
    <row r="145" spans="1:41" s="570" customFormat="1" x14ac:dyDescent="0.25">
      <c r="A145" s="1405"/>
      <c r="B145" s="1405"/>
      <c r="C145" s="1405"/>
      <c r="D145" s="1405"/>
      <c r="E145" s="1405"/>
      <c r="F145" s="1405"/>
      <c r="G145" s="1405"/>
      <c r="H145" s="1405"/>
      <c r="I145" s="1405"/>
      <c r="J145" s="1405"/>
      <c r="K145" s="1405"/>
      <c r="L145" s="1405"/>
      <c r="M145" s="1405"/>
      <c r="N145" s="1405"/>
      <c r="O145" s="1405"/>
      <c r="P145" s="1405"/>
      <c r="Q145" s="1405"/>
      <c r="R145" s="1405"/>
      <c r="S145" s="1405"/>
      <c r="T145" s="1405"/>
      <c r="U145" s="1405"/>
      <c r="V145" s="1405"/>
      <c r="W145" s="1405"/>
      <c r="X145" s="1405"/>
      <c r="Y145" s="1405"/>
      <c r="Z145" s="1405"/>
      <c r="AA145" s="1405"/>
      <c r="AB145" s="1405"/>
      <c r="AC145" s="1405"/>
      <c r="AD145" s="1405"/>
      <c r="AE145" s="1405"/>
      <c r="AF145" s="1405"/>
      <c r="AG145" s="1405"/>
      <c r="AH145" s="1405"/>
      <c r="AI145" s="1405"/>
      <c r="AJ145" s="1405"/>
      <c r="AK145" s="1405"/>
      <c r="AL145" s="1405"/>
      <c r="AM145" s="1405"/>
      <c r="AN145" s="1405"/>
      <c r="AO145" s="1405"/>
    </row>
    <row r="146" spans="1:41" s="570" customFormat="1" x14ac:dyDescent="0.25">
      <c r="A146" s="1405"/>
      <c r="B146" s="1405"/>
      <c r="C146" s="1405"/>
      <c r="D146" s="1405"/>
      <c r="E146" s="1405"/>
      <c r="F146" s="1405"/>
      <c r="G146" s="1405"/>
      <c r="H146" s="1405"/>
      <c r="I146" s="1405"/>
      <c r="J146" s="1405"/>
      <c r="K146" s="1405"/>
      <c r="L146" s="1405"/>
      <c r="M146" s="1405"/>
      <c r="N146" s="1405"/>
      <c r="O146" s="1405"/>
      <c r="P146" s="1405"/>
      <c r="Q146" s="1405"/>
      <c r="R146" s="1405"/>
      <c r="S146" s="1405"/>
      <c r="T146" s="1405"/>
      <c r="U146" s="1405"/>
      <c r="V146" s="1405"/>
      <c r="W146" s="1405"/>
      <c r="X146" s="1405"/>
      <c r="Y146" s="1405"/>
      <c r="Z146" s="1405"/>
      <c r="AA146" s="1405"/>
      <c r="AB146" s="1405"/>
      <c r="AC146" s="1405"/>
      <c r="AD146" s="1405"/>
      <c r="AE146" s="1405"/>
      <c r="AF146" s="1405"/>
      <c r="AG146" s="1405"/>
      <c r="AH146" s="1405"/>
      <c r="AI146" s="1405"/>
      <c r="AJ146" s="1405"/>
      <c r="AK146" s="1405"/>
      <c r="AL146" s="1405"/>
      <c r="AM146" s="1405"/>
      <c r="AN146" s="1405"/>
      <c r="AO146" s="1405"/>
    </row>
    <row r="147" spans="1:41" s="570" customFormat="1" x14ac:dyDescent="0.25">
      <c r="A147" s="1405"/>
      <c r="B147" s="1405"/>
      <c r="C147" s="1405"/>
      <c r="D147" s="1405"/>
      <c r="E147" s="1405"/>
      <c r="F147" s="1405"/>
      <c r="G147" s="1405"/>
      <c r="H147" s="1405"/>
      <c r="I147" s="1405"/>
      <c r="J147" s="1405"/>
      <c r="K147" s="1405"/>
      <c r="L147" s="1405"/>
      <c r="M147" s="1405"/>
      <c r="N147" s="1405"/>
      <c r="O147" s="1405"/>
      <c r="P147" s="1405"/>
      <c r="Q147" s="1405"/>
      <c r="R147" s="1405"/>
      <c r="S147" s="1405"/>
      <c r="T147" s="1405"/>
      <c r="U147" s="1405"/>
      <c r="V147" s="1405"/>
      <c r="W147" s="1405"/>
      <c r="X147" s="1405"/>
      <c r="Y147" s="1405"/>
      <c r="Z147" s="1405"/>
      <c r="AA147" s="1405"/>
      <c r="AB147" s="1405"/>
      <c r="AC147" s="1405"/>
      <c r="AD147" s="1405"/>
      <c r="AE147" s="1405"/>
      <c r="AF147" s="1405"/>
      <c r="AG147" s="1405"/>
      <c r="AH147" s="1405"/>
      <c r="AI147" s="1405"/>
      <c r="AJ147" s="1405"/>
      <c r="AK147" s="1405"/>
      <c r="AL147" s="1405"/>
      <c r="AM147" s="1405"/>
      <c r="AN147" s="1405"/>
      <c r="AO147" s="1405"/>
    </row>
    <row r="148" spans="1:41" s="570" customFormat="1" x14ac:dyDescent="0.25">
      <c r="A148" s="1405"/>
      <c r="B148" s="1405"/>
      <c r="C148" s="1405"/>
      <c r="D148" s="1405"/>
      <c r="E148" s="1405"/>
      <c r="F148" s="1405"/>
      <c r="G148" s="1405"/>
      <c r="H148" s="1405"/>
      <c r="I148" s="1405"/>
      <c r="J148" s="1405"/>
      <c r="K148" s="1405"/>
      <c r="L148" s="1405"/>
      <c r="M148" s="1405"/>
      <c r="N148" s="1405"/>
      <c r="O148" s="1405"/>
      <c r="P148" s="1405"/>
      <c r="Q148" s="1405"/>
      <c r="R148" s="1405"/>
      <c r="S148" s="1405"/>
      <c r="T148" s="1405"/>
      <c r="U148" s="1405"/>
      <c r="V148" s="1405"/>
      <c r="W148" s="1405"/>
      <c r="X148" s="1405"/>
      <c r="Y148" s="1405"/>
      <c r="Z148" s="1405"/>
      <c r="AA148" s="1405"/>
      <c r="AB148" s="1405"/>
      <c r="AC148" s="1405"/>
      <c r="AD148" s="1405"/>
      <c r="AE148" s="1405"/>
      <c r="AF148" s="1405"/>
      <c r="AG148" s="1405"/>
      <c r="AH148" s="1405"/>
      <c r="AI148" s="1405"/>
      <c r="AJ148" s="1405"/>
      <c r="AK148" s="1405"/>
      <c r="AL148" s="1405"/>
      <c r="AM148" s="1405"/>
      <c r="AN148" s="1405"/>
      <c r="AO148" s="1405"/>
    </row>
    <row r="149" spans="1:41" s="570" customFormat="1" x14ac:dyDescent="0.25">
      <c r="A149" s="1405"/>
      <c r="B149" s="1405"/>
      <c r="C149" s="1405"/>
      <c r="D149" s="1405"/>
      <c r="E149" s="1405"/>
      <c r="F149" s="1405"/>
      <c r="G149" s="1405"/>
      <c r="H149" s="1405"/>
      <c r="I149" s="1405"/>
      <c r="J149" s="1405"/>
      <c r="K149" s="1405"/>
      <c r="L149" s="1405"/>
      <c r="M149" s="1405"/>
      <c r="N149" s="1405"/>
      <c r="O149" s="1405"/>
      <c r="P149" s="1405"/>
      <c r="Q149" s="1405"/>
      <c r="R149" s="1405"/>
      <c r="S149" s="1405"/>
      <c r="T149" s="1405"/>
      <c r="U149" s="1405"/>
      <c r="V149" s="1405"/>
      <c r="W149" s="1405"/>
      <c r="X149" s="1405"/>
      <c r="Y149" s="1405"/>
      <c r="Z149" s="1405"/>
      <c r="AA149" s="1405"/>
      <c r="AB149" s="1405"/>
      <c r="AC149" s="1405"/>
      <c r="AD149" s="1405"/>
      <c r="AE149" s="1405"/>
      <c r="AF149" s="1405"/>
      <c r="AG149" s="1405"/>
      <c r="AH149" s="1405"/>
      <c r="AI149" s="1405"/>
      <c r="AJ149" s="1405"/>
      <c r="AK149" s="1405"/>
      <c r="AL149" s="1405"/>
      <c r="AM149" s="1405"/>
      <c r="AN149" s="1405"/>
      <c r="AO149" s="1405"/>
    </row>
    <row r="150" spans="1:41" s="570" customFormat="1" x14ac:dyDescent="0.25">
      <c r="A150" s="1405"/>
      <c r="B150" s="1405"/>
      <c r="C150" s="1405"/>
      <c r="D150" s="1405"/>
      <c r="E150" s="1405"/>
      <c r="F150" s="1405"/>
      <c r="G150" s="1405"/>
      <c r="H150" s="1405"/>
      <c r="I150" s="1405"/>
      <c r="J150" s="1405"/>
      <c r="K150" s="1405"/>
      <c r="L150" s="1405"/>
      <c r="M150" s="1405"/>
      <c r="N150" s="1405"/>
      <c r="O150" s="1405"/>
      <c r="P150" s="1405"/>
      <c r="Q150" s="1405"/>
      <c r="R150" s="1405"/>
      <c r="S150" s="1405"/>
      <c r="T150" s="1405"/>
      <c r="U150" s="1405"/>
      <c r="V150" s="1405"/>
      <c r="W150" s="1405"/>
      <c r="X150" s="1405"/>
      <c r="Y150" s="1405"/>
      <c r="Z150" s="1405"/>
      <c r="AA150" s="1405"/>
      <c r="AB150" s="1405"/>
      <c r="AC150" s="1405"/>
      <c r="AD150" s="1405"/>
      <c r="AE150" s="1405"/>
      <c r="AF150" s="1405"/>
      <c r="AG150" s="1405"/>
      <c r="AH150" s="1405"/>
      <c r="AI150" s="1405"/>
      <c r="AJ150" s="1405"/>
      <c r="AK150" s="1405"/>
      <c r="AL150" s="1405"/>
      <c r="AM150" s="1405"/>
      <c r="AN150" s="1405"/>
      <c r="AO150" s="1405"/>
    </row>
    <row r="151" spans="1:41" s="570" customFormat="1" x14ac:dyDescent="0.25">
      <c r="A151" s="1405"/>
      <c r="B151" s="1405"/>
      <c r="C151" s="1405"/>
      <c r="D151" s="1405"/>
      <c r="E151" s="1405"/>
      <c r="F151" s="1405"/>
      <c r="G151" s="1405"/>
      <c r="H151" s="1405"/>
      <c r="I151" s="1405"/>
      <c r="J151" s="1405"/>
      <c r="K151" s="1405"/>
      <c r="L151" s="1405"/>
      <c r="M151" s="1405"/>
      <c r="N151" s="1405"/>
      <c r="O151" s="1405"/>
      <c r="P151" s="1405"/>
      <c r="Q151" s="1405"/>
      <c r="R151" s="1405"/>
      <c r="S151" s="1405"/>
      <c r="T151" s="1405"/>
      <c r="U151" s="1405"/>
      <c r="V151" s="1405"/>
      <c r="W151" s="1405"/>
      <c r="X151" s="1405"/>
      <c r="Y151" s="1405"/>
      <c r="Z151" s="1405"/>
      <c r="AA151" s="1405"/>
      <c r="AB151" s="1405"/>
      <c r="AC151" s="1405"/>
      <c r="AD151" s="1405"/>
      <c r="AE151" s="1405"/>
      <c r="AF151" s="1405"/>
      <c r="AG151" s="1405"/>
      <c r="AH151" s="1405"/>
      <c r="AI151" s="1405"/>
      <c r="AJ151" s="1405"/>
      <c r="AK151" s="1405"/>
      <c r="AL151" s="1405"/>
      <c r="AM151" s="1405"/>
      <c r="AN151" s="1405"/>
      <c r="AO151" s="1405"/>
    </row>
    <row r="152" spans="1:41" s="570" customFormat="1" x14ac:dyDescent="0.25">
      <c r="A152" s="1405"/>
      <c r="B152" s="1405"/>
      <c r="C152" s="1405"/>
      <c r="D152" s="1405"/>
      <c r="E152" s="1405"/>
      <c r="F152" s="1405"/>
      <c r="G152" s="1405"/>
      <c r="H152" s="1405"/>
      <c r="I152" s="1405"/>
      <c r="J152" s="1405"/>
      <c r="K152" s="1405"/>
      <c r="L152" s="1405"/>
      <c r="M152" s="1405"/>
      <c r="N152" s="1405"/>
      <c r="O152" s="1405"/>
      <c r="P152" s="1405"/>
      <c r="Q152" s="1405"/>
      <c r="R152" s="1405"/>
      <c r="S152" s="1405"/>
      <c r="T152" s="1405"/>
      <c r="U152" s="1405"/>
      <c r="V152" s="1405"/>
      <c r="W152" s="1405"/>
      <c r="X152" s="1405"/>
      <c r="Y152" s="1405"/>
      <c r="Z152" s="1405"/>
      <c r="AA152" s="1405"/>
      <c r="AB152" s="1405"/>
      <c r="AC152" s="1405"/>
      <c r="AD152" s="1405"/>
      <c r="AE152" s="1405"/>
      <c r="AF152" s="1405"/>
      <c r="AG152" s="1405"/>
      <c r="AH152" s="1405"/>
      <c r="AI152" s="1405"/>
      <c r="AJ152" s="1405"/>
      <c r="AK152" s="1405"/>
      <c r="AL152" s="1405"/>
      <c r="AM152" s="1405"/>
      <c r="AN152" s="1405"/>
      <c r="AO152" s="1405"/>
    </row>
    <row r="153" spans="1:41" s="570" customFormat="1" x14ac:dyDescent="0.25">
      <c r="A153" s="1405"/>
      <c r="B153" s="1405"/>
      <c r="C153" s="1405"/>
      <c r="D153" s="1405"/>
      <c r="E153" s="1405"/>
      <c r="F153" s="1405"/>
      <c r="G153" s="1405"/>
      <c r="H153" s="1405"/>
      <c r="I153" s="1405"/>
      <c r="J153" s="1405"/>
      <c r="K153" s="1405"/>
      <c r="L153" s="1405"/>
      <c r="M153" s="1405"/>
      <c r="N153" s="1405"/>
      <c r="O153" s="1405"/>
      <c r="P153" s="1405"/>
      <c r="Q153" s="1405"/>
      <c r="R153" s="1405"/>
      <c r="S153" s="1405"/>
      <c r="T153" s="1405"/>
      <c r="U153" s="1405"/>
      <c r="V153" s="1405"/>
      <c r="W153" s="1405"/>
      <c r="X153" s="1405"/>
      <c r="Y153" s="1405"/>
      <c r="Z153" s="1405"/>
      <c r="AA153" s="1405"/>
      <c r="AB153" s="1405"/>
      <c r="AC153" s="1405"/>
      <c r="AD153" s="1405"/>
      <c r="AE153" s="1405"/>
      <c r="AF153" s="1405"/>
      <c r="AG153" s="1405"/>
      <c r="AH153" s="1405"/>
      <c r="AI153" s="1405"/>
      <c r="AJ153" s="1405"/>
      <c r="AK153" s="1405"/>
      <c r="AL153" s="1405"/>
      <c r="AM153" s="1405"/>
      <c r="AN153" s="1405"/>
      <c r="AO153" s="1405"/>
    </row>
    <row r="154" spans="1:41" s="570" customFormat="1" x14ac:dyDescent="0.25">
      <c r="A154" s="1405"/>
      <c r="B154" s="1405"/>
      <c r="C154" s="1405"/>
      <c r="D154" s="1405"/>
      <c r="E154" s="1405"/>
      <c r="F154" s="1405"/>
      <c r="G154" s="1405"/>
      <c r="H154" s="1405"/>
      <c r="I154" s="1405"/>
      <c r="J154" s="1405"/>
      <c r="K154" s="1405"/>
      <c r="L154" s="1405"/>
      <c r="M154" s="1405"/>
      <c r="N154" s="1405"/>
      <c r="O154" s="1405"/>
      <c r="P154" s="1405"/>
      <c r="Q154" s="1405"/>
      <c r="R154" s="1405"/>
      <c r="S154" s="1405"/>
      <c r="T154" s="1405"/>
      <c r="U154" s="1405"/>
      <c r="V154" s="1405"/>
      <c r="W154" s="1405"/>
      <c r="X154" s="1405"/>
      <c r="Y154" s="1405"/>
      <c r="Z154" s="1405"/>
      <c r="AA154" s="1405"/>
      <c r="AB154" s="1405"/>
      <c r="AC154" s="1405"/>
      <c r="AD154" s="1405"/>
      <c r="AE154" s="1405"/>
      <c r="AF154" s="1405"/>
      <c r="AG154" s="1405"/>
      <c r="AH154" s="1405"/>
      <c r="AI154" s="1405"/>
      <c r="AJ154" s="1405"/>
      <c r="AK154" s="1405"/>
      <c r="AL154" s="1405"/>
      <c r="AM154" s="1405"/>
      <c r="AN154" s="1405"/>
      <c r="AO154" s="1405"/>
    </row>
    <row r="155" spans="1:41" s="570" customFormat="1" x14ac:dyDescent="0.25">
      <c r="A155" s="1405"/>
      <c r="B155" s="1405"/>
      <c r="C155" s="1405"/>
      <c r="D155" s="1405"/>
      <c r="E155" s="1405"/>
      <c r="F155" s="1405"/>
      <c r="G155" s="1405"/>
      <c r="H155" s="1405"/>
      <c r="I155" s="1405"/>
      <c r="J155" s="1405"/>
      <c r="K155" s="1405"/>
      <c r="L155" s="1405"/>
      <c r="M155" s="1405"/>
      <c r="N155" s="1405"/>
      <c r="O155" s="1405"/>
      <c r="P155" s="1405"/>
      <c r="Q155" s="1405"/>
      <c r="R155" s="1405"/>
      <c r="S155" s="1405"/>
      <c r="T155" s="1405"/>
      <c r="U155" s="1405"/>
      <c r="V155" s="1405"/>
      <c r="W155" s="1405"/>
      <c r="X155" s="1405"/>
      <c r="Y155" s="1405"/>
      <c r="Z155" s="1405"/>
      <c r="AA155" s="1405"/>
      <c r="AB155" s="1405"/>
      <c r="AC155" s="1405"/>
      <c r="AD155" s="1405"/>
      <c r="AE155" s="1405"/>
      <c r="AF155" s="1405"/>
      <c r="AG155" s="1405"/>
      <c r="AH155" s="1405"/>
      <c r="AI155" s="1405"/>
      <c r="AJ155" s="1405"/>
      <c r="AK155" s="1405"/>
      <c r="AL155" s="1405"/>
      <c r="AM155" s="1405"/>
      <c r="AN155" s="1405"/>
      <c r="AO155" s="1405"/>
    </row>
    <row r="156" spans="1:41" s="570" customFormat="1" x14ac:dyDescent="0.25">
      <c r="A156" s="1405"/>
      <c r="B156" s="1405"/>
      <c r="C156" s="1405"/>
      <c r="D156" s="1405"/>
      <c r="E156" s="1405"/>
      <c r="F156" s="1405"/>
      <c r="G156" s="1405"/>
      <c r="H156" s="1405"/>
      <c r="I156" s="1405"/>
      <c r="J156" s="1405"/>
      <c r="K156" s="1405"/>
      <c r="L156" s="1405"/>
      <c r="M156" s="1405"/>
      <c r="N156" s="1405"/>
      <c r="O156" s="1405"/>
      <c r="P156" s="1405"/>
      <c r="Q156" s="1405"/>
      <c r="R156" s="1405"/>
      <c r="S156" s="1405"/>
      <c r="T156" s="1405"/>
      <c r="U156" s="1405"/>
      <c r="V156" s="1405"/>
      <c r="W156" s="1405"/>
      <c r="X156" s="1405"/>
      <c r="Y156" s="1405"/>
      <c r="Z156" s="1405"/>
      <c r="AA156" s="1405"/>
      <c r="AB156" s="1405"/>
      <c r="AC156" s="1405"/>
      <c r="AD156" s="1405"/>
      <c r="AE156" s="1405"/>
      <c r="AF156" s="1405"/>
      <c r="AG156" s="1405"/>
      <c r="AH156" s="1405"/>
      <c r="AI156" s="1405"/>
      <c r="AJ156" s="1405"/>
      <c r="AK156" s="1405"/>
      <c r="AL156" s="1405"/>
      <c r="AM156" s="1405"/>
      <c r="AN156" s="1405"/>
      <c r="AO156" s="1405"/>
    </row>
    <row r="157" spans="1:41" s="570" customFormat="1" x14ac:dyDescent="0.25">
      <c r="A157" s="1405"/>
      <c r="B157" s="1405"/>
      <c r="C157" s="1405"/>
      <c r="D157" s="1405"/>
      <c r="E157" s="1405"/>
      <c r="F157" s="1405"/>
      <c r="G157" s="1405"/>
      <c r="H157" s="1405"/>
      <c r="I157" s="1405"/>
      <c r="J157" s="1405"/>
      <c r="K157" s="1405"/>
      <c r="L157" s="1405"/>
      <c r="M157" s="1405"/>
      <c r="N157" s="1405"/>
      <c r="O157" s="1405"/>
      <c r="P157" s="1405"/>
      <c r="Q157" s="1405"/>
      <c r="R157" s="1405"/>
      <c r="S157" s="1405"/>
      <c r="T157" s="1405"/>
      <c r="U157" s="1405"/>
      <c r="V157" s="1405"/>
      <c r="W157" s="1405"/>
      <c r="X157" s="1405"/>
      <c r="Y157" s="1405"/>
      <c r="Z157" s="1405"/>
      <c r="AA157" s="1405"/>
      <c r="AB157" s="1405"/>
      <c r="AC157" s="1405"/>
      <c r="AD157" s="1405"/>
      <c r="AE157" s="1405"/>
      <c r="AF157" s="1405"/>
      <c r="AG157" s="1405"/>
      <c r="AH157" s="1405"/>
      <c r="AI157" s="1405"/>
      <c r="AJ157" s="1405"/>
      <c r="AK157" s="1405"/>
      <c r="AL157" s="1405"/>
      <c r="AM157" s="1405"/>
      <c r="AN157" s="1405"/>
      <c r="AO157" s="1405"/>
    </row>
    <row r="158" spans="1:41" s="570" customFormat="1" x14ac:dyDescent="0.25">
      <c r="A158" s="1405"/>
      <c r="B158" s="1405"/>
      <c r="C158" s="1405"/>
      <c r="D158" s="1405"/>
      <c r="E158" s="1405"/>
      <c r="F158" s="1405"/>
      <c r="G158" s="1405"/>
      <c r="H158" s="1405"/>
      <c r="I158" s="1405"/>
      <c r="J158" s="1405"/>
      <c r="K158" s="1405"/>
      <c r="L158" s="1405"/>
      <c r="M158" s="1405"/>
      <c r="N158" s="1405"/>
      <c r="O158" s="1405"/>
      <c r="P158" s="1405"/>
      <c r="Q158" s="1405"/>
      <c r="R158" s="1405"/>
      <c r="S158" s="1405"/>
      <c r="T158" s="1405"/>
      <c r="U158" s="1405"/>
      <c r="V158" s="1405"/>
      <c r="W158" s="1405"/>
      <c r="X158" s="1405"/>
      <c r="Y158" s="1405"/>
      <c r="Z158" s="1405"/>
      <c r="AA158" s="1405"/>
      <c r="AB158" s="1405"/>
      <c r="AC158" s="1405"/>
      <c r="AD158" s="1405"/>
      <c r="AE158" s="1405"/>
      <c r="AF158" s="1405"/>
      <c r="AG158" s="1405"/>
      <c r="AH158" s="1405"/>
      <c r="AI158" s="1405"/>
      <c r="AJ158" s="1405"/>
      <c r="AK158" s="1405"/>
      <c r="AL158" s="1405"/>
      <c r="AM158" s="1405"/>
      <c r="AN158" s="1405"/>
      <c r="AO158" s="1405"/>
    </row>
    <row r="159" spans="1:41" s="570" customFormat="1" x14ac:dyDescent="0.25">
      <c r="A159" s="1405"/>
      <c r="B159" s="1405"/>
      <c r="C159" s="1405"/>
      <c r="D159" s="1405"/>
      <c r="E159" s="1405"/>
      <c r="F159" s="1405"/>
      <c r="G159" s="1405"/>
      <c r="H159" s="1405"/>
      <c r="I159" s="1405"/>
      <c r="J159" s="1405"/>
      <c r="K159" s="1405"/>
      <c r="L159" s="1405"/>
      <c r="M159" s="1405"/>
      <c r="N159" s="1405"/>
      <c r="O159" s="1405"/>
      <c r="P159" s="1405"/>
      <c r="Q159" s="1405"/>
      <c r="R159" s="1405"/>
      <c r="S159" s="1405"/>
      <c r="T159" s="1405"/>
      <c r="U159" s="1405"/>
      <c r="V159" s="1405"/>
      <c r="W159" s="1405"/>
      <c r="X159" s="1405"/>
      <c r="Y159" s="1405"/>
      <c r="Z159" s="1405"/>
      <c r="AA159" s="1405"/>
      <c r="AB159" s="1405"/>
      <c r="AC159" s="1405"/>
      <c r="AD159" s="1405"/>
      <c r="AE159" s="1405"/>
      <c r="AF159" s="1405"/>
      <c r="AG159" s="1405"/>
      <c r="AH159" s="1405"/>
      <c r="AI159" s="1405"/>
      <c r="AJ159" s="1405"/>
      <c r="AK159" s="1405"/>
      <c r="AL159" s="1405"/>
      <c r="AM159" s="1405"/>
      <c r="AN159" s="1405"/>
      <c r="AO159" s="1405"/>
    </row>
    <row r="160" spans="1:41" s="570" customFormat="1" x14ac:dyDescent="0.25">
      <c r="A160" s="1405"/>
      <c r="B160" s="1405"/>
      <c r="C160" s="1405"/>
      <c r="D160" s="1405"/>
      <c r="E160" s="1405"/>
      <c r="F160" s="1405"/>
      <c r="G160" s="1405"/>
      <c r="H160" s="1405"/>
      <c r="I160" s="1405"/>
      <c r="J160" s="1405"/>
      <c r="K160" s="1405"/>
      <c r="L160" s="1405"/>
      <c r="M160" s="1405"/>
      <c r="N160" s="1405"/>
      <c r="O160" s="1405"/>
      <c r="P160" s="1405"/>
      <c r="Q160" s="1405"/>
      <c r="R160" s="1405"/>
      <c r="S160" s="1405"/>
      <c r="T160" s="1405"/>
      <c r="U160" s="1405"/>
      <c r="V160" s="1405"/>
      <c r="W160" s="1405"/>
      <c r="X160" s="1405"/>
      <c r="Y160" s="1405"/>
      <c r="Z160" s="1405"/>
      <c r="AA160" s="1405"/>
      <c r="AB160" s="1405"/>
      <c r="AC160" s="1405"/>
      <c r="AD160" s="1405"/>
      <c r="AE160" s="1405"/>
      <c r="AF160" s="1405"/>
      <c r="AG160" s="1405"/>
      <c r="AH160" s="1405"/>
      <c r="AI160" s="1405"/>
      <c r="AJ160" s="1405"/>
      <c r="AK160" s="1405"/>
      <c r="AL160" s="1405"/>
      <c r="AM160" s="1405"/>
      <c r="AN160" s="1405"/>
      <c r="AO160" s="1405"/>
    </row>
    <row r="161" spans="1:41" s="570" customFormat="1" x14ac:dyDescent="0.25">
      <c r="A161" s="1405"/>
      <c r="B161" s="1405"/>
      <c r="C161" s="1405"/>
      <c r="D161" s="1405"/>
      <c r="E161" s="1405"/>
      <c r="F161" s="1405"/>
      <c r="G161" s="1405"/>
      <c r="H161" s="1405"/>
      <c r="I161" s="1405"/>
      <c r="J161" s="1405"/>
      <c r="K161" s="1405"/>
      <c r="L161" s="1405"/>
      <c r="M161" s="1405"/>
      <c r="N161" s="1405"/>
      <c r="O161" s="1405"/>
      <c r="P161" s="1405"/>
      <c r="Q161" s="1405"/>
      <c r="R161" s="1405"/>
      <c r="S161" s="1405"/>
      <c r="T161" s="1405"/>
      <c r="U161" s="1405"/>
      <c r="V161" s="1405"/>
      <c r="W161" s="1405"/>
      <c r="X161" s="1405"/>
      <c r="Y161" s="1405"/>
      <c r="Z161" s="1405"/>
      <c r="AA161" s="1405"/>
      <c r="AB161" s="1405"/>
      <c r="AC161" s="1405"/>
      <c r="AD161" s="1405"/>
      <c r="AE161" s="1405"/>
      <c r="AF161" s="1405"/>
      <c r="AG161" s="1405"/>
      <c r="AH161" s="1405"/>
      <c r="AI161" s="1405"/>
      <c r="AJ161" s="1405"/>
      <c r="AK161" s="1405"/>
      <c r="AL161" s="1405"/>
      <c r="AM161" s="1405"/>
      <c r="AN161" s="1405"/>
      <c r="AO161" s="1405"/>
    </row>
    <row r="162" spans="1:41" s="570" customFormat="1" x14ac:dyDescent="0.25">
      <c r="A162" s="1405"/>
      <c r="B162" s="1405"/>
      <c r="C162" s="1405"/>
      <c r="D162" s="1405"/>
      <c r="E162" s="1405"/>
      <c r="F162" s="1405"/>
      <c r="G162" s="1405"/>
      <c r="H162" s="1405"/>
      <c r="I162" s="1405"/>
      <c r="J162" s="1405"/>
      <c r="K162" s="1405"/>
      <c r="L162" s="1405"/>
      <c r="M162" s="1405"/>
      <c r="N162" s="1405"/>
      <c r="O162" s="1405"/>
      <c r="P162" s="1405"/>
      <c r="Q162" s="1405"/>
      <c r="R162" s="1405"/>
      <c r="S162" s="1405"/>
      <c r="T162" s="1405"/>
      <c r="U162" s="1405"/>
      <c r="V162" s="1405"/>
      <c r="W162" s="1405"/>
      <c r="X162" s="1405"/>
      <c r="Y162" s="1405"/>
      <c r="Z162" s="1405"/>
      <c r="AA162" s="1405"/>
      <c r="AB162" s="1405"/>
      <c r="AC162" s="1405"/>
      <c r="AD162" s="1405"/>
      <c r="AE162" s="1405"/>
      <c r="AF162" s="1405"/>
      <c r="AG162" s="1405"/>
      <c r="AH162" s="1405"/>
      <c r="AI162" s="1405"/>
      <c r="AJ162" s="1405"/>
      <c r="AK162" s="1405"/>
      <c r="AL162" s="1405"/>
      <c r="AM162" s="1405"/>
      <c r="AN162" s="1405"/>
      <c r="AO162" s="1405"/>
    </row>
    <row r="163" spans="1:41" s="570" customFormat="1" x14ac:dyDescent="0.25">
      <c r="A163" s="1405"/>
      <c r="B163" s="1405"/>
      <c r="C163" s="1405"/>
      <c r="D163" s="1405"/>
      <c r="E163" s="1405"/>
      <c r="F163" s="1405"/>
      <c r="G163" s="1405"/>
      <c r="H163" s="1405"/>
      <c r="I163" s="1405"/>
      <c r="J163" s="1405"/>
      <c r="K163" s="1405"/>
      <c r="L163" s="1405"/>
      <c r="M163" s="1405"/>
      <c r="N163" s="1405"/>
      <c r="O163" s="1405"/>
      <c r="P163" s="1405"/>
      <c r="Q163" s="1405"/>
      <c r="R163" s="1405"/>
      <c r="S163" s="1405"/>
      <c r="T163" s="1405"/>
      <c r="U163" s="1405"/>
      <c r="V163" s="1405"/>
      <c r="W163" s="1405"/>
      <c r="X163" s="1405"/>
      <c r="Y163" s="1405"/>
      <c r="Z163" s="1405"/>
      <c r="AA163" s="1405"/>
      <c r="AB163" s="1405"/>
      <c r="AC163" s="1405"/>
      <c r="AD163" s="1405"/>
      <c r="AE163" s="1405"/>
      <c r="AF163" s="1405"/>
      <c r="AG163" s="1405"/>
      <c r="AH163" s="1405"/>
      <c r="AI163" s="1405"/>
      <c r="AJ163" s="1405"/>
      <c r="AK163" s="1405"/>
      <c r="AL163" s="1405"/>
      <c r="AM163" s="1405"/>
      <c r="AN163" s="1405"/>
      <c r="AO163" s="1405"/>
    </row>
  </sheetData>
  <sheetProtection password="EC30" sheet="1" objects="1" scenarios="1"/>
  <mergeCells count="46">
    <mergeCell ref="AH7:AO7"/>
    <mergeCell ref="A11:G11"/>
    <mergeCell ref="X17:AC17"/>
    <mergeCell ref="X19:AC19"/>
    <mergeCell ref="B8:G8"/>
    <mergeCell ref="M8:AG8"/>
    <mergeCell ref="AJ17:AN17"/>
    <mergeCell ref="A7:G7"/>
    <mergeCell ref="M7:AG7"/>
    <mergeCell ref="A2:AO2"/>
    <mergeCell ref="A4:G4"/>
    <mergeCell ref="H4:J4"/>
    <mergeCell ref="L4:Q4"/>
    <mergeCell ref="R4:Y4"/>
    <mergeCell ref="Z4:AD4"/>
    <mergeCell ref="AH4:AO4"/>
    <mergeCell ref="D5:G5"/>
    <mergeCell ref="I5:AG6"/>
    <mergeCell ref="AH5:AO5"/>
    <mergeCell ref="A6:G6"/>
    <mergeCell ref="AH6:AO6"/>
    <mergeCell ref="X24:AC24"/>
    <mergeCell ref="AP30:AS30"/>
    <mergeCell ref="X32:AC32"/>
    <mergeCell ref="AP32:AS32"/>
    <mergeCell ref="AP26:AS27"/>
    <mergeCell ref="X28:AC28"/>
    <mergeCell ref="X30:AC30"/>
    <mergeCell ref="X26:AC26"/>
    <mergeCell ref="X21:AC21"/>
    <mergeCell ref="X23:AC23"/>
    <mergeCell ref="AH8:AO8"/>
    <mergeCell ref="A10:G10"/>
    <mergeCell ref="H10:AI10"/>
    <mergeCell ref="X48:AC48"/>
    <mergeCell ref="X50:AC50"/>
    <mergeCell ref="X37:AC37"/>
    <mergeCell ref="X52:AC52"/>
    <mergeCell ref="AP54:AS55"/>
    <mergeCell ref="X39:AC39"/>
    <mergeCell ref="X41:AC41"/>
    <mergeCell ref="X43:AC43"/>
    <mergeCell ref="X44:AC44"/>
    <mergeCell ref="X46:AC46"/>
    <mergeCell ref="AP46:AS47"/>
    <mergeCell ref="AJ37:AN37"/>
  </mergeCells>
  <conditionalFormatting sqref="E50:W52 AD51:AO52 AE50:AO50">
    <cfRule type="expression" dxfId="139" priority="36">
      <formula>$E$53&gt;0</formula>
    </cfRule>
  </conditionalFormatting>
  <conditionalFormatting sqref="E58:R58 E57:AD57">
    <cfRule type="expression" dxfId="138" priority="35">
      <formula>$S$58&gt;0</formula>
    </cfRule>
  </conditionalFormatting>
  <conditionalFormatting sqref="R4 L4 Z4">
    <cfRule type="expression" dxfId="137" priority="34" stopIfTrue="1">
      <formula>L4&lt;&gt;TypeChantier</formula>
    </cfRule>
  </conditionalFormatting>
  <conditionalFormatting sqref="Z56 E55:E56 I54:AO54">
    <cfRule type="expression" dxfId="136" priority="33">
      <formula>$J$56&gt;0</formula>
    </cfRule>
  </conditionalFormatting>
  <conditionalFormatting sqref="E54:G54">
    <cfRule type="expression" dxfId="135" priority="32">
      <formula>$J$56&gt;0</formula>
    </cfRule>
  </conditionalFormatting>
  <conditionalFormatting sqref="A96">
    <cfRule type="expression" dxfId="134" priority="37">
      <formula>$AA$96=""</formula>
    </cfRule>
  </conditionalFormatting>
  <conditionalFormatting sqref="AP22:AP23 AP26 AE30:AO30 AT30:XFD30 AP29">
    <cfRule type="expression" dxfId="133" priority="30" stopIfTrue="1">
      <formula>langue="nl"</formula>
    </cfRule>
  </conditionalFormatting>
  <conditionalFormatting sqref="A17">
    <cfRule type="expression" dxfId="132" priority="31" stopIfTrue="1">
      <formula>langue="nl"</formula>
    </cfRule>
  </conditionalFormatting>
  <conditionalFormatting sqref="A19">
    <cfRule type="expression" dxfId="131" priority="27" stopIfTrue="1">
      <formula>langue="nl"</formula>
    </cfRule>
  </conditionalFormatting>
  <conditionalFormatting sqref="J26:J29">
    <cfRule type="expression" dxfId="130" priority="29" stopIfTrue="1">
      <formula>langue="nl"</formula>
    </cfRule>
  </conditionalFormatting>
  <conditionalFormatting sqref="X23">
    <cfRule type="expression" dxfId="129" priority="28">
      <formula>$X$23=""</formula>
    </cfRule>
  </conditionalFormatting>
  <conditionalFormatting sqref="A21">
    <cfRule type="expression" dxfId="128" priority="26" stopIfTrue="1">
      <formula>langue="nl"</formula>
    </cfRule>
  </conditionalFormatting>
  <conditionalFormatting sqref="A23">
    <cfRule type="expression" dxfId="127" priority="25" stopIfTrue="1">
      <formula>langue="nl"</formula>
    </cfRule>
  </conditionalFormatting>
  <conditionalFormatting sqref="J24:J25">
    <cfRule type="expression" dxfId="126" priority="24" stopIfTrue="1">
      <formula>langue="nl"</formula>
    </cfRule>
  </conditionalFormatting>
  <conditionalFormatting sqref="A27">
    <cfRule type="expression" dxfId="125" priority="23" stopIfTrue="1">
      <formula>langue="nl"</formula>
    </cfRule>
  </conditionalFormatting>
  <conditionalFormatting sqref="A28:A29">
    <cfRule type="expression" dxfId="124" priority="22" stopIfTrue="1">
      <formula>langue="nl"</formula>
    </cfRule>
  </conditionalFormatting>
  <conditionalFormatting sqref="A30:W30">
    <cfRule type="expression" dxfId="123" priority="21" stopIfTrue="1">
      <formula>langue="nl"</formula>
    </cfRule>
  </conditionalFormatting>
  <conditionalFormatting sqref="D54 X51">
    <cfRule type="expression" dxfId="122" priority="20" stopIfTrue="1">
      <formula>langue="nl"</formula>
    </cfRule>
  </conditionalFormatting>
  <conditionalFormatting sqref="X43">
    <cfRule type="expression" dxfId="121" priority="19">
      <formula>$X$43=""</formula>
    </cfRule>
  </conditionalFormatting>
  <conditionalFormatting sqref="A48:A49">
    <cfRule type="expression" dxfId="120" priority="14" stopIfTrue="1">
      <formula>langue="nl"</formula>
    </cfRule>
  </conditionalFormatting>
  <conditionalFormatting sqref="A35">
    <cfRule type="expression" dxfId="119" priority="18" stopIfTrue="1">
      <formula>langue="nl"</formula>
    </cfRule>
  </conditionalFormatting>
  <conditionalFormatting sqref="A37:A38">
    <cfRule type="expression" dxfId="118" priority="17" stopIfTrue="1">
      <formula>langue="nl"</formula>
    </cfRule>
  </conditionalFormatting>
  <conditionalFormatting sqref="J44">
    <cfRule type="expression" dxfId="117" priority="15" stopIfTrue="1">
      <formula>langue="nl"</formula>
    </cfRule>
  </conditionalFormatting>
  <conditionalFormatting sqref="A39:A40 A42">
    <cfRule type="expression" dxfId="116" priority="13" stopIfTrue="1">
      <formula>langue="nl"</formula>
    </cfRule>
  </conditionalFormatting>
  <conditionalFormatting sqref="A43">
    <cfRule type="expression" dxfId="115" priority="12" stopIfTrue="1">
      <formula>langue="nl"</formula>
    </cfRule>
  </conditionalFormatting>
  <conditionalFormatting sqref="A41">
    <cfRule type="expression" dxfId="114" priority="11" stopIfTrue="1">
      <formula>langue="nl"</formula>
    </cfRule>
  </conditionalFormatting>
  <conditionalFormatting sqref="A15">
    <cfRule type="expression" dxfId="113" priority="10" stopIfTrue="1">
      <formula>langue="nl"</formula>
    </cfRule>
  </conditionalFormatting>
  <conditionalFormatting sqref="AP46">
    <cfRule type="expression" dxfId="112" priority="6" stopIfTrue="1">
      <formula>langue="nl"</formula>
    </cfRule>
  </conditionalFormatting>
  <conditionalFormatting sqref="A50">
    <cfRule type="expression" dxfId="111" priority="9" stopIfTrue="1">
      <formula>langue="nl"</formula>
    </cfRule>
  </conditionalFormatting>
  <conditionalFormatting sqref="A26">
    <cfRule type="expression" dxfId="110" priority="4" stopIfTrue="1">
      <formula>langue="nl"</formula>
    </cfRule>
  </conditionalFormatting>
  <conditionalFormatting sqref="A46">
    <cfRule type="expression" dxfId="109" priority="3" stopIfTrue="1">
      <formula>langue="nl"</formula>
    </cfRule>
  </conditionalFormatting>
  <conditionalFormatting sqref="X26:AC26">
    <cfRule type="expression" dxfId="108" priority="2">
      <formula>$X$26&gt;$X$19</formula>
    </cfRule>
  </conditionalFormatting>
  <conditionalFormatting sqref="X46:AC46">
    <cfRule type="expression" dxfId="107" priority="1">
      <formula>$X$46&gt;$X$39</formula>
    </cfRule>
  </conditionalFormatting>
  <dataValidations count="1">
    <dataValidation type="list" allowBlank="1" showInputMessage="1" showErrorMessage="1" sqref="AR2" xr:uid="{00000000-0002-0000-1F00-000000000000}">
      <formula1>"FR,NL"</formula1>
    </dataValidation>
  </dataValidations>
  <pageMargins left="0.39370078740157483" right="0" top="0.28999999999999998" bottom="0" header="0" footer="0"/>
  <pageSetup paperSize="9" fitToHeight="0" orientation="portrait" r:id="rId1"/>
  <headerFooter alignWithMargins="0"/>
  <rowBreaks count="1" manualBreakCount="1">
    <brk id="63" max="40"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Feuil11">
    <pageSetUpPr fitToPage="1"/>
  </sheetPr>
  <dimension ref="A1:CD125"/>
  <sheetViews>
    <sheetView zoomScaleNormal="100" workbookViewId="0">
      <selection activeCell="AS117" sqref="AS117"/>
    </sheetView>
  </sheetViews>
  <sheetFormatPr baseColWidth="10" defaultColWidth="11.44140625" defaultRowHeight="13.2" x14ac:dyDescent="0.25"/>
  <cols>
    <col min="1" max="40" width="2.44140625" customWidth="1"/>
    <col min="41" max="41" width="2.5546875" customWidth="1"/>
    <col min="42" max="42" width="11.44140625" style="362"/>
    <col min="43" max="46" width="11.44140625" style="362" customWidth="1"/>
    <col min="47" max="47" width="11.44140625" style="213" customWidth="1"/>
    <col min="48" max="82" width="11.44140625" style="613"/>
  </cols>
  <sheetData>
    <row r="1" spans="1:82" s="615" customFormat="1" ht="6" customHeight="1" x14ac:dyDescent="0.25">
      <c r="AP1" s="362"/>
      <c r="AQ1" s="362"/>
      <c r="AR1" s="362"/>
      <c r="AS1" s="362"/>
      <c r="AT1" s="362"/>
      <c r="AU1" s="213"/>
      <c r="AV1" s="613"/>
      <c r="AW1" s="613"/>
      <c r="AX1" s="613"/>
      <c r="AY1" s="613"/>
      <c r="AZ1" s="613"/>
      <c r="BA1" s="613"/>
      <c r="BB1" s="613"/>
      <c r="BC1" s="613"/>
      <c r="BD1" s="613"/>
      <c r="BE1" s="613"/>
      <c r="BF1" s="613"/>
      <c r="BG1" s="613"/>
      <c r="BH1" s="613"/>
      <c r="BI1" s="613"/>
      <c r="BJ1" s="613"/>
      <c r="BK1" s="613"/>
      <c r="BL1" s="613"/>
      <c r="BM1" s="613"/>
      <c r="BN1" s="613"/>
      <c r="BO1" s="613"/>
      <c r="BP1" s="613"/>
      <c r="BQ1" s="613"/>
      <c r="BR1" s="613"/>
      <c r="BS1" s="613"/>
      <c r="BT1" s="613"/>
      <c r="BU1" s="613"/>
      <c r="BV1" s="613"/>
      <c r="BW1" s="613"/>
      <c r="BX1" s="613"/>
      <c r="BY1" s="613"/>
      <c r="BZ1" s="613"/>
      <c r="CA1" s="613"/>
      <c r="CB1" s="613"/>
      <c r="CC1" s="613"/>
      <c r="CD1" s="613"/>
    </row>
    <row r="2" spans="1:82" s="93" customFormat="1" ht="18" customHeight="1" x14ac:dyDescent="0.3">
      <c r="A2" s="1770" t="s">
        <v>99</v>
      </c>
      <c r="B2" s="1770"/>
      <c r="C2" s="1770"/>
      <c r="D2" s="1770"/>
      <c r="E2" s="1770"/>
      <c r="F2" s="1770"/>
      <c r="G2" s="1770"/>
      <c r="H2" s="1770"/>
      <c r="I2" s="1770"/>
      <c r="J2" s="1770"/>
      <c r="K2" s="1770"/>
      <c r="L2" s="1770"/>
      <c r="M2" s="1770"/>
      <c r="N2" s="1770"/>
      <c r="O2" s="1770"/>
      <c r="P2" s="1770"/>
      <c r="Q2" s="1770"/>
      <c r="R2" s="1770"/>
      <c r="S2" s="1770"/>
      <c r="T2" s="1770"/>
      <c r="U2" s="1770"/>
      <c r="V2" s="1770"/>
      <c r="W2" s="1770"/>
      <c r="X2" s="1770"/>
      <c r="Y2" s="1770"/>
      <c r="Z2" s="1770"/>
      <c r="AA2" s="1770"/>
      <c r="AB2" s="1770"/>
      <c r="AC2" s="1770"/>
      <c r="AD2" s="1770"/>
      <c r="AE2" s="1770"/>
      <c r="AF2" s="1770"/>
      <c r="AG2" s="1770"/>
      <c r="AH2" s="1770"/>
      <c r="AI2" s="1770"/>
      <c r="AJ2" s="1770"/>
      <c r="AK2" s="1770"/>
      <c r="AL2" s="1770"/>
      <c r="AM2" s="1770"/>
      <c r="AN2" s="1770"/>
      <c r="AO2" s="1770"/>
      <c r="AP2" s="789"/>
      <c r="AQ2" s="789"/>
      <c r="AR2" s="571"/>
      <c r="AS2" s="571"/>
      <c r="AT2" s="571"/>
      <c r="AU2" s="228"/>
      <c r="BE2" s="143"/>
      <c r="BF2" s="143"/>
      <c r="BG2" s="143"/>
      <c r="BH2" s="143"/>
    </row>
    <row r="3" spans="1:82" ht="12.6" customHeight="1" x14ac:dyDescent="0.3">
      <c r="A3" t="str">
        <f>données!A5</f>
        <v>version 2021 (1)</v>
      </c>
      <c r="AP3" s="788"/>
      <c r="AQ3" s="790"/>
      <c r="BE3" s="611"/>
      <c r="BF3" s="611"/>
      <c r="BG3" s="611"/>
      <c r="BH3" s="611"/>
    </row>
    <row r="4" spans="1:82" x14ac:dyDescent="0.25">
      <c r="A4" s="1620" t="s">
        <v>100</v>
      </c>
      <c r="B4" s="1620"/>
      <c r="C4" s="1620"/>
      <c r="D4" s="1620"/>
      <c r="E4" s="1620"/>
      <c r="F4" s="1620"/>
      <c r="G4" s="1780"/>
      <c r="H4" s="1519" t="s">
        <v>97</v>
      </c>
      <c r="I4" s="1520"/>
      <c r="J4" s="1520"/>
      <c r="K4" s="269"/>
      <c r="L4" s="1647" t="s">
        <v>488</v>
      </c>
      <c r="M4" s="1647"/>
      <c r="N4" s="1647"/>
      <c r="O4" s="1647"/>
      <c r="P4" s="1647"/>
      <c r="Q4" s="1647"/>
      <c r="R4" s="1647" t="s">
        <v>484</v>
      </c>
      <c r="S4" s="1647"/>
      <c r="T4" s="1647"/>
      <c r="U4" s="1647"/>
      <c r="V4" s="1647"/>
      <c r="W4" s="1647" t="s">
        <v>489</v>
      </c>
      <c r="X4" s="1647"/>
      <c r="Y4" s="1647"/>
      <c r="Z4" s="1647"/>
      <c r="AA4" s="1647"/>
      <c r="AB4" s="1133" t="s">
        <v>42</v>
      </c>
      <c r="AC4" s="119"/>
      <c r="AD4" s="119"/>
      <c r="AE4" s="119"/>
      <c r="AF4" s="119"/>
      <c r="AG4" s="1134"/>
      <c r="AH4" s="1621" t="s">
        <v>101</v>
      </c>
      <c r="AI4" s="1622"/>
      <c r="AJ4" s="1622"/>
      <c r="AK4" s="1622"/>
      <c r="AL4" s="1622"/>
      <c r="AM4" s="1622"/>
      <c r="AN4" s="1622"/>
      <c r="AO4" s="1622"/>
      <c r="AP4" s="541"/>
      <c r="AQ4" s="541"/>
      <c r="AR4" s="787"/>
    </row>
    <row r="5" spans="1:82" ht="12.75" customHeight="1" x14ac:dyDescent="0.25">
      <c r="A5" s="1123" t="s">
        <v>137</v>
      </c>
      <c r="B5" s="1123"/>
      <c r="C5" s="1123"/>
      <c r="D5" s="1744">
        <f>données!$D$7</f>
        <v>0</v>
      </c>
      <c r="E5" s="1744"/>
      <c r="F5" s="1744"/>
      <c r="G5" s="1779"/>
      <c r="H5" s="269" t="s">
        <v>141</v>
      </c>
      <c r="I5" s="1701">
        <f>données!$J$7</f>
        <v>0</v>
      </c>
      <c r="J5" s="1701"/>
      <c r="K5" s="1701"/>
      <c r="L5" s="1701"/>
      <c r="M5" s="1701"/>
      <c r="N5" s="1701"/>
      <c r="O5" s="1701"/>
      <c r="P5" s="1701"/>
      <c r="Q5" s="1701"/>
      <c r="R5" s="1701"/>
      <c r="S5" s="1701"/>
      <c r="T5" s="1701"/>
      <c r="U5" s="1701"/>
      <c r="V5" s="1701"/>
      <c r="W5" s="1701"/>
      <c r="X5" s="1701"/>
      <c r="Y5" s="1701"/>
      <c r="Z5" s="1701"/>
      <c r="AA5" s="1701"/>
      <c r="AB5" s="1701"/>
      <c r="AC5" s="1701"/>
      <c r="AD5" s="1701"/>
      <c r="AE5" s="1701"/>
      <c r="AF5" s="1701"/>
      <c r="AG5" s="1702"/>
      <c r="AH5" s="1743">
        <f>données!$AI$7</f>
        <v>0</v>
      </c>
      <c r="AI5" s="1744"/>
      <c r="AJ5" s="1744"/>
      <c r="AK5" s="1744"/>
      <c r="AL5" s="1744"/>
      <c r="AM5" s="1744"/>
      <c r="AN5" s="1744"/>
      <c r="AO5" s="1744"/>
      <c r="AR5" s="787"/>
    </row>
    <row r="6" spans="1:82" x14ac:dyDescent="0.25">
      <c r="A6" s="1724">
        <f>données!A8</f>
        <v>0</v>
      </c>
      <c r="B6" s="1724"/>
      <c r="C6" s="1724"/>
      <c r="D6" s="1724"/>
      <c r="E6" s="1724"/>
      <c r="F6" s="1724"/>
      <c r="G6" s="1725"/>
      <c r="H6" s="269" t="s">
        <v>138</v>
      </c>
      <c r="I6" s="1703"/>
      <c r="J6" s="1703"/>
      <c r="K6" s="1703"/>
      <c r="L6" s="1703"/>
      <c r="M6" s="1703"/>
      <c r="N6" s="1703"/>
      <c r="O6" s="1703"/>
      <c r="P6" s="1703"/>
      <c r="Q6" s="1703"/>
      <c r="R6" s="1703"/>
      <c r="S6" s="1703"/>
      <c r="T6" s="1703"/>
      <c r="U6" s="1703"/>
      <c r="V6" s="1703"/>
      <c r="W6" s="1703"/>
      <c r="X6" s="1703"/>
      <c r="Y6" s="1703"/>
      <c r="Z6" s="1703"/>
      <c r="AA6" s="1703"/>
      <c r="AB6" s="1703"/>
      <c r="AC6" s="1703"/>
      <c r="AD6" s="1703"/>
      <c r="AE6" s="1703"/>
      <c r="AF6" s="1703"/>
      <c r="AG6" s="1704"/>
      <c r="AH6" s="1755">
        <f>données!$AI$8</f>
        <v>0</v>
      </c>
      <c r="AI6" s="1756"/>
      <c r="AJ6" s="1756"/>
      <c r="AK6" s="1756"/>
      <c r="AL6" s="1756"/>
      <c r="AM6" s="1756"/>
      <c r="AN6" s="1756"/>
      <c r="AO6" s="1756"/>
      <c r="AR6" s="787"/>
    </row>
    <row r="7" spans="1:82" ht="12.15" customHeight="1" x14ac:dyDescent="0.25">
      <c r="A7" s="1724">
        <f>données!A9</f>
        <v>0</v>
      </c>
      <c r="B7" s="1724"/>
      <c r="C7" s="1724"/>
      <c r="D7" s="1724"/>
      <c r="E7" s="1724"/>
      <c r="F7" s="1724"/>
      <c r="G7" s="1725"/>
      <c r="H7" s="269" t="s">
        <v>140</v>
      </c>
      <c r="I7" s="269"/>
      <c r="J7" s="269"/>
      <c r="K7" s="269"/>
      <c r="L7" s="269"/>
      <c r="M7" s="1695">
        <f>données!$M$9</f>
        <v>0</v>
      </c>
      <c r="N7" s="1695"/>
      <c r="O7" s="1695"/>
      <c r="P7" s="1695"/>
      <c r="Q7" s="1695"/>
      <c r="R7" s="1695"/>
      <c r="S7" s="1695"/>
      <c r="T7" s="1695"/>
      <c r="U7" s="1695"/>
      <c r="V7" s="1695"/>
      <c r="W7" s="1695"/>
      <c r="X7" s="1695"/>
      <c r="Y7" s="1695"/>
      <c r="Z7" s="1695"/>
      <c r="AA7" s="1695"/>
      <c r="AB7" s="1695"/>
      <c r="AC7" s="1695"/>
      <c r="AD7" s="1695"/>
      <c r="AE7" s="1695"/>
      <c r="AF7" s="1695"/>
      <c r="AG7" s="1696"/>
      <c r="AH7" s="1755">
        <f>données!$AI$9</f>
        <v>0</v>
      </c>
      <c r="AI7" s="1756"/>
      <c r="AJ7" s="1756"/>
      <c r="AK7" s="1756"/>
      <c r="AL7" s="1756"/>
      <c r="AM7" s="1756"/>
      <c r="AN7" s="1756"/>
      <c r="AO7" s="1756"/>
      <c r="AR7" s="787"/>
    </row>
    <row r="8" spans="1:82" x14ac:dyDescent="0.25">
      <c r="A8" s="1123" t="s">
        <v>138</v>
      </c>
      <c r="B8" s="1726">
        <f>données!B10</f>
        <v>0</v>
      </c>
      <c r="C8" s="1726"/>
      <c r="D8" s="1726"/>
      <c r="E8" s="1726"/>
      <c r="F8" s="1726"/>
      <c r="G8" s="1727"/>
      <c r="H8" s="269" t="s">
        <v>139</v>
      </c>
      <c r="I8" s="269"/>
      <c r="J8" s="269"/>
      <c r="K8" s="269"/>
      <c r="L8" s="119"/>
      <c r="M8" s="1728">
        <f>données!$M$10</f>
        <v>0</v>
      </c>
      <c r="N8" s="1728"/>
      <c r="O8" s="1728"/>
      <c r="P8" s="1728"/>
      <c r="Q8" s="1728"/>
      <c r="R8" s="1728"/>
      <c r="S8" s="1728"/>
      <c r="T8" s="1728"/>
      <c r="U8" s="1728"/>
      <c r="V8" s="1728"/>
      <c r="W8" s="1728"/>
      <c r="X8" s="1728"/>
      <c r="Y8" s="1728"/>
      <c r="Z8" s="1728"/>
      <c r="AA8" s="1728"/>
      <c r="AB8" s="1728"/>
      <c r="AC8" s="1728"/>
      <c r="AD8" s="1728"/>
      <c r="AE8" s="1728"/>
      <c r="AF8" s="1728"/>
      <c r="AG8" s="1729"/>
      <c r="AH8" s="1755" t="str">
        <f>IF(données!$AI$10=0,"",données!$AI$10)</f>
        <v/>
      </c>
      <c r="AI8" s="1756"/>
      <c r="AJ8" s="1756"/>
      <c r="AK8" s="1756"/>
      <c r="AL8" s="1756"/>
      <c r="AM8" s="1756"/>
      <c r="AN8" s="1756"/>
      <c r="AO8" s="1756"/>
      <c r="AR8" s="787"/>
    </row>
    <row r="9" spans="1:82" ht="9" customHeight="1" x14ac:dyDescent="0.25">
      <c r="A9" s="6"/>
      <c r="B9" s="6"/>
      <c r="C9" s="6"/>
      <c r="D9" s="6"/>
      <c r="E9" s="6"/>
      <c r="F9" s="6"/>
      <c r="G9" s="5"/>
      <c r="H9" s="18"/>
      <c r="I9" s="6"/>
      <c r="J9" s="6"/>
      <c r="K9" s="6"/>
      <c r="L9" s="6"/>
      <c r="M9" s="6"/>
      <c r="N9" s="6"/>
      <c r="O9" s="6"/>
      <c r="P9" s="6"/>
      <c r="Q9" s="6"/>
      <c r="R9" s="6"/>
      <c r="S9" s="6"/>
      <c r="T9" s="6"/>
      <c r="U9" s="6"/>
      <c r="V9" s="6"/>
      <c r="W9" s="6"/>
      <c r="X9" s="6"/>
      <c r="Y9" s="6"/>
      <c r="Z9" s="6"/>
      <c r="AA9" s="6"/>
      <c r="AB9" s="6"/>
      <c r="AC9" s="6"/>
      <c r="AD9" s="6"/>
      <c r="AE9" s="6"/>
      <c r="AF9" s="6"/>
      <c r="AG9" s="6"/>
      <c r="AH9" s="176"/>
      <c r="AI9" s="6"/>
      <c r="AJ9" s="6"/>
      <c r="AK9" s="6"/>
      <c r="AL9" s="6"/>
      <c r="AM9" s="6"/>
      <c r="AN9" s="6"/>
      <c r="AO9" s="6"/>
      <c r="AP9" s="788"/>
      <c r="AQ9" s="788"/>
      <c r="BE9" s="611"/>
      <c r="BF9" s="611"/>
      <c r="BG9" s="611"/>
      <c r="BH9" s="611"/>
    </row>
    <row r="10" spans="1:82" ht="27.75" customHeight="1" x14ac:dyDescent="0.4">
      <c r="A10" s="1771" t="str">
        <f>'dv1'!A10:E10</f>
        <v>Ed. 2017</v>
      </c>
      <c r="B10" s="1771"/>
      <c r="C10" s="1771"/>
      <c r="D10" s="1771"/>
      <c r="E10" s="1771"/>
      <c r="F10" s="1771"/>
      <c r="G10" s="1636"/>
      <c r="H10" s="2334" t="s">
        <v>411</v>
      </c>
      <c r="I10" s="2335"/>
      <c r="J10" s="2335"/>
      <c r="K10" s="2335"/>
      <c r="L10" s="2335"/>
      <c r="M10" s="2335"/>
      <c r="N10" s="2335"/>
      <c r="O10" s="2335"/>
      <c r="P10" s="2335"/>
      <c r="Q10" s="2335"/>
      <c r="R10" s="2335"/>
      <c r="S10" s="2335"/>
      <c r="T10" s="2335"/>
      <c r="U10" s="2335"/>
      <c r="V10" s="2335"/>
      <c r="W10" s="2335"/>
      <c r="X10" s="2335"/>
      <c r="Y10" s="2335"/>
      <c r="Z10" s="2335"/>
      <c r="AA10" s="2335"/>
      <c r="AB10" s="2335"/>
      <c r="AC10" s="2335"/>
      <c r="AD10" s="2335"/>
      <c r="AE10" s="2335"/>
      <c r="AF10" s="2335"/>
      <c r="AG10" s="2335"/>
      <c r="AH10" s="2335"/>
      <c r="AI10" s="2336"/>
      <c r="AJ10" s="118" t="s">
        <v>147</v>
      </c>
      <c r="AK10" s="2"/>
      <c r="AL10" s="98"/>
      <c r="AM10" s="98"/>
      <c r="AN10" s="98"/>
      <c r="AO10" s="98"/>
      <c r="AP10" s="791"/>
      <c r="AQ10" s="788"/>
      <c r="BE10" s="611"/>
      <c r="BF10" s="611"/>
      <c r="BG10" s="611"/>
      <c r="BH10" s="611"/>
    </row>
    <row r="11" spans="1:82" ht="12.75" customHeight="1" x14ac:dyDescent="0.25">
      <c r="A11" s="1617" t="str">
        <f>'dv1'!A11:F11</f>
        <v>(SLRB/MT 2017)</v>
      </c>
      <c r="B11" s="1617"/>
      <c r="C11" s="1617"/>
      <c r="D11" s="1617"/>
      <c r="E11" s="1617"/>
      <c r="F11" s="1617"/>
      <c r="G11" s="1618"/>
      <c r="H11" s="1930" t="s">
        <v>134</v>
      </c>
      <c r="I11" s="1929"/>
      <c r="J11" s="1929"/>
      <c r="K11" s="1929"/>
      <c r="L11" s="1905"/>
      <c r="M11" s="1905"/>
      <c r="N11" s="1905"/>
      <c r="O11" s="1929" t="s">
        <v>3</v>
      </c>
      <c r="P11" s="1929"/>
      <c r="Q11" s="1929"/>
      <c r="R11" s="1929"/>
      <c r="S11" s="1929"/>
      <c r="T11" s="1929"/>
      <c r="U11" s="1929"/>
      <c r="V11" s="1929"/>
      <c r="W11" s="1929"/>
      <c r="X11" s="1929"/>
      <c r="Y11" s="1929"/>
      <c r="Z11" s="1929"/>
      <c r="AA11" s="1929"/>
      <c r="AB11" s="1929"/>
      <c r="AC11" s="1906">
        <f>DateRP</f>
        <v>0</v>
      </c>
      <c r="AD11" s="1906"/>
      <c r="AE11" s="1906"/>
      <c r="AF11" s="1906"/>
      <c r="AG11" s="1906"/>
      <c r="AH11" s="1906"/>
      <c r="AI11" s="1906"/>
      <c r="AJ11" s="41"/>
      <c r="AK11" s="15"/>
      <c r="AL11" s="15"/>
      <c r="AM11" s="15"/>
      <c r="AN11" s="15"/>
      <c r="AO11" s="15"/>
      <c r="AP11" s="36"/>
      <c r="AQ11" s="788"/>
      <c r="BE11" s="611"/>
      <c r="BF11" s="611"/>
      <c r="BG11" s="611"/>
      <c r="BH11" s="611"/>
    </row>
    <row r="12" spans="1:82" ht="3.75" customHeight="1" x14ac:dyDescent="0.25">
      <c r="A12" s="35"/>
      <c r="B12" s="8"/>
      <c r="C12" s="8"/>
      <c r="D12" s="8"/>
      <c r="E12" s="8"/>
      <c r="F12" s="8"/>
      <c r="G12" s="8"/>
      <c r="H12" s="106"/>
      <c r="I12" s="8"/>
      <c r="J12" s="8"/>
      <c r="K12" s="8"/>
      <c r="L12" s="8"/>
      <c r="M12" s="8"/>
      <c r="N12" s="8"/>
      <c r="O12" s="8"/>
      <c r="P12" s="8"/>
      <c r="Q12" s="58"/>
      <c r="R12" s="8"/>
      <c r="S12" s="8"/>
      <c r="T12" s="8"/>
      <c r="U12" s="8"/>
      <c r="V12" s="8"/>
      <c r="W12" s="8"/>
      <c r="X12" s="8"/>
      <c r="Y12" s="8"/>
      <c r="Z12" s="8"/>
      <c r="AA12" s="40"/>
      <c r="AB12" s="8"/>
      <c r="AC12" s="8"/>
      <c r="AD12" s="8"/>
      <c r="AE12" s="8"/>
      <c r="AF12" s="8"/>
      <c r="AG12" s="8"/>
      <c r="AH12" s="8"/>
      <c r="AI12" s="8"/>
      <c r="AJ12" s="42"/>
      <c r="AK12" s="6"/>
      <c r="AL12" s="6"/>
      <c r="AM12" s="6"/>
      <c r="AN12" s="6"/>
      <c r="AO12" s="6"/>
      <c r="AP12" s="36"/>
      <c r="AQ12" s="788"/>
      <c r="BE12" s="611"/>
      <c r="BF12" s="611"/>
      <c r="BG12" s="611"/>
      <c r="BH12" s="611"/>
    </row>
    <row r="13" spans="1:82" ht="6" customHeight="1" x14ac:dyDescent="0.25">
      <c r="A13" s="13"/>
      <c r="B13" s="14"/>
      <c r="C13" s="14"/>
      <c r="D13" s="14"/>
      <c r="E13" s="14"/>
      <c r="F13" s="14"/>
      <c r="G13" s="14"/>
      <c r="H13" s="27"/>
      <c r="I13" s="14"/>
      <c r="J13" s="14"/>
      <c r="K13" s="14"/>
      <c r="L13" s="14"/>
      <c r="M13" s="14"/>
      <c r="N13" s="14"/>
      <c r="O13" s="14"/>
      <c r="P13" s="14"/>
      <c r="Q13" s="27"/>
      <c r="R13" s="14"/>
      <c r="S13" s="14"/>
      <c r="T13" s="14"/>
      <c r="U13" s="14"/>
      <c r="V13" s="14"/>
      <c r="W13" s="14"/>
      <c r="X13" s="14"/>
      <c r="Y13" s="14"/>
      <c r="Z13" s="14"/>
      <c r="AA13" s="21"/>
      <c r="AB13" s="14"/>
      <c r="AC13" s="14"/>
      <c r="AD13" s="14"/>
      <c r="AE13" s="14"/>
      <c r="AF13" s="14"/>
      <c r="AG13" s="14"/>
      <c r="AH13" s="14"/>
      <c r="AI13" s="14"/>
      <c r="AJ13" s="14"/>
      <c r="AK13" s="15"/>
      <c r="AL13" s="15"/>
      <c r="AM13" s="15"/>
      <c r="AN13" s="15"/>
      <c r="AO13" s="15"/>
      <c r="AP13" s="788"/>
      <c r="AQ13" s="788"/>
      <c r="BE13" s="611"/>
      <c r="BF13" s="611"/>
      <c r="BG13" s="611"/>
      <c r="BH13" s="611"/>
    </row>
    <row r="14" spans="1:82" ht="12.75" customHeight="1" x14ac:dyDescent="0.25">
      <c r="A14" s="729" t="s">
        <v>665</v>
      </c>
      <c r="B14" s="731"/>
      <c r="C14" s="731"/>
      <c r="D14" s="731"/>
      <c r="E14" s="731"/>
      <c r="F14" s="731"/>
      <c r="G14" s="731"/>
      <c r="H14" s="731"/>
      <c r="I14" s="731"/>
      <c r="J14" s="731"/>
      <c r="K14" s="731"/>
      <c r="L14" s="731"/>
      <c r="M14" s="731"/>
      <c r="N14" s="731"/>
      <c r="O14" s="731"/>
      <c r="P14" s="731"/>
      <c r="Q14" s="731"/>
      <c r="R14" s="731"/>
      <c r="S14" s="731"/>
      <c r="T14" s="731"/>
      <c r="U14" s="731"/>
      <c r="V14" s="731"/>
      <c r="W14" s="731"/>
      <c r="X14" s="731"/>
      <c r="Y14" s="731"/>
      <c r="Z14" s="731"/>
      <c r="AA14" s="731"/>
      <c r="AB14" s="731"/>
      <c r="AC14" s="731"/>
      <c r="AD14" s="731"/>
      <c r="AE14" s="731"/>
      <c r="AF14" s="731"/>
      <c r="AG14" s="731"/>
      <c r="AH14" s="731"/>
      <c r="AI14" s="731"/>
      <c r="AJ14" s="731"/>
      <c r="AK14" s="731"/>
      <c r="AL14" s="731"/>
      <c r="AM14" s="731"/>
      <c r="AN14" s="731"/>
      <c r="AO14" s="731"/>
      <c r="AP14" s="788"/>
      <c r="AQ14" s="788"/>
      <c r="BE14" s="611"/>
      <c r="BF14" s="611"/>
      <c r="BG14" s="611"/>
      <c r="BH14" s="611"/>
    </row>
    <row r="15" spans="1:82" ht="15.75" customHeight="1" x14ac:dyDescent="0.25">
      <c r="A15" s="2330" t="s">
        <v>210</v>
      </c>
      <c r="B15" s="2330"/>
      <c r="C15" s="2330"/>
      <c r="D15" s="2330"/>
      <c r="E15" s="2330"/>
      <c r="F15" s="2330"/>
      <c r="G15" s="2330"/>
      <c r="H15" s="2330"/>
      <c r="I15" s="2330"/>
      <c r="J15" s="2330"/>
      <c r="K15" s="2330"/>
      <c r="L15" s="2298"/>
      <c r="M15" s="2298"/>
      <c r="N15" s="2298"/>
      <c r="O15" s="2298"/>
      <c r="P15" s="2298"/>
      <c r="Q15" s="2298"/>
      <c r="R15" s="2298"/>
      <c r="S15" s="2298"/>
      <c r="T15" s="2199" t="s">
        <v>520</v>
      </c>
      <c r="U15" s="2199"/>
      <c r="V15" s="2199"/>
      <c r="W15" s="2199"/>
      <c r="X15" s="2199"/>
      <c r="Y15" s="2199"/>
      <c r="Z15" s="2199"/>
      <c r="AA15" s="2199"/>
      <c r="AB15" s="2199"/>
      <c r="AC15" s="2199"/>
      <c r="AD15" s="2199"/>
      <c r="AE15" s="2199"/>
      <c r="AF15" s="2199"/>
      <c r="AG15" s="2199"/>
      <c r="AH15" s="2199"/>
      <c r="AI15" s="2331">
        <f>données!P19</f>
        <v>0</v>
      </c>
      <c r="AJ15" s="2331"/>
      <c r="AK15" s="2331"/>
      <c r="AL15" s="2331"/>
      <c r="AM15" s="2331"/>
      <c r="AN15" s="2331"/>
      <c r="AO15" s="731" t="s">
        <v>44</v>
      </c>
      <c r="AP15" s="788"/>
      <c r="AQ15" s="36"/>
      <c r="BE15" s="611"/>
      <c r="BF15" s="611"/>
      <c r="BG15" s="611"/>
      <c r="BH15" s="611"/>
    </row>
    <row r="16" spans="1:82" ht="15.75" customHeight="1" x14ac:dyDescent="0.25">
      <c r="A16" s="36" t="s">
        <v>211</v>
      </c>
      <c r="B16" s="731"/>
      <c r="C16" s="731"/>
      <c r="D16" s="731"/>
      <c r="E16" s="731"/>
      <c r="F16" s="731"/>
      <c r="G16" s="731"/>
      <c r="H16" s="731"/>
      <c r="I16" s="731"/>
      <c r="J16" s="731"/>
      <c r="K16" s="731"/>
      <c r="L16" s="731"/>
      <c r="M16" s="731"/>
      <c r="N16" s="731"/>
      <c r="O16" s="731"/>
      <c r="P16" s="731"/>
      <c r="Q16" s="731"/>
      <c r="R16" s="731"/>
      <c r="S16" s="731"/>
      <c r="T16" s="731"/>
      <c r="U16" s="731"/>
      <c r="V16" s="731"/>
      <c r="W16" s="731"/>
      <c r="X16" s="731"/>
      <c r="Y16" s="731"/>
      <c r="Z16" s="731"/>
      <c r="AA16" s="731"/>
      <c r="AB16" s="731"/>
      <c r="AC16" s="731"/>
      <c r="AD16" s="731"/>
      <c r="AE16" s="731"/>
      <c r="AF16" s="731"/>
      <c r="AG16" s="731"/>
      <c r="AH16" s="731"/>
      <c r="AI16" s="2294">
        <f>données!P20</f>
        <v>0</v>
      </c>
      <c r="AJ16" s="2294"/>
      <c r="AK16" s="2294"/>
      <c r="AL16" s="2294"/>
      <c r="AM16" s="2294"/>
      <c r="AN16" s="1049" t="s">
        <v>214</v>
      </c>
      <c r="AO16" s="727"/>
      <c r="AP16" s="788"/>
      <c r="AQ16" s="36"/>
      <c r="BE16" s="611"/>
      <c r="BF16" s="611"/>
      <c r="BG16" s="611"/>
      <c r="BH16" s="611"/>
    </row>
    <row r="17" spans="1:82" ht="15.75" customHeight="1" x14ac:dyDescent="0.25">
      <c r="A17" s="729" t="s">
        <v>212</v>
      </c>
      <c r="B17" s="731"/>
      <c r="C17" s="731"/>
      <c r="D17" s="731"/>
      <c r="E17" s="731"/>
      <c r="F17" s="731"/>
      <c r="G17" s="731"/>
      <c r="H17" s="731"/>
      <c r="I17" s="731"/>
      <c r="J17" s="731"/>
      <c r="K17" s="731"/>
      <c r="L17" s="731"/>
      <c r="M17" s="731"/>
      <c r="N17" s="731"/>
      <c r="O17" s="731"/>
      <c r="P17" s="731"/>
      <c r="Q17" s="731"/>
      <c r="R17" s="731"/>
      <c r="S17" s="731"/>
      <c r="T17" s="731"/>
      <c r="U17" s="731"/>
      <c r="V17" s="731"/>
      <c r="W17" s="731"/>
      <c r="X17" s="731"/>
      <c r="Y17" s="731"/>
      <c r="Z17" s="731"/>
      <c r="AA17" s="731"/>
      <c r="AB17" s="731"/>
      <c r="AC17" s="731"/>
      <c r="AD17" s="731"/>
      <c r="AE17" s="731"/>
      <c r="AF17" s="731"/>
      <c r="AG17" s="731"/>
      <c r="AH17" s="731"/>
      <c r="AI17" s="2295">
        <f>'dv3'!P41</f>
        <v>0</v>
      </c>
      <c r="AJ17" s="2295"/>
      <c r="AK17" s="2295"/>
      <c r="AL17" s="2295"/>
      <c r="AM17" s="2295"/>
      <c r="AN17" s="1049" t="s">
        <v>214</v>
      </c>
      <c r="AO17" s="727"/>
      <c r="AQ17" s="779"/>
      <c r="AR17" s="779"/>
      <c r="AS17" s="779"/>
      <c r="AT17" s="779"/>
      <c r="AU17" s="685"/>
      <c r="AV17" s="685"/>
      <c r="AW17" s="685"/>
      <c r="AX17" s="685"/>
      <c r="AY17" s="685"/>
      <c r="AZ17" s="685"/>
      <c r="BA17" s="685"/>
      <c r="BB17" s="685"/>
      <c r="BC17" s="685"/>
      <c r="BD17" s="685"/>
      <c r="BE17" s="685"/>
      <c r="BF17" s="685"/>
      <c r="BG17" s="685"/>
      <c r="BH17" s="685"/>
      <c r="BI17" s="685"/>
    </row>
    <row r="18" spans="1:82" ht="15.75" customHeight="1" x14ac:dyDescent="0.25">
      <c r="A18" s="729" t="s">
        <v>213</v>
      </c>
      <c r="B18" s="731"/>
      <c r="C18" s="731"/>
      <c r="D18" s="731"/>
      <c r="E18" s="731"/>
      <c r="F18" s="731"/>
      <c r="G18" s="731"/>
      <c r="H18" s="731"/>
      <c r="I18" s="731"/>
      <c r="K18" s="1142"/>
      <c r="L18" s="1037"/>
      <c r="M18" s="1037"/>
      <c r="N18" s="1037"/>
      <c r="O18" s="1037"/>
      <c r="P18" s="1037"/>
      <c r="Q18" s="1037"/>
      <c r="R18" s="1037"/>
      <c r="S18" s="1037"/>
      <c r="T18" s="509"/>
      <c r="U18" s="509"/>
      <c r="V18" s="509"/>
      <c r="W18" s="509"/>
      <c r="X18" s="724"/>
      <c r="Y18" s="509"/>
      <c r="Z18" s="509"/>
      <c r="AA18" s="509"/>
      <c r="AB18" s="509"/>
      <c r="AC18" s="509"/>
      <c r="AD18" s="509"/>
      <c r="AE18" s="731"/>
      <c r="AF18" s="731"/>
      <c r="AG18" s="731"/>
      <c r="AH18" s="731"/>
      <c r="AI18" s="2296">
        <v>0</v>
      </c>
      <c r="AJ18" s="2296"/>
      <c r="AK18" s="2296"/>
      <c r="AL18" s="2296"/>
      <c r="AM18" s="2296"/>
      <c r="AN18" s="1049" t="s">
        <v>214</v>
      </c>
      <c r="AO18" s="727"/>
      <c r="AP18" s="788"/>
      <c r="AQ18" s="36"/>
      <c r="BE18" s="611"/>
      <c r="BF18" s="611"/>
      <c r="BG18" s="611"/>
      <c r="BH18" s="611"/>
    </row>
    <row r="19" spans="1:82" ht="3.15" customHeight="1" x14ac:dyDescent="0.25">
      <c r="A19" s="731"/>
      <c r="B19" s="731"/>
      <c r="C19" s="731"/>
      <c r="D19" s="731"/>
      <c r="E19" s="731"/>
      <c r="F19" s="731"/>
      <c r="G19" s="731"/>
      <c r="H19" s="731"/>
      <c r="I19" s="731"/>
      <c r="J19" s="731"/>
      <c r="K19" s="724"/>
      <c r="L19" s="724"/>
      <c r="M19" s="724"/>
      <c r="N19" s="724"/>
      <c r="O19" s="724"/>
      <c r="P19" s="724"/>
      <c r="Q19" s="724"/>
      <c r="R19" s="724"/>
      <c r="S19" s="724"/>
      <c r="T19" s="724"/>
      <c r="U19" s="724"/>
      <c r="V19" s="724"/>
      <c r="W19" s="724"/>
      <c r="X19" s="724"/>
      <c r="Y19" s="724"/>
      <c r="Z19" s="724"/>
      <c r="AA19" s="724"/>
      <c r="AB19" s="724"/>
      <c r="AC19" s="724"/>
      <c r="AD19" s="724"/>
      <c r="AE19" s="731"/>
      <c r="AF19" s="731"/>
      <c r="AG19" s="731"/>
      <c r="AH19" s="731"/>
      <c r="AI19" s="34"/>
      <c r="AJ19" s="34"/>
      <c r="AK19" s="34"/>
      <c r="AL19" s="34"/>
      <c r="AM19" s="34"/>
      <c r="AN19" s="1046"/>
      <c r="AO19" s="724"/>
      <c r="AP19" s="36"/>
      <c r="AQ19" s="788"/>
      <c r="BE19" s="611"/>
      <c r="BF19" s="611"/>
      <c r="BG19" s="611"/>
      <c r="BH19" s="611"/>
    </row>
    <row r="20" spans="1:82" ht="15.75" customHeight="1" x14ac:dyDescent="0.25">
      <c r="A20" s="731"/>
      <c r="B20" s="731"/>
      <c r="C20" s="731"/>
      <c r="D20" s="731"/>
      <c r="E20" s="731"/>
      <c r="F20" s="731"/>
      <c r="G20" s="731"/>
      <c r="H20" s="731"/>
      <c r="I20" s="731"/>
      <c r="J20" s="731"/>
      <c r="K20" s="731"/>
      <c r="L20" s="731"/>
      <c r="M20" s="731"/>
      <c r="N20" s="731"/>
      <c r="O20" s="731"/>
      <c r="P20" s="731"/>
      <c r="Q20" s="731"/>
      <c r="R20" s="731"/>
      <c r="S20" s="731"/>
      <c r="T20" s="731"/>
      <c r="U20" s="731"/>
      <c r="V20" s="731"/>
      <c r="W20" s="731"/>
      <c r="X20" s="731"/>
      <c r="Y20" s="731"/>
      <c r="Z20" s="731"/>
      <c r="AA20" s="731"/>
      <c r="AB20" s="731"/>
      <c r="AC20" s="731"/>
      <c r="AD20" s="731"/>
      <c r="AE20" s="731"/>
      <c r="AF20" s="731" t="s">
        <v>416</v>
      </c>
      <c r="AG20" s="731"/>
      <c r="AH20" s="731"/>
      <c r="AI20" s="2297">
        <f>AI16+AI17+AI18</f>
        <v>0</v>
      </c>
      <c r="AJ20" s="2297"/>
      <c r="AK20" s="2297"/>
      <c r="AL20" s="2297"/>
      <c r="AM20" s="2297"/>
      <c r="AN20" s="1054" t="str">
        <f>AN18</f>
        <v>jours</v>
      </c>
      <c r="AO20" s="729"/>
      <c r="AP20" s="788"/>
      <c r="AQ20" s="788"/>
      <c r="BE20" s="611"/>
      <c r="BF20" s="611"/>
      <c r="BG20" s="611"/>
      <c r="BH20" s="611"/>
    </row>
    <row r="21" spans="1:82" ht="26.4" customHeight="1" x14ac:dyDescent="0.25">
      <c r="A21" s="503" t="s">
        <v>713</v>
      </c>
      <c r="B21" s="731"/>
      <c r="C21" s="731"/>
      <c r="D21" s="731"/>
      <c r="E21" s="731"/>
      <c r="F21" s="731"/>
      <c r="G21" s="731"/>
      <c r="H21" s="731"/>
      <c r="I21" s="731"/>
      <c r="J21" s="731"/>
      <c r="K21" s="731"/>
      <c r="L21" s="731"/>
      <c r="M21" s="731"/>
      <c r="N21" s="731"/>
      <c r="P21" s="44" t="s">
        <v>714</v>
      </c>
      <c r="Q21" s="2311">
        <f>AI15</f>
        <v>0</v>
      </c>
      <c r="R21" s="2311"/>
      <c r="S21" s="2311"/>
      <c r="T21" s="2311"/>
      <c r="U21" s="2311"/>
      <c r="V21" s="2311"/>
      <c r="W21" s="2311"/>
      <c r="X21" s="731"/>
      <c r="Y21" s="731"/>
      <c r="Z21" s="731"/>
      <c r="AA21" s="731"/>
      <c r="AB21" s="731"/>
      <c r="AC21" s="731"/>
      <c r="AD21" s="731"/>
      <c r="AE21" s="731"/>
      <c r="AF21" s="731"/>
      <c r="AG21" s="731"/>
      <c r="AH21" s="731"/>
      <c r="AI21" s="731"/>
      <c r="AJ21" s="731"/>
      <c r="AK21" s="731"/>
      <c r="AL21" s="731"/>
      <c r="AM21" s="731"/>
      <c r="AN21" s="731"/>
      <c r="AO21" s="44" t="s">
        <v>412</v>
      </c>
      <c r="AP21" s="781"/>
      <c r="AQ21" s="781"/>
      <c r="AR21" s="781"/>
      <c r="AS21" s="781"/>
      <c r="AT21" s="781"/>
      <c r="AU21" s="617"/>
      <c r="AV21" s="617"/>
      <c r="AW21" s="617"/>
      <c r="AX21" s="617"/>
      <c r="AY21" s="617"/>
      <c r="AZ21" s="617"/>
      <c r="BA21" s="617"/>
      <c r="BB21" s="617"/>
      <c r="BC21" s="617"/>
      <c r="BD21" s="617"/>
      <c r="BE21" s="617"/>
      <c r="BF21" s="617"/>
      <c r="BG21" s="611"/>
      <c r="BH21" s="611"/>
    </row>
    <row r="22" spans="1:82" ht="15.75" customHeight="1" x14ac:dyDescent="0.25">
      <c r="A22" s="1054" t="s">
        <v>453</v>
      </c>
      <c r="B22" s="1054"/>
      <c r="C22" s="1054"/>
      <c r="D22" s="1054"/>
      <c r="E22" s="1054"/>
      <c r="F22" s="1054"/>
      <c r="G22" s="1054"/>
      <c r="H22" s="1054"/>
      <c r="I22" s="1054"/>
      <c r="J22" s="1054"/>
      <c r="K22" s="2239">
        <f>MAX(Q21+AI20-1,0)</f>
        <v>0</v>
      </c>
      <c r="L22" s="2239"/>
      <c r="M22" s="2239"/>
      <c r="N22" s="2239"/>
      <c r="O22" s="2239"/>
      <c r="P22" s="2239"/>
      <c r="Q22" s="2239"/>
      <c r="R22" s="2239"/>
      <c r="S22" s="2239"/>
      <c r="T22" s="2239"/>
      <c r="V22" s="731"/>
      <c r="W22" s="731"/>
      <c r="X22" s="731"/>
      <c r="Y22" s="731"/>
      <c r="Z22" s="731"/>
      <c r="AA22" s="731"/>
      <c r="AB22" s="731"/>
      <c r="AC22" s="731"/>
      <c r="AD22" s="731"/>
      <c r="AE22" s="731"/>
      <c r="AF22" s="731"/>
      <c r="AG22" s="731"/>
      <c r="AH22" s="731"/>
      <c r="AI22" s="731"/>
      <c r="AJ22" s="731"/>
      <c r="AK22" s="731"/>
      <c r="AL22" s="731"/>
      <c r="AM22" s="731"/>
      <c r="AN22" s="731"/>
      <c r="AO22" s="731"/>
      <c r="AP22" s="36"/>
      <c r="AQ22" s="788"/>
      <c r="BE22" s="611"/>
      <c r="BF22" s="611"/>
      <c r="BG22" s="611"/>
      <c r="BH22" s="611"/>
    </row>
    <row r="23" spans="1:82" s="11" customFormat="1" ht="15.75" customHeight="1" x14ac:dyDescent="0.2">
      <c r="A23" s="724" t="s">
        <v>454</v>
      </c>
      <c r="B23" s="731"/>
      <c r="C23" s="731"/>
      <c r="D23" s="731"/>
      <c r="E23" s="731"/>
      <c r="F23" s="731"/>
      <c r="G23" s="731"/>
      <c r="H23" s="731"/>
      <c r="I23" s="731"/>
      <c r="J23" s="731"/>
      <c r="K23" s="731"/>
      <c r="L23" s="731"/>
      <c r="M23" s="731"/>
      <c r="N23" s="731"/>
      <c r="O23" s="731"/>
      <c r="P23" s="731"/>
      <c r="Q23" s="731"/>
      <c r="R23" s="731"/>
      <c r="S23" s="731"/>
      <c r="T23" s="731"/>
      <c r="U23" s="731"/>
      <c r="X23" s="2298"/>
      <c r="Y23" s="2298"/>
      <c r="Z23" s="2298"/>
      <c r="AA23" s="2298"/>
      <c r="AB23" s="2298"/>
      <c r="AC23" s="2298"/>
      <c r="AD23" s="2298"/>
      <c r="AE23" s="2298"/>
      <c r="AF23" s="2298"/>
      <c r="AG23" s="2298"/>
      <c r="AH23" s="770"/>
      <c r="AI23" s="731"/>
      <c r="AJ23" s="731"/>
      <c r="AK23" s="731"/>
      <c r="AL23" s="731"/>
      <c r="AM23" s="731"/>
      <c r="AN23" s="731"/>
      <c r="AO23" s="44"/>
      <c r="AP23" s="36"/>
      <c r="AQ23" s="36"/>
      <c r="AR23" s="782"/>
      <c r="AS23" s="782"/>
      <c r="AT23" s="782"/>
      <c r="AU23" s="644"/>
      <c r="AV23" s="619"/>
      <c r="AW23" s="619"/>
      <c r="AX23" s="619"/>
      <c r="AY23" s="619"/>
      <c r="AZ23" s="619"/>
      <c r="BA23" s="619"/>
      <c r="BB23" s="619"/>
      <c r="BC23" s="619"/>
      <c r="BD23" s="619"/>
      <c r="BE23" s="36"/>
      <c r="BF23" s="36"/>
      <c r="BG23" s="36"/>
      <c r="BH23" s="36"/>
      <c r="BI23" s="619"/>
      <c r="BJ23" s="619"/>
      <c r="BK23" s="619"/>
      <c r="BL23" s="619"/>
      <c r="BM23" s="619"/>
      <c r="BN23" s="619"/>
      <c r="BO23" s="619"/>
      <c r="BP23" s="619"/>
      <c r="BQ23" s="619"/>
      <c r="BR23" s="619"/>
      <c r="BS23" s="619"/>
      <c r="BT23" s="619"/>
      <c r="BU23" s="619"/>
      <c r="BV23" s="619"/>
      <c r="BW23" s="619"/>
      <c r="BX23" s="619"/>
      <c r="BY23" s="619"/>
      <c r="BZ23" s="619"/>
      <c r="CA23" s="619"/>
      <c r="CB23" s="619"/>
      <c r="CC23" s="619"/>
      <c r="CD23" s="619"/>
    </row>
    <row r="24" spans="1:82" ht="15.75" customHeight="1" x14ac:dyDescent="0.25">
      <c r="A24" s="503" t="s">
        <v>56</v>
      </c>
      <c r="B24" s="731"/>
      <c r="C24" s="731"/>
      <c r="D24" s="731"/>
      <c r="E24" s="731"/>
      <c r="F24" s="731"/>
      <c r="G24" s="731"/>
      <c r="H24" s="731"/>
      <c r="I24" s="731" t="s">
        <v>715</v>
      </c>
      <c r="J24" s="731"/>
      <c r="K24" s="731"/>
      <c r="L24" s="731"/>
      <c r="M24" s="731"/>
      <c r="N24" s="731"/>
      <c r="O24" s="731"/>
      <c r="P24" s="731"/>
      <c r="Q24" s="731"/>
      <c r="R24" s="731"/>
      <c r="S24" s="731"/>
      <c r="T24" s="731"/>
      <c r="U24" s="731"/>
      <c r="V24" s="731"/>
      <c r="W24" s="731"/>
      <c r="X24" s="731"/>
      <c r="Y24" s="731"/>
      <c r="Z24" s="731"/>
      <c r="AA24" s="731"/>
      <c r="AB24" s="731"/>
      <c r="AC24" s="731"/>
      <c r="AD24" s="731"/>
      <c r="AE24" s="2226"/>
      <c r="AF24" s="2299"/>
      <c r="AG24" s="2299"/>
      <c r="AH24" s="2299"/>
      <c r="AI24" s="2299"/>
      <c r="AJ24" s="2299"/>
      <c r="AK24" s="2299"/>
      <c r="AL24" s="2299"/>
      <c r="AM24" s="2299"/>
      <c r="AN24" s="2299"/>
      <c r="AO24" s="2299"/>
      <c r="AP24" s="937"/>
      <c r="AQ24" s="788"/>
      <c r="BE24" s="611"/>
      <c r="BF24" s="611"/>
      <c r="BG24" s="611"/>
      <c r="BH24" s="611"/>
    </row>
    <row r="25" spans="1:82" ht="15.75" customHeight="1" x14ac:dyDescent="0.25">
      <c r="A25" s="503" t="s">
        <v>69</v>
      </c>
      <c r="B25" s="731"/>
      <c r="C25" s="731"/>
      <c r="D25" s="2293">
        <f>IF(OR(AE24="",(AE24-K22)&lt;0),0,(AE24-K22))</f>
        <v>0</v>
      </c>
      <c r="E25" s="2293"/>
      <c r="F25" s="2293"/>
      <c r="G25" s="2293"/>
      <c r="H25" s="2293"/>
      <c r="I25" s="2293"/>
      <c r="J25" s="731" t="s">
        <v>0</v>
      </c>
      <c r="K25" s="731"/>
      <c r="L25" s="731"/>
      <c r="M25" s="731"/>
      <c r="N25" s="731"/>
      <c r="O25" s="731"/>
      <c r="P25" s="731"/>
      <c r="Q25" s="731"/>
      <c r="R25" s="731"/>
      <c r="S25" s="731"/>
      <c r="T25" s="731"/>
      <c r="U25" s="731"/>
      <c r="V25" s="731"/>
      <c r="W25" s="731"/>
      <c r="X25" s="731"/>
      <c r="Y25" s="731"/>
      <c r="Z25" s="731"/>
      <c r="AA25" s="731"/>
      <c r="AB25" s="731"/>
      <c r="AC25" s="731"/>
      <c r="AD25" s="731"/>
      <c r="AE25" s="731"/>
      <c r="AF25" s="731"/>
      <c r="AG25" s="731"/>
      <c r="AH25" s="731"/>
      <c r="AI25" s="731"/>
      <c r="AJ25" s="731"/>
      <c r="AK25" s="731"/>
      <c r="AL25" s="731"/>
      <c r="AM25" s="731"/>
      <c r="AN25" s="731"/>
      <c r="AO25" s="731"/>
      <c r="AP25" s="36"/>
      <c r="AQ25" s="788"/>
      <c r="BE25" s="611"/>
      <c r="BF25" s="611"/>
      <c r="BG25" s="611"/>
      <c r="BH25" s="611"/>
    </row>
    <row r="26" spans="1:82" ht="9.9" customHeight="1" x14ac:dyDescent="0.25">
      <c r="A26" s="731"/>
      <c r="B26" s="731"/>
      <c r="C26" s="731"/>
      <c r="D26" s="2310"/>
      <c r="E26" s="2310"/>
      <c r="F26" s="2310"/>
      <c r="G26" s="2310"/>
      <c r="H26" s="2310"/>
      <c r="I26" s="2310"/>
      <c r="J26" s="731"/>
      <c r="K26" s="731"/>
      <c r="L26" s="731"/>
      <c r="M26" s="731"/>
      <c r="N26" s="731"/>
      <c r="O26" s="731"/>
      <c r="P26" s="731"/>
      <c r="Q26" s="731"/>
      <c r="R26" s="731"/>
      <c r="S26" s="731"/>
      <c r="T26" s="731"/>
      <c r="U26" s="731"/>
      <c r="V26" s="731"/>
      <c r="W26" s="731"/>
      <c r="X26" s="731"/>
      <c r="Y26" s="731"/>
      <c r="Z26" s="731"/>
      <c r="AA26" s="731"/>
      <c r="AB26" s="731"/>
      <c r="AC26" s="731"/>
      <c r="AD26" s="731"/>
      <c r="AE26" s="731"/>
      <c r="AF26" s="731"/>
      <c r="AG26" s="731"/>
      <c r="AH26" s="731"/>
      <c r="AI26" s="731"/>
      <c r="AJ26" s="731"/>
      <c r="AK26" s="731"/>
      <c r="AL26" s="731"/>
      <c r="AM26" s="731"/>
      <c r="AN26" s="731"/>
      <c r="AO26" s="731"/>
      <c r="AP26" s="56"/>
      <c r="AU26" s="613"/>
    </row>
    <row r="27" spans="1:82" ht="15.75" customHeight="1" x14ac:dyDescent="0.25">
      <c r="A27" s="593" t="s">
        <v>413</v>
      </c>
      <c r="B27" s="731"/>
      <c r="C27" s="731"/>
      <c r="D27" s="731"/>
      <c r="E27" s="731"/>
      <c r="F27" s="731"/>
      <c r="G27" s="731"/>
      <c r="H27" s="731"/>
      <c r="I27" s="731"/>
      <c r="J27" s="731"/>
      <c r="K27" s="731"/>
      <c r="L27" s="731"/>
      <c r="M27" s="731"/>
      <c r="N27" s="731"/>
      <c r="O27" s="731"/>
      <c r="P27" s="731"/>
      <c r="Q27" s="731"/>
      <c r="R27" s="731"/>
      <c r="S27" s="731"/>
      <c r="T27" s="731"/>
      <c r="U27" s="731"/>
      <c r="V27" s="731"/>
      <c r="W27" s="731"/>
      <c r="X27" s="731"/>
      <c r="Y27" s="731"/>
      <c r="Z27" s="731"/>
      <c r="AA27" s="731"/>
      <c r="AB27" s="731"/>
      <c r="AC27" s="731"/>
      <c r="AD27" s="731"/>
      <c r="AE27" s="731"/>
      <c r="AF27" s="731"/>
      <c r="AG27" s="731"/>
      <c r="AH27" s="731"/>
      <c r="AI27" s="731"/>
      <c r="AJ27" s="731"/>
      <c r="AK27" s="731"/>
      <c r="AL27" s="731"/>
      <c r="AM27" s="731"/>
      <c r="AN27" s="731"/>
      <c r="AO27" s="731"/>
      <c r="AP27" s="782"/>
      <c r="AU27" s="613"/>
      <c r="BB27" s="390"/>
      <c r="BC27" s="390"/>
      <c r="BD27" s="390"/>
      <c r="BE27" s="390"/>
      <c r="BF27" s="619"/>
      <c r="BO27" s="645"/>
      <c r="BP27" s="645"/>
      <c r="BQ27" s="645"/>
      <c r="BR27" s="645"/>
      <c r="BS27" s="645"/>
      <c r="BT27" s="645"/>
      <c r="BU27" s="645"/>
      <c r="BV27" s="645"/>
      <c r="BW27" s="645"/>
      <c r="BX27" s="645"/>
    </row>
    <row r="28" spans="1:82" ht="9.9" customHeight="1" x14ac:dyDescent="0.25">
      <c r="AP28" s="56"/>
      <c r="AU28" s="613"/>
      <c r="AY28" s="421"/>
      <c r="AZ28" s="421"/>
      <c r="BA28" s="421"/>
      <c r="BB28" s="421"/>
      <c r="BC28" s="421"/>
      <c r="BD28" s="421"/>
      <c r="BE28" s="421"/>
      <c r="BF28" s="646"/>
      <c r="BG28" s="20"/>
      <c r="BH28" s="20"/>
      <c r="BI28" s="20"/>
      <c r="BJ28" s="20"/>
      <c r="BK28" s="20"/>
      <c r="BL28" s="20"/>
      <c r="BM28" s="20"/>
      <c r="BN28" s="20"/>
      <c r="BO28" s="20"/>
    </row>
    <row r="29" spans="1:82" ht="15.75" customHeight="1" x14ac:dyDescent="0.25">
      <c r="A29" s="748" t="s">
        <v>414</v>
      </c>
      <c r="B29" s="749"/>
      <c r="C29" s="749"/>
      <c r="D29" s="749"/>
      <c r="E29" s="749"/>
      <c r="F29" s="749"/>
      <c r="G29" s="749"/>
      <c r="H29" s="749"/>
      <c r="I29" s="749"/>
      <c r="J29" s="749"/>
      <c r="K29" s="749"/>
      <c r="L29" s="749"/>
      <c r="M29" s="749"/>
      <c r="N29" s="749"/>
      <c r="O29" s="749"/>
      <c r="P29" s="749"/>
      <c r="Q29" s="749"/>
      <c r="R29" s="749"/>
      <c r="S29" s="749"/>
      <c r="T29" s="749"/>
      <c r="U29" s="749"/>
      <c r="V29" s="749"/>
      <c r="W29" s="749"/>
      <c r="X29" s="749"/>
      <c r="Y29" s="749"/>
      <c r="Z29" s="749"/>
      <c r="AA29" s="749"/>
      <c r="AB29" s="749"/>
      <c r="AC29" s="749"/>
      <c r="AD29" s="749"/>
      <c r="AE29" s="749"/>
      <c r="AF29" s="749"/>
      <c r="AG29" s="749"/>
      <c r="AH29" s="749"/>
      <c r="AI29" s="749"/>
      <c r="AJ29" s="749"/>
      <c r="AK29" s="749"/>
      <c r="AL29" s="749"/>
      <c r="AM29" s="749"/>
      <c r="AN29" s="749"/>
      <c r="AO29" s="749"/>
      <c r="AP29" s="56"/>
      <c r="AU29" s="613"/>
      <c r="BE29" s="621"/>
      <c r="BF29" s="421"/>
      <c r="BG29" s="421"/>
      <c r="BH29" s="421"/>
      <c r="BI29" s="421"/>
      <c r="BJ29" s="421"/>
      <c r="BK29" s="421"/>
      <c r="BL29" s="421"/>
      <c r="BM29" s="622"/>
      <c r="BN29" s="622"/>
    </row>
    <row r="30" spans="1:82" ht="8.1" customHeight="1" x14ac:dyDescent="0.25">
      <c r="A30" s="749"/>
      <c r="B30" s="749"/>
      <c r="C30" s="749"/>
      <c r="D30" s="749"/>
      <c r="E30" s="749"/>
      <c r="F30" s="749"/>
      <c r="G30" s="749"/>
      <c r="H30" s="749"/>
      <c r="I30" s="749"/>
      <c r="J30" s="749"/>
      <c r="K30" s="749"/>
      <c r="L30" s="749"/>
      <c r="M30" s="749"/>
      <c r="N30" s="749"/>
      <c r="O30" s="749"/>
      <c r="P30" s="749"/>
      <c r="Q30" s="749"/>
      <c r="R30" s="749"/>
      <c r="S30" s="749"/>
      <c r="T30" s="749"/>
      <c r="U30" s="749"/>
      <c r="V30" s="749"/>
      <c r="W30" s="749"/>
      <c r="X30" s="749"/>
      <c r="Y30" s="749"/>
      <c r="Z30" s="749"/>
      <c r="AA30" s="749"/>
      <c r="AB30" s="749"/>
      <c r="AC30" s="749"/>
      <c r="AD30" s="749"/>
      <c r="AE30" s="749"/>
      <c r="AF30" s="749"/>
      <c r="AG30" s="749"/>
      <c r="AH30" s="749"/>
      <c r="AI30" s="749"/>
      <c r="AJ30" s="749"/>
      <c r="AK30" s="749"/>
      <c r="AL30" s="749"/>
      <c r="AM30" s="749"/>
      <c r="AN30" s="749"/>
      <c r="AO30" s="749"/>
      <c r="AP30" s="782"/>
      <c r="AU30" s="613"/>
    </row>
    <row r="31" spans="1:82" ht="14.1" customHeight="1" x14ac:dyDescent="0.25">
      <c r="A31" s="1245" t="s">
        <v>610</v>
      </c>
      <c r="B31" s="749"/>
      <c r="C31" s="749"/>
      <c r="D31" s="749"/>
      <c r="E31" s="749"/>
      <c r="F31" s="1256" t="s">
        <v>609</v>
      </c>
      <c r="G31" s="752" t="s">
        <v>611</v>
      </c>
      <c r="H31" s="749"/>
      <c r="I31" s="749"/>
      <c r="J31" s="749"/>
      <c r="K31" s="749"/>
      <c r="L31" s="749"/>
      <c r="M31" s="749"/>
      <c r="N31" s="749"/>
      <c r="O31" s="749"/>
      <c r="P31" s="749"/>
      <c r="Q31" s="749"/>
      <c r="R31" s="749"/>
      <c r="S31" s="749"/>
      <c r="T31" s="749"/>
      <c r="U31" s="749"/>
      <c r="V31" s="749"/>
      <c r="W31" s="749"/>
      <c r="X31" s="749"/>
      <c r="Y31" s="749"/>
      <c r="Z31" s="749"/>
      <c r="AA31" s="749"/>
      <c r="AB31" s="749"/>
      <c r="AC31" s="749"/>
      <c r="AD31" s="749"/>
      <c r="AE31" s="749"/>
      <c r="AF31" s="749"/>
      <c r="AG31" s="1255" t="s">
        <v>42</v>
      </c>
      <c r="AH31" s="2321">
        <f>IF(AND($J$75&lt;=75000,$AA$73&lt;=150),AH91,AH82)</f>
        <v>0</v>
      </c>
      <c r="AI31" s="2321"/>
      <c r="AJ31" s="2321"/>
      <c r="AK31" s="2321"/>
      <c r="AL31" s="2321"/>
      <c r="AM31" s="2321"/>
      <c r="AN31" s="2321"/>
      <c r="AO31" s="753" t="s">
        <v>145</v>
      </c>
      <c r="AP31" s="782"/>
      <c r="AU31" s="613"/>
      <c r="BA31" s="617"/>
    </row>
    <row r="32" spans="1:82" s="159" customFormat="1" ht="14.1" customHeight="1" x14ac:dyDescent="0.25">
      <c r="A32" s="750" t="s">
        <v>415</v>
      </c>
      <c r="B32" s="750"/>
      <c r="C32" s="750"/>
      <c r="D32" s="750"/>
      <c r="E32" s="750"/>
      <c r="F32" s="750"/>
      <c r="G32" s="750"/>
      <c r="H32" s="750"/>
      <c r="I32" s="750"/>
      <c r="J32" s="750"/>
      <c r="K32" s="750"/>
      <c r="L32" s="750"/>
      <c r="M32" s="750"/>
      <c r="N32" s="750"/>
      <c r="O32" s="750"/>
      <c r="P32" s="750"/>
      <c r="Q32" s="750"/>
      <c r="R32" s="750"/>
      <c r="S32" s="750"/>
      <c r="T32" s="750"/>
      <c r="U32" s="750"/>
      <c r="V32" s="750"/>
      <c r="W32" s="750"/>
      <c r="X32" s="750"/>
      <c r="Y32" s="750"/>
      <c r="Z32" s="750"/>
      <c r="AA32" s="750"/>
      <c r="AB32" s="750"/>
      <c r="AC32" s="750"/>
      <c r="AD32" s="750"/>
      <c r="AE32" s="750"/>
      <c r="AF32" s="750"/>
      <c r="AH32" s="2300">
        <f>dv8bis!V62</f>
        <v>0</v>
      </c>
      <c r="AI32" s="2300"/>
      <c r="AJ32" s="2300"/>
      <c r="AK32" s="2300"/>
      <c r="AL32" s="2300"/>
      <c r="AM32" s="2300"/>
      <c r="AN32" s="2300"/>
      <c r="AO32" s="753" t="s">
        <v>145</v>
      </c>
      <c r="AP32" s="158"/>
      <c r="AQ32" s="158"/>
      <c r="AR32" s="158"/>
      <c r="AS32" s="158"/>
      <c r="AT32" s="158"/>
      <c r="AU32" s="158"/>
      <c r="AV32" s="158"/>
      <c r="AW32" s="158"/>
      <c r="AX32" s="547"/>
      <c r="AY32" s="547"/>
      <c r="AZ32" s="547"/>
      <c r="BA32" s="642"/>
      <c r="BB32" s="647"/>
      <c r="BC32" s="648"/>
      <c r="BD32" s="158"/>
      <c r="BE32" s="642"/>
      <c r="BF32" s="168"/>
      <c r="BG32" s="168"/>
      <c r="BH32" s="168"/>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row>
    <row r="33" spans="1:82" s="160" customFormat="1" ht="3.75" customHeight="1" x14ac:dyDescent="0.25">
      <c r="A33" s="749"/>
      <c r="B33" s="749"/>
      <c r="C33" s="749"/>
      <c r="D33" s="749"/>
      <c r="E33" s="749"/>
      <c r="F33" s="749"/>
      <c r="G33" s="749"/>
      <c r="H33" s="749"/>
      <c r="I33" s="749"/>
      <c r="J33" s="749"/>
      <c r="K33" s="749"/>
      <c r="L33" s="749"/>
      <c r="M33" s="749"/>
      <c r="N33" s="749"/>
      <c r="O33" s="749"/>
      <c r="P33" s="749"/>
      <c r="Q33" s="749"/>
      <c r="R33" s="749"/>
      <c r="S33" s="749"/>
      <c r="T33" s="749"/>
      <c r="U33" s="749"/>
      <c r="V33" s="749"/>
      <c r="W33" s="749"/>
      <c r="X33" s="749"/>
      <c r="Y33" s="749"/>
      <c r="Z33" s="749"/>
      <c r="AA33" s="749"/>
      <c r="AB33" s="749"/>
      <c r="AC33" s="749"/>
      <c r="AD33" s="749"/>
      <c r="AE33" s="749"/>
      <c r="AF33" s="749"/>
      <c r="AG33" s="752"/>
      <c r="AH33" s="754"/>
      <c r="AI33" s="754"/>
      <c r="AJ33" s="754"/>
      <c r="AK33" s="754"/>
      <c r="AL33" s="754"/>
      <c r="AM33" s="754"/>
      <c r="AN33" s="754"/>
      <c r="AO33" s="754"/>
      <c r="AP33" s="628"/>
      <c r="AQ33" s="628"/>
      <c r="AR33" s="628"/>
      <c r="AS33" s="628"/>
      <c r="AT33" s="628"/>
      <c r="AU33" s="628"/>
      <c r="AV33" s="628"/>
      <c r="AW33" s="628"/>
      <c r="AX33" s="628"/>
      <c r="AY33" s="628"/>
      <c r="AZ33" s="628"/>
      <c r="BA33" s="628"/>
      <c r="BB33" s="628"/>
      <c r="BC33" s="628"/>
      <c r="BD33" s="628"/>
      <c r="BE33" s="628"/>
      <c r="BF33" s="628"/>
      <c r="BG33" s="642"/>
      <c r="BH33" s="628"/>
      <c r="BI33" s="628"/>
      <c r="BJ33" s="628"/>
      <c r="BK33" s="628"/>
      <c r="BL33" s="628"/>
      <c r="BM33" s="628"/>
      <c r="BN33" s="628"/>
      <c r="BO33" s="628"/>
      <c r="BP33" s="628"/>
      <c r="BQ33" s="628"/>
      <c r="BR33" s="628"/>
      <c r="BS33" s="628"/>
      <c r="BT33" s="628"/>
      <c r="BU33" s="628"/>
      <c r="BV33" s="628"/>
      <c r="BW33" s="628"/>
      <c r="BX33" s="628"/>
      <c r="BY33" s="628"/>
      <c r="BZ33" s="628"/>
      <c r="CA33" s="628"/>
      <c r="CB33" s="628"/>
      <c r="CC33" s="628"/>
      <c r="CD33" s="628"/>
    </row>
    <row r="34" spans="1:82" s="160" customFormat="1" ht="14.1" customHeight="1" x14ac:dyDescent="0.25">
      <c r="A34" s="749"/>
      <c r="B34" s="749"/>
      <c r="C34" s="749"/>
      <c r="D34" s="749"/>
      <c r="E34" s="749"/>
      <c r="F34" s="749"/>
      <c r="G34" s="749"/>
      <c r="H34" s="749"/>
      <c r="I34" s="749"/>
      <c r="J34" s="749"/>
      <c r="K34" s="749"/>
      <c r="L34" s="749"/>
      <c r="M34" s="749"/>
      <c r="N34" s="749"/>
      <c r="O34" s="749"/>
      <c r="P34" s="749"/>
      <c r="Q34" s="749"/>
      <c r="R34" s="749"/>
      <c r="S34" s="749"/>
      <c r="T34" s="749"/>
      <c r="U34" s="749"/>
      <c r="V34" s="749"/>
      <c r="W34" s="749"/>
      <c r="X34" s="749"/>
      <c r="Y34" s="749"/>
      <c r="Z34" s="749"/>
      <c r="AA34" s="749"/>
      <c r="AB34" s="749"/>
      <c r="AC34" s="749"/>
      <c r="AD34" s="749"/>
      <c r="AF34" s="749" t="s">
        <v>416</v>
      </c>
      <c r="AH34" s="2301">
        <f>SUM(AG31:AO32)</f>
        <v>0</v>
      </c>
      <c r="AI34" s="2301"/>
      <c r="AJ34" s="2301"/>
      <c r="AK34" s="2301"/>
      <c r="AL34" s="2301"/>
      <c r="AM34" s="2301"/>
      <c r="AN34" s="2301"/>
      <c r="AO34" s="755" t="s">
        <v>145</v>
      </c>
      <c r="AP34" s="642"/>
      <c r="AQ34" s="628"/>
      <c r="AR34" s="628"/>
      <c r="AS34" s="628"/>
      <c r="AT34" s="628"/>
      <c r="AU34" s="628"/>
      <c r="AV34" s="628"/>
      <c r="AW34" s="628"/>
      <c r="AX34" s="628"/>
      <c r="AY34" s="628"/>
      <c r="AZ34" s="628"/>
      <c r="BA34" s="628"/>
      <c r="BB34" s="628"/>
      <c r="BC34" s="628"/>
      <c r="BD34" s="628"/>
      <c r="BE34" s="628"/>
      <c r="BF34" s="628"/>
      <c r="BG34" s="628"/>
      <c r="BH34" s="628"/>
      <c r="BI34" s="628"/>
      <c r="BJ34" s="628"/>
      <c r="BK34" s="628"/>
      <c r="BL34" s="628"/>
      <c r="BM34" s="628"/>
      <c r="BN34" s="628"/>
      <c r="BO34" s="628"/>
      <c r="BP34" s="628"/>
      <c r="BQ34" s="628"/>
      <c r="BR34" s="628"/>
      <c r="BS34" s="628"/>
      <c r="BT34" s="628"/>
      <c r="BU34" s="628"/>
      <c r="BV34" s="628"/>
      <c r="BW34" s="628"/>
      <c r="BX34" s="628"/>
      <c r="BY34" s="628"/>
      <c r="BZ34" s="628"/>
      <c r="CA34" s="628"/>
      <c r="CB34" s="628"/>
      <c r="CC34" s="628"/>
      <c r="CD34" s="628"/>
    </row>
    <row r="35" spans="1:82" s="159" customFormat="1" ht="8.1" customHeight="1" x14ac:dyDescent="0.25">
      <c r="A35" s="750"/>
      <c r="B35" s="750"/>
      <c r="C35" s="750"/>
      <c r="D35" s="750"/>
      <c r="E35" s="750"/>
      <c r="F35" s="750"/>
      <c r="G35" s="750"/>
      <c r="H35" s="750"/>
      <c r="I35" s="750"/>
      <c r="J35" s="750"/>
      <c r="K35" s="750"/>
      <c r="L35" s="750"/>
      <c r="M35" s="750"/>
      <c r="N35" s="750"/>
      <c r="O35" s="750"/>
      <c r="P35" s="750"/>
      <c r="Q35" s="750"/>
      <c r="R35" s="750"/>
      <c r="S35" s="750"/>
      <c r="T35" s="750"/>
      <c r="U35" s="750"/>
      <c r="V35" s="750"/>
      <c r="W35" s="750"/>
      <c r="X35" s="750"/>
      <c r="Y35" s="750"/>
      <c r="Z35" s="750"/>
      <c r="AA35" s="750"/>
      <c r="AB35" s="750"/>
      <c r="AC35" s="750"/>
      <c r="AD35" s="750"/>
      <c r="AE35" s="750"/>
      <c r="AF35" s="750"/>
      <c r="AG35" s="750"/>
      <c r="AH35" s="750"/>
      <c r="AI35" s="750"/>
      <c r="AJ35" s="750"/>
      <c r="AK35" s="750"/>
      <c r="AL35" s="750"/>
      <c r="AM35" s="750"/>
      <c r="AN35" s="750"/>
      <c r="AO35" s="750"/>
      <c r="AP35" s="158"/>
      <c r="AQ35" s="647"/>
      <c r="AR35" s="649"/>
      <c r="AS35" s="642"/>
      <c r="AT35" s="642"/>
      <c r="AU35" s="642"/>
      <c r="AV35" s="642"/>
      <c r="AW35" s="650"/>
      <c r="AX35" s="651"/>
      <c r="AY35" s="651"/>
      <c r="AZ35" s="168"/>
      <c r="BA35" s="547"/>
      <c r="BB35" s="650"/>
      <c r="BC35" s="650"/>
      <c r="BD35" s="650"/>
      <c r="BE35" s="652"/>
      <c r="BF35" s="653"/>
      <c r="BG35" s="653"/>
      <c r="BH35" s="653"/>
      <c r="BI35" s="642"/>
      <c r="BJ35" s="627"/>
      <c r="BK35" s="627"/>
      <c r="BL35" s="627"/>
      <c r="BM35" s="627"/>
      <c r="BN35" s="627"/>
      <c r="BO35" s="627"/>
      <c r="BP35" s="627"/>
      <c r="BQ35" s="547"/>
      <c r="BR35" s="654"/>
      <c r="BS35" s="654"/>
      <c r="BT35" s="654"/>
      <c r="BU35" s="654"/>
      <c r="BV35" s="647"/>
      <c r="BW35" s="655"/>
      <c r="BX35" s="655"/>
      <c r="BY35" s="655"/>
      <c r="BZ35" s="655"/>
      <c r="CA35" s="655"/>
      <c r="CB35" s="655"/>
      <c r="CC35" s="655"/>
      <c r="CD35" s="655"/>
    </row>
    <row r="36" spans="1:82" s="159" customFormat="1" ht="12.75" customHeight="1" x14ac:dyDescent="0.25">
      <c r="A36" s="1179" t="s">
        <v>577</v>
      </c>
      <c r="B36" s="1178"/>
      <c r="C36" s="1178"/>
      <c r="D36" s="1178"/>
      <c r="E36" s="1178"/>
      <c r="F36" s="1178"/>
      <c r="G36" s="1178"/>
      <c r="H36" s="1178"/>
      <c r="I36" s="1178"/>
      <c r="J36" s="1178"/>
      <c r="K36" s="1178"/>
      <c r="L36" s="1178"/>
      <c r="M36" s="1178"/>
      <c r="N36" s="1178"/>
      <c r="O36" s="1178"/>
      <c r="P36" s="1178"/>
      <c r="Q36" s="1178"/>
      <c r="R36" s="1178"/>
      <c r="S36" s="1178"/>
      <c r="T36" s="1178"/>
      <c r="U36" s="1178"/>
      <c r="V36" s="1178"/>
      <c r="W36" s="1178"/>
      <c r="X36" s="1178"/>
      <c r="Y36" s="1178"/>
      <c r="Z36" s="1178"/>
      <c r="AA36" s="1178"/>
      <c r="AB36" s="1178"/>
      <c r="AC36" s="1178"/>
      <c r="AD36" s="1178"/>
      <c r="AE36" s="1178"/>
      <c r="AF36" s="1178"/>
      <c r="AG36" s="1178"/>
      <c r="AH36" s="1178"/>
      <c r="AI36" s="1178"/>
      <c r="AJ36" s="1178"/>
      <c r="AK36" s="1178"/>
      <c r="AL36" s="1178"/>
      <c r="AM36" s="1178"/>
      <c r="AN36" s="1178"/>
      <c r="AO36" s="1178"/>
      <c r="AP36" s="158"/>
      <c r="AQ36" s="647"/>
      <c r="AR36" s="649"/>
      <c r="AS36" s="642"/>
      <c r="AT36" s="642"/>
      <c r="AU36" s="642"/>
      <c r="AV36" s="642"/>
      <c r="AW36" s="168"/>
      <c r="AX36" s="168"/>
      <c r="AY36" s="168"/>
      <c r="AZ36" s="168"/>
      <c r="BA36" s="547"/>
      <c r="BB36" s="168"/>
      <c r="BC36" s="168"/>
      <c r="BD36" s="168"/>
      <c r="BE36" s="168"/>
      <c r="BF36" s="652"/>
      <c r="BG36" s="652"/>
      <c r="BH36" s="158"/>
      <c r="BI36" s="642"/>
      <c r="BJ36" s="158"/>
      <c r="BK36" s="158"/>
      <c r="BL36" s="158"/>
      <c r="BM36" s="158"/>
      <c r="BN36" s="547"/>
      <c r="BO36" s="628"/>
      <c r="BP36" s="158"/>
      <c r="BQ36" s="158"/>
      <c r="BR36" s="158"/>
      <c r="BS36" s="158"/>
      <c r="BT36" s="158"/>
      <c r="BU36" s="158"/>
      <c r="BV36" s="647"/>
      <c r="BW36" s="158"/>
      <c r="BX36" s="158"/>
      <c r="BY36" s="158"/>
      <c r="BZ36" s="158"/>
      <c r="CA36" s="158"/>
      <c r="CB36" s="628"/>
      <c r="CC36" s="158"/>
      <c r="CD36" s="158"/>
    </row>
    <row r="37" spans="1:82" s="160" customFormat="1" ht="12.75" customHeight="1" x14ac:dyDescent="0.25">
      <c r="A37" s="1179" t="s">
        <v>578</v>
      </c>
      <c r="B37" s="1178"/>
      <c r="C37" s="1178"/>
      <c r="D37" s="1178"/>
      <c r="E37" s="1178"/>
      <c r="F37" s="1178"/>
      <c r="G37" s="1178"/>
      <c r="H37" s="1178"/>
      <c r="I37" s="1178"/>
      <c r="J37" s="1178"/>
      <c r="K37" s="1178"/>
      <c r="L37" s="1178"/>
      <c r="M37" s="1178"/>
      <c r="N37" s="1178"/>
      <c r="O37" s="1178"/>
      <c r="P37" s="1178"/>
      <c r="Q37" s="1178"/>
      <c r="R37" s="1178"/>
      <c r="S37" s="1178"/>
      <c r="T37" s="1178"/>
      <c r="U37" s="1180" t="s">
        <v>579</v>
      </c>
      <c r="V37" s="1181"/>
      <c r="W37" s="1182"/>
      <c r="X37" s="1182"/>
      <c r="Y37" s="1182"/>
      <c r="Z37" s="1182"/>
      <c r="AA37" s="1182"/>
      <c r="AB37" s="1182"/>
      <c r="AC37" s="1182"/>
      <c r="AD37" s="1182"/>
      <c r="AE37" s="1182"/>
      <c r="AF37" s="1182"/>
      <c r="AG37" s="1181"/>
      <c r="AH37" s="1182"/>
      <c r="AI37" s="1182"/>
      <c r="AJ37" s="2307">
        <f>IF(AH34&lt;75,0,IF(AH34&gt;P77,P77,AH34))</f>
        <v>0</v>
      </c>
      <c r="AK37" s="2307"/>
      <c r="AL37" s="2307"/>
      <c r="AM37" s="2307"/>
      <c r="AN37" s="2307"/>
      <c r="AO37" s="2307"/>
      <c r="AQ37" s="642"/>
      <c r="AR37" s="642"/>
      <c r="AS37" s="642"/>
      <c r="AT37" s="642"/>
      <c r="AU37" s="642"/>
      <c r="AV37" s="642"/>
      <c r="AW37" s="651"/>
      <c r="AX37" s="651"/>
      <c r="AY37" s="651"/>
      <c r="AZ37" s="642"/>
      <c r="BA37" s="628"/>
      <c r="BB37" s="651"/>
      <c r="BC37" s="651"/>
      <c r="BD37" s="651"/>
      <c r="BE37" s="168"/>
      <c r="BF37" s="628"/>
      <c r="BG37" s="628"/>
      <c r="BH37" s="628"/>
      <c r="BI37" s="628"/>
      <c r="BJ37" s="628"/>
      <c r="BK37" s="628"/>
      <c r="BL37" s="628"/>
      <c r="BM37" s="628"/>
      <c r="BN37" s="628"/>
      <c r="BO37" s="628"/>
      <c r="BP37" s="628"/>
      <c r="BQ37" s="628"/>
      <c r="BR37" s="628"/>
      <c r="BS37" s="628"/>
      <c r="BT37" s="628"/>
      <c r="BU37" s="628"/>
      <c r="BV37" s="628"/>
      <c r="BW37" s="628"/>
      <c r="BX37" s="628"/>
      <c r="BY37" s="628"/>
      <c r="BZ37" s="628"/>
      <c r="CA37" s="628"/>
      <c r="CB37" s="628"/>
      <c r="CC37" s="628"/>
      <c r="CD37" s="628"/>
    </row>
    <row r="38" spans="1:82" s="160" customFormat="1" ht="12.75" customHeight="1" x14ac:dyDescent="0.25">
      <c r="A38" s="749"/>
      <c r="B38" s="749"/>
      <c r="C38" s="749"/>
      <c r="D38" s="749"/>
      <c r="E38" s="749"/>
      <c r="F38" s="749"/>
      <c r="G38" s="749"/>
      <c r="H38" s="749"/>
      <c r="I38" s="749"/>
      <c r="J38" s="749"/>
      <c r="K38" s="749"/>
      <c r="L38" s="749"/>
      <c r="M38" s="749"/>
      <c r="N38" s="749"/>
      <c r="O38" s="749"/>
      <c r="P38" s="749"/>
      <c r="Q38" s="749"/>
      <c r="R38" s="749"/>
      <c r="S38" s="749"/>
      <c r="T38" s="749"/>
      <c r="U38" s="749"/>
      <c r="V38" s="749"/>
      <c r="W38" s="749"/>
      <c r="X38" s="749"/>
      <c r="Y38" s="749"/>
      <c r="Z38" s="749"/>
      <c r="AA38" s="749"/>
      <c r="AB38" s="749"/>
      <c r="AC38" s="749"/>
      <c r="AD38" s="749"/>
      <c r="AE38" s="749"/>
      <c r="AF38" s="749"/>
      <c r="AG38" s="749"/>
      <c r="AH38" s="749"/>
      <c r="AI38" s="749"/>
      <c r="AJ38" s="749"/>
      <c r="AK38" s="749"/>
      <c r="AL38" s="749"/>
      <c r="AM38" s="749"/>
      <c r="AN38" s="749"/>
      <c r="AO38" s="749"/>
      <c r="AP38" s="628"/>
      <c r="AQ38" s="628"/>
      <c r="AR38" s="628"/>
      <c r="AS38" s="628"/>
      <c r="AT38" s="628"/>
      <c r="AU38" s="628"/>
      <c r="AV38" s="628"/>
      <c r="AW38" s="628"/>
      <c r="AX38" s="628"/>
      <c r="AY38" s="628"/>
      <c r="AZ38" s="628"/>
      <c r="BA38" s="628"/>
      <c r="BB38" s="628"/>
      <c r="BC38" s="628"/>
      <c r="BD38" s="628"/>
      <c r="BE38" s="628"/>
      <c r="BF38" s="628"/>
      <c r="BG38" s="628"/>
      <c r="BH38" s="628"/>
      <c r="BI38" s="628"/>
      <c r="BJ38" s="628"/>
      <c r="BK38" s="628"/>
      <c r="BL38" s="628"/>
      <c r="BM38" s="628"/>
      <c r="BN38" s="628"/>
      <c r="BO38" s="628"/>
      <c r="BP38" s="628"/>
      <c r="BQ38" s="628"/>
      <c r="BR38" s="628"/>
      <c r="BS38" s="628"/>
      <c r="BT38" s="628"/>
      <c r="BU38" s="628"/>
      <c r="BV38" s="628"/>
      <c r="BW38" s="628"/>
      <c r="BX38" s="628"/>
      <c r="BY38" s="628"/>
      <c r="BZ38" s="628"/>
      <c r="CA38" s="628"/>
      <c r="CB38" s="628"/>
      <c r="CC38" s="628"/>
      <c r="CD38" s="628"/>
    </row>
    <row r="39" spans="1:82" s="160" customFormat="1" ht="12.75" customHeight="1" x14ac:dyDescent="0.25">
      <c r="A39" s="748" t="s">
        <v>673</v>
      </c>
      <c r="B39" s="749"/>
      <c r="C39" s="749"/>
      <c r="D39" s="749"/>
      <c r="E39" s="749"/>
      <c r="F39" s="749"/>
      <c r="G39" s="749"/>
      <c r="H39" s="749"/>
      <c r="I39" s="749"/>
      <c r="J39" s="749"/>
      <c r="K39" s="749"/>
      <c r="L39" s="749"/>
      <c r="M39" s="749"/>
      <c r="N39" s="749"/>
      <c r="O39" s="749"/>
      <c r="P39" s="749"/>
      <c r="Q39" s="749"/>
      <c r="R39" s="749"/>
      <c r="S39" s="749"/>
      <c r="T39" s="749"/>
      <c r="U39" s="749"/>
      <c r="V39" s="749"/>
      <c r="W39" s="749"/>
      <c r="X39" s="749"/>
      <c r="Y39" s="749"/>
      <c r="Z39" s="749"/>
      <c r="AA39" s="749"/>
      <c r="AB39" s="749"/>
      <c r="AC39" s="749"/>
      <c r="AD39" s="749"/>
      <c r="AE39" s="749"/>
      <c r="AF39" s="749"/>
      <c r="AG39" s="749"/>
      <c r="AH39" s="749"/>
      <c r="AI39" s="749"/>
      <c r="AJ39" s="749"/>
      <c r="AK39" s="749"/>
      <c r="AL39" s="749"/>
      <c r="AM39" s="749"/>
      <c r="AN39" s="749"/>
      <c r="AO39" s="749"/>
      <c r="AP39" s="158"/>
      <c r="AQ39" s="158"/>
      <c r="AR39" s="158"/>
      <c r="AS39" s="158"/>
      <c r="AT39" s="158"/>
      <c r="AU39" s="158"/>
      <c r="AV39" s="158"/>
      <c r="AW39" s="158"/>
      <c r="AX39" s="158"/>
      <c r="AY39" s="158"/>
      <c r="AZ39" s="158"/>
      <c r="BA39" s="158"/>
      <c r="BB39" s="158"/>
      <c r="BC39" s="158"/>
      <c r="BD39" s="158"/>
      <c r="BE39" s="158"/>
      <c r="BF39" s="158"/>
      <c r="BG39" s="158"/>
      <c r="BH39" s="158"/>
      <c r="BI39" s="158"/>
      <c r="BJ39" s="158"/>
      <c r="BK39" s="158"/>
      <c r="BL39" s="158"/>
      <c r="BM39" s="158"/>
      <c r="BN39" s="158"/>
      <c r="BO39" s="158"/>
      <c r="BP39" s="158"/>
      <c r="BQ39" s="158"/>
      <c r="BR39" s="158"/>
      <c r="BS39" s="158"/>
      <c r="BT39" s="158"/>
      <c r="BU39" s="158"/>
      <c r="BV39" s="158"/>
      <c r="BW39" s="642"/>
      <c r="BX39" s="647"/>
      <c r="BY39" s="656"/>
      <c r="BZ39" s="628"/>
      <c r="CA39" s="628"/>
      <c r="CB39" s="168"/>
      <c r="CC39" s="168"/>
      <c r="CD39" s="168"/>
    </row>
    <row r="40" spans="1:82" s="160" customFormat="1" ht="8.1" customHeight="1" x14ac:dyDescent="0.25">
      <c r="A40" s="749"/>
      <c r="B40" s="749"/>
      <c r="C40" s="749"/>
      <c r="D40" s="749"/>
      <c r="E40" s="749"/>
      <c r="F40" s="749"/>
      <c r="G40" s="749"/>
      <c r="H40" s="749"/>
      <c r="I40" s="749"/>
      <c r="J40" s="749"/>
      <c r="K40" s="749"/>
      <c r="L40" s="749"/>
      <c r="M40" s="749"/>
      <c r="N40" s="749"/>
      <c r="O40" s="749"/>
      <c r="P40" s="749"/>
      <c r="Q40" s="749"/>
      <c r="R40" s="749"/>
      <c r="S40" s="749"/>
      <c r="T40" s="749"/>
      <c r="U40" s="749"/>
      <c r="V40" s="749"/>
      <c r="W40" s="749"/>
      <c r="X40" s="749"/>
      <c r="Y40" s="749"/>
      <c r="Z40" s="749"/>
      <c r="AA40" s="749"/>
      <c r="AB40" s="749"/>
      <c r="AC40" s="749"/>
      <c r="AD40" s="749"/>
      <c r="AE40" s="749"/>
      <c r="AF40" s="749"/>
      <c r="AG40" s="749"/>
      <c r="AH40" s="749"/>
      <c r="AI40" s="749"/>
      <c r="AJ40" s="749"/>
      <c r="AK40" s="749"/>
      <c r="AL40" s="749"/>
      <c r="AM40" s="749"/>
      <c r="AN40" s="749"/>
      <c r="AO40" s="749"/>
      <c r="AP40" s="628"/>
      <c r="AQ40" s="628"/>
      <c r="AR40" s="628"/>
      <c r="AS40" s="628"/>
      <c r="AT40" s="628"/>
      <c r="AU40" s="628"/>
      <c r="AV40" s="628"/>
      <c r="AW40" s="628"/>
      <c r="AX40" s="628"/>
      <c r="AY40" s="628"/>
      <c r="AZ40" s="628"/>
      <c r="BA40" s="628"/>
      <c r="BB40" s="628"/>
      <c r="BC40" s="628"/>
      <c r="BD40" s="628"/>
      <c r="BE40" s="628"/>
      <c r="BF40" s="628"/>
      <c r="BG40" s="628"/>
      <c r="BH40" s="628"/>
      <c r="BI40" s="628"/>
      <c r="BJ40" s="628"/>
      <c r="BK40" s="628"/>
      <c r="BL40" s="628"/>
      <c r="BM40" s="628"/>
      <c r="BN40" s="628"/>
      <c r="BO40" s="628"/>
      <c r="BP40" s="628"/>
      <c r="BQ40" s="628"/>
      <c r="BR40" s="628"/>
      <c r="BS40" s="628"/>
      <c r="BT40" s="628"/>
      <c r="BU40" s="628"/>
      <c r="BV40" s="628"/>
      <c r="BW40" s="628"/>
      <c r="BX40" s="628"/>
      <c r="BY40" s="628"/>
      <c r="BZ40" s="628"/>
      <c r="CA40" s="628"/>
      <c r="CB40" s="628"/>
      <c r="CC40" s="628"/>
      <c r="CD40" s="628"/>
    </row>
    <row r="41" spans="1:82" s="626" customFormat="1" ht="12.75" customHeight="1" x14ac:dyDescent="0.2">
      <c r="A41" s="749" t="s">
        <v>417</v>
      </c>
      <c r="B41" s="749"/>
      <c r="C41" s="749"/>
      <c r="D41" s="749"/>
      <c r="E41" s="749"/>
      <c r="F41" s="749"/>
      <c r="H41" s="2302">
        <f>D25</f>
        <v>0</v>
      </c>
      <c r="I41" s="2302"/>
      <c r="J41" s="2302"/>
      <c r="K41" s="749" t="s">
        <v>418</v>
      </c>
      <c r="L41" s="749"/>
      <c r="M41" s="749"/>
      <c r="N41" s="749"/>
      <c r="O41" s="749"/>
      <c r="P41" s="749"/>
      <c r="Q41" s="749"/>
      <c r="R41" s="749"/>
      <c r="S41" s="749"/>
      <c r="T41" s="749"/>
      <c r="U41" s="749"/>
      <c r="V41" s="749"/>
      <c r="W41" s="749"/>
      <c r="X41" s="749"/>
      <c r="Y41" s="749"/>
      <c r="Z41" s="749"/>
      <c r="AA41" s="749"/>
      <c r="AB41" s="749"/>
      <c r="AC41" s="749"/>
      <c r="AD41" s="749"/>
      <c r="AE41" s="749"/>
      <c r="AF41" s="749"/>
      <c r="AG41" s="749"/>
      <c r="AH41" s="749"/>
      <c r="AI41" s="749"/>
      <c r="AJ41" s="749"/>
      <c r="AK41" s="749"/>
      <c r="AL41" s="749"/>
      <c r="AM41" s="749"/>
      <c r="AN41" s="749"/>
      <c r="AO41" s="749"/>
      <c r="AP41" s="784"/>
      <c r="AQ41" s="515"/>
      <c r="AR41" s="657"/>
      <c r="AS41" s="780"/>
      <c r="AT41" s="780"/>
      <c r="AU41" s="616"/>
      <c r="AV41" s="616"/>
      <c r="AW41" s="658"/>
      <c r="AX41" s="548"/>
      <c r="AY41" s="548"/>
      <c r="AZ41" s="629"/>
      <c r="BA41" s="513"/>
      <c r="BB41" s="658"/>
      <c r="BC41" s="548"/>
      <c r="BD41" s="548"/>
      <c r="BE41" s="529"/>
      <c r="BF41" s="659"/>
      <c r="BG41" s="659"/>
      <c r="BH41" s="659"/>
      <c r="BI41" s="616"/>
      <c r="BJ41" s="516"/>
      <c r="BK41" s="516"/>
      <c r="BL41" s="516"/>
      <c r="BM41" s="516"/>
      <c r="BN41" s="516"/>
      <c r="BO41" s="516"/>
      <c r="BP41" s="516"/>
      <c r="BQ41" s="513"/>
      <c r="BR41" s="660"/>
      <c r="BS41" s="660"/>
      <c r="BT41" s="660"/>
      <c r="BU41" s="660"/>
      <c r="BV41" s="515"/>
      <c r="BW41" s="516"/>
      <c r="BX41" s="516"/>
      <c r="BY41" s="516"/>
      <c r="BZ41" s="516"/>
      <c r="CA41" s="516"/>
      <c r="CB41" s="516"/>
      <c r="CC41" s="516"/>
      <c r="CD41" s="516"/>
    </row>
    <row r="42" spans="1:82" s="626" customFormat="1" ht="12.75" customHeight="1" x14ac:dyDescent="0.2">
      <c r="A42" s="749" t="s">
        <v>419</v>
      </c>
      <c r="B42" s="749"/>
      <c r="C42" s="749"/>
      <c r="D42" s="749"/>
      <c r="E42" s="749"/>
      <c r="F42" s="749"/>
      <c r="G42" s="749"/>
      <c r="H42" s="749"/>
      <c r="I42" s="749"/>
      <c r="J42" s="749"/>
      <c r="K42" s="749"/>
      <c r="L42" s="749"/>
      <c r="M42" s="749"/>
      <c r="N42" s="2306">
        <f>D25</f>
        <v>0</v>
      </c>
      <c r="O42" s="2306"/>
      <c r="P42" s="2306"/>
      <c r="Q42" s="2306"/>
      <c r="R42" s="2306"/>
      <c r="S42" s="749" t="s">
        <v>420</v>
      </c>
      <c r="T42" s="749"/>
      <c r="U42" s="749"/>
      <c r="V42" s="749"/>
      <c r="W42" s="749"/>
      <c r="X42" s="749"/>
      <c r="Y42" s="2306">
        <f>IF(N42&lt;30,0,N42-30)</f>
        <v>0</v>
      </c>
      <c r="Z42" s="2306"/>
      <c r="AA42" s="2306"/>
      <c r="AB42" s="2306"/>
      <c r="AC42" s="2306"/>
      <c r="AD42" s="749" t="s">
        <v>214</v>
      </c>
      <c r="AE42" s="749"/>
      <c r="AF42" s="749"/>
      <c r="AG42" s="2305"/>
      <c r="AH42" s="2305"/>
      <c r="AI42" s="2305"/>
      <c r="AJ42" s="2305"/>
      <c r="AK42" s="2305"/>
      <c r="AL42" s="749"/>
      <c r="AM42" s="749"/>
      <c r="AN42" s="749"/>
      <c r="AO42" s="749"/>
      <c r="AP42" s="784"/>
      <c r="AQ42" s="515"/>
      <c r="AR42" s="657"/>
      <c r="AS42" s="780"/>
      <c r="AT42" s="780"/>
      <c r="AU42" s="616"/>
      <c r="AV42" s="616"/>
      <c r="AW42" s="629"/>
      <c r="AX42" s="629"/>
      <c r="AY42" s="629"/>
      <c r="AZ42" s="629"/>
      <c r="BA42" s="513"/>
      <c r="BB42" s="629"/>
      <c r="BC42" s="629"/>
      <c r="BD42" s="629"/>
      <c r="BE42" s="629"/>
      <c r="BF42" s="529"/>
      <c r="BG42" s="529"/>
      <c r="BH42" s="625"/>
      <c r="BI42" s="616"/>
      <c r="BJ42" s="625"/>
      <c r="BK42" s="625"/>
      <c r="BL42" s="625"/>
      <c r="BM42" s="625"/>
      <c r="BN42" s="513"/>
      <c r="BO42" s="619"/>
      <c r="BP42" s="625"/>
      <c r="BQ42" s="625"/>
      <c r="BR42" s="625"/>
      <c r="BS42" s="625"/>
      <c r="BT42" s="625"/>
      <c r="BU42" s="625"/>
      <c r="BV42" s="515"/>
      <c r="BW42" s="625"/>
      <c r="BX42" s="625"/>
      <c r="BY42" s="625"/>
      <c r="BZ42" s="625"/>
      <c r="CA42" s="625"/>
      <c r="CB42" s="619"/>
      <c r="CC42" s="625"/>
      <c r="CD42" s="625"/>
    </row>
    <row r="43" spans="1:82" s="626" customFormat="1" ht="12.75" customHeight="1" x14ac:dyDescent="0.2">
      <c r="A43" s="749" t="s">
        <v>421</v>
      </c>
      <c r="B43" s="749"/>
      <c r="C43" s="749"/>
      <c r="D43" s="749"/>
      <c r="E43" s="749"/>
      <c r="F43" s="749"/>
      <c r="G43" s="749"/>
      <c r="H43" s="749"/>
      <c r="I43" s="749"/>
      <c r="J43" s="2306">
        <f>IF(Y42&lt;0,"",Y42)</f>
        <v>0</v>
      </c>
      <c r="K43" s="2306"/>
      <c r="L43" s="2306"/>
      <c r="M43" s="2306"/>
      <c r="N43" s="749" t="s">
        <v>497</v>
      </c>
      <c r="O43" s="749"/>
      <c r="P43" s="749"/>
      <c r="Q43" s="757">
        <v>7</v>
      </c>
      <c r="R43" s="751" t="s">
        <v>106</v>
      </c>
      <c r="S43" s="2306">
        <f>IF(Y42&lt;0,"",ROUNDDOWN(J43/Q43,0))</f>
        <v>0</v>
      </c>
      <c r="T43" s="2306"/>
      <c r="U43" s="2306"/>
      <c r="V43" s="749" t="s">
        <v>422</v>
      </c>
      <c r="W43" s="749"/>
      <c r="X43" s="749"/>
      <c r="Y43" s="749"/>
      <c r="Z43" s="749"/>
      <c r="AA43" s="749"/>
      <c r="AB43" s="749"/>
      <c r="AC43" s="749"/>
      <c r="AD43" s="749"/>
      <c r="AE43" s="749"/>
      <c r="AF43" s="749"/>
      <c r="AG43" s="749"/>
      <c r="AH43" s="749"/>
      <c r="AI43" s="749"/>
      <c r="AJ43" s="749"/>
      <c r="AK43" s="749"/>
      <c r="AL43" s="749"/>
      <c r="AM43" s="749"/>
      <c r="AN43" s="749"/>
      <c r="AO43" s="749"/>
      <c r="AP43" s="780"/>
      <c r="AQ43" s="780"/>
      <c r="AR43" s="780"/>
      <c r="AS43" s="780"/>
      <c r="AT43" s="780"/>
      <c r="AU43" s="616"/>
      <c r="AV43" s="616"/>
      <c r="AW43" s="513"/>
      <c r="AX43" s="513"/>
      <c r="AY43" s="513"/>
      <c r="AZ43" s="616"/>
      <c r="BA43" s="619"/>
      <c r="BB43" s="658"/>
      <c r="BC43" s="548"/>
      <c r="BD43" s="548"/>
      <c r="BE43" s="629"/>
      <c r="BF43" s="619"/>
      <c r="BG43" s="619"/>
      <c r="BH43" s="619"/>
      <c r="BI43" s="619"/>
      <c r="BJ43" s="619"/>
      <c r="BK43" s="619"/>
      <c r="BL43" s="619"/>
      <c r="BM43" s="619"/>
      <c r="BN43" s="619"/>
      <c r="BO43" s="619"/>
      <c r="BP43" s="619"/>
      <c r="BQ43" s="619"/>
      <c r="BR43" s="619"/>
      <c r="BS43" s="619"/>
      <c r="BT43" s="619"/>
      <c r="BU43" s="619"/>
      <c r="BV43" s="619"/>
      <c r="BW43" s="619"/>
      <c r="BX43" s="619"/>
      <c r="BY43" s="619"/>
      <c r="BZ43" s="619"/>
      <c r="CA43" s="619"/>
      <c r="CB43" s="619"/>
      <c r="CC43" s="619"/>
      <c r="CD43" s="619"/>
    </row>
    <row r="44" spans="1:82" s="626" customFormat="1" ht="12.75" customHeight="1" x14ac:dyDescent="0.2">
      <c r="A44" s="749"/>
      <c r="B44" s="749"/>
      <c r="C44" s="749"/>
      <c r="D44" s="749"/>
      <c r="E44" s="749"/>
      <c r="F44" s="749"/>
      <c r="G44" s="749"/>
      <c r="H44" s="749"/>
      <c r="I44" s="749"/>
      <c r="J44" s="749"/>
      <c r="K44" s="749"/>
      <c r="L44" s="749"/>
      <c r="M44" s="749"/>
      <c r="N44" s="749"/>
      <c r="O44" s="749"/>
      <c r="P44" s="749"/>
      <c r="Q44" s="749"/>
      <c r="R44" s="749"/>
      <c r="S44" s="752"/>
      <c r="T44" s="752"/>
      <c r="U44" s="752"/>
      <c r="V44" s="749"/>
      <c r="W44" s="749"/>
      <c r="X44" s="749"/>
      <c r="Y44" s="749"/>
      <c r="Z44" s="749"/>
      <c r="AA44" s="749"/>
      <c r="AB44" s="749"/>
      <c r="AC44" s="749"/>
      <c r="AD44" s="749"/>
      <c r="AE44" s="749"/>
      <c r="AF44" s="749"/>
      <c r="AG44" s="749"/>
      <c r="AH44" s="749"/>
      <c r="AI44" s="749"/>
      <c r="AJ44" s="749"/>
      <c r="AK44" s="749"/>
      <c r="AL44" s="749"/>
      <c r="AM44" s="749"/>
      <c r="AN44" s="749"/>
      <c r="AO44" s="749"/>
      <c r="AP44" s="780"/>
      <c r="AQ44" s="782"/>
      <c r="AR44" s="782"/>
      <c r="AS44" s="782"/>
      <c r="AT44" s="782"/>
      <c r="AU44" s="619"/>
      <c r="AV44" s="619"/>
      <c r="AW44" s="619"/>
      <c r="AX44" s="619"/>
      <c r="AY44" s="619"/>
      <c r="AZ44" s="619"/>
      <c r="BA44" s="619"/>
      <c r="BB44" s="619"/>
      <c r="BC44" s="619"/>
      <c r="BD44" s="619"/>
      <c r="BE44" s="619"/>
      <c r="BF44" s="619"/>
      <c r="BG44" s="619"/>
      <c r="BH44" s="619"/>
      <c r="BI44" s="619"/>
      <c r="BJ44" s="619"/>
      <c r="BK44" s="619"/>
      <c r="BL44" s="619"/>
      <c r="BM44" s="619"/>
      <c r="BN44" s="619"/>
      <c r="BO44" s="619"/>
      <c r="BP44" s="619"/>
      <c r="BQ44" s="619"/>
      <c r="BR44" s="619"/>
      <c r="BS44" s="619"/>
      <c r="BT44" s="619"/>
      <c r="BU44" s="619"/>
      <c r="BV44" s="619"/>
      <c r="BW44" s="619"/>
      <c r="BX44" s="619"/>
      <c r="BY44" s="619"/>
      <c r="BZ44" s="619"/>
      <c r="CA44" s="619"/>
      <c r="CB44" s="619"/>
      <c r="CC44" s="619"/>
      <c r="CD44" s="619"/>
    </row>
    <row r="45" spans="1:82" s="626" customFormat="1" ht="12.75" customHeight="1" x14ac:dyDescent="0.2">
      <c r="A45" s="749" t="s">
        <v>668</v>
      </c>
      <c r="B45" s="749"/>
      <c r="C45" s="749"/>
      <c r="D45" s="749"/>
      <c r="E45" s="749"/>
      <c r="F45" s="749"/>
      <c r="G45" s="749"/>
      <c r="H45" s="749"/>
      <c r="I45" s="749"/>
      <c r="J45" s="749"/>
      <c r="K45" s="749"/>
      <c r="L45" s="749"/>
      <c r="M45" s="749"/>
      <c r="N45" s="749"/>
      <c r="O45" s="749"/>
      <c r="P45" s="749"/>
      <c r="Q45" s="749"/>
      <c r="R45" s="749" t="s">
        <v>106</v>
      </c>
      <c r="S45" s="2324">
        <f>S43</f>
        <v>0</v>
      </c>
      <c r="T45" s="2324"/>
      <c r="U45" s="2324"/>
      <c r="V45" s="749" t="s">
        <v>667</v>
      </c>
      <c r="W45" s="749"/>
      <c r="X45" s="749"/>
      <c r="Y45" s="749"/>
      <c r="Z45" s="749" t="s">
        <v>25</v>
      </c>
      <c r="AA45" s="2326"/>
      <c r="AB45" s="2326"/>
      <c r="AC45" s="2326"/>
      <c r="AD45" s="2326"/>
      <c r="AE45" s="2326"/>
      <c r="AF45" s="758" t="s">
        <v>145</v>
      </c>
      <c r="AG45" s="749" t="s">
        <v>106</v>
      </c>
      <c r="AH45" s="2304">
        <f>IF(Y42&lt;0,0,ROUND(S45*AA45,2))</f>
        <v>0</v>
      </c>
      <c r="AI45" s="2304"/>
      <c r="AJ45" s="2304"/>
      <c r="AK45" s="2304"/>
      <c r="AL45" s="2304"/>
      <c r="AM45" s="2304"/>
      <c r="AN45" s="2304"/>
      <c r="AO45" s="753" t="s">
        <v>145</v>
      </c>
      <c r="AP45" s="782"/>
      <c r="AQ45" s="687"/>
      <c r="AR45" s="687"/>
      <c r="AS45" s="687"/>
      <c r="AT45" s="687"/>
      <c r="AU45" s="624"/>
      <c r="AV45" s="624"/>
      <c r="AW45" s="624"/>
      <c r="AX45" s="624"/>
      <c r="AY45" s="624"/>
      <c r="AZ45" s="624"/>
      <c r="BA45" s="624"/>
      <c r="BB45" s="624"/>
      <c r="BC45" s="624"/>
      <c r="BD45" s="624"/>
      <c r="BE45" s="624"/>
      <c r="BF45" s="624"/>
      <c r="BG45" s="624"/>
      <c r="BH45" s="624"/>
      <c r="BI45" s="624"/>
      <c r="BJ45" s="624"/>
      <c r="BK45" s="624"/>
      <c r="BL45" s="624"/>
      <c r="BM45" s="624"/>
      <c r="BN45" s="624"/>
      <c r="BO45" s="624"/>
      <c r="BP45" s="624"/>
      <c r="BQ45" s="624"/>
      <c r="BR45" s="624"/>
      <c r="BS45" s="624"/>
      <c r="BT45" s="624"/>
      <c r="BU45" s="624"/>
      <c r="BV45" s="624"/>
      <c r="BW45" s="624"/>
      <c r="BX45" s="624"/>
      <c r="BY45" s="624"/>
      <c r="BZ45" s="624"/>
      <c r="CA45" s="624"/>
      <c r="CB45" s="624"/>
      <c r="CC45" s="624"/>
      <c r="CD45" s="624"/>
    </row>
    <row r="46" spans="1:82" s="626" customFormat="1" ht="12.75" customHeight="1" x14ac:dyDescent="0.2">
      <c r="A46" s="749" t="s">
        <v>423</v>
      </c>
      <c r="B46" s="749"/>
      <c r="C46" s="749"/>
      <c r="D46" s="749"/>
      <c r="E46" s="749"/>
      <c r="F46" s="749"/>
      <c r="G46" s="749"/>
      <c r="H46" s="749"/>
      <c r="I46" s="749"/>
      <c r="J46" s="749"/>
      <c r="K46" s="749"/>
      <c r="L46" s="749"/>
      <c r="M46" s="749"/>
      <c r="N46" s="749"/>
      <c r="O46" s="749"/>
      <c r="P46" s="749"/>
      <c r="Q46" s="749"/>
      <c r="R46" s="749" t="s">
        <v>106</v>
      </c>
      <c r="S46" s="2325">
        <f>S43</f>
        <v>0</v>
      </c>
      <c r="T46" s="2325"/>
      <c r="U46" s="2325"/>
      <c r="V46" s="749" t="s">
        <v>667</v>
      </c>
      <c r="W46" s="749"/>
      <c r="X46" s="749"/>
      <c r="Y46" s="749"/>
      <c r="Z46" s="749" t="s">
        <v>25</v>
      </c>
      <c r="AA46" s="2303"/>
      <c r="AB46" s="2303"/>
      <c r="AC46" s="2303"/>
      <c r="AD46" s="2303"/>
      <c r="AE46" s="2303"/>
      <c r="AF46" s="756" t="s">
        <v>145</v>
      </c>
      <c r="AG46" s="749" t="s">
        <v>106</v>
      </c>
      <c r="AH46" s="2300">
        <f>IF(Y42&lt;0,0,ROUND(S46*AA46,2))</f>
        <v>0</v>
      </c>
      <c r="AI46" s="2300"/>
      <c r="AJ46" s="2300"/>
      <c r="AK46" s="2300"/>
      <c r="AL46" s="2300"/>
      <c r="AM46" s="2300"/>
      <c r="AN46" s="2300"/>
      <c r="AO46" s="753" t="s">
        <v>145</v>
      </c>
      <c r="AP46" s="687"/>
      <c r="AQ46" s="687"/>
      <c r="AR46" s="687"/>
      <c r="AS46" s="687"/>
      <c r="AT46" s="687"/>
      <c r="AU46" s="624"/>
      <c r="AV46" s="624"/>
      <c r="AW46" s="624"/>
      <c r="AX46" s="624"/>
      <c r="AY46" s="624"/>
      <c r="AZ46" s="624"/>
      <c r="BA46" s="624"/>
      <c r="BB46" s="624"/>
      <c r="BC46" s="624"/>
      <c r="BD46" s="624"/>
      <c r="BE46" s="624"/>
      <c r="BF46" s="624"/>
      <c r="BG46" s="624"/>
      <c r="BH46" s="624"/>
      <c r="BI46" s="624"/>
      <c r="BJ46" s="624"/>
      <c r="BK46" s="624"/>
      <c r="BL46" s="624"/>
      <c r="BM46" s="624"/>
      <c r="BN46" s="624"/>
      <c r="BO46" s="624"/>
      <c r="BP46" s="624"/>
      <c r="BQ46" s="624"/>
      <c r="BR46" s="624"/>
      <c r="BS46" s="624"/>
      <c r="BT46" s="624"/>
      <c r="BU46" s="624"/>
      <c r="BV46" s="624"/>
      <c r="BW46" s="624"/>
      <c r="BX46" s="624"/>
      <c r="BY46" s="624"/>
      <c r="BZ46" s="624"/>
      <c r="CA46" s="624"/>
      <c r="CB46" s="624"/>
      <c r="CC46" s="624"/>
      <c r="CD46" s="624"/>
    </row>
    <row r="47" spans="1:82" s="626" customFormat="1" ht="12.75" customHeight="1" x14ac:dyDescent="0.2">
      <c r="A47" s="749" t="s">
        <v>424</v>
      </c>
      <c r="B47" s="749"/>
      <c r="C47" s="749"/>
      <c r="D47" s="749"/>
      <c r="E47" s="749"/>
      <c r="F47" s="749"/>
      <c r="G47" s="749"/>
      <c r="H47" s="749"/>
      <c r="I47" s="749"/>
      <c r="J47" s="749"/>
      <c r="K47" s="749"/>
      <c r="L47" s="749"/>
      <c r="M47" s="749"/>
      <c r="N47" s="749"/>
      <c r="O47" s="749"/>
      <c r="P47" s="749"/>
      <c r="Q47" s="749"/>
      <c r="R47" s="749" t="s">
        <v>106</v>
      </c>
      <c r="S47" s="2325">
        <f>S43</f>
        <v>0</v>
      </c>
      <c r="T47" s="2325"/>
      <c r="U47" s="2325"/>
      <c r="V47" s="749" t="s">
        <v>667</v>
      </c>
      <c r="W47" s="749"/>
      <c r="X47" s="749"/>
      <c r="Y47" s="749"/>
      <c r="Z47" s="749" t="s">
        <v>25</v>
      </c>
      <c r="AA47" s="2303"/>
      <c r="AB47" s="2303"/>
      <c r="AC47" s="2303"/>
      <c r="AD47" s="2303"/>
      <c r="AE47" s="2303"/>
      <c r="AF47" s="756" t="s">
        <v>145</v>
      </c>
      <c r="AG47" s="749" t="s">
        <v>106</v>
      </c>
      <c r="AH47" s="2300">
        <f>IF(Y42&lt;0,0,ROUND(S47*AA47,2))</f>
        <v>0</v>
      </c>
      <c r="AI47" s="2300"/>
      <c r="AJ47" s="2300"/>
      <c r="AK47" s="2300"/>
      <c r="AL47" s="2300"/>
      <c r="AM47" s="2300"/>
      <c r="AN47" s="2300"/>
      <c r="AO47" s="753" t="s">
        <v>145</v>
      </c>
      <c r="AP47" s="782"/>
      <c r="AQ47" s="782"/>
      <c r="AR47" s="782"/>
      <c r="AS47" s="782"/>
      <c r="AT47" s="782"/>
      <c r="AU47" s="619"/>
      <c r="AV47" s="619"/>
      <c r="AW47" s="619"/>
      <c r="AX47" s="619"/>
      <c r="AY47" s="619"/>
      <c r="AZ47" s="619"/>
      <c r="BA47" s="619"/>
      <c r="BB47" s="619"/>
      <c r="BC47" s="619"/>
      <c r="BD47" s="619"/>
      <c r="BE47" s="619"/>
      <c r="BF47" s="619"/>
      <c r="BG47" s="619"/>
      <c r="BH47" s="619"/>
      <c r="BI47" s="619"/>
      <c r="BJ47" s="619"/>
      <c r="BK47" s="619"/>
      <c r="BL47" s="619"/>
      <c r="BM47" s="619"/>
      <c r="BN47" s="619"/>
      <c r="BO47" s="619"/>
      <c r="BP47" s="619"/>
      <c r="BQ47" s="619"/>
      <c r="BR47" s="619"/>
      <c r="BS47" s="619"/>
      <c r="BT47" s="619"/>
      <c r="BU47" s="619"/>
      <c r="BV47" s="619"/>
      <c r="BW47" s="619"/>
      <c r="BX47" s="619"/>
      <c r="BY47" s="619"/>
      <c r="BZ47" s="619"/>
      <c r="CA47" s="619"/>
      <c r="CB47" s="619"/>
      <c r="CC47" s="619"/>
      <c r="CD47" s="619"/>
    </row>
    <row r="48" spans="1:82" s="626" customFormat="1" ht="6" customHeight="1" x14ac:dyDescent="0.2">
      <c r="A48" s="749"/>
      <c r="B48" s="749"/>
      <c r="C48" s="749"/>
      <c r="D48" s="749"/>
      <c r="E48" s="749"/>
      <c r="F48" s="749"/>
      <c r="G48" s="749"/>
      <c r="H48" s="749"/>
      <c r="I48" s="749"/>
      <c r="J48" s="749"/>
      <c r="K48" s="749"/>
      <c r="L48" s="749"/>
      <c r="M48" s="749"/>
      <c r="N48" s="749"/>
      <c r="O48" s="749"/>
      <c r="P48" s="749"/>
      <c r="Q48" s="749"/>
      <c r="R48" s="749"/>
      <c r="S48" s="749"/>
      <c r="T48" s="749"/>
      <c r="U48" s="749"/>
      <c r="V48" s="749"/>
      <c r="W48" s="749"/>
      <c r="X48" s="749"/>
      <c r="Y48" s="749"/>
      <c r="Z48" s="749"/>
      <c r="AA48" s="749"/>
      <c r="AB48" s="749"/>
      <c r="AC48" s="749"/>
      <c r="AD48" s="749"/>
      <c r="AE48" s="749"/>
      <c r="AF48" s="749"/>
      <c r="AG48" s="749"/>
      <c r="AH48" s="1184"/>
      <c r="AI48" s="1184"/>
      <c r="AJ48" s="1184"/>
      <c r="AK48" s="1184"/>
      <c r="AL48" s="1184"/>
      <c r="AM48" s="1184"/>
      <c r="AN48" s="1184"/>
      <c r="AO48" s="759"/>
      <c r="AP48" s="782"/>
      <c r="AQ48" s="780"/>
      <c r="AR48" s="780"/>
      <c r="AS48" s="780"/>
      <c r="AT48" s="780"/>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row>
    <row r="49" spans="1:82" s="626" customFormat="1" ht="12.75" customHeight="1" x14ac:dyDescent="0.2">
      <c r="A49" s="749"/>
      <c r="B49" s="749"/>
      <c r="C49" s="749"/>
      <c r="D49" s="749"/>
      <c r="E49" s="749"/>
      <c r="F49" s="749"/>
      <c r="G49" s="749"/>
      <c r="H49" s="749"/>
      <c r="I49" s="749"/>
      <c r="J49" s="749"/>
      <c r="K49" s="749"/>
      <c r="L49" s="749"/>
      <c r="M49" s="749"/>
      <c r="N49" s="749"/>
      <c r="O49" s="749"/>
      <c r="P49" s="749"/>
      <c r="Q49" s="749"/>
      <c r="R49" s="749"/>
      <c r="S49" s="749"/>
      <c r="T49" s="749"/>
      <c r="U49" s="749"/>
      <c r="V49" s="749"/>
      <c r="W49" s="749"/>
      <c r="X49" s="749"/>
      <c r="Y49" s="1420" t="s">
        <v>666</v>
      </c>
      <c r="Z49" s="749"/>
      <c r="AA49" s="749"/>
      <c r="AB49" s="749"/>
      <c r="AC49" s="749"/>
      <c r="AD49" s="749"/>
      <c r="AE49" s="749" t="s">
        <v>416</v>
      </c>
      <c r="AF49" s="749"/>
      <c r="AG49" s="749"/>
      <c r="AH49" s="2301">
        <f>SUM(AH45:AO48)</f>
        <v>0</v>
      </c>
      <c r="AI49" s="2301"/>
      <c r="AJ49" s="2301"/>
      <c r="AK49" s="2301"/>
      <c r="AL49" s="2301"/>
      <c r="AM49" s="2301"/>
      <c r="AN49" s="2301"/>
      <c r="AO49" s="753" t="s">
        <v>145</v>
      </c>
      <c r="AP49" s="784"/>
      <c r="AQ49" s="784"/>
      <c r="AR49" s="784"/>
      <c r="AS49" s="784"/>
      <c r="AT49" s="784"/>
      <c r="AU49" s="625"/>
      <c r="AV49" s="625"/>
      <c r="AW49" s="625"/>
      <c r="AX49" s="625"/>
      <c r="AY49" s="625"/>
      <c r="AZ49" s="625"/>
      <c r="BA49" s="625"/>
      <c r="BB49" s="625"/>
      <c r="BC49" s="625"/>
      <c r="BD49" s="625"/>
      <c r="BE49" s="625"/>
      <c r="BF49" s="625"/>
      <c r="BG49" s="625"/>
      <c r="BH49" s="625"/>
      <c r="BI49" s="625"/>
      <c r="BJ49" s="625"/>
      <c r="BK49" s="625"/>
      <c r="BL49" s="625"/>
      <c r="BM49" s="625"/>
      <c r="BN49" s="625"/>
      <c r="BO49" s="625"/>
      <c r="BP49" s="625"/>
      <c r="BQ49" s="625"/>
      <c r="BR49" s="625"/>
      <c r="BS49" s="625"/>
      <c r="BT49" s="625"/>
      <c r="BU49" s="625"/>
      <c r="BV49" s="625"/>
      <c r="BW49" s="625"/>
      <c r="BX49" s="625"/>
      <c r="BY49" s="625"/>
      <c r="BZ49" s="625"/>
      <c r="CA49" s="625"/>
      <c r="CB49" s="625"/>
      <c r="CC49" s="625"/>
      <c r="CD49" s="625"/>
    </row>
    <row r="50" spans="1:82" s="626" customFormat="1" ht="12.15" customHeight="1" x14ac:dyDescent="0.25">
      <c r="A50" s="749"/>
      <c r="B50" s="749"/>
      <c r="C50" s="749"/>
      <c r="D50" s="749"/>
      <c r="E50" s="749"/>
      <c r="F50" s="749"/>
      <c r="G50" s="749"/>
      <c r="H50" s="749"/>
      <c r="I50" s="749"/>
      <c r="J50" s="749"/>
      <c r="K50" s="749"/>
      <c r="L50" s="749"/>
      <c r="M50" s="749"/>
      <c r="N50" s="749"/>
      <c r="O50" s="749"/>
      <c r="P50" s="749"/>
      <c r="Q50" s="749"/>
      <c r="R50" s="749"/>
      <c r="S50" s="749"/>
      <c r="T50" s="749"/>
      <c r="U50" s="749"/>
      <c r="V50" s="749"/>
      <c r="W50" s="749"/>
      <c r="X50" s="749"/>
      <c r="Y50" s="749"/>
      <c r="Z50" s="749"/>
      <c r="AA50" s="749"/>
      <c r="AB50" s="749"/>
      <c r="AC50" s="749"/>
      <c r="AD50" s="749"/>
      <c r="AE50" s="749"/>
      <c r="AF50" s="749"/>
      <c r="AG50" s="749"/>
      <c r="AH50" s="749"/>
      <c r="AI50" s="749"/>
      <c r="AJ50" s="749"/>
      <c r="AK50" s="749"/>
      <c r="AL50" s="749"/>
      <c r="AM50" s="749"/>
      <c r="AN50" s="749"/>
      <c r="AO50" s="749"/>
      <c r="AP50" s="784"/>
      <c r="AQ50" s="784"/>
      <c r="AR50" s="784"/>
      <c r="AS50" s="784"/>
      <c r="AT50" s="784"/>
      <c r="AU50" s="509"/>
      <c r="AV50" s="509"/>
      <c r="AW50" s="509"/>
      <c r="AX50" s="509"/>
      <c r="AY50" s="509"/>
      <c r="AZ50" s="509"/>
      <c r="BA50" s="509"/>
      <c r="BB50" s="509"/>
      <c r="BC50" s="509"/>
      <c r="BD50" s="509"/>
      <c r="BE50" s="509"/>
      <c r="BF50" s="509"/>
      <c r="BG50" s="509"/>
      <c r="BH50" s="509"/>
      <c r="BI50" s="509"/>
      <c r="BJ50" s="509"/>
      <c r="BK50" s="509"/>
      <c r="BL50" s="509"/>
      <c r="BM50" s="509"/>
      <c r="BN50" s="509"/>
      <c r="BO50" s="509"/>
      <c r="BP50" s="509"/>
      <c r="BQ50" s="509"/>
      <c r="BR50" s="509"/>
      <c r="BS50" s="509"/>
      <c r="BT50" s="509"/>
      <c r="BU50" s="509"/>
      <c r="BV50" s="509"/>
      <c r="BW50" s="509"/>
      <c r="BX50" s="509"/>
      <c r="BY50" s="509"/>
      <c r="BZ50" s="509"/>
      <c r="CA50" s="509"/>
      <c r="CB50" s="509"/>
      <c r="CC50" s="509"/>
      <c r="CD50" s="509"/>
    </row>
    <row r="51" spans="1:82" s="837" customFormat="1" ht="12.75" customHeight="1" x14ac:dyDescent="0.25">
      <c r="A51" s="940" t="s">
        <v>91</v>
      </c>
      <c r="B51" s="738"/>
      <c r="C51" s="941" t="s">
        <v>203</v>
      </c>
      <c r="D51" s="941"/>
      <c r="E51" s="941"/>
      <c r="F51" s="941"/>
      <c r="G51" s="738" t="s">
        <v>635</v>
      </c>
      <c r="H51" s="942"/>
      <c r="I51" s="1585">
        <f>SignRP</f>
        <v>0</v>
      </c>
      <c r="J51" s="1585"/>
      <c r="K51" s="1585"/>
      <c r="L51" s="1585"/>
      <c r="M51" s="1585"/>
      <c r="N51" s="1585"/>
      <c r="O51" s="1585"/>
      <c r="P51" s="1585"/>
      <c r="Q51" s="1585"/>
      <c r="R51" s="1585"/>
      <c r="S51" s="1585"/>
      <c r="T51" s="1585"/>
      <c r="U51" s="1585"/>
      <c r="V51" s="942"/>
      <c r="W51" s="947" t="s">
        <v>494</v>
      </c>
      <c r="X51" s="942"/>
      <c r="Y51" s="942"/>
      <c r="Z51" s="942"/>
      <c r="AA51" s="942"/>
      <c r="AB51" s="942"/>
      <c r="AC51" s="942"/>
      <c r="AD51" s="942"/>
      <c r="AE51" s="942"/>
      <c r="AF51" s="942"/>
      <c r="AG51" s="944"/>
      <c r="AH51" s="944"/>
      <c r="AI51" s="948"/>
      <c r="AJ51" s="940"/>
      <c r="AK51" s="738"/>
      <c r="AL51" s="738"/>
      <c r="AM51" s="738"/>
      <c r="AN51" s="738"/>
      <c r="AO51" s="738"/>
      <c r="AP51" s="840"/>
      <c r="AQ51" s="796"/>
      <c r="AR51" s="796"/>
      <c r="AS51" s="796"/>
      <c r="AT51" s="796"/>
      <c r="AU51" s="796"/>
      <c r="AV51" s="796"/>
      <c r="AW51" s="796"/>
      <c r="AX51" s="796"/>
      <c r="AY51" s="796"/>
      <c r="AZ51" s="796"/>
      <c r="BA51" s="796"/>
      <c r="BB51" s="840"/>
      <c r="BC51" s="840"/>
    </row>
    <row r="52" spans="1:82" ht="9.9" customHeight="1" thickBot="1" x14ac:dyDescent="0.3">
      <c r="A52" s="6"/>
      <c r="B52" s="6"/>
      <c r="C52" s="6"/>
      <c r="D52" s="6"/>
      <c r="E52" s="6"/>
      <c r="F52" s="6"/>
      <c r="G52" s="6"/>
      <c r="H52" s="6"/>
      <c r="I52" s="6"/>
      <c r="J52" s="6"/>
      <c r="K52" s="6"/>
      <c r="L52" s="6"/>
      <c r="M52" s="6"/>
      <c r="N52" s="6"/>
      <c r="O52" s="6"/>
      <c r="P52" s="6"/>
      <c r="Q52" s="6"/>
      <c r="R52" s="6"/>
      <c r="S52" s="6"/>
      <c r="T52" s="6"/>
      <c r="U52" s="6"/>
      <c r="V52" s="6"/>
      <c r="W52" s="6"/>
      <c r="X52" s="6"/>
      <c r="Y52" s="6"/>
      <c r="Z52" s="15"/>
      <c r="AA52" s="15"/>
      <c r="AB52" s="15"/>
      <c r="AC52" s="15"/>
      <c r="AD52" s="15"/>
      <c r="AE52" s="15"/>
      <c r="AF52" s="15"/>
      <c r="AG52" s="15"/>
      <c r="AH52" s="15"/>
      <c r="AI52" s="15"/>
      <c r="AJ52" s="15"/>
      <c r="AK52" s="15"/>
      <c r="AL52" s="15"/>
      <c r="AM52" s="15"/>
      <c r="AN52" s="15"/>
      <c r="AO52" s="15"/>
      <c r="AP52" s="788"/>
      <c r="AQ52" s="788"/>
      <c r="AR52" s="788"/>
      <c r="AS52" s="788"/>
      <c r="AT52" s="788"/>
      <c r="AU52" s="172"/>
      <c r="AV52" s="611"/>
      <c r="AW52" s="611"/>
      <c r="AX52" s="611"/>
      <c r="AY52" s="611"/>
      <c r="AZ52" s="611"/>
      <c r="BA52" s="611"/>
      <c r="BB52" s="611"/>
      <c r="BC52" s="611"/>
      <c r="BD52" s="611"/>
      <c r="BE52" s="611"/>
      <c r="BF52" s="611"/>
      <c r="BG52" s="611"/>
      <c r="BH52" s="611"/>
    </row>
    <row r="53" spans="1:82" ht="12.75" customHeight="1" x14ac:dyDescent="0.25">
      <c r="A53" s="1766" t="s">
        <v>255</v>
      </c>
      <c r="B53" s="1766"/>
      <c r="C53" s="1766"/>
      <c r="D53" s="1766"/>
      <c r="E53" s="1766"/>
      <c r="F53" s="1766"/>
      <c r="G53" s="1615"/>
      <c r="H53" s="1613" t="s">
        <v>63</v>
      </c>
      <c r="I53" s="1766"/>
      <c r="J53" s="1766"/>
      <c r="K53" s="1766"/>
      <c r="L53" s="1766"/>
      <c r="M53" s="1766"/>
      <c r="N53" s="1615"/>
      <c r="O53" s="1613" t="s">
        <v>648</v>
      </c>
      <c r="P53" s="1766"/>
      <c r="Q53" s="1766"/>
      <c r="R53" s="1766"/>
      <c r="S53" s="1766"/>
      <c r="T53" s="1766"/>
      <c r="U53" s="1766"/>
      <c r="V53" s="1766"/>
      <c r="W53" s="1766"/>
      <c r="X53" s="1615"/>
      <c r="Y53" s="2317" t="s">
        <v>231</v>
      </c>
      <c r="Z53" s="2318"/>
      <c r="AA53" s="2318"/>
      <c r="AB53" s="2318"/>
      <c r="AC53" s="2318"/>
      <c r="AD53" s="2318"/>
      <c r="AE53" s="2318"/>
      <c r="AF53" s="2318"/>
      <c r="AG53" s="2318"/>
      <c r="AH53" s="2318"/>
      <c r="AI53" s="2318"/>
      <c r="AJ53" s="2318"/>
      <c r="AK53" s="2318"/>
      <c r="AL53" s="2318"/>
      <c r="AM53" s="2318"/>
      <c r="AN53" s="2318"/>
      <c r="AO53" s="2318"/>
      <c r="AP53" s="788"/>
      <c r="AQ53" s="788"/>
      <c r="AR53" s="788"/>
      <c r="AS53" s="788"/>
      <c r="AT53" s="788"/>
      <c r="AU53" s="172"/>
      <c r="AV53" s="611"/>
      <c r="AW53" s="611"/>
      <c r="AX53" s="611"/>
      <c r="AY53" s="611"/>
      <c r="AZ53" s="611"/>
      <c r="BA53" s="611"/>
      <c r="BB53" s="611"/>
      <c r="BC53" s="611"/>
      <c r="BD53" s="611"/>
      <c r="BE53" s="611"/>
      <c r="BF53" s="611"/>
      <c r="BG53" s="611"/>
      <c r="BH53" s="611"/>
    </row>
    <row r="54" spans="1:82" ht="12.75" customHeight="1" x14ac:dyDescent="0.25">
      <c r="G54" s="4"/>
      <c r="H54" s="1595" t="s">
        <v>34</v>
      </c>
      <c r="I54" s="1596"/>
      <c r="J54" s="1596"/>
      <c r="K54" s="1596"/>
      <c r="L54" s="1596"/>
      <c r="M54" s="1596"/>
      <c r="N54" s="1597"/>
      <c r="O54" s="1595" t="s">
        <v>35</v>
      </c>
      <c r="P54" s="1596"/>
      <c r="Q54" s="1596"/>
      <c r="R54" s="1596"/>
      <c r="S54" s="1596"/>
      <c r="T54" s="1596"/>
      <c r="U54" s="1596"/>
      <c r="V54" s="1596"/>
      <c r="W54" s="1596"/>
      <c r="X54" s="1597"/>
      <c r="Y54" s="59"/>
      <c r="AP54" s="788"/>
      <c r="AQ54" s="788"/>
      <c r="AR54" s="788"/>
      <c r="AS54" s="788"/>
      <c r="AT54" s="788"/>
      <c r="AU54" s="172"/>
      <c r="AV54" s="611"/>
      <c r="AW54" s="611"/>
      <c r="AX54" s="611"/>
      <c r="AY54" s="611"/>
      <c r="AZ54" s="611"/>
      <c r="BA54" s="611"/>
      <c r="BB54" s="611"/>
      <c r="BC54" s="611"/>
      <c r="BD54" s="611"/>
      <c r="BE54" s="611"/>
      <c r="BF54" s="611"/>
      <c r="BG54" s="611"/>
      <c r="BH54" s="611"/>
    </row>
    <row r="55" spans="1:82" ht="12.75" customHeight="1" x14ac:dyDescent="0.25">
      <c r="G55" s="4"/>
      <c r="H55" s="1595"/>
      <c r="I55" s="1596"/>
      <c r="J55" s="1596"/>
      <c r="K55" s="1596"/>
      <c r="L55" s="1596"/>
      <c r="M55" s="1596"/>
      <c r="N55" s="1597"/>
      <c r="O55" s="1595"/>
      <c r="P55" s="1596"/>
      <c r="Q55" s="1596"/>
      <c r="R55" s="1596"/>
      <c r="S55" s="1596"/>
      <c r="T55" s="1596"/>
      <c r="U55" s="1596"/>
      <c r="V55" s="1596"/>
      <c r="W55" s="1596"/>
      <c r="X55" s="1597"/>
      <c r="Y55" s="2161" t="s">
        <v>425</v>
      </c>
      <c r="Z55" s="2162"/>
      <c r="AA55" s="2162"/>
      <c r="AB55" s="2162"/>
      <c r="AC55" s="2162"/>
      <c r="AD55" s="2162"/>
      <c r="AE55" s="2162"/>
      <c r="AF55" s="2319" t="s">
        <v>716</v>
      </c>
      <c r="AG55" s="2319"/>
      <c r="AH55" s="2319"/>
      <c r="AI55" s="2319"/>
      <c r="AJ55" s="2319"/>
      <c r="AK55" s="2319"/>
      <c r="AL55" s="2319"/>
      <c r="AM55" s="2319"/>
      <c r="AN55" s="2319"/>
      <c r="AO55" s="2319"/>
      <c r="AQ55" s="788"/>
      <c r="AR55" s="788"/>
      <c r="AS55" s="788"/>
      <c r="AT55" s="788"/>
      <c r="AU55" s="172"/>
      <c r="AV55" s="611"/>
      <c r="AW55" s="611"/>
      <c r="AX55" s="611"/>
      <c r="AY55" s="611"/>
      <c r="AZ55" s="611"/>
      <c r="BA55" s="611"/>
      <c r="BB55" s="611"/>
      <c r="BC55" s="611"/>
      <c r="BD55" s="611"/>
      <c r="BE55" s="611"/>
      <c r="BF55" s="611"/>
      <c r="BG55" s="611"/>
      <c r="BH55" s="611"/>
    </row>
    <row r="56" spans="1:82" ht="12.75" customHeight="1" x14ac:dyDescent="0.25">
      <c r="G56" s="4"/>
      <c r="M56" s="15"/>
      <c r="N56" s="4"/>
      <c r="O56" s="17"/>
      <c r="Y56" s="2161"/>
      <c r="Z56" s="2162"/>
      <c r="AA56" s="2162"/>
      <c r="AB56" s="2162"/>
      <c r="AC56" s="2162"/>
      <c r="AD56" s="2162"/>
      <c r="AE56" s="2162"/>
      <c r="AF56" s="2319"/>
      <c r="AG56" s="2319"/>
      <c r="AH56" s="2319"/>
      <c r="AI56" s="2319"/>
      <c r="AJ56" s="2319"/>
      <c r="AK56" s="2319"/>
      <c r="AL56" s="2319"/>
      <c r="AM56" s="2319"/>
      <c r="AN56" s="2319"/>
      <c r="AO56" s="2319"/>
      <c r="AP56" s="788"/>
      <c r="AQ56" s="788"/>
      <c r="AR56" s="788"/>
      <c r="AS56" s="788"/>
      <c r="AT56" s="788"/>
      <c r="AU56" s="172"/>
      <c r="AV56" s="611"/>
      <c r="AW56" s="611"/>
      <c r="AX56" s="611"/>
      <c r="AY56" s="611"/>
      <c r="AZ56" s="611"/>
      <c r="BA56" s="611"/>
      <c r="BB56" s="611"/>
      <c r="BC56" s="611"/>
      <c r="BD56" s="611"/>
      <c r="BE56" s="611"/>
      <c r="BF56" s="611"/>
      <c r="BG56" s="611"/>
      <c r="BH56" s="611"/>
    </row>
    <row r="57" spans="1:82" ht="12.75" customHeight="1" x14ac:dyDescent="0.25">
      <c r="G57" s="4"/>
      <c r="M57" s="15"/>
      <c r="N57" s="4"/>
      <c r="O57" s="17"/>
      <c r="Y57" s="55"/>
      <c r="Z57" s="2"/>
      <c r="AA57" s="2"/>
      <c r="AB57" s="21"/>
      <c r="AC57" s="2"/>
      <c r="AD57" s="2"/>
      <c r="AE57" s="2"/>
      <c r="AF57" s="142"/>
      <c r="AG57" s="135"/>
      <c r="AH57" s="141"/>
      <c r="AI57" s="124"/>
      <c r="AJ57" s="124"/>
      <c r="AK57" s="124"/>
      <c r="AL57" s="124"/>
      <c r="AM57" s="124"/>
      <c r="AN57" s="124"/>
      <c r="AO57" s="124"/>
      <c r="AP57" s="788"/>
      <c r="AQ57" s="788"/>
      <c r="AR57" s="788"/>
      <c r="AS57" s="788"/>
      <c r="AT57" s="788"/>
      <c r="AU57" s="172"/>
      <c r="AV57" s="611"/>
      <c r="AW57" s="611"/>
      <c r="AX57" s="611"/>
      <c r="AY57" s="611"/>
      <c r="AZ57" s="611"/>
      <c r="BA57" s="611"/>
      <c r="BB57" s="611"/>
      <c r="BC57" s="611"/>
      <c r="BD57" s="611"/>
      <c r="BE57" s="611"/>
      <c r="BF57" s="611"/>
      <c r="BG57" s="611"/>
      <c r="BH57" s="611"/>
    </row>
    <row r="58" spans="1:82" s="615" customFormat="1" ht="12.75" customHeight="1" x14ac:dyDescent="0.25">
      <c r="G58" s="620"/>
      <c r="M58" s="613"/>
      <c r="N58" s="613"/>
      <c r="O58" s="614"/>
      <c r="Y58" s="55"/>
      <c r="Z58" s="2"/>
      <c r="AA58" s="2"/>
      <c r="AB58" s="21"/>
      <c r="AC58" s="2"/>
      <c r="AD58" s="2"/>
      <c r="AE58" s="2"/>
      <c r="AF58" s="142"/>
      <c r="AG58" s="135"/>
      <c r="AH58" s="141"/>
      <c r="AI58" s="124"/>
      <c r="AJ58" s="124"/>
      <c r="AK58" s="124"/>
      <c r="AL58" s="124"/>
      <c r="AM58" s="124"/>
      <c r="AN58" s="124"/>
      <c r="AO58" s="124"/>
      <c r="AP58" s="788"/>
      <c r="AQ58" s="788"/>
      <c r="AR58" s="788"/>
      <c r="AS58" s="788"/>
      <c r="AT58" s="788"/>
      <c r="AU58" s="172"/>
      <c r="AV58" s="611"/>
      <c r="AW58" s="611"/>
      <c r="AX58" s="611"/>
      <c r="AY58" s="611"/>
      <c r="AZ58" s="611"/>
      <c r="BA58" s="611"/>
      <c r="BB58" s="611"/>
      <c r="BC58" s="611"/>
      <c r="BD58" s="611"/>
      <c r="BE58" s="611"/>
      <c r="BF58" s="611"/>
      <c r="BG58" s="611"/>
      <c r="BH58" s="611"/>
      <c r="BI58" s="613"/>
      <c r="BJ58" s="613"/>
      <c r="BK58" s="613"/>
      <c r="BL58" s="613"/>
      <c r="BM58" s="613"/>
      <c r="BN58" s="613"/>
      <c r="BO58" s="613"/>
      <c r="BP58" s="613"/>
      <c r="BQ58" s="613"/>
      <c r="BR58" s="613"/>
      <c r="BS58" s="613"/>
      <c r="BT58" s="613"/>
      <c r="BU58" s="613"/>
      <c r="BV58" s="613"/>
      <c r="BW58" s="613"/>
      <c r="BX58" s="613"/>
      <c r="BY58" s="613"/>
      <c r="BZ58" s="613"/>
      <c r="CA58" s="613"/>
      <c r="CB58" s="613"/>
      <c r="CC58" s="613"/>
      <c r="CD58" s="613"/>
    </row>
    <row r="59" spans="1:82" s="615" customFormat="1" ht="12.75" customHeight="1" x14ac:dyDescent="0.25">
      <c r="G59" s="620"/>
      <c r="M59" s="613"/>
      <c r="N59" s="613"/>
      <c r="O59" s="614"/>
      <c r="Y59" s="55"/>
      <c r="Z59" s="2"/>
      <c r="AA59" s="2"/>
      <c r="AB59" s="21"/>
      <c r="AC59" s="2"/>
      <c r="AD59" s="2"/>
      <c r="AE59" s="2"/>
      <c r="AF59" s="142"/>
      <c r="AG59" s="135"/>
      <c r="AH59" s="141"/>
      <c r="AI59" s="124"/>
      <c r="AJ59" s="124"/>
      <c r="AK59" s="124"/>
      <c r="AL59" s="124"/>
      <c r="AM59" s="124"/>
      <c r="AN59" s="124"/>
      <c r="AO59" s="124"/>
      <c r="AP59" s="788"/>
      <c r="AQ59" s="788"/>
      <c r="AR59" s="788"/>
      <c r="AS59" s="788"/>
      <c r="AT59" s="788"/>
      <c r="AU59" s="172"/>
      <c r="AV59" s="611"/>
      <c r="AW59" s="611"/>
      <c r="AX59" s="611"/>
      <c r="AY59" s="611"/>
      <c r="AZ59" s="611"/>
      <c r="BA59" s="611"/>
      <c r="BB59" s="611"/>
      <c r="BC59" s="611"/>
      <c r="BD59" s="611"/>
      <c r="BE59" s="611"/>
      <c r="BF59" s="611"/>
      <c r="BG59" s="611"/>
      <c r="BH59" s="611"/>
      <c r="BI59" s="613"/>
      <c r="BJ59" s="613"/>
      <c r="BK59" s="613"/>
      <c r="BL59" s="613"/>
      <c r="BM59" s="613"/>
      <c r="BN59" s="613"/>
      <c r="BO59" s="613"/>
      <c r="BP59" s="613"/>
      <c r="BQ59" s="613"/>
      <c r="BR59" s="613"/>
      <c r="BS59" s="613"/>
      <c r="BT59" s="613"/>
      <c r="BU59" s="613"/>
      <c r="BV59" s="613"/>
      <c r="BW59" s="613"/>
      <c r="BX59" s="613"/>
      <c r="BY59" s="613"/>
      <c r="BZ59" s="613"/>
      <c r="CA59" s="613"/>
      <c r="CB59" s="613"/>
      <c r="CC59" s="613"/>
      <c r="CD59" s="613"/>
    </row>
    <row r="60" spans="1:82" ht="8.4" customHeight="1" x14ac:dyDescent="0.25">
      <c r="A60" s="6"/>
      <c r="B60" s="6"/>
      <c r="C60" s="6"/>
      <c r="D60" s="6"/>
      <c r="E60" s="6"/>
      <c r="F60" s="6"/>
      <c r="G60" s="6"/>
      <c r="H60" s="18"/>
      <c r="I60" s="6"/>
      <c r="J60" s="6"/>
      <c r="K60" s="6"/>
      <c r="L60" s="6"/>
      <c r="M60" s="6"/>
      <c r="N60" s="6"/>
      <c r="O60" s="18"/>
      <c r="P60" s="6"/>
      <c r="Q60" s="6"/>
      <c r="R60" s="6"/>
      <c r="S60" s="6"/>
      <c r="T60" s="6"/>
      <c r="U60" s="6"/>
      <c r="V60" s="6"/>
      <c r="W60" s="6"/>
      <c r="X60" s="6"/>
      <c r="Y60" s="59"/>
      <c r="AB60" s="15"/>
      <c r="AF60" s="95"/>
      <c r="AG60" s="95"/>
      <c r="AH60" s="95"/>
      <c r="AI60" s="124"/>
      <c r="AJ60" s="124"/>
      <c r="AK60" s="124"/>
      <c r="AL60" s="124"/>
      <c r="AM60" s="124"/>
      <c r="AN60" s="124"/>
      <c r="AO60" s="124"/>
      <c r="AP60" s="788"/>
      <c r="AQ60" s="788"/>
      <c r="AR60" s="788"/>
      <c r="AS60" s="788"/>
      <c r="AT60" s="788"/>
      <c r="AU60" s="172"/>
      <c r="AV60" s="611"/>
      <c r="AW60" s="611"/>
      <c r="AX60" s="611"/>
      <c r="AY60" s="611"/>
      <c r="AZ60" s="611"/>
      <c r="BA60" s="611"/>
      <c r="BB60" s="611"/>
      <c r="BC60" s="611"/>
      <c r="BD60" s="611"/>
      <c r="BE60" s="611"/>
      <c r="BF60" s="611"/>
      <c r="BG60" s="611"/>
      <c r="BH60" s="611"/>
    </row>
    <row r="61" spans="1:82" s="15" customFormat="1" ht="12.75" customHeight="1" x14ac:dyDescent="0.25">
      <c r="A61" s="689" t="s">
        <v>42</v>
      </c>
      <c r="B61" s="705" t="s">
        <v>43</v>
      </c>
      <c r="C61" s="705"/>
      <c r="D61" s="705"/>
      <c r="E61" s="705"/>
      <c r="F61" s="705"/>
      <c r="G61" s="705"/>
      <c r="H61" s="705"/>
      <c r="I61" s="705"/>
      <c r="J61" s="705"/>
      <c r="K61" s="705"/>
      <c r="L61" s="705"/>
      <c r="M61" s="705"/>
      <c r="N61" s="705"/>
      <c r="O61" s="705"/>
      <c r="P61" s="705"/>
      <c r="Q61" s="705"/>
      <c r="R61" s="705"/>
      <c r="S61" s="705"/>
      <c r="T61" s="705"/>
      <c r="U61" s="705"/>
      <c r="V61" s="705"/>
      <c r="W61" s="705"/>
      <c r="X61" s="706"/>
      <c r="Y61" s="59"/>
      <c r="AC61"/>
      <c r="AF61" s="95"/>
      <c r="AG61" s="124"/>
      <c r="AH61" s="124"/>
      <c r="AI61" s="124"/>
      <c r="AJ61" s="124"/>
      <c r="AK61" s="124"/>
      <c r="AL61" s="124"/>
      <c r="AM61" s="124"/>
      <c r="AN61" s="124"/>
      <c r="AO61" s="124"/>
      <c r="AP61" s="788"/>
      <c r="AQ61" s="689"/>
      <c r="AR61" s="788"/>
      <c r="AS61" s="788"/>
      <c r="AT61" s="788"/>
      <c r="AU61" s="172"/>
      <c r="AV61" s="611"/>
      <c r="AW61" s="611"/>
      <c r="AX61" s="611"/>
      <c r="AY61" s="611"/>
      <c r="AZ61" s="611"/>
      <c r="BA61" s="611"/>
      <c r="BB61" s="611"/>
      <c r="BC61" s="611"/>
      <c r="BD61" s="611"/>
      <c r="BE61" s="611"/>
      <c r="BF61" s="611"/>
      <c r="BG61" s="611"/>
      <c r="BH61" s="611"/>
      <c r="BI61" s="613"/>
      <c r="BJ61" s="613"/>
      <c r="BK61" s="613"/>
      <c r="BL61" s="613"/>
      <c r="BM61" s="613"/>
      <c r="BN61" s="613"/>
      <c r="BO61" s="613"/>
      <c r="BP61" s="613"/>
      <c r="BQ61" s="613"/>
      <c r="BR61" s="613"/>
      <c r="BS61" s="613"/>
      <c r="BT61" s="613"/>
      <c r="BU61" s="613"/>
      <c r="BV61" s="613"/>
      <c r="BW61" s="613"/>
      <c r="BX61" s="613"/>
      <c r="BY61" s="613"/>
      <c r="BZ61" s="613"/>
      <c r="CA61" s="613"/>
      <c r="CB61" s="613"/>
      <c r="CC61" s="613"/>
      <c r="CD61" s="613"/>
    </row>
    <row r="62" spans="1:82" s="15" customFormat="1" ht="12.75" customHeight="1" x14ac:dyDescent="0.25">
      <c r="A62" s="689" t="s">
        <v>44</v>
      </c>
      <c r="B62" s="1421" t="s">
        <v>671</v>
      </c>
      <c r="C62" s="1421"/>
      <c r="D62" s="1421"/>
      <c r="E62" s="1421"/>
      <c r="F62" s="1421"/>
      <c r="G62" s="1421"/>
      <c r="H62" s="1421"/>
      <c r="I62" s="1421"/>
      <c r="J62" s="1421"/>
      <c r="K62" s="1421"/>
      <c r="L62" s="1421"/>
      <c r="M62" s="1421"/>
      <c r="N62" s="1421"/>
      <c r="O62" s="1421"/>
      <c r="P62" s="1421"/>
      <c r="Q62" s="1421"/>
      <c r="R62" s="1421"/>
      <c r="S62" s="1421"/>
      <c r="T62" s="1421"/>
      <c r="U62" s="1421"/>
      <c r="V62" s="1421"/>
      <c r="W62" s="1421"/>
      <c r="X62" s="1422"/>
      <c r="Y62" s="59"/>
      <c r="AC62"/>
      <c r="AF62" s="95"/>
      <c r="AG62" s="124"/>
      <c r="AH62" s="124"/>
      <c r="AI62" s="124"/>
      <c r="AJ62" s="124"/>
      <c r="AK62" s="124"/>
      <c r="AL62" s="124"/>
      <c r="AM62" s="124"/>
      <c r="AN62" s="124"/>
      <c r="AO62" s="124"/>
      <c r="AP62" s="788"/>
      <c r="AQ62" s="689"/>
      <c r="AR62" s="788"/>
      <c r="AS62" s="788"/>
      <c r="AT62" s="36"/>
      <c r="AU62" s="229"/>
      <c r="AV62" s="36"/>
      <c r="AW62" s="36"/>
      <c r="AX62" s="611"/>
      <c r="AY62" s="611"/>
      <c r="AZ62" s="611"/>
      <c r="BA62" s="611"/>
      <c r="BB62" s="611"/>
      <c r="BC62" s="611"/>
      <c r="BD62" s="611"/>
      <c r="BE62" s="611"/>
      <c r="BF62" s="611"/>
      <c r="BG62" s="611"/>
      <c r="BH62" s="611"/>
      <c r="BI62" s="613"/>
      <c r="BJ62" s="613"/>
      <c r="BK62" s="613"/>
      <c r="BL62" s="613"/>
      <c r="BM62" s="613"/>
      <c r="BN62" s="613"/>
      <c r="BO62" s="613"/>
      <c r="BP62" s="613"/>
      <c r="BQ62" s="613"/>
      <c r="BR62" s="613"/>
      <c r="BS62" s="613"/>
      <c r="BT62" s="613"/>
      <c r="BU62" s="613"/>
      <c r="BV62" s="613"/>
      <c r="BW62" s="613"/>
      <c r="BX62" s="613"/>
      <c r="BY62" s="613"/>
      <c r="BZ62" s="613"/>
      <c r="CA62" s="613"/>
      <c r="CB62" s="613"/>
      <c r="CC62" s="613"/>
      <c r="CD62" s="613"/>
    </row>
    <row r="63" spans="1:82" s="15" customFormat="1" ht="12.75" customHeight="1" x14ac:dyDescent="0.25">
      <c r="A63" s="689" t="s">
        <v>187</v>
      </c>
      <c r="B63" s="1421" t="s">
        <v>672</v>
      </c>
      <c r="C63" s="1421"/>
      <c r="D63" s="1421"/>
      <c r="E63" s="1421"/>
      <c r="F63" s="1421"/>
      <c r="G63" s="1421"/>
      <c r="H63" s="1421"/>
      <c r="I63" s="1421"/>
      <c r="J63" s="1421"/>
      <c r="K63" s="1421"/>
      <c r="L63" s="1421"/>
      <c r="M63" s="1421"/>
      <c r="N63" s="1421"/>
      <c r="O63" s="1421"/>
      <c r="P63" s="1421"/>
      <c r="Q63" s="1421"/>
      <c r="R63" s="1421"/>
      <c r="S63" s="1421"/>
      <c r="T63" s="1421"/>
      <c r="U63" s="1421"/>
      <c r="V63" s="1421"/>
      <c r="W63" s="1421"/>
      <c r="X63" s="1422"/>
      <c r="Y63" s="59"/>
      <c r="AC63"/>
      <c r="AF63" s="95"/>
      <c r="AG63" s="124"/>
      <c r="AH63" s="124"/>
      <c r="AI63" s="124"/>
      <c r="AJ63" s="124"/>
      <c r="AK63" s="124"/>
      <c r="AL63" s="124"/>
      <c r="AM63" s="124"/>
      <c r="AN63" s="124"/>
      <c r="AO63" s="124"/>
      <c r="AP63" s="788"/>
      <c r="AQ63" s="689"/>
      <c r="AR63" s="788"/>
      <c r="AS63" s="788"/>
      <c r="AT63" s="783"/>
      <c r="AU63" s="172"/>
      <c r="AV63" s="611"/>
      <c r="AW63" s="611"/>
      <c r="AX63" s="611"/>
      <c r="AY63" s="611"/>
      <c r="AZ63" s="611"/>
      <c r="BA63" s="611"/>
      <c r="BB63" s="611"/>
      <c r="BC63" s="611"/>
      <c r="BD63" s="611"/>
      <c r="BE63" s="611"/>
      <c r="BF63" s="611"/>
      <c r="BG63" s="611"/>
      <c r="BH63" s="611"/>
      <c r="BI63" s="613"/>
      <c r="BJ63" s="613"/>
      <c r="BK63" s="613"/>
      <c r="BL63" s="613"/>
      <c r="BM63" s="613"/>
      <c r="BN63" s="613"/>
      <c r="BO63" s="613"/>
      <c r="BP63" s="613"/>
      <c r="BQ63" s="613"/>
      <c r="BR63" s="613"/>
      <c r="BS63" s="613"/>
      <c r="BT63" s="613"/>
      <c r="BU63" s="613"/>
      <c r="BV63" s="613"/>
      <c r="BW63" s="613"/>
      <c r="BX63" s="613"/>
      <c r="BY63" s="613"/>
      <c r="BZ63" s="613"/>
      <c r="CA63" s="613"/>
      <c r="CB63" s="613"/>
      <c r="CC63" s="613"/>
      <c r="CD63" s="613"/>
    </row>
    <row r="64" spans="1:82" s="1003" customFormat="1" ht="12.75" customHeight="1" x14ac:dyDescent="0.25">
      <c r="A64" s="689" t="s">
        <v>45</v>
      </c>
      <c r="B64" s="551" t="s">
        <v>257</v>
      </c>
      <c r="C64" s="551"/>
      <c r="D64" s="551"/>
      <c r="E64" s="551"/>
      <c r="F64" s="551"/>
      <c r="G64" s="551"/>
      <c r="H64" s="551"/>
      <c r="I64" s="551"/>
      <c r="J64" s="551"/>
      <c r="K64" s="551"/>
      <c r="L64" s="551"/>
      <c r="M64" s="551"/>
      <c r="N64" s="551"/>
      <c r="O64" s="551"/>
      <c r="P64" s="1418"/>
      <c r="Q64" s="1418"/>
      <c r="R64" s="1418"/>
      <c r="S64" s="1418"/>
      <c r="T64" s="1418"/>
      <c r="U64" s="1418"/>
      <c r="V64" s="1418"/>
      <c r="W64" s="1418"/>
      <c r="X64" s="1419"/>
      <c r="Y64" s="1154"/>
      <c r="AC64" s="917"/>
      <c r="AF64" s="95"/>
      <c r="AG64" s="124"/>
      <c r="AH64" s="124"/>
      <c r="AI64" s="124"/>
      <c r="AJ64" s="124"/>
      <c r="AK64" s="124"/>
      <c r="AL64" s="124"/>
      <c r="AM64" s="124"/>
      <c r="AN64" s="124"/>
      <c r="AO64" s="124"/>
      <c r="AP64" s="788"/>
      <c r="AQ64" s="689"/>
      <c r="AR64" s="788"/>
      <c r="AS64" s="788"/>
      <c r="AT64" s="1417"/>
      <c r="AU64" s="172"/>
      <c r="AV64" s="1154"/>
      <c r="AW64" s="1154"/>
      <c r="AX64" s="1154"/>
      <c r="AY64" s="1154"/>
      <c r="AZ64" s="1154"/>
      <c r="BA64" s="1154"/>
      <c r="BB64" s="1154"/>
      <c r="BC64" s="1154"/>
      <c r="BD64" s="1154"/>
      <c r="BE64" s="1154"/>
      <c r="BF64" s="1154"/>
      <c r="BG64" s="1154"/>
      <c r="BH64" s="1154"/>
    </row>
    <row r="65" spans="1:82" s="1003" customFormat="1" ht="12.75" customHeight="1" x14ac:dyDescent="0.25">
      <c r="A65" s="689" t="s">
        <v>46</v>
      </c>
      <c r="B65" s="1421" t="s">
        <v>669</v>
      </c>
      <c r="C65" s="1418"/>
      <c r="D65" s="1418"/>
      <c r="E65" s="1418"/>
      <c r="F65" s="1418"/>
      <c r="G65" s="1418"/>
      <c r="H65" s="1418"/>
      <c r="I65" s="1418"/>
      <c r="J65" s="1418"/>
      <c r="K65" s="1418"/>
      <c r="L65" s="1418"/>
      <c r="M65" s="1418"/>
      <c r="N65" s="1418"/>
      <c r="O65" s="1418"/>
      <c r="P65" s="1418"/>
      <c r="Q65" s="1418"/>
      <c r="R65" s="1418"/>
      <c r="S65" s="1418"/>
      <c r="T65" s="1418"/>
      <c r="U65" s="1418"/>
      <c r="V65" s="1418"/>
      <c r="W65" s="1418"/>
      <c r="X65" s="1419"/>
      <c r="Y65" s="1154"/>
      <c r="AC65" s="917"/>
      <c r="AF65" s="95"/>
      <c r="AG65" s="124"/>
      <c r="AH65" s="124"/>
      <c r="AI65" s="140" t="s">
        <v>378</v>
      </c>
      <c r="AJ65" s="135"/>
      <c r="AK65" s="135"/>
      <c r="AL65" s="135"/>
      <c r="AM65" s="124"/>
      <c r="AN65" s="124"/>
      <c r="AO65" s="124"/>
      <c r="AP65" s="788"/>
      <c r="AQ65" s="689"/>
      <c r="AR65" s="788"/>
      <c r="AS65" s="788"/>
      <c r="AT65" s="1417"/>
      <c r="AU65" s="172"/>
      <c r="AV65" s="1154"/>
      <c r="AW65" s="1154"/>
      <c r="AX65" s="1154"/>
      <c r="AY65" s="1154"/>
      <c r="AZ65" s="1154"/>
      <c r="BA65" s="1154"/>
      <c r="BB65" s="1154"/>
      <c r="BC65" s="1154"/>
      <c r="BD65" s="1154"/>
      <c r="BE65" s="1154"/>
      <c r="BF65" s="1154"/>
      <c r="BG65" s="1154"/>
      <c r="BH65" s="1154"/>
    </row>
    <row r="66" spans="1:82" s="15" customFormat="1" ht="12.75" customHeight="1" x14ac:dyDescent="0.25">
      <c r="B66" s="1421" t="s">
        <v>670</v>
      </c>
      <c r="P66" s="551"/>
      <c r="Q66" s="551"/>
      <c r="R66" s="551"/>
      <c r="S66" s="551"/>
      <c r="T66" s="551"/>
      <c r="U66" s="551"/>
      <c r="V66" s="551"/>
      <c r="W66" s="551"/>
      <c r="X66" s="707"/>
      <c r="Y66" s="466"/>
      <c r="AC66"/>
      <c r="AF66" s="95"/>
      <c r="AG66" s="124"/>
      <c r="AH66" s="124"/>
      <c r="AI66" s="140"/>
      <c r="AJ66" s="135"/>
      <c r="AK66" s="135"/>
      <c r="AL66" s="135"/>
      <c r="AM66" s="124"/>
      <c r="AN66" s="124"/>
      <c r="AO66" s="124"/>
      <c r="AP66" s="788"/>
      <c r="AQ66" s="689"/>
      <c r="AR66" s="788"/>
      <c r="AS66" s="788"/>
      <c r="AT66" s="788"/>
      <c r="AU66" s="172"/>
      <c r="AV66" s="611"/>
      <c r="AW66" s="611"/>
      <c r="AX66" s="611"/>
      <c r="AY66" s="611"/>
      <c r="AZ66" s="611"/>
      <c r="BA66" s="611"/>
      <c r="BB66" s="611"/>
      <c r="BC66" s="611"/>
      <c r="BD66" s="611"/>
      <c r="BE66" s="611"/>
      <c r="BF66" s="611"/>
      <c r="BG66" s="611"/>
      <c r="BH66" s="611"/>
      <c r="BI66" s="613"/>
      <c r="BJ66" s="613"/>
      <c r="BK66" s="613"/>
      <c r="BL66" s="613"/>
      <c r="BM66" s="613"/>
      <c r="BN66" s="613"/>
      <c r="BO66" s="613"/>
      <c r="BP66" s="613"/>
      <c r="BQ66" s="613"/>
      <c r="BR66" s="613"/>
      <c r="BS66" s="613"/>
      <c r="BT66" s="613"/>
      <c r="BU66" s="613"/>
      <c r="BV66" s="613"/>
      <c r="BW66" s="613"/>
      <c r="BX66" s="613"/>
      <c r="BY66" s="613"/>
      <c r="BZ66" s="613"/>
      <c r="CA66" s="613"/>
      <c r="CB66" s="613"/>
      <c r="CC66" s="613"/>
      <c r="CD66" s="613"/>
    </row>
    <row r="67" spans="1:82" s="15" customFormat="1" ht="17.399999999999999" x14ac:dyDescent="0.3">
      <c r="A67" s="2329" t="s">
        <v>365</v>
      </c>
      <c r="B67" s="2329"/>
      <c r="C67" s="2329"/>
      <c r="D67" s="2329"/>
      <c r="E67" s="2329"/>
      <c r="F67" s="2329"/>
      <c r="G67" s="2329"/>
      <c r="H67" s="2329"/>
      <c r="I67" s="2329"/>
      <c r="J67" s="2329"/>
      <c r="K67" s="2329"/>
      <c r="L67" s="2329"/>
      <c r="M67" s="2329"/>
      <c r="N67" s="2329"/>
      <c r="O67" s="2329"/>
      <c r="P67" s="2329"/>
      <c r="Q67" s="2329"/>
      <c r="R67" s="2329"/>
      <c r="S67" s="2329"/>
      <c r="T67" s="2329"/>
      <c r="U67" s="2329"/>
      <c r="V67" s="2329"/>
      <c r="W67" s="2329"/>
      <c r="X67" s="2329"/>
      <c r="Y67" s="2329"/>
      <c r="Z67" s="2329"/>
      <c r="AA67" s="2329"/>
      <c r="AB67" s="2329"/>
      <c r="AC67" s="2329"/>
      <c r="AD67" s="2329"/>
      <c r="AE67" s="2329"/>
      <c r="AF67" s="2329"/>
      <c r="AG67" s="2329"/>
      <c r="AH67" s="2329"/>
      <c r="AI67" s="2329"/>
      <c r="AJ67" s="2329"/>
      <c r="AK67" s="2329"/>
      <c r="AL67" s="2329"/>
      <c r="AM67" s="2329"/>
      <c r="AN67" s="2329"/>
      <c r="AO67" s="2329"/>
      <c r="AP67" s="788"/>
      <c r="AQ67" s="788"/>
      <c r="AR67" s="362"/>
      <c r="AS67" s="788"/>
      <c r="AT67" s="788"/>
      <c r="AU67" s="172"/>
      <c r="AV67" s="611"/>
      <c r="AW67" s="611"/>
      <c r="AX67" s="611"/>
      <c r="AY67" s="611"/>
      <c r="AZ67" s="611"/>
      <c r="BA67" s="611"/>
      <c r="BB67" s="611"/>
      <c r="BC67" s="611"/>
      <c r="BD67" s="611"/>
      <c r="BE67" s="611"/>
      <c r="BF67" s="611"/>
      <c r="BG67" s="611"/>
      <c r="BH67" s="611"/>
      <c r="BI67" s="613"/>
      <c r="BJ67" s="613"/>
      <c r="BK67" s="613"/>
      <c r="BL67" s="613"/>
      <c r="BM67" s="613"/>
      <c r="BN67" s="613"/>
      <c r="BO67" s="613"/>
      <c r="BP67" s="613"/>
      <c r="BQ67" s="613"/>
      <c r="BR67" s="613"/>
      <c r="BS67" s="613"/>
      <c r="BT67" s="613"/>
      <c r="BU67" s="613"/>
      <c r="BV67" s="613"/>
      <c r="BW67" s="613"/>
      <c r="BX67" s="613"/>
      <c r="BY67" s="613"/>
      <c r="BZ67" s="613"/>
      <c r="CA67" s="613"/>
      <c r="CB67" s="613"/>
      <c r="CC67" s="613"/>
      <c r="CD67" s="613"/>
    </row>
    <row r="68" spans="1:82" s="15" customFormat="1" ht="17.399999999999999" x14ac:dyDescent="0.3">
      <c r="A68" s="502"/>
      <c r="B68" s="502"/>
      <c r="C68" s="502"/>
      <c r="D68" s="502"/>
      <c r="E68" s="502"/>
      <c r="F68" s="502"/>
      <c r="G68" s="502"/>
      <c r="H68" s="502"/>
      <c r="I68" s="502"/>
      <c r="J68" s="502"/>
      <c r="K68" s="502"/>
      <c r="L68" s="502"/>
      <c r="M68" s="502"/>
      <c r="N68" s="502"/>
      <c r="O68" s="502"/>
      <c r="P68" s="502"/>
      <c r="Q68" s="502"/>
      <c r="R68" s="502"/>
      <c r="S68" s="502"/>
      <c r="T68" s="502"/>
      <c r="U68" s="502"/>
      <c r="V68" s="502"/>
      <c r="W68" s="502"/>
      <c r="X68" s="502"/>
      <c r="Y68" s="502"/>
      <c r="Z68" s="502"/>
      <c r="AA68" s="502"/>
      <c r="AB68" s="502"/>
      <c r="AC68" s="502"/>
      <c r="AD68" s="502"/>
      <c r="AE68" s="502"/>
      <c r="AF68" s="502"/>
      <c r="AG68" s="502"/>
      <c r="AH68" s="502"/>
      <c r="AI68" s="502"/>
      <c r="AJ68" s="502"/>
      <c r="AK68" s="502"/>
      <c r="AL68" s="502"/>
      <c r="AM68" s="502"/>
      <c r="AN68" s="502"/>
      <c r="AO68" s="502"/>
      <c r="AP68" s="788"/>
      <c r="AQ68" s="788"/>
      <c r="AR68" s="362"/>
      <c r="AS68" s="788"/>
      <c r="AT68" s="788"/>
      <c r="AU68" s="172"/>
      <c r="AV68" s="611"/>
      <c r="AW68" s="611"/>
      <c r="AX68" s="611"/>
      <c r="AY68" s="611"/>
      <c r="AZ68" s="611"/>
      <c r="BA68" s="611"/>
      <c r="BB68" s="611"/>
      <c r="BC68" s="611"/>
      <c r="BD68" s="611"/>
      <c r="BE68" s="611"/>
      <c r="BF68" s="611"/>
      <c r="BG68" s="611"/>
      <c r="BH68" s="611"/>
      <c r="BI68" s="613"/>
      <c r="BJ68" s="613"/>
      <c r="BK68" s="613"/>
      <c r="BL68" s="613"/>
      <c r="BM68" s="613"/>
      <c r="BN68" s="613"/>
      <c r="BO68" s="613"/>
      <c r="BP68" s="613"/>
      <c r="BQ68" s="613"/>
      <c r="BR68" s="613"/>
      <c r="BS68" s="613"/>
      <c r="BT68" s="613"/>
      <c r="BU68" s="613"/>
      <c r="BV68" s="613"/>
      <c r="BW68" s="613"/>
      <c r="BX68" s="613"/>
      <c r="BY68" s="613"/>
      <c r="BZ68" s="613"/>
      <c r="CA68" s="613"/>
      <c r="CB68" s="613"/>
      <c r="CC68" s="613"/>
      <c r="CD68" s="613"/>
    </row>
    <row r="69" spans="1:82" s="15" customFormat="1" x14ac:dyDescent="0.25">
      <c r="A69" s="503" t="s">
        <v>366</v>
      </c>
      <c r="B69" s="474"/>
      <c r="C69" s="474"/>
      <c r="D69" s="504"/>
      <c r="E69" s="504"/>
      <c r="F69" s="504"/>
      <c r="G69" s="504"/>
      <c r="H69" s="504"/>
      <c r="I69" s="504"/>
      <c r="J69" s="2333">
        <f>D25</f>
        <v>0</v>
      </c>
      <c r="K69" s="2333"/>
      <c r="L69" s="2333"/>
      <c r="M69" s="2333"/>
      <c r="N69" s="2333"/>
      <c r="O69" s="2333"/>
      <c r="P69" s="472" t="s">
        <v>367</v>
      </c>
      <c r="Q69" s="472"/>
      <c r="R69" s="472"/>
      <c r="S69" s="472"/>
      <c r="T69" s="472"/>
      <c r="U69" s="472"/>
      <c r="V69" s="472"/>
      <c r="W69" s="472"/>
      <c r="X69" s="472"/>
      <c r="Y69" s="472"/>
      <c r="Z69" s="472"/>
      <c r="AA69" s="472"/>
      <c r="AB69" s="472"/>
      <c r="AC69" s="472"/>
      <c r="AD69" s="472"/>
      <c r="AE69" s="505"/>
      <c r="AF69" s="505"/>
      <c r="AG69" s="505"/>
      <c r="AH69" s="505"/>
      <c r="AI69" s="505"/>
      <c r="AJ69" s="505"/>
      <c r="AK69" s="505"/>
      <c r="AL69" s="505"/>
      <c r="AM69" s="505"/>
      <c r="AN69" s="505"/>
      <c r="AO69" s="505"/>
      <c r="AP69" s="362"/>
      <c r="AQ69" s="362"/>
      <c r="AR69" s="362"/>
      <c r="AS69" s="362"/>
      <c r="AT69" s="362"/>
      <c r="AU69" s="213"/>
      <c r="AV69" s="613"/>
      <c r="AW69" s="613"/>
      <c r="AX69" s="613"/>
      <c r="AY69" s="613"/>
      <c r="AZ69" s="613"/>
      <c r="BA69" s="613"/>
      <c r="BB69" s="613"/>
      <c r="BC69" s="613"/>
      <c r="BD69" s="613"/>
      <c r="BE69" s="613"/>
      <c r="BF69" s="613"/>
      <c r="BG69" s="613"/>
      <c r="BH69" s="613"/>
      <c r="BI69" s="613"/>
      <c r="BJ69" s="613"/>
      <c r="BK69" s="613"/>
      <c r="BL69" s="613"/>
      <c r="BM69" s="613"/>
      <c r="BN69" s="613"/>
      <c r="BO69" s="613"/>
      <c r="BP69" s="613"/>
      <c r="BQ69" s="613"/>
      <c r="BR69" s="613"/>
      <c r="BS69" s="613"/>
      <c r="BT69" s="613"/>
      <c r="BU69" s="613"/>
      <c r="BV69" s="613"/>
      <c r="BW69" s="613"/>
      <c r="BX69" s="613"/>
      <c r="BY69" s="613"/>
      <c r="BZ69" s="613"/>
      <c r="CA69" s="613"/>
      <c r="CB69" s="613"/>
      <c r="CC69" s="613"/>
      <c r="CD69" s="613"/>
    </row>
    <row r="70" spans="1:82" ht="6.6" customHeight="1" x14ac:dyDescent="0.25">
      <c r="A70" s="503"/>
      <c r="B70" s="474"/>
      <c r="C70" s="474"/>
      <c r="D70" s="506"/>
      <c r="E70" s="506"/>
      <c r="F70" s="506"/>
      <c r="G70" s="506"/>
      <c r="H70" s="506"/>
      <c r="I70" s="506"/>
      <c r="J70" s="472"/>
      <c r="K70" s="472"/>
      <c r="L70" s="472"/>
      <c r="M70" s="472"/>
      <c r="N70" s="472"/>
      <c r="O70" s="472"/>
      <c r="P70" s="472"/>
      <c r="Q70" s="505"/>
      <c r="R70" s="505"/>
      <c r="S70" s="505"/>
      <c r="T70" s="505"/>
      <c r="U70" s="505"/>
      <c r="V70" s="505"/>
      <c r="W70" s="505"/>
      <c r="X70" s="505"/>
      <c r="Y70" s="505"/>
      <c r="Z70" s="505"/>
      <c r="AA70" s="505"/>
      <c r="AB70" s="505"/>
      <c r="AC70" s="505"/>
      <c r="AD70" s="505"/>
      <c r="AE70" s="505"/>
      <c r="AF70" s="505"/>
      <c r="AG70" s="505"/>
      <c r="AH70" s="505"/>
      <c r="AI70" s="505"/>
      <c r="AJ70" s="505"/>
      <c r="AK70" s="505"/>
      <c r="AL70" s="505"/>
      <c r="AM70" s="505"/>
      <c r="AN70" s="505"/>
      <c r="AO70" s="505"/>
    </row>
    <row r="71" spans="1:82" ht="12.75" customHeight="1" x14ac:dyDescent="0.25">
      <c r="A71" s="503" t="s">
        <v>57</v>
      </c>
      <c r="B71" s="474"/>
      <c r="C71" s="474"/>
      <c r="D71" s="474"/>
      <c r="E71" s="474"/>
      <c r="F71" s="474"/>
      <c r="G71" s="474"/>
      <c r="H71" s="474"/>
      <c r="I71" s="474"/>
      <c r="J71" s="472"/>
      <c r="K71" s="472"/>
      <c r="L71" s="472"/>
      <c r="M71" s="507"/>
      <c r="N71" s="507"/>
      <c r="O71" s="507"/>
      <c r="P71" s="507"/>
      <c r="Q71" s="472"/>
      <c r="R71" s="472"/>
      <c r="S71" s="472"/>
      <c r="T71" s="472"/>
      <c r="U71" s="472"/>
      <c r="V71" s="472"/>
      <c r="W71" s="472"/>
      <c r="X71" s="472"/>
      <c r="Y71" s="472"/>
      <c r="Z71" s="508"/>
      <c r="AA71" s="508"/>
      <c r="AB71" s="508"/>
      <c r="AC71" s="508"/>
      <c r="AD71" s="508"/>
      <c r="AE71" s="508"/>
      <c r="AF71" s="508"/>
      <c r="AG71" s="508"/>
      <c r="AH71" s="508"/>
      <c r="AI71" s="508"/>
      <c r="AJ71" s="474"/>
      <c r="AK71" s="474"/>
      <c r="AL71" s="474"/>
      <c r="AM71" s="474"/>
      <c r="AN71" s="474"/>
      <c r="AO71" s="474"/>
    </row>
    <row r="72" spans="1:82" ht="8.1" customHeight="1" x14ac:dyDescent="0.25">
      <c r="A72" s="503"/>
      <c r="B72" s="474"/>
      <c r="C72" s="474"/>
      <c r="D72" s="474"/>
      <c r="E72" s="474"/>
      <c r="F72" s="474"/>
      <c r="G72" s="474"/>
      <c r="H72" s="474"/>
      <c r="I72" s="474"/>
      <c r="J72" s="472"/>
      <c r="K72" s="472"/>
      <c r="L72" s="472"/>
      <c r="M72" s="507"/>
      <c r="N72" s="507"/>
      <c r="O72" s="507"/>
      <c r="P72" s="507"/>
      <c r="Q72" s="472"/>
      <c r="R72" s="472"/>
      <c r="S72" s="472"/>
      <c r="T72" s="472"/>
      <c r="U72" s="472"/>
      <c r="V72" s="472"/>
      <c r="W72" s="472"/>
      <c r="X72" s="472"/>
      <c r="Y72" s="472"/>
      <c r="Z72" s="508"/>
      <c r="AA72" s="508"/>
      <c r="AB72" s="508"/>
      <c r="AC72" s="508"/>
      <c r="AD72" s="508"/>
      <c r="AE72" s="508"/>
      <c r="AF72" s="508"/>
      <c r="AG72" s="508"/>
      <c r="AH72" s="508"/>
      <c r="AI72" s="508"/>
      <c r="AJ72" s="474"/>
      <c r="AK72" s="474"/>
      <c r="AL72" s="474"/>
      <c r="AM72" s="474"/>
      <c r="AN72" s="474"/>
      <c r="AO72" s="474"/>
    </row>
    <row r="73" spans="1:82" ht="12.75" customHeight="1" x14ac:dyDescent="0.25">
      <c r="A73" s="472" t="s">
        <v>58</v>
      </c>
      <c r="B73" s="474"/>
      <c r="C73" s="474"/>
      <c r="D73" s="474"/>
      <c r="E73" s="474"/>
      <c r="F73" s="474"/>
      <c r="G73" s="474"/>
      <c r="H73" s="474"/>
      <c r="J73" s="2339">
        <f>AI16</f>
        <v>0</v>
      </c>
      <c r="K73" s="2339"/>
      <c r="L73" s="2339"/>
      <c r="M73" s="2339"/>
      <c r="N73" s="2339"/>
      <c r="O73" s="2339"/>
      <c r="P73" s="2339"/>
      <c r="Q73" s="472" t="s">
        <v>427</v>
      </c>
      <c r="R73" s="472"/>
      <c r="S73" s="472"/>
      <c r="T73" s="472"/>
      <c r="U73" s="472"/>
      <c r="V73" s="472"/>
      <c r="W73" s="472"/>
      <c r="X73" s="2337">
        <f>0.7</f>
        <v>0.7</v>
      </c>
      <c r="Y73" s="2337"/>
      <c r="Z73" s="612" t="s">
        <v>106</v>
      </c>
      <c r="AA73" s="2333">
        <f>ROUNDDOWN(J73*X73,0)</f>
        <v>0</v>
      </c>
      <c r="AB73" s="2333"/>
      <c r="AC73" s="2333"/>
      <c r="AD73" s="2333"/>
      <c r="AE73" s="2333"/>
      <c r="AF73" s="2333"/>
      <c r="AG73" s="2333"/>
      <c r="AH73" s="2333"/>
      <c r="AI73" s="2333"/>
      <c r="AJ73" s="474" t="s">
        <v>42</v>
      </c>
      <c r="AK73" s="474"/>
      <c r="AL73" s="474"/>
      <c r="AM73" s="474"/>
      <c r="AN73" s="474"/>
      <c r="AO73" s="474"/>
    </row>
    <row r="74" spans="1:82" ht="8.4" customHeight="1" x14ac:dyDescent="0.25">
      <c r="A74" s="472"/>
      <c r="B74" s="474"/>
      <c r="C74" s="474"/>
      <c r="D74" s="474"/>
      <c r="E74" s="474"/>
      <c r="F74" s="474"/>
      <c r="G74" s="474"/>
      <c r="H74" s="474"/>
      <c r="I74" s="474"/>
      <c r="J74" s="472"/>
      <c r="K74" s="472"/>
      <c r="L74" s="472"/>
      <c r="M74" s="507"/>
      <c r="N74" s="507"/>
      <c r="O74" s="507"/>
      <c r="P74" s="507"/>
      <c r="Q74" s="472"/>
      <c r="R74" s="472"/>
      <c r="S74" s="472"/>
      <c r="T74" s="472"/>
      <c r="U74" s="472"/>
      <c r="V74" s="472"/>
      <c r="W74" s="472"/>
      <c r="X74" s="472"/>
      <c r="Y74" s="472"/>
      <c r="Z74" s="508"/>
      <c r="AA74" s="508"/>
      <c r="AB74" s="508"/>
      <c r="AC74" s="508"/>
      <c r="AD74" s="508"/>
      <c r="AE74" s="508"/>
      <c r="AF74" s="508"/>
      <c r="AG74" s="508"/>
      <c r="AH74" s="508"/>
      <c r="AI74" s="508"/>
      <c r="AJ74" s="474"/>
      <c r="AK74" s="474"/>
      <c r="AL74" s="474"/>
      <c r="AM74" s="474"/>
      <c r="AN74" s="474"/>
      <c r="AO74" s="474"/>
    </row>
    <row r="75" spans="1:82" ht="12.75" customHeight="1" x14ac:dyDescent="0.25">
      <c r="A75" s="503" t="s">
        <v>59</v>
      </c>
      <c r="B75" s="474"/>
      <c r="C75" s="474"/>
      <c r="D75" s="474"/>
      <c r="E75" s="474"/>
      <c r="F75" s="474"/>
      <c r="G75" s="474"/>
      <c r="H75" s="474"/>
      <c r="J75" s="2341">
        <f>données!P15</f>
        <v>0</v>
      </c>
      <c r="K75" s="2341"/>
      <c r="L75" s="2341"/>
      <c r="M75" s="2341"/>
      <c r="N75" s="2341"/>
      <c r="O75" s="2341"/>
      <c r="P75" s="2341"/>
      <c r="Q75" s="2341"/>
      <c r="R75" s="2341"/>
      <c r="S75" s="633" t="s">
        <v>613</v>
      </c>
      <c r="T75" s="633"/>
      <c r="U75" s="633"/>
      <c r="V75" s="633"/>
      <c r="W75" s="633"/>
      <c r="X75" s="633"/>
      <c r="Y75" s="633"/>
      <c r="Z75" s="633"/>
      <c r="AA75" s="633"/>
      <c r="AB75" s="472"/>
      <c r="AC75" s="472"/>
      <c r="AD75" s="472"/>
      <c r="AE75" s="472"/>
      <c r="AF75" s="472"/>
      <c r="AG75" s="472"/>
      <c r="AH75" s="472"/>
      <c r="AI75" s="472"/>
      <c r="AJ75" s="474"/>
      <c r="AK75" s="474"/>
      <c r="AL75" s="474"/>
      <c r="AM75" s="474"/>
      <c r="AN75" s="474"/>
      <c r="AO75" s="474"/>
    </row>
    <row r="76" spans="1:82" ht="7.35" customHeight="1" x14ac:dyDescent="0.25">
      <c r="A76" s="503"/>
      <c r="B76" s="474"/>
      <c r="C76" s="474"/>
      <c r="D76" s="474"/>
      <c r="E76" s="474"/>
      <c r="F76" s="474"/>
      <c r="G76" s="474"/>
      <c r="H76" s="474"/>
      <c r="I76" s="474"/>
      <c r="J76" s="512"/>
      <c r="K76" s="512"/>
      <c r="L76" s="512"/>
      <c r="M76" s="512"/>
      <c r="N76" s="512"/>
      <c r="O76" s="512"/>
      <c r="P76" s="512"/>
      <c r="Q76" s="52"/>
      <c r="R76" s="52"/>
      <c r="S76" s="52"/>
      <c r="T76" s="52"/>
      <c r="U76" s="52"/>
      <c r="V76" s="52"/>
      <c r="W76" s="52"/>
      <c r="X76" s="52"/>
      <c r="Y76" s="52"/>
      <c r="Z76" s="52"/>
      <c r="AA76" s="472"/>
      <c r="AB76" s="472"/>
      <c r="AC76" s="472"/>
      <c r="AD76" s="472"/>
      <c r="AE76" s="472"/>
      <c r="AF76" s="472"/>
      <c r="AG76" s="472"/>
      <c r="AH76" s="472"/>
      <c r="AI76" s="472"/>
      <c r="AJ76" s="474"/>
      <c r="AK76" s="474"/>
      <c r="AL76" s="474"/>
      <c r="AM76" s="474"/>
      <c r="AN76" s="474"/>
      <c r="AO76" s="474"/>
    </row>
    <row r="77" spans="1:82" ht="12.75" customHeight="1" x14ac:dyDescent="0.25">
      <c r="A77" s="503" t="s">
        <v>60</v>
      </c>
      <c r="B77" s="474"/>
      <c r="C77" s="474"/>
      <c r="D77" s="474"/>
      <c r="E77" s="474"/>
      <c r="F77" s="474"/>
      <c r="G77" s="474"/>
      <c r="H77" s="474"/>
      <c r="I77" s="474"/>
      <c r="J77" s="472"/>
      <c r="K77" s="472"/>
      <c r="L77" s="472"/>
      <c r="M77" s="472"/>
      <c r="O77" s="471" t="s">
        <v>33</v>
      </c>
      <c r="P77" s="2340">
        <f>J75*0.05</f>
        <v>0</v>
      </c>
      <c r="Q77" s="2340"/>
      <c r="R77" s="2340"/>
      <c r="S77" s="2340"/>
      <c r="T77" s="2340"/>
      <c r="U77" s="2340"/>
      <c r="V77" s="2340"/>
      <c r="W77" s="2340"/>
      <c r="X77" s="468"/>
      <c r="Y77" s="512"/>
      <c r="Z77" s="472"/>
      <c r="AA77" s="472"/>
      <c r="AB77" s="472"/>
      <c r="AC77" s="472"/>
      <c r="AD77" s="472"/>
      <c r="AE77" s="472"/>
      <c r="AF77" s="472"/>
      <c r="AG77" s="472"/>
      <c r="AH77" s="472"/>
      <c r="AI77" s="472"/>
      <c r="AJ77" s="472"/>
      <c r="AK77" s="472"/>
      <c r="AL77" s="513"/>
      <c r="AM77" s="472"/>
      <c r="AN77" s="472"/>
      <c r="AO77" s="472"/>
    </row>
    <row r="78" spans="1:82" ht="25.35" customHeight="1" x14ac:dyDescent="0.25">
      <c r="A78" s="472"/>
      <c r="B78" s="472"/>
      <c r="C78" s="472"/>
      <c r="D78" s="472"/>
      <c r="E78" s="472"/>
      <c r="F78" s="472"/>
      <c r="G78" s="472"/>
      <c r="H78" s="472"/>
      <c r="I78" s="472"/>
      <c r="J78" s="472"/>
      <c r="K78" s="472"/>
      <c r="L78" s="472"/>
      <c r="M78" s="472"/>
      <c r="N78" s="472"/>
      <c r="O78" s="472"/>
      <c r="P78" s="472"/>
      <c r="Q78" s="472"/>
      <c r="R78" s="472"/>
      <c r="S78" s="472"/>
      <c r="T78" s="472"/>
      <c r="U78" s="472"/>
      <c r="V78" s="472"/>
      <c r="W78" s="472"/>
      <c r="X78" s="472"/>
      <c r="Y78" s="472"/>
      <c r="Z78" s="511"/>
      <c r="AA78" s="511"/>
      <c r="AB78" s="513"/>
      <c r="AC78" s="514"/>
      <c r="AD78" s="514"/>
      <c r="AE78" s="514"/>
      <c r="AF78" s="514"/>
      <c r="AG78" s="515"/>
      <c r="AH78" s="516"/>
      <c r="AI78" s="516"/>
      <c r="AJ78" s="516"/>
      <c r="AK78" s="516"/>
      <c r="AL78" s="516"/>
      <c r="AM78" s="516"/>
      <c r="AN78" s="516"/>
      <c r="AO78" s="516"/>
    </row>
    <row r="79" spans="1:82" ht="12.75" customHeight="1" x14ac:dyDescent="0.25">
      <c r="A79" s="475" t="s">
        <v>368</v>
      </c>
      <c r="B79" s="473"/>
      <c r="C79" s="473"/>
      <c r="D79" s="473"/>
      <c r="E79" s="473"/>
      <c r="F79" s="473"/>
      <c r="G79" s="473"/>
      <c r="H79" s="473"/>
      <c r="I79" s="517"/>
      <c r="J79" s="517"/>
      <c r="K79" s="517"/>
      <c r="L79" s="474"/>
      <c r="M79" s="474"/>
      <c r="N79" s="474"/>
      <c r="O79" s="474"/>
      <c r="P79" s="474"/>
      <c r="Q79" s="474"/>
      <c r="R79" s="474"/>
      <c r="S79" s="474"/>
      <c r="T79" s="474"/>
      <c r="U79" s="474"/>
      <c r="V79" s="469"/>
      <c r="W79" s="518" t="s">
        <v>23</v>
      </c>
      <c r="X79" s="519" t="s">
        <v>106</v>
      </c>
      <c r="Y79" s="520" t="s">
        <v>24</v>
      </c>
      <c r="Z79" s="473"/>
      <c r="AA79" s="518" t="s">
        <v>25</v>
      </c>
      <c r="AB79" s="521" t="s">
        <v>26</v>
      </c>
      <c r="AC79" s="521" t="s">
        <v>25</v>
      </c>
      <c r="AD79" s="521" t="s">
        <v>31</v>
      </c>
      <c r="AE79" s="474"/>
      <c r="AF79" s="469"/>
      <c r="AG79" s="469"/>
      <c r="AH79" s="517"/>
      <c r="AI79" s="517"/>
      <c r="AJ79" s="517"/>
      <c r="AK79" s="517"/>
      <c r="AL79" s="517"/>
      <c r="AM79" s="517"/>
      <c r="AN79" s="517"/>
      <c r="AO79" s="517"/>
    </row>
    <row r="80" spans="1:82" ht="12.75" customHeight="1" x14ac:dyDescent="0.25">
      <c r="A80" s="472"/>
      <c r="B80" s="474"/>
      <c r="C80" s="474"/>
      <c r="D80" s="474"/>
      <c r="E80" s="474"/>
      <c r="F80" s="474"/>
      <c r="G80" s="474"/>
      <c r="H80" s="474"/>
      <c r="I80" s="474"/>
      <c r="J80" s="474"/>
      <c r="K80" s="474"/>
      <c r="L80" s="474"/>
      <c r="M80" s="474"/>
      <c r="N80" s="474"/>
      <c r="O80" s="474"/>
      <c r="P80" s="474"/>
      <c r="Q80" s="474"/>
      <c r="R80" s="474"/>
      <c r="S80" s="474"/>
      <c r="T80" s="474"/>
      <c r="U80" s="474"/>
      <c r="V80" s="469"/>
      <c r="W80" s="474"/>
      <c r="X80" s="474"/>
      <c r="Y80" s="474"/>
      <c r="Z80" s="474"/>
      <c r="AA80" s="474"/>
      <c r="AB80" s="474"/>
      <c r="AC80" s="518" t="s">
        <v>32</v>
      </c>
      <c r="AD80" s="474"/>
      <c r="AE80" s="474"/>
      <c r="AF80" s="469"/>
      <c r="AG80" s="469"/>
      <c r="AH80" s="474"/>
      <c r="AI80" s="474"/>
      <c r="AJ80" s="474"/>
      <c r="AK80" s="474"/>
      <c r="AL80" s="474"/>
      <c r="AM80" s="474"/>
      <c r="AN80" s="474"/>
      <c r="AO80" s="474"/>
    </row>
    <row r="81" spans="1:82" ht="12.75" customHeight="1" x14ac:dyDescent="0.25">
      <c r="A81" s="472"/>
      <c r="B81" s="474"/>
      <c r="C81" s="474"/>
      <c r="D81" s="474"/>
      <c r="E81" s="474"/>
      <c r="F81" s="474"/>
      <c r="G81" s="474"/>
      <c r="H81" s="522"/>
      <c r="I81" s="523"/>
      <c r="J81" s="523"/>
      <c r="K81" s="179"/>
      <c r="L81" s="517"/>
      <c r="M81" s="522"/>
      <c r="N81" s="522"/>
      <c r="O81" s="522"/>
      <c r="P81" s="474"/>
      <c r="Q81" s="474"/>
      <c r="R81" s="474"/>
      <c r="S81" s="474"/>
      <c r="T81" s="474"/>
      <c r="U81" s="474"/>
      <c r="V81" s="474"/>
      <c r="W81" s="474"/>
      <c r="X81" s="474"/>
      <c r="Y81" s="474"/>
      <c r="Z81" s="474"/>
      <c r="AA81" s="474"/>
      <c r="AB81" s="474"/>
      <c r="AC81" s="474"/>
      <c r="AD81" s="474"/>
      <c r="AE81" s="518"/>
      <c r="AF81" s="474"/>
      <c r="AG81" s="474"/>
      <c r="AH81" s="474"/>
      <c r="AI81" s="474"/>
      <c r="AJ81" s="474"/>
      <c r="AK81" s="474"/>
      <c r="AL81" s="474"/>
      <c r="AM81" s="474"/>
      <c r="AN81" s="474"/>
      <c r="AO81" s="474"/>
    </row>
    <row r="82" spans="1:82" ht="12.75" customHeight="1" x14ac:dyDescent="0.25">
      <c r="A82" s="1617" t="s">
        <v>23</v>
      </c>
      <c r="B82" s="2320" t="s">
        <v>106</v>
      </c>
      <c r="C82" s="2320">
        <v>0.45</v>
      </c>
      <c r="D82" s="2320"/>
      <c r="E82" s="2308" t="s">
        <v>25</v>
      </c>
      <c r="F82" s="2308" t="s">
        <v>26</v>
      </c>
      <c r="G82" s="2308" t="s">
        <v>25</v>
      </c>
      <c r="H82" s="2314" t="str">
        <f>IF(AND($J$75&lt;=75000,$AA$73&lt;=150),"",J69)</f>
        <v/>
      </c>
      <c r="I82" s="2315"/>
      <c r="J82" s="2315"/>
      <c r="K82" s="2308" t="s">
        <v>25</v>
      </c>
      <c r="L82" s="2308"/>
      <c r="M82" s="2314" t="str">
        <f>IF(AND($J$75&lt;=75000,$AA$73&lt;=150),"",J69)</f>
        <v/>
      </c>
      <c r="N82" s="2315"/>
      <c r="O82" s="2315"/>
      <c r="P82" s="2320" t="s">
        <v>106</v>
      </c>
      <c r="Q82" s="2309">
        <v>0.45</v>
      </c>
      <c r="R82" s="2309"/>
      <c r="S82" s="2308" t="s">
        <v>25</v>
      </c>
      <c r="T82" s="2322" t="str">
        <f>IF(AND($J$75&lt;=75000,$AA$73&lt;=150),"",J75)</f>
        <v/>
      </c>
      <c r="U82" s="1646"/>
      <c r="V82" s="1646"/>
      <c r="W82" s="1646"/>
      <c r="X82" s="1646"/>
      <c r="Y82" s="1646"/>
      <c r="Z82" s="1646"/>
      <c r="AA82" s="2308" t="s">
        <v>428</v>
      </c>
      <c r="AB82" s="2308"/>
      <c r="AC82" s="2316" t="str">
        <f>IF(AND($J$75&lt;=75000,$AA$73&lt;=150),"",J69*J69)</f>
        <v/>
      </c>
      <c r="AD82" s="2316"/>
      <c r="AE82" s="2316"/>
      <c r="AF82" s="2316"/>
      <c r="AG82" s="2320" t="s">
        <v>106</v>
      </c>
      <c r="AH82" s="2327" t="str">
        <f>IFERROR(IF(OR($J$75&gt;75000,$AA$73&gt;150),ROUND(0.45*((T82*AC82)/AC84),2),""),0)</f>
        <v/>
      </c>
      <c r="AI82" s="2327"/>
      <c r="AJ82" s="2327"/>
      <c r="AK82" s="2327"/>
      <c r="AL82" s="2327"/>
      <c r="AM82" s="2327"/>
      <c r="AN82" s="2327"/>
      <c r="AO82" s="2327"/>
    </row>
    <row r="83" spans="1:82" s="615" customFormat="1" ht="3.15" customHeight="1" x14ac:dyDescent="0.25">
      <c r="A83" s="1617"/>
      <c r="B83" s="2320"/>
      <c r="C83" s="2320"/>
      <c r="D83" s="2320"/>
      <c r="E83" s="2308"/>
      <c r="F83" s="2308"/>
      <c r="G83" s="2308"/>
      <c r="H83" s="643"/>
      <c r="I83" s="643"/>
      <c r="J83" s="643"/>
      <c r="K83" s="2308"/>
      <c r="L83" s="2308"/>
      <c r="M83" s="643"/>
      <c r="N83" s="643"/>
      <c r="O83" s="643"/>
      <c r="P83" s="2320"/>
      <c r="Q83" s="2309"/>
      <c r="R83" s="2309"/>
      <c r="S83" s="2308"/>
      <c r="T83" s="2323"/>
      <c r="U83" s="2323"/>
      <c r="V83" s="2323"/>
      <c r="W83" s="2323"/>
      <c r="X83" s="2323"/>
      <c r="Y83" s="2323"/>
      <c r="Z83" s="2323"/>
      <c r="AA83" s="2308"/>
      <c r="AB83" s="2308"/>
      <c r="AC83" s="760"/>
      <c r="AD83" s="761"/>
      <c r="AE83" s="761"/>
      <c r="AF83" s="761"/>
      <c r="AG83" s="2320"/>
      <c r="AH83" s="2328"/>
      <c r="AI83" s="2328"/>
      <c r="AJ83" s="2328"/>
      <c r="AK83" s="2328"/>
      <c r="AL83" s="2328"/>
      <c r="AM83" s="2328"/>
      <c r="AN83" s="2328"/>
      <c r="AO83" s="2338"/>
      <c r="AP83" s="362"/>
      <c r="AQ83" s="362"/>
      <c r="AR83" s="362"/>
      <c r="AS83" s="362"/>
      <c r="AT83" s="362"/>
      <c r="AU83" s="213"/>
      <c r="AV83" s="613"/>
      <c r="AW83" s="613"/>
      <c r="AX83" s="613"/>
      <c r="AY83" s="613"/>
      <c r="AZ83" s="613"/>
      <c r="BA83" s="613"/>
      <c r="BB83" s="613"/>
      <c r="BC83" s="613"/>
      <c r="BD83" s="613"/>
      <c r="BE83" s="613"/>
      <c r="BF83" s="613"/>
      <c r="BG83" s="613"/>
      <c r="BH83" s="613"/>
      <c r="BI83" s="613"/>
      <c r="BJ83" s="613"/>
      <c r="BK83" s="613"/>
      <c r="BL83" s="613"/>
      <c r="BM83" s="613"/>
      <c r="BN83" s="613"/>
      <c r="BO83" s="613"/>
      <c r="BP83" s="613"/>
      <c r="BQ83" s="613"/>
      <c r="BR83" s="613"/>
      <c r="BS83" s="613"/>
      <c r="BT83" s="613"/>
      <c r="BU83" s="613"/>
      <c r="BV83" s="613"/>
      <c r="BW83" s="613"/>
      <c r="BX83" s="613"/>
      <c r="BY83" s="613"/>
      <c r="BZ83" s="613"/>
      <c r="CA83" s="613"/>
      <c r="CB83" s="613"/>
      <c r="CC83" s="613"/>
      <c r="CD83" s="613"/>
    </row>
    <row r="84" spans="1:82" ht="12.75" customHeight="1" x14ac:dyDescent="0.25">
      <c r="A84" s="475"/>
      <c r="B84" s="519"/>
      <c r="C84" s="524"/>
      <c r="D84" s="518"/>
      <c r="E84" s="518"/>
      <c r="F84" s="518"/>
      <c r="G84" s="518"/>
      <c r="H84" s="2314" t="str">
        <f>IF(AND($J$75&lt;=75000,$AA$73&lt;=150),"",AA73)</f>
        <v/>
      </c>
      <c r="I84" s="2315"/>
      <c r="J84" s="2315"/>
      <c r="K84" s="474" t="s">
        <v>316</v>
      </c>
      <c r="L84" s="474"/>
      <c r="M84" s="2314" t="str">
        <f>IF(AND($J$75&lt;=75000,$AA$73&lt;=150),"",AA73)</f>
        <v/>
      </c>
      <c r="N84" s="2315"/>
      <c r="O84" s="2315"/>
      <c r="P84" s="179" t="s">
        <v>316</v>
      </c>
      <c r="Q84" s="525"/>
      <c r="R84" s="525"/>
      <c r="S84" s="473"/>
      <c r="T84" s="518"/>
      <c r="U84" s="473"/>
      <c r="V84" s="473"/>
      <c r="W84" s="473"/>
      <c r="X84" s="473"/>
      <c r="Y84" s="517"/>
      <c r="Z84" s="474"/>
      <c r="AA84" s="473"/>
      <c r="AB84" s="473"/>
      <c r="AC84" s="2316" t="str">
        <f>IF(AND($J$75&lt;=75000,$AA$73&lt;=150),"",AA73*AA73)</f>
        <v/>
      </c>
      <c r="AD84" s="2316"/>
      <c r="AE84" s="2316"/>
      <c r="AF84" s="2316"/>
      <c r="AG84" s="519" t="s">
        <v>316</v>
      </c>
      <c r="AH84" s="473"/>
      <c r="AI84" s="473"/>
      <c r="AJ84" s="473"/>
      <c r="AK84" s="473"/>
      <c r="AL84" s="473"/>
      <c r="AM84" s="474"/>
      <c r="AN84" s="469"/>
      <c r="AO84" s="473"/>
    </row>
    <row r="85" spans="1:82" x14ac:dyDescent="0.25">
      <c r="A85" s="475"/>
      <c r="B85" s="519"/>
      <c r="C85" s="524"/>
      <c r="D85" s="518"/>
      <c r="E85" s="518"/>
      <c r="F85" s="518"/>
      <c r="G85" s="518"/>
      <c r="H85" s="523"/>
      <c r="I85" s="523"/>
      <c r="J85" s="523"/>
      <c r="K85" s="474"/>
      <c r="L85" s="474"/>
      <c r="M85" s="523"/>
      <c r="N85" s="523"/>
      <c r="O85" s="523"/>
      <c r="P85" s="179"/>
      <c r="Q85" s="525"/>
      <c r="R85" s="525"/>
      <c r="S85" s="473"/>
      <c r="T85" s="518"/>
      <c r="U85" s="473"/>
      <c r="V85" s="473"/>
      <c r="W85" s="473"/>
      <c r="X85" s="473"/>
      <c r="Y85" s="517"/>
      <c r="Z85" s="474"/>
      <c r="AA85" s="473"/>
      <c r="AB85" s="473"/>
      <c r="AC85" s="475"/>
      <c r="AD85" s="475"/>
      <c r="AE85" s="475"/>
      <c r="AF85" s="475"/>
      <c r="AG85" s="519"/>
      <c r="AH85" s="473"/>
      <c r="AI85" s="473"/>
      <c r="AJ85" s="473"/>
      <c r="AK85" s="473"/>
      <c r="AL85" s="473"/>
      <c r="AM85" s="474"/>
      <c r="AN85" s="469"/>
      <c r="AO85" s="473"/>
    </row>
    <row r="86" spans="1:82" x14ac:dyDescent="0.25">
      <c r="A86" s="528" t="s">
        <v>369</v>
      </c>
      <c r="B86" s="519"/>
      <c r="C86" s="524"/>
      <c r="D86" s="518"/>
      <c r="E86" s="518"/>
      <c r="F86" s="518"/>
      <c r="G86" s="518"/>
      <c r="H86" s="523"/>
      <c r="I86" s="523"/>
      <c r="J86" s="523"/>
      <c r="K86" s="474"/>
      <c r="L86" s="474"/>
      <c r="M86" s="523"/>
      <c r="N86" s="523"/>
      <c r="O86" s="523"/>
      <c r="P86" s="179"/>
      <c r="Q86" s="525"/>
      <c r="R86" s="525"/>
      <c r="S86" s="473"/>
      <c r="T86" s="518"/>
      <c r="U86" s="473"/>
      <c r="V86" s="473"/>
      <c r="W86" s="473"/>
      <c r="X86" s="473"/>
      <c r="Y86" s="517"/>
      <c r="Z86" s="474"/>
      <c r="AA86" s="473"/>
      <c r="AB86" s="473"/>
      <c r="AC86" s="473"/>
      <c r="AD86" s="473"/>
      <c r="AE86" s="473"/>
      <c r="AF86" s="473"/>
      <c r="AG86" s="519"/>
      <c r="AH86" s="473"/>
      <c r="AI86" s="473"/>
      <c r="AJ86" s="473"/>
      <c r="AK86" s="473"/>
      <c r="AL86" s="473"/>
      <c r="AM86" s="474"/>
      <c r="AN86" s="469"/>
      <c r="AO86" s="473"/>
    </row>
    <row r="87" spans="1:82" x14ac:dyDescent="0.25">
      <c r="A87" s="13"/>
      <c r="B87" s="518"/>
      <c r="C87" s="518"/>
      <c r="D87" s="518"/>
      <c r="E87" s="518"/>
      <c r="F87" s="518"/>
      <c r="G87" s="518"/>
      <c r="H87" s="474"/>
      <c r="I87" s="474"/>
      <c r="J87" s="474"/>
      <c r="K87" s="474"/>
      <c r="L87" s="474"/>
      <c r="M87" s="474"/>
      <c r="N87" s="474"/>
      <c r="O87" s="474"/>
      <c r="P87" s="179"/>
      <c r="Q87" s="474"/>
      <c r="R87" s="474"/>
      <c r="S87" s="474"/>
      <c r="T87" s="474"/>
      <c r="U87" s="474"/>
      <c r="V87" s="474"/>
      <c r="W87" s="474"/>
      <c r="X87" s="474"/>
      <c r="Y87" s="474"/>
      <c r="Z87" s="474"/>
      <c r="AA87" s="474"/>
      <c r="AB87" s="474"/>
      <c r="AC87" s="474"/>
      <c r="AD87" s="474"/>
      <c r="AE87" s="474"/>
      <c r="AF87" s="474"/>
      <c r="AG87" s="474"/>
      <c r="AH87" s="474"/>
      <c r="AI87" s="474"/>
      <c r="AJ87" s="474"/>
      <c r="AK87" s="474"/>
      <c r="AL87" s="474"/>
      <c r="AM87" s="474"/>
      <c r="AN87" s="469"/>
      <c r="AO87" s="474"/>
    </row>
    <row r="88" spans="1:82" x14ac:dyDescent="0.25">
      <c r="A88" s="476" t="s">
        <v>370</v>
      </c>
      <c r="B88" s="476"/>
      <c r="C88" s="476"/>
      <c r="D88" s="476"/>
      <c r="E88" s="476"/>
      <c r="F88" s="476"/>
      <c r="G88" s="476"/>
      <c r="H88" s="476"/>
      <c r="I88" s="476"/>
      <c r="J88" s="476"/>
      <c r="K88" s="476"/>
      <c r="L88" s="476"/>
      <c r="M88" s="476"/>
      <c r="N88" s="476"/>
      <c r="O88" s="476"/>
      <c r="P88" s="476"/>
      <c r="Q88" s="476"/>
      <c r="R88" s="476"/>
      <c r="S88" s="476"/>
      <c r="T88" s="476"/>
      <c r="U88" s="476"/>
      <c r="V88" s="476"/>
      <c r="W88" s="476"/>
      <c r="X88" s="476"/>
      <c r="Y88" s="476"/>
      <c r="Z88" s="476"/>
      <c r="AA88" s="476"/>
      <c r="AD88" s="519" t="s">
        <v>24</v>
      </c>
      <c r="AE88" s="519"/>
      <c r="AF88" s="474" t="s">
        <v>25</v>
      </c>
      <c r="AG88" s="521" t="s">
        <v>26</v>
      </c>
      <c r="AH88" s="521" t="s">
        <v>25</v>
      </c>
      <c r="AI88" s="521" t="s">
        <v>31</v>
      </c>
      <c r="AJ88" s="469"/>
      <c r="AK88" s="469"/>
      <c r="AL88" s="469"/>
      <c r="AM88" s="474"/>
      <c r="AN88" s="469"/>
      <c r="AO88" s="474"/>
    </row>
    <row r="89" spans="1:82" x14ac:dyDescent="0.25">
      <c r="A89" s="472"/>
      <c r="B89" s="474"/>
      <c r="C89" s="474"/>
      <c r="D89" s="474"/>
      <c r="E89" s="474"/>
      <c r="F89" s="474"/>
      <c r="G89" s="474"/>
      <c r="H89" s="474"/>
      <c r="I89" s="474"/>
      <c r="J89" s="474"/>
      <c r="K89" s="474"/>
      <c r="L89" s="474"/>
      <c r="M89" s="474"/>
      <c r="N89" s="474"/>
      <c r="O89" s="474"/>
      <c r="P89" s="474"/>
      <c r="Q89" s="474"/>
      <c r="R89" s="474"/>
      <c r="S89" s="474"/>
      <c r="T89" s="474"/>
      <c r="U89" s="474"/>
      <c r="V89" s="474"/>
      <c r="W89" s="474"/>
      <c r="X89" s="474"/>
      <c r="Y89" s="474"/>
      <c r="Z89" s="474"/>
      <c r="AA89" s="474"/>
      <c r="AD89" s="474"/>
      <c r="AE89" s="474"/>
      <c r="AF89" s="474"/>
      <c r="AG89" s="474" t="s">
        <v>371</v>
      </c>
      <c r="AH89" s="474"/>
      <c r="AI89" s="474"/>
      <c r="AJ89" s="469"/>
      <c r="AK89" s="469"/>
      <c r="AL89" s="469"/>
      <c r="AM89" s="474"/>
      <c r="AN89" s="469"/>
      <c r="AO89" s="474"/>
    </row>
    <row r="90" spans="1:82" x14ac:dyDescent="0.25">
      <c r="A90" s="474"/>
      <c r="B90" s="474"/>
      <c r="C90" s="474"/>
      <c r="D90" s="474"/>
      <c r="E90" s="474"/>
      <c r="F90" s="474"/>
      <c r="G90" s="474"/>
      <c r="H90" s="522"/>
      <c r="I90" s="523"/>
      <c r="J90" s="523"/>
      <c r="K90" s="179"/>
      <c r="L90" s="513"/>
      <c r="M90" s="522"/>
      <c r="N90" s="523"/>
      <c r="O90" s="523"/>
      <c r="P90" s="474"/>
      <c r="Q90" s="474"/>
      <c r="R90" s="474"/>
      <c r="S90" s="474"/>
      <c r="T90" s="474"/>
      <c r="U90" s="474"/>
      <c r="V90" s="474"/>
      <c r="W90" s="474"/>
      <c r="X90" s="474"/>
      <c r="Y90" s="474"/>
      <c r="Z90" s="474"/>
      <c r="AA90" s="474"/>
      <c r="AB90" s="474"/>
      <c r="AC90" s="474"/>
      <c r="AD90" s="474"/>
      <c r="AE90" s="474"/>
      <c r="AF90" s="474"/>
      <c r="AG90" s="474"/>
      <c r="AH90" s="474"/>
      <c r="AI90" s="474"/>
      <c r="AJ90" s="474"/>
      <c r="AK90" s="474"/>
      <c r="AL90" s="474"/>
      <c r="AM90" s="474"/>
      <c r="AN90" s="469"/>
      <c r="AO90" s="474"/>
    </row>
    <row r="91" spans="1:82" x14ac:dyDescent="0.25">
      <c r="A91" s="1617" t="s">
        <v>23</v>
      </c>
      <c r="B91" s="2320" t="s">
        <v>106</v>
      </c>
      <c r="C91" s="2320">
        <v>0.45</v>
      </c>
      <c r="D91" s="2320"/>
      <c r="E91" s="2308" t="s">
        <v>25</v>
      </c>
      <c r="F91" s="2308" t="s">
        <v>26</v>
      </c>
      <c r="G91" s="2308" t="s">
        <v>25</v>
      </c>
      <c r="H91" s="2314">
        <f>IF(OR($J$75&gt;75000,$AA$73&gt;150),"",J69)</f>
        <v>0</v>
      </c>
      <c r="I91" s="2315"/>
      <c r="J91" s="2315"/>
      <c r="K91" s="2308" t="s">
        <v>25</v>
      </c>
      <c r="L91" s="2308"/>
      <c r="M91" s="2314">
        <f>IF(OR($J$75&gt;75000,$AA$73&gt;150),"",J69)</f>
        <v>0</v>
      </c>
      <c r="N91" s="2315"/>
      <c r="O91" s="2315"/>
      <c r="P91" s="2320" t="s">
        <v>106</v>
      </c>
      <c r="Q91" s="2309">
        <v>0.45</v>
      </c>
      <c r="R91" s="2309"/>
      <c r="S91" s="2308" t="s">
        <v>25</v>
      </c>
      <c r="T91" s="2322">
        <f>IF(OR($J$75&gt;75000,$AA$73&gt;150),"",J75)</f>
        <v>0</v>
      </c>
      <c r="U91" s="1646"/>
      <c r="V91" s="1646"/>
      <c r="W91" s="1646"/>
      <c r="X91" s="1646"/>
      <c r="Y91" s="1646"/>
      <c r="Z91" s="1646"/>
      <c r="AA91" s="2308" t="s">
        <v>428</v>
      </c>
      <c r="AB91" s="2308"/>
      <c r="AC91" s="2316">
        <f>IF(OR($J$75&gt;75000,$AA$73&gt;150),"",J69*J69)</f>
        <v>0</v>
      </c>
      <c r="AD91" s="2316"/>
      <c r="AE91" s="2316"/>
      <c r="AF91" s="2316"/>
      <c r="AG91" s="2320" t="s">
        <v>106</v>
      </c>
      <c r="AH91" s="2327">
        <f>IFERROR(IF(AND($J$75&lt;=75000,$AA$73&lt;=150),ROUND(0.45*((T91*AC91)/AC93),2),""),0)</f>
        <v>0</v>
      </c>
      <c r="AI91" s="2327"/>
      <c r="AJ91" s="2327"/>
      <c r="AK91" s="2327"/>
      <c r="AL91" s="2327"/>
      <c r="AM91" s="2327"/>
      <c r="AN91" s="2327"/>
      <c r="AO91" s="2327"/>
    </row>
    <row r="92" spans="1:82" ht="3.15" customHeight="1" x14ac:dyDescent="0.25">
      <c r="A92" s="1617"/>
      <c r="B92" s="2320"/>
      <c r="C92" s="2320"/>
      <c r="D92" s="2320"/>
      <c r="E92" s="2308"/>
      <c r="F92" s="2308"/>
      <c r="G92" s="2308"/>
      <c r="H92" s="643"/>
      <c r="I92" s="643"/>
      <c r="J92" s="643"/>
      <c r="K92" s="2308"/>
      <c r="L92" s="2308"/>
      <c r="M92" s="643"/>
      <c r="N92" s="643"/>
      <c r="O92" s="643"/>
      <c r="P92" s="2320"/>
      <c r="Q92" s="2309"/>
      <c r="R92" s="2309"/>
      <c r="S92" s="2308"/>
      <c r="T92" s="2323"/>
      <c r="U92" s="2323"/>
      <c r="V92" s="2323"/>
      <c r="W92" s="2323"/>
      <c r="X92" s="2323"/>
      <c r="Y92" s="2323"/>
      <c r="Z92" s="2323"/>
      <c r="AA92" s="2308"/>
      <c r="AB92" s="2308"/>
      <c r="AC92" s="760"/>
      <c r="AD92" s="761"/>
      <c r="AE92" s="761"/>
      <c r="AF92" s="761"/>
      <c r="AG92" s="2320"/>
      <c r="AH92" s="2328"/>
      <c r="AI92" s="2328"/>
      <c r="AJ92" s="2328"/>
      <c r="AK92" s="2328"/>
      <c r="AL92" s="2328"/>
      <c r="AM92" s="2328"/>
      <c r="AN92" s="2328"/>
      <c r="AO92" s="2338"/>
    </row>
    <row r="93" spans="1:82" x14ac:dyDescent="0.25">
      <c r="A93" s="625"/>
      <c r="B93" s="631"/>
      <c r="C93" s="524"/>
      <c r="D93" s="630"/>
      <c r="E93" s="630"/>
      <c r="F93" s="630"/>
      <c r="G93" s="630"/>
      <c r="H93" s="2312">
        <v>150</v>
      </c>
      <c r="I93" s="2313"/>
      <c r="J93" s="2313"/>
      <c r="K93" s="626" t="s">
        <v>316</v>
      </c>
      <c r="L93" s="626"/>
      <c r="M93" s="2314">
        <f>IF(OR($J$75&gt;75000,$AA$73&gt;150),"",AA73)</f>
        <v>0</v>
      </c>
      <c r="N93" s="2315"/>
      <c r="O93" s="2315"/>
      <c r="P93" s="629" t="s">
        <v>316</v>
      </c>
      <c r="Q93" s="525"/>
      <c r="R93" s="525"/>
      <c r="S93" s="623"/>
      <c r="T93" s="630"/>
      <c r="U93" s="623"/>
      <c r="V93" s="623"/>
      <c r="W93" s="623"/>
      <c r="X93" s="623"/>
      <c r="Y93" s="517"/>
      <c r="Z93" s="626"/>
      <c r="AA93" s="623"/>
      <c r="AB93" s="623"/>
      <c r="AC93" s="2316">
        <f>IF(OR($J$75&gt;75000,$AA$73&gt;150),"",H93*M93)</f>
        <v>0</v>
      </c>
      <c r="AD93" s="2316"/>
      <c r="AE93" s="2316"/>
      <c r="AF93" s="2316"/>
      <c r="AG93" s="631" t="s">
        <v>316</v>
      </c>
      <c r="AH93" s="623"/>
      <c r="AI93" s="623"/>
      <c r="AJ93" s="623"/>
      <c r="AK93" s="623"/>
      <c r="AL93" s="623"/>
      <c r="AM93" s="626"/>
      <c r="AN93" s="615"/>
      <c r="AO93" s="623"/>
    </row>
    <row r="94" spans="1:82" x14ac:dyDescent="0.25">
      <c r="A94" s="35"/>
      <c r="B94" s="470"/>
      <c r="C94" s="470"/>
      <c r="D94" s="470"/>
      <c r="E94" s="470"/>
      <c r="F94" s="470"/>
      <c r="G94" s="470"/>
      <c r="H94" s="521"/>
      <c r="I94" s="521"/>
      <c r="J94" s="521"/>
      <c r="K94" s="470"/>
      <c r="L94" s="34"/>
      <c r="M94" s="530"/>
      <c r="N94" s="531"/>
      <c r="O94" s="531"/>
      <c r="P94" s="521"/>
      <c r="Q94" s="34"/>
      <c r="R94" s="34"/>
      <c r="S94" s="34"/>
      <c r="T94" s="34"/>
      <c r="U94" s="34"/>
      <c r="V94" s="34"/>
      <c r="W94" s="34"/>
      <c r="X94" s="34"/>
      <c r="Y94" s="34"/>
      <c r="Z94" s="34"/>
      <c r="AA94" s="34"/>
      <c r="AB94" s="34"/>
      <c r="AC94" s="34"/>
      <c r="AD94" s="34"/>
      <c r="AE94" s="34"/>
      <c r="AF94" s="34"/>
      <c r="AG94" s="34"/>
      <c r="AH94" s="34"/>
      <c r="AI94" s="34"/>
      <c r="AJ94" s="34"/>
      <c r="AK94" s="34"/>
      <c r="AL94" s="34"/>
      <c r="AM94" s="34"/>
      <c r="AN94" s="34"/>
      <c r="AO94" s="34"/>
    </row>
    <row r="95" spans="1:82" x14ac:dyDescent="0.25">
      <c r="A95" s="472" t="s">
        <v>42</v>
      </c>
      <c r="B95" s="2342" t="s">
        <v>183</v>
      </c>
      <c r="C95" s="2342"/>
      <c r="D95" s="2342"/>
      <c r="E95" s="2342"/>
      <c r="F95" s="2342"/>
      <c r="G95" s="2342"/>
      <c r="H95" s="2342"/>
      <c r="I95" s="2342"/>
      <c r="J95" s="2342"/>
      <c r="K95" s="2342"/>
      <c r="L95" s="2342"/>
      <c r="M95" s="2342"/>
      <c r="N95" s="2342"/>
      <c r="O95" s="2342"/>
      <c r="P95" s="2342"/>
      <c r="Q95" s="2342"/>
      <c r="R95" s="2342"/>
      <c r="S95" s="2342"/>
      <c r="T95" s="2342"/>
      <c r="U95" s="2342"/>
      <c r="V95" s="2342"/>
      <c r="W95" s="2342"/>
      <c r="X95" s="1857"/>
      <c r="Y95" s="472"/>
      <c r="Z95" s="474"/>
      <c r="AA95" s="474"/>
      <c r="AB95" s="474"/>
      <c r="AC95" s="474"/>
      <c r="AD95" s="474"/>
      <c r="AE95" s="474"/>
      <c r="AF95" s="474"/>
      <c r="AG95" s="44"/>
      <c r="AH95" s="474"/>
      <c r="AI95" s="474"/>
      <c r="AJ95" s="474"/>
      <c r="AK95" s="474"/>
      <c r="AL95" s="474"/>
      <c r="AM95" s="474"/>
      <c r="AN95" s="474"/>
      <c r="AO95" s="474"/>
    </row>
    <row r="96" spans="1:82" ht="13.8" thickBot="1" x14ac:dyDescent="0.3">
      <c r="A96" s="472"/>
      <c r="B96" s="43"/>
      <c r="C96" s="43"/>
      <c r="D96" s="43"/>
      <c r="E96" s="43"/>
      <c r="F96" s="43"/>
      <c r="G96" s="43"/>
      <c r="H96" s="43"/>
      <c r="I96" s="43"/>
      <c r="J96" s="43"/>
      <c r="K96" s="43"/>
      <c r="L96" s="43"/>
      <c r="M96" s="43"/>
      <c r="N96" s="43"/>
      <c r="O96" s="43"/>
      <c r="P96" s="43"/>
      <c r="Q96" s="43"/>
      <c r="R96" s="43"/>
      <c r="S96" s="43"/>
      <c r="T96" s="43"/>
      <c r="U96" s="43"/>
      <c r="V96" s="43"/>
      <c r="W96" s="43"/>
      <c r="X96" s="43"/>
      <c r="Y96" s="472"/>
      <c r="Z96" s="472"/>
      <c r="AA96" s="472"/>
      <c r="AB96" s="472"/>
      <c r="AC96" s="472"/>
      <c r="AD96" s="472"/>
      <c r="AE96" s="472"/>
      <c r="AF96" s="472"/>
      <c r="AG96" s="471"/>
      <c r="AH96" s="472"/>
      <c r="AI96" s="472"/>
      <c r="AJ96" s="472"/>
      <c r="AK96" s="472"/>
      <c r="AL96" s="472"/>
      <c r="AM96" s="472"/>
      <c r="AN96" s="472"/>
      <c r="AO96" s="472"/>
    </row>
    <row r="97" spans="1:41" ht="13.8" thickBot="1" x14ac:dyDescent="0.3">
      <c r="A97" s="469"/>
      <c r="B97" s="336"/>
      <c r="C97" s="336"/>
      <c r="D97" s="336"/>
      <c r="E97" s="336"/>
      <c r="F97" s="2343" t="s">
        <v>674</v>
      </c>
      <c r="G97" s="2344"/>
      <c r="H97" s="2344"/>
      <c r="I97" s="2344"/>
      <c r="J97" s="2344"/>
      <c r="K97" s="2344"/>
      <c r="L97" s="2344"/>
      <c r="M97" s="2344"/>
      <c r="N97" s="2344"/>
      <c r="O97" s="2344"/>
      <c r="P97" s="2344"/>
      <c r="Q97" s="2344"/>
      <c r="R97" s="2344"/>
      <c r="S97" s="2344"/>
      <c r="T97" s="2344"/>
      <c r="U97" s="2344"/>
      <c r="V97" s="2344"/>
      <c r="W97" s="2344"/>
      <c r="X97" s="2344"/>
      <c r="Y97" s="2344"/>
      <c r="Z97" s="2344"/>
      <c r="AA97" s="2344"/>
      <c r="AB97" s="2344"/>
      <c r="AC97" s="2344"/>
      <c r="AD97" s="2344"/>
      <c r="AE97" s="2344"/>
      <c r="AF97" s="2344"/>
      <c r="AG97" s="2344"/>
      <c r="AH97" s="2344"/>
      <c r="AI97" s="2344"/>
      <c r="AJ97" s="2345"/>
      <c r="AK97" s="336"/>
      <c r="AL97" s="336"/>
      <c r="AM97" s="336"/>
      <c r="AN97" s="336"/>
      <c r="AO97" s="336"/>
    </row>
    <row r="98" spans="1:41" x14ac:dyDescent="0.25">
      <c r="A98" s="532"/>
      <c r="B98" s="510"/>
      <c r="C98" s="510"/>
      <c r="D98" s="510"/>
      <c r="E98" s="510"/>
      <c r="F98" s="510"/>
      <c r="G98" s="510"/>
      <c r="H98" s="510"/>
      <c r="I98" s="510"/>
      <c r="J98" s="510"/>
      <c r="K98" s="510"/>
      <c r="L98" s="510"/>
      <c r="M98" s="510"/>
      <c r="N98" s="510"/>
      <c r="O98" s="510"/>
      <c r="P98" s="510"/>
      <c r="Q98" s="510"/>
      <c r="R98" s="510"/>
      <c r="S98" s="510"/>
      <c r="T98" s="510"/>
      <c r="U98" s="510"/>
      <c r="V98" s="510"/>
      <c r="W98" s="510"/>
      <c r="X98" s="510"/>
      <c r="Y98" s="510"/>
      <c r="Z98" s="510"/>
      <c r="AA98" s="510"/>
      <c r="AB98" s="510"/>
      <c r="AC98" s="510"/>
      <c r="AD98" s="510"/>
      <c r="AE98" s="510"/>
      <c r="AF98" s="510"/>
      <c r="AG98" s="510"/>
      <c r="AH98" s="510"/>
      <c r="AI98" s="510"/>
      <c r="AJ98" s="510"/>
      <c r="AK98" s="510"/>
      <c r="AL98" s="510"/>
      <c r="AM98" s="510"/>
      <c r="AN98" s="510"/>
      <c r="AO98" s="510"/>
    </row>
    <row r="99" spans="1:41" x14ac:dyDescent="0.25">
      <c r="A99" s="533">
        <v>1</v>
      </c>
      <c r="B99" s="534" t="s">
        <v>168</v>
      </c>
      <c r="C99" s="474"/>
      <c r="D99" s="474"/>
      <c r="E99" s="474"/>
      <c r="F99" s="474"/>
      <c r="G99" s="474"/>
      <c r="H99" s="474"/>
      <c r="I99" s="474"/>
      <c r="J99" s="472"/>
      <c r="K99" s="472"/>
      <c r="L99" s="472"/>
      <c r="M99" s="472"/>
      <c r="N99" s="472"/>
      <c r="O99" s="472"/>
      <c r="P99" s="472"/>
      <c r="Q99" s="472"/>
      <c r="R99" s="472"/>
      <c r="S99" s="472"/>
      <c r="T99" s="472"/>
      <c r="U99" s="472"/>
      <c r="V99" s="472"/>
      <c r="W99" s="472"/>
      <c r="X99" s="472"/>
      <c r="Y99" s="472"/>
      <c r="Z99" s="472"/>
      <c r="AA99" s="472"/>
      <c r="AB99" s="472"/>
      <c r="AC99" s="472"/>
      <c r="AD99" s="472"/>
      <c r="AE99" s="472"/>
      <c r="AF99" s="472"/>
      <c r="AG99" s="472"/>
      <c r="AH99" s="472"/>
      <c r="AI99" s="472"/>
      <c r="AJ99" s="472"/>
      <c r="AK99" s="472"/>
      <c r="AL99" s="472"/>
      <c r="AM99" s="472"/>
      <c r="AN99" s="472"/>
      <c r="AO99" s="472"/>
    </row>
    <row r="100" spans="1:41" x14ac:dyDescent="0.25">
      <c r="A100" s="535"/>
      <c r="B100" s="536" t="s">
        <v>675</v>
      </c>
      <c r="C100" s="474"/>
      <c r="D100" s="474"/>
      <c r="E100" s="474"/>
      <c r="F100" s="474"/>
      <c r="G100" s="474"/>
      <c r="H100" s="474"/>
      <c r="I100" s="474"/>
      <c r="J100" s="472"/>
      <c r="K100" s="472"/>
      <c r="L100" s="472"/>
      <c r="M100" s="472"/>
      <c r="N100" s="472"/>
      <c r="O100" s="472"/>
      <c r="P100" s="472"/>
      <c r="Q100" s="472"/>
      <c r="R100" s="472"/>
      <c r="S100" s="472"/>
      <c r="T100" s="472"/>
      <c r="U100" s="472"/>
      <c r="V100" s="472"/>
      <c r="W100" s="472"/>
      <c r="X100" s="472"/>
      <c r="Y100" s="472"/>
      <c r="Z100" s="472"/>
      <c r="AA100" s="472"/>
      <c r="AB100" s="472"/>
      <c r="AC100" s="472"/>
      <c r="AD100" s="472"/>
      <c r="AE100" s="472"/>
      <c r="AF100" s="472"/>
      <c r="AG100" s="472"/>
      <c r="AH100" s="472"/>
      <c r="AI100" s="472"/>
      <c r="AJ100" s="472"/>
      <c r="AK100" s="472"/>
      <c r="AL100" s="472"/>
      <c r="AM100" s="472"/>
      <c r="AN100" s="472"/>
      <c r="AO100" s="472"/>
    </row>
    <row r="101" spans="1:41" x14ac:dyDescent="0.25">
      <c r="A101" s="535"/>
      <c r="B101" s="536"/>
      <c r="C101" s="474"/>
      <c r="D101" s="474"/>
      <c r="E101" s="474"/>
      <c r="F101" s="474"/>
      <c r="G101" s="474"/>
      <c r="H101" s="474"/>
      <c r="I101" s="474"/>
      <c r="J101" s="472"/>
      <c r="K101" s="472"/>
      <c r="L101" s="472"/>
      <c r="M101" s="472"/>
      <c r="N101" s="472"/>
      <c r="O101" s="472"/>
      <c r="P101" s="472"/>
      <c r="Q101" s="472"/>
      <c r="R101" s="472"/>
      <c r="S101" s="472"/>
      <c r="T101" s="472"/>
      <c r="U101" s="472"/>
      <c r="V101" s="472"/>
      <c r="W101" s="472"/>
      <c r="X101" s="472"/>
      <c r="Y101" s="472"/>
      <c r="Z101" s="472"/>
      <c r="AA101" s="472"/>
      <c r="AB101" s="472"/>
      <c r="AC101" s="472"/>
      <c r="AD101" s="472"/>
      <c r="AE101" s="472"/>
      <c r="AF101" s="472"/>
      <c r="AG101" s="472"/>
      <c r="AH101" s="472"/>
      <c r="AI101" s="472"/>
      <c r="AJ101" s="472"/>
      <c r="AK101" s="472"/>
      <c r="AL101" s="472"/>
      <c r="AM101" s="472"/>
      <c r="AN101" s="472"/>
      <c r="AO101" s="472"/>
    </row>
    <row r="102" spans="1:41" x14ac:dyDescent="0.25">
      <c r="A102" s="533">
        <v>2</v>
      </c>
      <c r="B102" s="534" t="s">
        <v>188</v>
      </c>
      <c r="C102" s="474"/>
      <c r="D102" s="474"/>
      <c r="E102" s="474"/>
      <c r="F102" s="474"/>
      <c r="G102" s="474"/>
      <c r="H102" s="474"/>
      <c r="I102" s="474"/>
      <c r="J102" s="472"/>
      <c r="K102" s="472"/>
      <c r="L102" s="472"/>
      <c r="M102" s="472"/>
      <c r="N102" s="472"/>
      <c r="O102" s="472"/>
      <c r="P102" s="472"/>
      <c r="Q102" s="472"/>
      <c r="R102" s="472"/>
      <c r="S102" s="472"/>
      <c r="T102" s="472"/>
      <c r="U102" s="472"/>
      <c r="V102" s="472"/>
      <c r="W102" s="472"/>
      <c r="X102" s="472"/>
      <c r="Y102" s="472"/>
      <c r="Z102" s="472"/>
      <c r="AA102" s="472"/>
      <c r="AB102" s="472"/>
      <c r="AC102" s="472"/>
      <c r="AD102" s="472"/>
      <c r="AE102" s="472"/>
      <c r="AF102" s="472"/>
      <c r="AG102" s="472"/>
      <c r="AH102" s="472"/>
      <c r="AI102" s="472"/>
      <c r="AJ102" s="472"/>
      <c r="AK102" s="472"/>
      <c r="AL102" s="472"/>
      <c r="AM102" s="472"/>
      <c r="AN102" s="472"/>
      <c r="AO102" s="472"/>
    </row>
    <row r="103" spans="1:41" x14ac:dyDescent="0.25">
      <c r="A103" s="535"/>
      <c r="B103" s="536" t="s">
        <v>189</v>
      </c>
      <c r="C103" s="474"/>
      <c r="D103" s="474"/>
      <c r="E103" s="474"/>
      <c r="F103" s="474"/>
      <c r="G103" s="474"/>
      <c r="H103" s="474"/>
      <c r="I103" s="474"/>
      <c r="J103" s="474"/>
      <c r="K103" s="474"/>
      <c r="L103" s="474"/>
      <c r="M103" s="474"/>
      <c r="N103" s="474"/>
      <c r="O103" s="474"/>
      <c r="P103" s="474"/>
      <c r="Q103" s="474"/>
      <c r="R103" s="474"/>
      <c r="S103" s="474"/>
      <c r="T103" s="474"/>
      <c r="U103" s="474"/>
      <c r="V103" s="474"/>
      <c r="W103" s="474"/>
      <c r="X103" s="474"/>
      <c r="Y103" s="474"/>
      <c r="Z103" s="474"/>
      <c r="AA103" s="474"/>
      <c r="AB103" s="474"/>
      <c r="AC103" s="474"/>
      <c r="AD103" s="474"/>
      <c r="AE103" s="474"/>
      <c r="AF103" s="474"/>
      <c r="AG103" s="474"/>
      <c r="AH103" s="474"/>
      <c r="AI103" s="474"/>
      <c r="AJ103" s="474"/>
      <c r="AK103" s="474"/>
      <c r="AL103" s="474"/>
      <c r="AM103" s="474"/>
      <c r="AN103" s="474"/>
      <c r="AO103" s="474"/>
    </row>
    <row r="104" spans="1:41" x14ac:dyDescent="0.25">
      <c r="A104" s="535"/>
      <c r="B104" s="536"/>
      <c r="C104" s="474"/>
      <c r="D104" s="474"/>
      <c r="E104" s="474"/>
      <c r="F104" s="474"/>
      <c r="G104" s="474"/>
      <c r="H104" s="474"/>
      <c r="I104" s="474"/>
      <c r="J104" s="474"/>
      <c r="K104" s="474"/>
      <c r="L104" s="474"/>
      <c r="M104" s="474"/>
      <c r="N104" s="474"/>
      <c r="O104" s="474"/>
      <c r="P104" s="474"/>
      <c r="Q104" s="474"/>
      <c r="R104" s="474"/>
      <c r="S104" s="474"/>
      <c r="T104" s="474"/>
      <c r="U104" s="474"/>
      <c r="V104" s="474"/>
      <c r="W104" s="474"/>
      <c r="X104" s="474"/>
      <c r="Y104" s="474"/>
      <c r="Z104" s="474"/>
      <c r="AA104" s="474"/>
      <c r="AB104" s="474"/>
      <c r="AC104" s="474"/>
      <c r="AD104" s="474"/>
      <c r="AE104" s="474"/>
      <c r="AF104" s="474"/>
      <c r="AG104" s="474"/>
      <c r="AH104" s="474"/>
      <c r="AI104" s="474"/>
      <c r="AJ104" s="474"/>
      <c r="AK104" s="474"/>
      <c r="AL104" s="474"/>
      <c r="AM104" s="474"/>
      <c r="AN104" s="474"/>
      <c r="AO104" s="474"/>
    </row>
    <row r="105" spans="1:41" x14ac:dyDescent="0.25">
      <c r="A105" s="533">
        <v>3</v>
      </c>
      <c r="B105" s="534" t="s">
        <v>249</v>
      </c>
      <c r="C105" s="474"/>
      <c r="D105" s="474"/>
      <c r="E105" s="474"/>
      <c r="F105" s="474"/>
      <c r="G105" s="474"/>
      <c r="H105" s="474"/>
      <c r="I105" s="474"/>
      <c r="J105" s="474"/>
      <c r="K105" s="474"/>
      <c r="L105" s="474"/>
      <c r="M105" s="474"/>
      <c r="N105" s="474"/>
      <c r="O105" s="474"/>
      <c r="P105" s="474"/>
      <c r="Q105" s="474"/>
      <c r="R105" s="474"/>
      <c r="S105" s="474"/>
      <c r="T105" s="474"/>
      <c r="U105" s="474"/>
      <c r="V105" s="474"/>
      <c r="W105" s="474"/>
      <c r="X105" s="474"/>
      <c r="Y105" s="474"/>
      <c r="Z105" s="474"/>
      <c r="AA105" s="474"/>
      <c r="AB105" s="474"/>
      <c r="AC105" s="474"/>
      <c r="AD105" s="474"/>
      <c r="AE105" s="474"/>
      <c r="AF105" s="474"/>
      <c r="AG105" s="474"/>
      <c r="AH105" s="474"/>
      <c r="AI105" s="474"/>
      <c r="AJ105" s="474"/>
      <c r="AK105" s="474"/>
      <c r="AL105" s="474"/>
      <c r="AM105" s="474"/>
      <c r="AN105" s="474"/>
      <c r="AO105" s="474"/>
    </row>
    <row r="106" spans="1:41" x14ac:dyDescent="0.25">
      <c r="A106" s="533"/>
      <c r="B106" s="2346" t="s">
        <v>676</v>
      </c>
      <c r="C106" s="2346"/>
      <c r="D106" s="2346"/>
      <c r="E106" s="2346"/>
      <c r="F106" s="2346"/>
      <c r="G106" s="2346"/>
      <c r="H106" s="2346"/>
      <c r="I106" s="2346"/>
      <c r="J106" s="2346"/>
      <c r="K106" s="2346"/>
      <c r="L106" s="2346"/>
      <c r="M106" s="2346"/>
      <c r="N106" s="2346"/>
      <c r="O106" s="2346"/>
      <c r="P106" s="2346"/>
      <c r="Q106" s="2346"/>
      <c r="R106" s="2346"/>
      <c r="S106" s="2346"/>
      <c r="T106" s="2346"/>
      <c r="U106" s="2346"/>
      <c r="V106" s="2346"/>
      <c r="W106" s="2346"/>
      <c r="X106" s="2346"/>
      <c r="Y106" s="2346"/>
      <c r="Z106" s="2346"/>
      <c r="AA106" s="2346"/>
      <c r="AB106" s="2346"/>
      <c r="AC106" s="2346"/>
      <c r="AD106" s="2346"/>
      <c r="AE106" s="2346"/>
      <c r="AF106" s="2346"/>
      <c r="AG106" s="2346"/>
      <c r="AH106" s="2346"/>
      <c r="AI106" s="2346"/>
      <c r="AJ106" s="2346"/>
      <c r="AK106" s="2346"/>
      <c r="AL106" s="2346"/>
      <c r="AM106" s="2346"/>
      <c r="AN106" s="2346"/>
      <c r="AO106" s="2346"/>
    </row>
    <row r="107" spans="1:41" x14ac:dyDescent="0.25">
      <c r="A107" s="533"/>
      <c r="B107" s="536"/>
      <c r="C107" s="474"/>
      <c r="D107" s="474"/>
      <c r="E107" s="474"/>
      <c r="F107" s="474"/>
      <c r="G107" s="474"/>
      <c r="H107" s="474"/>
      <c r="I107" s="474"/>
      <c r="J107" s="474"/>
      <c r="K107" s="474"/>
      <c r="L107" s="474"/>
      <c r="M107" s="474"/>
      <c r="N107" s="474"/>
      <c r="O107" s="474"/>
      <c r="P107" s="474"/>
      <c r="Q107" s="474"/>
      <c r="R107" s="474"/>
      <c r="S107" s="474"/>
      <c r="T107" s="474"/>
      <c r="U107" s="474"/>
      <c r="V107" s="474"/>
      <c r="W107" s="474"/>
      <c r="X107" s="474"/>
      <c r="Y107" s="474"/>
      <c r="Z107" s="474"/>
      <c r="AA107" s="474"/>
      <c r="AB107" s="474"/>
      <c r="AC107" s="474"/>
      <c r="AD107" s="474"/>
      <c r="AE107" s="474"/>
      <c r="AF107" s="474"/>
      <c r="AG107" s="474"/>
      <c r="AH107" s="474"/>
      <c r="AI107" s="474"/>
      <c r="AJ107" s="474"/>
      <c r="AK107" s="474"/>
      <c r="AL107" s="474"/>
      <c r="AM107" s="474"/>
      <c r="AN107" s="474"/>
      <c r="AO107" s="474"/>
    </row>
    <row r="108" spans="1:41" x14ac:dyDescent="0.25">
      <c r="A108" s="533">
        <v>4</v>
      </c>
      <c r="B108" s="534" t="s">
        <v>4</v>
      </c>
      <c r="C108" s="474"/>
      <c r="D108" s="474"/>
      <c r="E108" s="474"/>
      <c r="F108" s="474"/>
      <c r="G108" s="474"/>
      <c r="H108" s="474"/>
      <c r="I108" s="474"/>
      <c r="J108" s="474"/>
      <c r="K108" s="474"/>
      <c r="L108" s="474"/>
      <c r="M108" s="474"/>
      <c r="N108" s="474"/>
      <c r="O108" s="474"/>
      <c r="P108" s="474"/>
      <c r="Q108" s="474"/>
      <c r="R108" s="474"/>
      <c r="S108" s="474"/>
      <c r="T108" s="474"/>
      <c r="U108" s="474"/>
      <c r="V108" s="474"/>
      <c r="W108" s="474"/>
      <c r="X108" s="474"/>
      <c r="Y108" s="474"/>
      <c r="Z108" s="474"/>
      <c r="AA108" s="474"/>
      <c r="AB108" s="474"/>
      <c r="AC108" s="474"/>
      <c r="AD108" s="474"/>
      <c r="AE108" s="474"/>
      <c r="AF108" s="474"/>
      <c r="AG108" s="474"/>
      <c r="AH108" s="474"/>
      <c r="AI108" s="474"/>
      <c r="AJ108" s="474"/>
      <c r="AK108" s="474"/>
      <c r="AL108" s="474"/>
      <c r="AM108" s="474"/>
      <c r="AN108" s="474"/>
      <c r="AO108" s="474"/>
    </row>
    <row r="109" spans="1:41" x14ac:dyDescent="0.25">
      <c r="A109" s="535"/>
      <c r="B109" s="536" t="s">
        <v>677</v>
      </c>
      <c r="C109" s="474"/>
      <c r="D109" s="474"/>
      <c r="E109" s="474"/>
      <c r="F109" s="474"/>
      <c r="G109" s="474"/>
      <c r="H109" s="474"/>
      <c r="I109" s="474"/>
      <c r="J109" s="474"/>
      <c r="K109" s="474"/>
      <c r="L109" s="474"/>
      <c r="M109" s="474"/>
      <c r="N109" s="474"/>
      <c r="O109" s="474"/>
      <c r="P109" s="474"/>
      <c r="Q109" s="474"/>
      <c r="R109" s="474"/>
      <c r="S109" s="474"/>
      <c r="T109" s="474"/>
      <c r="U109" s="474"/>
      <c r="V109" s="474"/>
      <c r="W109" s="474"/>
      <c r="X109" s="474"/>
      <c r="Y109" s="474"/>
      <c r="Z109" s="474"/>
      <c r="AA109" s="474"/>
      <c r="AB109" s="474"/>
      <c r="AC109" s="474"/>
      <c r="AD109" s="474"/>
      <c r="AE109" s="474"/>
      <c r="AF109" s="474"/>
      <c r="AG109" s="474"/>
      <c r="AH109" s="474"/>
      <c r="AI109" s="474"/>
      <c r="AJ109" s="474"/>
      <c r="AK109" s="474"/>
      <c r="AL109" s="474"/>
      <c r="AM109" s="474"/>
      <c r="AN109" s="474"/>
      <c r="AO109" s="474"/>
    </row>
    <row r="110" spans="1:41" x14ac:dyDescent="0.25">
      <c r="A110" s="535"/>
      <c r="B110" s="537" t="s">
        <v>678</v>
      </c>
      <c r="C110" s="314"/>
      <c r="D110" s="314"/>
      <c r="E110" s="314"/>
      <c r="F110" s="314"/>
      <c r="G110" s="314"/>
      <c r="H110" s="314"/>
      <c r="I110" s="314"/>
      <c r="J110" s="314"/>
      <c r="K110" s="314"/>
      <c r="L110" s="314"/>
      <c r="M110" s="314"/>
      <c r="N110" s="314"/>
      <c r="O110" s="314"/>
      <c r="P110" s="314"/>
      <c r="Q110" s="314"/>
      <c r="R110" s="314"/>
      <c r="S110" s="314"/>
      <c r="T110" s="314"/>
      <c r="U110" s="314"/>
      <c r="V110" s="314"/>
      <c r="W110" s="314"/>
      <c r="X110" s="314"/>
      <c r="Y110" s="314"/>
      <c r="Z110" s="314"/>
      <c r="AA110" s="314"/>
      <c r="AB110" s="314"/>
      <c r="AC110" s="314"/>
      <c r="AD110" s="314"/>
      <c r="AE110" s="314"/>
      <c r="AF110" s="314"/>
      <c r="AG110" s="314"/>
      <c r="AH110" s="314"/>
      <c r="AI110" s="314"/>
      <c r="AJ110" s="314"/>
      <c r="AK110" s="314"/>
      <c r="AL110" s="314"/>
      <c r="AM110" s="314"/>
      <c r="AN110" s="314"/>
      <c r="AO110" s="314"/>
    </row>
    <row r="111" spans="1:41" x14ac:dyDescent="0.25">
      <c r="A111" s="538"/>
      <c r="B111" s="537"/>
      <c r="C111" s="314"/>
      <c r="D111" s="314"/>
      <c r="E111" s="314"/>
      <c r="F111" s="314"/>
      <c r="G111" s="314"/>
      <c r="H111" s="314"/>
      <c r="I111" s="314"/>
      <c r="J111" s="314"/>
      <c r="K111" s="314"/>
      <c r="L111" s="314"/>
      <c r="M111" s="314"/>
      <c r="N111" s="314"/>
      <c r="O111" s="314"/>
      <c r="P111" s="314"/>
      <c r="Q111" s="314"/>
      <c r="R111" s="314"/>
      <c r="S111" s="314"/>
      <c r="T111" s="314"/>
      <c r="U111" s="314"/>
      <c r="V111" s="314"/>
      <c r="W111" s="314"/>
      <c r="X111" s="314"/>
      <c r="Y111" s="314"/>
      <c r="Z111" s="314"/>
      <c r="AA111" s="314"/>
      <c r="AB111" s="314"/>
      <c r="AC111" s="314"/>
      <c r="AD111" s="314"/>
      <c r="AE111" s="314"/>
      <c r="AF111" s="314"/>
      <c r="AG111" s="314"/>
      <c r="AH111" s="314"/>
      <c r="AI111" s="314"/>
      <c r="AJ111" s="314"/>
      <c r="AK111" s="314"/>
      <c r="AL111" s="314"/>
      <c r="AM111" s="314"/>
      <c r="AN111" s="314"/>
      <c r="AO111" s="314"/>
    </row>
    <row r="112" spans="1:41" x14ac:dyDescent="0.25">
      <c r="A112" s="533">
        <v>5</v>
      </c>
      <c r="B112" s="534" t="s">
        <v>202</v>
      </c>
      <c r="C112" s="474"/>
      <c r="D112" s="474"/>
      <c r="E112" s="474"/>
      <c r="F112" s="474"/>
      <c r="G112" s="474"/>
      <c r="H112" s="474"/>
      <c r="I112" s="474"/>
      <c r="J112" s="474"/>
      <c r="K112" s="474"/>
      <c r="L112" s="474"/>
      <c r="M112" s="474"/>
      <c r="N112" s="474"/>
      <c r="O112" s="474"/>
      <c r="P112" s="474"/>
      <c r="Q112" s="474"/>
      <c r="R112" s="474"/>
      <c r="S112" s="474"/>
      <c r="T112" s="474"/>
      <c r="U112" s="474"/>
      <c r="V112" s="474"/>
      <c r="W112" s="474"/>
      <c r="X112" s="474"/>
      <c r="Y112" s="474"/>
      <c r="Z112" s="474"/>
      <c r="AA112" s="474"/>
      <c r="AB112" s="474"/>
      <c r="AC112" s="474"/>
      <c r="AD112" s="474"/>
      <c r="AE112" s="474"/>
      <c r="AF112" s="474"/>
      <c r="AG112" s="474"/>
      <c r="AH112" s="474"/>
      <c r="AI112" s="474"/>
      <c r="AJ112" s="474"/>
      <c r="AK112" s="474"/>
      <c r="AL112" s="474"/>
      <c r="AM112" s="474"/>
      <c r="AN112" s="474"/>
      <c r="AO112" s="474"/>
    </row>
    <row r="113" spans="1:41" ht="23.4" customHeight="1" x14ac:dyDescent="0.25">
      <c r="A113" s="535"/>
      <c r="B113" s="2347" t="s">
        <v>679</v>
      </c>
      <c r="C113" s="2347"/>
      <c r="D113" s="2347"/>
      <c r="E113" s="2347"/>
      <c r="F113" s="2347"/>
      <c r="G113" s="2347"/>
      <c r="H113" s="2347"/>
      <c r="I113" s="2347"/>
      <c r="J113" s="2347"/>
      <c r="K113" s="2347"/>
      <c r="L113" s="2347"/>
      <c r="M113" s="2347"/>
      <c r="N113" s="2347"/>
      <c r="O113" s="2347"/>
      <c r="P113" s="2347"/>
      <c r="Q113" s="2347"/>
      <c r="R113" s="2347"/>
      <c r="S113" s="2347"/>
      <c r="T113" s="2347"/>
      <c r="U113" s="2347"/>
      <c r="V113" s="2347"/>
      <c r="W113" s="2347"/>
      <c r="X113" s="2347"/>
      <c r="Y113" s="2347"/>
      <c r="Z113" s="2347"/>
      <c r="AA113" s="2347"/>
      <c r="AB113" s="2347"/>
      <c r="AC113" s="2347"/>
      <c r="AD113" s="2347"/>
      <c r="AE113" s="2347"/>
      <c r="AF113" s="2347"/>
      <c r="AG113" s="2347"/>
      <c r="AH113" s="2347"/>
      <c r="AI113" s="2347"/>
      <c r="AJ113" s="2347"/>
      <c r="AK113" s="2347"/>
      <c r="AL113" s="2347"/>
      <c r="AM113" s="2347"/>
      <c r="AN113" s="2347"/>
      <c r="AO113" s="2347"/>
    </row>
    <row r="114" spans="1:41" ht="23.4" customHeight="1" x14ac:dyDescent="0.25">
      <c r="A114" s="535"/>
      <c r="B114" s="2332" t="s">
        <v>680</v>
      </c>
      <c r="C114" s="2332"/>
      <c r="D114" s="2332"/>
      <c r="E114" s="2332"/>
      <c r="F114" s="2332"/>
      <c r="G114" s="2332"/>
      <c r="H114" s="2332"/>
      <c r="I114" s="2332"/>
      <c r="J114" s="2332"/>
      <c r="K114" s="2332"/>
      <c r="L114" s="2332"/>
      <c r="M114" s="2332"/>
      <c r="N114" s="2332"/>
      <c r="O114" s="2332"/>
      <c r="P114" s="2332"/>
      <c r="Q114" s="2332"/>
      <c r="R114" s="2332"/>
      <c r="S114" s="2332"/>
      <c r="T114" s="2332"/>
      <c r="U114" s="2332"/>
      <c r="V114" s="2332"/>
      <c r="W114" s="2332"/>
      <c r="X114" s="2332"/>
      <c r="Y114" s="2332"/>
      <c r="Z114" s="2332"/>
      <c r="AA114" s="2332"/>
      <c r="AB114" s="2332"/>
      <c r="AC114" s="2332"/>
      <c r="AD114" s="2332"/>
      <c r="AE114" s="2332"/>
      <c r="AF114" s="2332"/>
      <c r="AG114" s="2332"/>
      <c r="AH114" s="2332"/>
      <c r="AI114" s="2332"/>
      <c r="AJ114" s="2332"/>
      <c r="AK114" s="2332"/>
      <c r="AL114" s="2332"/>
      <c r="AM114" s="2332"/>
      <c r="AN114" s="2332"/>
      <c r="AO114" s="2332"/>
    </row>
    <row r="115" spans="1:41" ht="23.4" customHeight="1" x14ac:dyDescent="0.25">
      <c r="A115" s="535"/>
      <c r="B115" s="2332" t="s">
        <v>372</v>
      </c>
      <c r="C115" s="2332"/>
      <c r="D115" s="2332"/>
      <c r="E115" s="2332"/>
      <c r="F115" s="2332"/>
      <c r="G115" s="2332"/>
      <c r="H115" s="2332"/>
      <c r="I115" s="2332"/>
      <c r="J115" s="2332"/>
      <c r="K115" s="2332"/>
      <c r="L115" s="2332"/>
      <c r="M115" s="2332"/>
      <c r="N115" s="2332"/>
      <c r="O115" s="2332"/>
      <c r="P115" s="2332"/>
      <c r="Q115" s="2332"/>
      <c r="R115" s="2332"/>
      <c r="S115" s="2332"/>
      <c r="T115" s="2332"/>
      <c r="U115" s="2332"/>
      <c r="V115" s="2332"/>
      <c r="W115" s="2332"/>
      <c r="X115" s="2332"/>
      <c r="Y115" s="2332"/>
      <c r="Z115" s="2332"/>
      <c r="AA115" s="2332"/>
      <c r="AB115" s="2332"/>
      <c r="AC115" s="2332"/>
      <c r="AD115" s="2332"/>
      <c r="AE115" s="2332"/>
      <c r="AF115" s="2332"/>
      <c r="AG115" s="2332"/>
      <c r="AH115" s="2332"/>
      <c r="AI115" s="2332"/>
      <c r="AJ115" s="2332"/>
      <c r="AK115" s="2332"/>
      <c r="AL115" s="2332"/>
      <c r="AM115" s="2332"/>
      <c r="AN115" s="2332"/>
      <c r="AO115" s="2332"/>
    </row>
    <row r="116" spans="1:41" x14ac:dyDescent="0.25">
      <c r="A116" s="535"/>
      <c r="B116" s="536"/>
      <c r="C116" s="474"/>
      <c r="D116" s="474"/>
      <c r="E116" s="474"/>
      <c r="F116" s="474"/>
      <c r="G116" s="474"/>
      <c r="H116" s="474"/>
      <c r="I116" s="474"/>
      <c r="J116" s="474"/>
      <c r="K116" s="474"/>
      <c r="L116" s="474"/>
      <c r="M116" s="474"/>
      <c r="N116" s="474"/>
      <c r="O116" s="474"/>
      <c r="P116" s="474"/>
      <c r="Q116" s="474"/>
      <c r="R116" s="474"/>
      <c r="S116" s="474"/>
      <c r="T116" s="474"/>
      <c r="U116" s="474"/>
      <c r="V116" s="474"/>
      <c r="W116" s="474"/>
      <c r="X116" s="474"/>
      <c r="Y116" s="474"/>
      <c r="Z116" s="474"/>
      <c r="AA116" s="474"/>
      <c r="AB116" s="474"/>
      <c r="AC116" s="474"/>
      <c r="AD116" s="474"/>
      <c r="AE116" s="474"/>
      <c r="AF116" s="474"/>
      <c r="AG116" s="474"/>
      <c r="AH116" s="474"/>
      <c r="AI116" s="474"/>
      <c r="AJ116" s="474"/>
      <c r="AK116" s="474"/>
      <c r="AL116" s="474"/>
      <c r="AM116" s="474"/>
      <c r="AN116" s="474"/>
      <c r="AO116" s="474"/>
    </row>
    <row r="117" spans="1:41" x14ac:dyDescent="0.25">
      <c r="A117" s="533">
        <v>6</v>
      </c>
      <c r="B117" s="534" t="s">
        <v>373</v>
      </c>
      <c r="C117" s="474"/>
      <c r="D117" s="474"/>
      <c r="E117" s="474"/>
      <c r="F117" s="474"/>
      <c r="G117" s="474"/>
      <c r="H117" s="474"/>
      <c r="I117" s="474"/>
      <c r="J117" s="474"/>
      <c r="K117" s="474"/>
      <c r="L117" s="474"/>
      <c r="M117" s="474"/>
      <c r="N117" s="474"/>
      <c r="O117" s="474"/>
      <c r="P117" s="474"/>
      <c r="Q117" s="474"/>
      <c r="R117" s="474"/>
      <c r="S117" s="474"/>
      <c r="T117" s="474"/>
      <c r="U117" s="474"/>
      <c r="V117" s="474"/>
      <c r="W117" s="474"/>
      <c r="X117" s="474"/>
      <c r="Y117" s="474"/>
      <c r="Z117" s="474"/>
      <c r="AA117" s="474"/>
      <c r="AB117" s="474"/>
      <c r="AC117" s="474"/>
      <c r="AD117" s="474"/>
      <c r="AE117" s="474"/>
      <c r="AF117" s="474"/>
      <c r="AG117" s="474"/>
      <c r="AH117" s="474"/>
      <c r="AI117" s="474"/>
      <c r="AJ117" s="474"/>
      <c r="AK117" s="474"/>
      <c r="AL117" s="474"/>
      <c r="AM117" s="474"/>
      <c r="AN117" s="474"/>
      <c r="AO117" s="474"/>
    </row>
    <row r="118" spans="1:41" x14ac:dyDescent="0.25">
      <c r="A118" s="533"/>
      <c r="B118" s="536" t="s">
        <v>190</v>
      </c>
      <c r="C118" s="474"/>
      <c r="D118" s="474"/>
      <c r="E118" s="474"/>
      <c r="F118" s="474"/>
      <c r="G118" s="474"/>
      <c r="H118" s="474"/>
      <c r="I118" s="474"/>
      <c r="J118" s="474"/>
      <c r="K118" s="474"/>
      <c r="L118" s="474"/>
      <c r="M118" s="474"/>
      <c r="N118" s="474"/>
      <c r="O118" s="474"/>
      <c r="P118" s="474"/>
      <c r="Q118" s="474"/>
      <c r="R118" s="474"/>
      <c r="S118" s="474"/>
      <c r="T118" s="474"/>
      <c r="U118" s="474"/>
      <c r="V118" s="474"/>
      <c r="W118" s="474"/>
      <c r="X118" s="474"/>
      <c r="Y118" s="474"/>
      <c r="Z118" s="474"/>
      <c r="AA118" s="474"/>
      <c r="AB118" s="474"/>
      <c r="AC118" s="474"/>
      <c r="AD118" s="474"/>
      <c r="AE118" s="474"/>
      <c r="AF118" s="474"/>
      <c r="AG118" s="474"/>
      <c r="AH118" s="474"/>
      <c r="AI118" s="474"/>
      <c r="AJ118" s="474"/>
      <c r="AK118" s="474"/>
      <c r="AL118" s="474"/>
      <c r="AM118" s="474"/>
      <c r="AN118" s="474"/>
      <c r="AO118" s="474"/>
    </row>
    <row r="119" spans="1:41" x14ac:dyDescent="0.25">
      <c r="A119" s="467"/>
      <c r="B119" s="467"/>
      <c r="C119" s="467"/>
      <c r="D119" s="467"/>
      <c r="E119" s="467"/>
      <c r="F119" s="467"/>
      <c r="G119" s="467"/>
      <c r="H119" s="467"/>
      <c r="I119" s="467"/>
      <c r="J119" s="467"/>
      <c r="K119" s="467"/>
      <c r="L119" s="467"/>
      <c r="M119" s="467"/>
      <c r="N119" s="467"/>
      <c r="O119" s="467"/>
      <c r="P119" s="467"/>
      <c r="Q119" s="467"/>
      <c r="R119" s="467"/>
      <c r="S119" s="467"/>
      <c r="T119" s="467"/>
      <c r="U119" s="467"/>
      <c r="V119" s="467"/>
      <c r="W119" s="467"/>
      <c r="X119" s="467"/>
      <c r="Y119" s="467"/>
      <c r="Z119" s="467"/>
      <c r="AA119" s="467"/>
      <c r="AB119" s="467"/>
      <c r="AC119" s="467"/>
      <c r="AD119" s="467"/>
      <c r="AE119" s="467"/>
      <c r="AF119" s="467"/>
      <c r="AG119" s="467"/>
      <c r="AH119" s="467"/>
      <c r="AI119" s="467"/>
      <c r="AJ119" s="467"/>
      <c r="AK119" s="467"/>
      <c r="AL119" s="467"/>
      <c r="AM119" s="467"/>
      <c r="AN119" s="467"/>
      <c r="AO119" s="474"/>
    </row>
    <row r="120" spans="1:41" x14ac:dyDescent="0.25">
      <c r="A120" s="533">
        <v>7</v>
      </c>
      <c r="B120" s="534" t="s">
        <v>594</v>
      </c>
      <c r="C120" s="474"/>
      <c r="D120" s="474"/>
      <c r="E120" s="474"/>
      <c r="F120" s="474"/>
      <c r="G120" s="474"/>
      <c r="H120" s="474"/>
      <c r="I120" s="474"/>
      <c r="J120" s="474"/>
      <c r="K120" s="474"/>
      <c r="L120" s="474"/>
      <c r="M120" s="474"/>
      <c r="N120" s="474"/>
      <c r="O120" s="474"/>
      <c r="P120" s="474"/>
      <c r="Q120" s="474"/>
      <c r="R120" s="474"/>
      <c r="S120" s="474"/>
      <c r="T120" s="474"/>
      <c r="U120" s="474"/>
      <c r="V120" s="474"/>
      <c r="W120" s="474"/>
      <c r="X120" s="474"/>
      <c r="Y120" s="474"/>
      <c r="Z120" s="474"/>
      <c r="AA120" s="474"/>
      <c r="AB120" s="474"/>
      <c r="AC120" s="474"/>
      <c r="AD120" s="474"/>
      <c r="AE120" s="474"/>
      <c r="AF120" s="474"/>
      <c r="AG120" s="474"/>
      <c r="AH120" s="474"/>
      <c r="AI120" s="474"/>
      <c r="AJ120" s="474"/>
      <c r="AK120" s="474"/>
      <c r="AL120" s="474"/>
      <c r="AM120" s="474"/>
      <c r="AN120" s="474"/>
      <c r="AO120" s="314"/>
    </row>
    <row r="121" spans="1:41" x14ac:dyDescent="0.25">
      <c r="A121" s="535"/>
      <c r="B121" s="537" t="s">
        <v>374</v>
      </c>
      <c r="C121" s="314"/>
      <c r="D121" s="314"/>
      <c r="E121" s="314"/>
      <c r="F121" s="314"/>
      <c r="G121" s="314"/>
      <c r="H121" s="314"/>
      <c r="I121" s="314"/>
      <c r="J121" s="314"/>
      <c r="K121" s="314"/>
      <c r="L121" s="314"/>
      <c r="M121" s="314"/>
      <c r="N121" s="314"/>
      <c r="O121" s="314"/>
      <c r="P121" s="314"/>
      <c r="Q121" s="314"/>
      <c r="R121" s="314"/>
      <c r="S121" s="314"/>
      <c r="T121" s="314"/>
      <c r="U121" s="314"/>
      <c r="V121" s="314"/>
      <c r="W121" s="314"/>
      <c r="X121" s="314"/>
      <c r="Y121" s="314"/>
      <c r="Z121" s="314"/>
      <c r="AA121" s="314"/>
      <c r="AB121" s="314"/>
      <c r="AC121" s="314"/>
      <c r="AD121" s="314"/>
      <c r="AE121" s="314"/>
      <c r="AF121" s="314"/>
      <c r="AG121" s="314"/>
      <c r="AH121" s="314"/>
      <c r="AI121" s="314"/>
      <c r="AJ121" s="314"/>
      <c r="AK121" s="314"/>
      <c r="AL121" s="314"/>
      <c r="AM121" s="314"/>
      <c r="AN121" s="314"/>
      <c r="AO121" s="314"/>
    </row>
    <row r="122" spans="1:41" x14ac:dyDescent="0.25">
      <c r="A122" s="538"/>
      <c r="B122" s="539"/>
      <c r="C122" s="314"/>
      <c r="D122" s="314"/>
      <c r="E122" s="314"/>
      <c r="F122" s="314"/>
      <c r="G122" s="314"/>
      <c r="H122" s="314"/>
      <c r="I122" s="314"/>
      <c r="J122" s="314"/>
      <c r="K122" s="314"/>
      <c r="L122" s="314"/>
      <c r="M122" s="314"/>
      <c r="N122" s="314"/>
      <c r="O122" s="314"/>
      <c r="P122" s="314"/>
      <c r="Q122" s="314"/>
      <c r="R122" s="314"/>
      <c r="S122" s="314"/>
      <c r="T122" s="314"/>
      <c r="U122" s="314"/>
      <c r="V122" s="314"/>
      <c r="W122" s="314"/>
      <c r="X122" s="314"/>
      <c r="Y122" s="314"/>
      <c r="Z122" s="314"/>
      <c r="AA122" s="314"/>
      <c r="AB122" s="314"/>
      <c r="AC122" s="314"/>
      <c r="AD122" s="314"/>
      <c r="AE122" s="314"/>
      <c r="AF122" s="314"/>
      <c r="AG122" s="314"/>
      <c r="AH122" s="314"/>
      <c r="AI122" s="314"/>
      <c r="AJ122" s="314"/>
      <c r="AK122" s="314"/>
      <c r="AL122" s="314"/>
      <c r="AM122" s="314"/>
      <c r="AN122" s="314"/>
      <c r="AO122" s="474"/>
    </row>
    <row r="123" spans="1:41" x14ac:dyDescent="0.25">
      <c r="A123" s="533">
        <v>8</v>
      </c>
      <c r="B123" s="534" t="s">
        <v>375</v>
      </c>
      <c r="C123" s="474"/>
      <c r="D123" s="474"/>
      <c r="E123" s="474"/>
      <c r="F123" s="474"/>
      <c r="G123" s="474"/>
      <c r="H123" s="474"/>
      <c r="I123" s="474"/>
      <c r="J123" s="474"/>
      <c r="K123" s="474"/>
      <c r="L123" s="474"/>
      <c r="M123" s="474"/>
      <c r="N123" s="474"/>
      <c r="O123" s="474"/>
      <c r="P123" s="474"/>
      <c r="Q123" s="474"/>
      <c r="R123" s="474"/>
      <c r="S123" s="474"/>
      <c r="T123" s="474"/>
      <c r="U123" s="474"/>
      <c r="V123" s="474"/>
      <c r="W123" s="474"/>
      <c r="X123" s="474"/>
      <c r="Y123" s="474"/>
      <c r="Z123" s="474"/>
      <c r="AA123" s="474"/>
      <c r="AB123" s="474"/>
      <c r="AC123" s="474"/>
      <c r="AD123" s="474"/>
      <c r="AE123" s="474"/>
      <c r="AF123" s="474"/>
      <c r="AG123" s="474"/>
      <c r="AH123" s="474"/>
      <c r="AI123" s="474"/>
      <c r="AJ123" s="474"/>
      <c r="AK123" s="474"/>
      <c r="AL123" s="474"/>
      <c r="AM123" s="474"/>
      <c r="AN123" s="474"/>
      <c r="AO123" s="474"/>
    </row>
    <row r="124" spans="1:41" x14ac:dyDescent="0.25">
      <c r="A124" s="533"/>
      <c r="B124" s="536" t="s">
        <v>376</v>
      </c>
      <c r="C124" s="474"/>
      <c r="D124" s="474"/>
      <c r="E124" s="474"/>
      <c r="F124" s="474"/>
      <c r="G124" s="474"/>
      <c r="H124" s="474"/>
      <c r="I124" s="474"/>
      <c r="J124" s="474"/>
      <c r="K124" s="474"/>
      <c r="L124" s="474"/>
      <c r="M124" s="474"/>
      <c r="N124" s="474"/>
      <c r="O124" s="474"/>
      <c r="P124" s="474"/>
      <c r="Q124" s="474"/>
      <c r="R124" s="474"/>
      <c r="S124" s="474"/>
      <c r="T124" s="474"/>
      <c r="U124" s="474"/>
      <c r="V124" s="474"/>
      <c r="W124" s="474"/>
      <c r="X124" s="474"/>
      <c r="Y124" s="474"/>
      <c r="Z124" s="474"/>
      <c r="AA124" s="474"/>
      <c r="AB124" s="474"/>
      <c r="AC124" s="474"/>
      <c r="AD124" s="474"/>
      <c r="AE124" s="474"/>
      <c r="AF124" s="474"/>
      <c r="AG124" s="474"/>
      <c r="AH124" s="474"/>
      <c r="AI124" s="474"/>
      <c r="AJ124" s="474"/>
      <c r="AK124" s="474"/>
      <c r="AL124" s="474"/>
      <c r="AM124" s="474"/>
      <c r="AN124" s="474"/>
      <c r="AO124" s="474"/>
    </row>
    <row r="125" spans="1:41" x14ac:dyDescent="0.25">
      <c r="A125" s="518"/>
      <c r="B125" s="536" t="s">
        <v>377</v>
      </c>
      <c r="C125" s="474"/>
      <c r="D125" s="474"/>
      <c r="E125" s="474"/>
      <c r="F125" s="474"/>
      <c r="G125" s="474"/>
      <c r="H125" s="474"/>
      <c r="I125" s="474"/>
      <c r="J125" s="474"/>
      <c r="K125" s="474"/>
      <c r="L125" s="474"/>
      <c r="M125" s="474"/>
      <c r="N125" s="474"/>
      <c r="O125" s="474"/>
      <c r="P125" s="474"/>
      <c r="Q125" s="474"/>
      <c r="R125" s="474"/>
      <c r="S125" s="474"/>
      <c r="T125" s="474"/>
      <c r="U125" s="474"/>
      <c r="V125" s="474"/>
      <c r="W125" s="474"/>
      <c r="X125" s="474"/>
      <c r="Y125" s="474"/>
      <c r="Z125" s="474"/>
      <c r="AA125" s="474"/>
      <c r="AB125" s="474"/>
      <c r="AC125" s="474"/>
      <c r="AD125" s="474"/>
      <c r="AE125" s="474"/>
      <c r="AF125" s="474"/>
      <c r="AG125" s="474"/>
      <c r="AH125" s="474"/>
      <c r="AI125" s="474"/>
      <c r="AJ125" s="474"/>
      <c r="AK125" s="474"/>
      <c r="AL125" s="474"/>
      <c r="AM125" s="474"/>
      <c r="AN125" s="474"/>
      <c r="AO125" s="467"/>
    </row>
  </sheetData>
  <sheetProtection password="EC30" sheet="1" objects="1" scenarios="1"/>
  <mergeCells count="123">
    <mergeCell ref="B115:AO115"/>
    <mergeCell ref="B95:X95"/>
    <mergeCell ref="F97:AJ97"/>
    <mergeCell ref="B106:AO106"/>
    <mergeCell ref="B113:AO113"/>
    <mergeCell ref="F91:F92"/>
    <mergeCell ref="G91:G92"/>
    <mergeCell ref="B91:B92"/>
    <mergeCell ref="C91:D92"/>
    <mergeCell ref="AO91:AO92"/>
    <mergeCell ref="X73:Y73"/>
    <mergeCell ref="AA73:AI73"/>
    <mergeCell ref="AO82:AO83"/>
    <mergeCell ref="J73:P73"/>
    <mergeCell ref="P77:W77"/>
    <mergeCell ref="J75:R75"/>
    <mergeCell ref="AG82:AG83"/>
    <mergeCell ref="P91:P92"/>
    <mergeCell ref="AG91:AG92"/>
    <mergeCell ref="A91:A92"/>
    <mergeCell ref="E91:E92"/>
    <mergeCell ref="B114:AO114"/>
    <mergeCell ref="AA82:AB83"/>
    <mergeCell ref="T82:Z83"/>
    <mergeCell ref="K82:L83"/>
    <mergeCell ref="J69:O69"/>
    <mergeCell ref="A2:AO2"/>
    <mergeCell ref="T15:AH15"/>
    <mergeCell ref="AC11:AI11"/>
    <mergeCell ref="AH6:AO6"/>
    <mergeCell ref="A4:G4"/>
    <mergeCell ref="AH4:AO4"/>
    <mergeCell ref="AH5:AO5"/>
    <mergeCell ref="B8:G8"/>
    <mergeCell ref="H4:J4"/>
    <mergeCell ref="R4:V4"/>
    <mergeCell ref="AH7:AO7"/>
    <mergeCell ref="M7:AG7"/>
    <mergeCell ref="D5:G5"/>
    <mergeCell ref="A6:G6"/>
    <mergeCell ref="A7:G7"/>
    <mergeCell ref="A11:G11"/>
    <mergeCell ref="H10:AI10"/>
    <mergeCell ref="M8:AG8"/>
    <mergeCell ref="AH8:AO8"/>
    <mergeCell ref="L4:Q4"/>
    <mergeCell ref="W4:AA4"/>
    <mergeCell ref="A15:K15"/>
    <mergeCell ref="A10:G10"/>
    <mergeCell ref="H11:K11"/>
    <mergeCell ref="L11:N11"/>
    <mergeCell ref="O11:AB11"/>
    <mergeCell ref="AI15:AN15"/>
    <mergeCell ref="I5:AG6"/>
    <mergeCell ref="AH49:AN49"/>
    <mergeCell ref="H91:J91"/>
    <mergeCell ref="K91:L92"/>
    <mergeCell ref="T91:Z92"/>
    <mergeCell ref="S45:U45"/>
    <mergeCell ref="AA91:AB92"/>
    <mergeCell ref="S46:U46"/>
    <mergeCell ref="S47:U47"/>
    <mergeCell ref="I51:U51"/>
    <mergeCell ref="AA45:AE45"/>
    <mergeCell ref="AA46:AE46"/>
    <mergeCell ref="AH91:AN92"/>
    <mergeCell ref="M91:O91"/>
    <mergeCell ref="AH82:AN83"/>
    <mergeCell ref="A67:AO67"/>
    <mergeCell ref="H82:J82"/>
    <mergeCell ref="M82:O82"/>
    <mergeCell ref="H84:J84"/>
    <mergeCell ref="M84:O84"/>
    <mergeCell ref="A82:A83"/>
    <mergeCell ref="B82:B83"/>
    <mergeCell ref="E82:E83"/>
    <mergeCell ref="C82:D83"/>
    <mergeCell ref="F82:F83"/>
    <mergeCell ref="A53:G53"/>
    <mergeCell ref="O53:X53"/>
    <mergeCell ref="G82:G83"/>
    <mergeCell ref="Q82:R83"/>
    <mergeCell ref="S82:S83"/>
    <mergeCell ref="D26:I26"/>
    <mergeCell ref="Q21:W21"/>
    <mergeCell ref="X23:AG23"/>
    <mergeCell ref="H93:J93"/>
    <mergeCell ref="M93:O93"/>
    <mergeCell ref="AC93:AF93"/>
    <mergeCell ref="O54:X55"/>
    <mergeCell ref="H53:N53"/>
    <mergeCell ref="Y55:AE56"/>
    <mergeCell ref="Y53:AO53"/>
    <mergeCell ref="AC82:AF82"/>
    <mergeCell ref="AC84:AF84"/>
    <mergeCell ref="AC91:AF91"/>
    <mergeCell ref="Q91:R92"/>
    <mergeCell ref="S91:S92"/>
    <mergeCell ref="AF55:AO56"/>
    <mergeCell ref="H54:N55"/>
    <mergeCell ref="P82:P83"/>
    <mergeCell ref="AH31:AN31"/>
    <mergeCell ref="AH34:AN34"/>
    <mergeCell ref="H41:J41"/>
    <mergeCell ref="AA47:AE47"/>
    <mergeCell ref="AH45:AN45"/>
    <mergeCell ref="AH46:AN46"/>
    <mergeCell ref="AH47:AN47"/>
    <mergeCell ref="AG42:AK42"/>
    <mergeCell ref="S43:U43"/>
    <mergeCell ref="N42:R42"/>
    <mergeCell ref="Y42:AC42"/>
    <mergeCell ref="J43:M43"/>
    <mergeCell ref="AJ37:AO37"/>
    <mergeCell ref="D25:I25"/>
    <mergeCell ref="AI16:AM16"/>
    <mergeCell ref="AI17:AM17"/>
    <mergeCell ref="AI18:AM18"/>
    <mergeCell ref="AI20:AM20"/>
    <mergeCell ref="L15:S15"/>
    <mergeCell ref="AE24:AO24"/>
    <mergeCell ref="K22:T22"/>
    <mergeCell ref="AH32:AN32"/>
  </mergeCells>
  <phoneticPr fontId="43" type="noConversion"/>
  <conditionalFormatting sqref="AW35:AY35 AW37:AY37 BB35:BD35 BB37:BD37 BJ35:BP35 BR35:BU35 BW35:CD35">
    <cfRule type="expression" dxfId="106" priority="37" stopIfTrue="1">
      <formula>AND($AY$28&lt;54000,$BO$27&lt;200)</formula>
    </cfRule>
  </conditionalFormatting>
  <conditionalFormatting sqref="AW41:AY41 BB41:BD41 BB43:BD43 BJ41:BP41 BR41:BU41 BW41:CD41">
    <cfRule type="expression" dxfId="105" priority="38" stopIfTrue="1">
      <formula>OR($AY$28&gt;54000,$BO$27&gt;200)</formula>
    </cfRule>
  </conditionalFormatting>
  <conditionalFormatting sqref="A120:AN125 AO119:AO124 F97 C107:AO112 A98:A113 B98:AO105 B107:B113 A116:AO118 A114:B115">
    <cfRule type="expression" dxfId="104" priority="32" stopIfTrue="1">
      <formula>langue="nl"</formula>
    </cfRule>
  </conditionalFormatting>
  <conditionalFormatting sqref="H90:J90 M90:O90 M94:O94 AH78:AO78">
    <cfRule type="expression" dxfId="103" priority="30" stopIfTrue="1">
      <formula>OR(#REF!&gt;54000,#REF!&gt;200)</formula>
    </cfRule>
  </conditionalFormatting>
  <conditionalFormatting sqref="AC78:AF78 H81:J81 H85:J86 M81:O81 M85:O86 Z78:AA78">
    <cfRule type="expression" dxfId="102" priority="31" stopIfTrue="1">
      <formula>AND(#REF!&lt;54000,#REF!&lt;200)</formula>
    </cfRule>
  </conditionalFormatting>
  <conditionalFormatting sqref="AD83:AF83">
    <cfRule type="expression" dxfId="101" priority="29" stopIfTrue="1">
      <formula>AND(#REF!&lt;54000,#REF!&lt;200)</formula>
    </cfRule>
  </conditionalFormatting>
  <conditionalFormatting sqref="AD92:AF92">
    <cfRule type="expression" dxfId="100" priority="28" stopIfTrue="1">
      <formula>AND(#REF!&lt;54000,#REF!&lt;200)</formula>
    </cfRule>
  </conditionalFormatting>
  <conditionalFormatting sqref="AA45 AE45">
    <cfRule type="expression" dxfId="99" priority="25">
      <formula>$S$45&gt;0</formula>
    </cfRule>
  </conditionalFormatting>
  <conditionalFormatting sqref="AA46 AE46">
    <cfRule type="expression" dxfId="98" priority="24">
      <formula>$S$46&gt;0</formula>
    </cfRule>
  </conditionalFormatting>
  <conditionalFormatting sqref="AE24">
    <cfRule type="expression" dxfId="97" priority="380">
      <formula>$AE$24=""</formula>
    </cfRule>
    <cfRule type="containsBlanks" dxfId="96" priority="382">
      <formula>LEN(TRIM(AE24))=0</formula>
    </cfRule>
  </conditionalFormatting>
  <conditionalFormatting sqref="R4 L4 W4">
    <cfRule type="expression" dxfId="95" priority="22" stopIfTrue="1">
      <formula>L4&lt;&gt;TypeChantier</formula>
    </cfRule>
  </conditionalFormatting>
  <conditionalFormatting sqref="AA47 AE47">
    <cfRule type="expression" dxfId="94" priority="21">
      <formula>$S$47&gt;0</formula>
    </cfRule>
  </conditionalFormatting>
  <conditionalFormatting sqref="U37:AO37">
    <cfRule type="expression" dxfId="93" priority="18">
      <formula>$AJ$37&lt;$AH$34</formula>
    </cfRule>
  </conditionalFormatting>
  <conditionalFormatting sqref="AA45:AE45">
    <cfRule type="expression" priority="16" stopIfTrue="1">
      <formula>$AA$45&gt;0</formula>
    </cfRule>
  </conditionalFormatting>
  <conditionalFormatting sqref="AA46:AE46">
    <cfRule type="expression" priority="15" stopIfTrue="1">
      <formula>$AA$46&gt;0</formula>
    </cfRule>
  </conditionalFormatting>
  <conditionalFormatting sqref="AA47:AE47">
    <cfRule type="expression" priority="14" stopIfTrue="1">
      <formula>$AA$47&gt;0</formula>
    </cfRule>
  </conditionalFormatting>
  <conditionalFormatting sqref="G31">
    <cfRule type="expression" dxfId="92" priority="11" stopIfTrue="1">
      <formula>$AA$73&gt;150</formula>
    </cfRule>
    <cfRule type="expression" dxfId="91" priority="12">
      <formula>$J$75&gt;75000</formula>
    </cfRule>
  </conditionalFormatting>
  <conditionalFormatting sqref="A31">
    <cfRule type="expression" dxfId="90" priority="1">
      <formula>$AA$73&gt;150</formula>
    </cfRule>
    <cfRule type="expression" dxfId="89" priority="2" stopIfTrue="1">
      <formula>$J$75&gt;75000</formula>
    </cfRule>
  </conditionalFormatting>
  <dataValidations disablePrompts="1" count="1">
    <dataValidation type="list" allowBlank="1" showInputMessage="1" showErrorMessage="1" sqref="AR3" xr:uid="{00000000-0002-0000-2000-000000000000}">
      <formula1>"FR,NL"</formula1>
    </dataValidation>
  </dataValidations>
  <pageMargins left="0.39370078740157483" right="0" top="0.34" bottom="0" header="0" footer="0"/>
  <pageSetup paperSize="9" fitToHeight="0" orientation="portrait" r:id="rId1"/>
  <headerFooter alignWithMargins="0"/>
  <rowBreaks count="1" manualBreakCount="1">
    <brk id="66" max="40" man="1"/>
  </rowBreaks>
  <cellWatches>
    <cellWatch r="K22"/>
  </cellWatches>
  <ignoredErrors>
    <ignoredError sqref="S46:S47 AI47:AN47 AI46:AN46" evalError="1"/>
    <ignoredError sqref="Q21" unlockedFormula="1"/>
    <ignoredError sqref="AD88 Y79" numberStoredAsText="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
    <pageSetUpPr fitToPage="1"/>
  </sheetPr>
  <dimension ref="A1:BC206"/>
  <sheetViews>
    <sheetView zoomScaleNormal="100" workbookViewId="0">
      <selection activeCell="AS117" sqref="AS117"/>
    </sheetView>
  </sheetViews>
  <sheetFormatPr baseColWidth="10" defaultColWidth="11.44140625" defaultRowHeight="13.2" x14ac:dyDescent="0.25"/>
  <cols>
    <col min="1" max="41" width="2.44140625" style="540" customWidth="1"/>
  </cols>
  <sheetData>
    <row r="1" spans="1:42" ht="12.75" customHeight="1" x14ac:dyDescent="0.25">
      <c r="A1" s="615" t="str">
        <f>données!A5</f>
        <v>version 2021 (1)</v>
      </c>
      <c r="B1" s="615"/>
      <c r="C1" s="615"/>
      <c r="D1" s="615"/>
      <c r="E1" s="615"/>
      <c r="F1" s="615"/>
      <c r="G1" s="615"/>
      <c r="H1" s="615"/>
      <c r="I1" s="615"/>
      <c r="J1" s="615"/>
      <c r="K1" s="615"/>
      <c r="L1" s="615"/>
      <c r="M1" s="615"/>
      <c r="N1" s="615"/>
      <c r="O1" s="615"/>
      <c r="P1" s="615"/>
      <c r="W1" s="615"/>
      <c r="X1" s="615"/>
      <c r="Y1" s="615"/>
      <c r="Z1" s="615"/>
      <c r="AA1" s="615"/>
      <c r="AB1" s="615"/>
      <c r="AC1" s="615"/>
      <c r="AD1" s="615"/>
      <c r="AE1" s="615"/>
      <c r="AF1" s="615"/>
      <c r="AG1" s="615"/>
      <c r="AH1" s="615"/>
      <c r="AI1" s="615"/>
      <c r="AJ1" s="615"/>
      <c r="AK1" s="615"/>
      <c r="AL1" s="615"/>
      <c r="AM1" s="615"/>
      <c r="AN1" s="615"/>
      <c r="AO1" s="615"/>
    </row>
    <row r="2" spans="1:42" x14ac:dyDescent="0.25">
      <c r="A2" s="1620" t="s">
        <v>100</v>
      </c>
      <c r="B2" s="1620"/>
      <c r="C2" s="1620"/>
      <c r="D2" s="1620"/>
      <c r="E2" s="1620"/>
      <c r="F2" s="1620"/>
      <c r="G2" s="1780"/>
      <c r="H2" s="1519" t="s">
        <v>97</v>
      </c>
      <c r="I2" s="1520"/>
      <c r="J2" s="1520"/>
      <c r="K2" s="269"/>
      <c r="L2" s="1647" t="s">
        <v>488</v>
      </c>
      <c r="M2" s="1647"/>
      <c r="N2" s="1647"/>
      <c r="O2" s="1647"/>
      <c r="P2" s="1647"/>
      <c r="Q2" s="1647"/>
      <c r="R2" s="1647" t="s">
        <v>484</v>
      </c>
      <c r="S2" s="1647"/>
      <c r="T2" s="1647"/>
      <c r="U2" s="1647"/>
      <c r="V2" s="1647"/>
      <c r="W2" s="1647" t="s">
        <v>489</v>
      </c>
      <c r="X2" s="1647"/>
      <c r="Y2" s="1647"/>
      <c r="Z2" s="1647"/>
      <c r="AA2" s="1647"/>
      <c r="AB2" s="1133" t="s">
        <v>42</v>
      </c>
      <c r="AC2" s="119"/>
      <c r="AD2" s="119"/>
      <c r="AE2" s="119"/>
      <c r="AF2" s="119"/>
      <c r="AG2" s="1134"/>
      <c r="AH2" s="1621" t="s">
        <v>101</v>
      </c>
      <c r="AI2" s="1622"/>
      <c r="AJ2" s="1622"/>
      <c r="AK2" s="1622"/>
      <c r="AL2" s="1622"/>
      <c r="AM2" s="1622"/>
      <c r="AN2" s="1622"/>
      <c r="AO2" s="1622"/>
    </row>
    <row r="3" spans="1:42" ht="12.75" customHeight="1" x14ac:dyDescent="0.25">
      <c r="A3" s="1123" t="s">
        <v>137</v>
      </c>
      <c r="B3" s="1123"/>
      <c r="C3" s="1123"/>
      <c r="D3" s="1744">
        <f>données!$D$7</f>
        <v>0</v>
      </c>
      <c r="E3" s="1744"/>
      <c r="F3" s="1744"/>
      <c r="G3" s="1779"/>
      <c r="H3" s="269" t="s">
        <v>141</v>
      </c>
      <c r="I3" s="1701">
        <f>données!$J$7</f>
        <v>0</v>
      </c>
      <c r="J3" s="1701"/>
      <c r="K3" s="1701"/>
      <c r="L3" s="1701"/>
      <c r="M3" s="1701"/>
      <c r="N3" s="1701"/>
      <c r="O3" s="1701"/>
      <c r="P3" s="1701"/>
      <c r="Q3" s="1701"/>
      <c r="R3" s="1701"/>
      <c r="S3" s="1701"/>
      <c r="T3" s="1701"/>
      <c r="U3" s="1701"/>
      <c r="V3" s="1701"/>
      <c r="W3" s="1701"/>
      <c r="X3" s="1701"/>
      <c r="Y3" s="1701"/>
      <c r="Z3" s="1701"/>
      <c r="AA3" s="1701"/>
      <c r="AB3" s="1701"/>
      <c r="AC3" s="1701"/>
      <c r="AD3" s="1701"/>
      <c r="AE3" s="1701"/>
      <c r="AF3" s="1701"/>
      <c r="AG3" s="1702"/>
      <c r="AH3" s="1743">
        <f>données!$AI$7</f>
        <v>0</v>
      </c>
      <c r="AI3" s="1744"/>
      <c r="AJ3" s="1744"/>
      <c r="AK3" s="1744"/>
      <c r="AL3" s="1744"/>
      <c r="AM3" s="1744"/>
      <c r="AN3" s="1744"/>
      <c r="AO3" s="1744"/>
    </row>
    <row r="4" spans="1:42" x14ac:dyDescent="0.25">
      <c r="A4" s="1724">
        <f>données!A8</f>
        <v>0</v>
      </c>
      <c r="B4" s="1724"/>
      <c r="C4" s="1724"/>
      <c r="D4" s="1724"/>
      <c r="E4" s="1724"/>
      <c r="F4" s="1724"/>
      <c r="G4" s="1725"/>
      <c r="H4" s="269" t="s">
        <v>138</v>
      </c>
      <c r="I4" s="1703"/>
      <c r="J4" s="1703"/>
      <c r="K4" s="1703"/>
      <c r="L4" s="1703"/>
      <c r="M4" s="1703"/>
      <c r="N4" s="1703"/>
      <c r="O4" s="1703"/>
      <c r="P4" s="1703"/>
      <c r="Q4" s="1703"/>
      <c r="R4" s="1703"/>
      <c r="S4" s="1703"/>
      <c r="T4" s="1703"/>
      <c r="U4" s="1703"/>
      <c r="V4" s="1703"/>
      <c r="W4" s="1703"/>
      <c r="X4" s="1703"/>
      <c r="Y4" s="1703"/>
      <c r="Z4" s="1703"/>
      <c r="AA4" s="1703"/>
      <c r="AB4" s="1703"/>
      <c r="AC4" s="1703"/>
      <c r="AD4" s="1703"/>
      <c r="AE4" s="1703"/>
      <c r="AF4" s="1703"/>
      <c r="AG4" s="1704"/>
      <c r="AH4" s="1755">
        <f>données!$AI$8</f>
        <v>0</v>
      </c>
      <c r="AI4" s="1756"/>
      <c r="AJ4" s="1756"/>
      <c r="AK4" s="1756"/>
      <c r="AL4" s="1756"/>
      <c r="AM4" s="1756"/>
      <c r="AN4" s="1756"/>
      <c r="AO4" s="1756"/>
    </row>
    <row r="5" spans="1:42" x14ac:dyDescent="0.25">
      <c r="A5" s="1724">
        <f>données!A9</f>
        <v>0</v>
      </c>
      <c r="B5" s="1724"/>
      <c r="C5" s="1724"/>
      <c r="D5" s="1724"/>
      <c r="E5" s="1724"/>
      <c r="F5" s="1724"/>
      <c r="G5" s="1725"/>
      <c r="H5" s="269" t="s">
        <v>140</v>
      </c>
      <c r="I5" s="269"/>
      <c r="J5" s="269"/>
      <c r="K5" s="269"/>
      <c r="L5" s="269"/>
      <c r="M5" s="1695">
        <f>données!$M$9</f>
        <v>0</v>
      </c>
      <c r="N5" s="1695"/>
      <c r="O5" s="1695"/>
      <c r="P5" s="1695"/>
      <c r="Q5" s="1695"/>
      <c r="R5" s="1695"/>
      <c r="S5" s="1695"/>
      <c r="T5" s="1695"/>
      <c r="U5" s="1695"/>
      <c r="V5" s="1695"/>
      <c r="W5" s="1695"/>
      <c r="X5" s="1695"/>
      <c r="Y5" s="1695"/>
      <c r="Z5" s="1695"/>
      <c r="AA5" s="1695"/>
      <c r="AB5" s="1695"/>
      <c r="AC5" s="1695"/>
      <c r="AD5" s="1695"/>
      <c r="AE5" s="1695"/>
      <c r="AF5" s="1695"/>
      <c r="AG5" s="1696"/>
      <c r="AH5" s="1755">
        <f>données!$AI$9</f>
        <v>0</v>
      </c>
      <c r="AI5" s="1756"/>
      <c r="AJ5" s="1756"/>
      <c r="AK5" s="1756"/>
      <c r="AL5" s="1756"/>
      <c r="AM5" s="1756"/>
      <c r="AN5" s="1756"/>
      <c r="AO5" s="1756"/>
    </row>
    <row r="6" spans="1:42" x14ac:dyDescent="0.25">
      <c r="A6" s="1123" t="s">
        <v>138</v>
      </c>
      <c r="B6" s="1726">
        <f>données!B10</f>
        <v>0</v>
      </c>
      <c r="C6" s="1726"/>
      <c r="D6" s="1726"/>
      <c r="E6" s="1726"/>
      <c r="F6" s="1726"/>
      <c r="G6" s="1727"/>
      <c r="H6" s="269" t="s">
        <v>139</v>
      </c>
      <c r="I6" s="269"/>
      <c r="J6" s="269"/>
      <c r="K6" s="269"/>
      <c r="L6" s="119"/>
      <c r="M6" s="1728">
        <f>données!$M$10</f>
        <v>0</v>
      </c>
      <c r="N6" s="1728"/>
      <c r="O6" s="1728"/>
      <c r="P6" s="1728"/>
      <c r="Q6" s="1728"/>
      <c r="R6" s="1728"/>
      <c r="S6" s="1728"/>
      <c r="T6" s="1728"/>
      <c r="U6" s="1728"/>
      <c r="V6" s="1728"/>
      <c r="W6" s="1728"/>
      <c r="X6" s="1728"/>
      <c r="Y6" s="1728"/>
      <c r="Z6" s="1728"/>
      <c r="AA6" s="1728"/>
      <c r="AB6" s="1728"/>
      <c r="AC6" s="1728"/>
      <c r="AD6" s="1728"/>
      <c r="AE6" s="1728"/>
      <c r="AF6" s="1728"/>
      <c r="AG6" s="1729"/>
      <c r="AH6" s="1755" t="str">
        <f>IF(données!$AI$10=0,"",données!$AI$10)</f>
        <v/>
      </c>
      <c r="AI6" s="1756"/>
      <c r="AJ6" s="1756"/>
      <c r="AK6" s="1756"/>
      <c r="AL6" s="1756"/>
      <c r="AM6" s="1756"/>
      <c r="AN6" s="1756"/>
      <c r="AO6" s="1756"/>
    </row>
    <row r="7" spans="1:42" ht="6" customHeight="1" x14ac:dyDescent="0.25">
      <c r="A7" s="416"/>
      <c r="B7" s="416"/>
      <c r="C7" s="416"/>
      <c r="D7" s="416"/>
      <c r="E7" s="416"/>
      <c r="F7" s="416"/>
      <c r="G7" s="417"/>
      <c r="H7" s="18"/>
      <c r="I7" s="416"/>
      <c r="J7" s="416"/>
      <c r="K7" s="416"/>
      <c r="L7" s="416"/>
      <c r="M7" s="416"/>
      <c r="N7" s="416"/>
      <c r="O7" s="416"/>
      <c r="P7" s="416"/>
      <c r="Q7" s="416"/>
      <c r="R7" s="416"/>
      <c r="S7" s="416"/>
      <c r="T7" s="416"/>
      <c r="U7" s="416"/>
      <c r="V7" s="416"/>
      <c r="W7" s="416"/>
      <c r="X7" s="416"/>
      <c r="Y7" s="416"/>
      <c r="Z7" s="416"/>
      <c r="AA7" s="416"/>
      <c r="AB7" s="416"/>
      <c r="AC7" s="416"/>
      <c r="AD7" s="416"/>
      <c r="AE7" s="416"/>
      <c r="AF7" s="416"/>
      <c r="AG7" s="416"/>
      <c r="AH7" s="176"/>
      <c r="AI7" s="416"/>
      <c r="AJ7" s="416"/>
      <c r="AK7" s="416"/>
      <c r="AL7" s="416"/>
      <c r="AM7" s="416"/>
      <c r="AN7" s="416"/>
      <c r="AO7" s="416"/>
    </row>
    <row r="8" spans="1:42" ht="21" x14ac:dyDescent="0.4">
      <c r="A8" s="1771" t="str">
        <f>'dv1'!A10:E10</f>
        <v>Ed. 2017</v>
      </c>
      <c r="B8" s="1771"/>
      <c r="C8" s="1771"/>
      <c r="D8" s="1771"/>
      <c r="E8" s="1771"/>
      <c r="F8" s="1771"/>
      <c r="G8" s="1636"/>
      <c r="H8" s="2351" t="s">
        <v>408</v>
      </c>
      <c r="I8" s="2352"/>
      <c r="J8" s="2352"/>
      <c r="K8" s="2352"/>
      <c r="L8" s="2352"/>
      <c r="M8" s="2352"/>
      <c r="N8" s="2352"/>
      <c r="O8" s="2352"/>
      <c r="P8" s="2352"/>
      <c r="Q8" s="2352"/>
      <c r="R8" s="2352"/>
      <c r="S8" s="2352"/>
      <c r="T8" s="2352"/>
      <c r="U8" s="2352"/>
      <c r="V8" s="2352"/>
      <c r="W8" s="2352"/>
      <c r="X8" s="2352"/>
      <c r="Y8" s="2352"/>
      <c r="Z8" s="2352"/>
      <c r="AA8" s="2352"/>
      <c r="AB8" s="2352"/>
      <c r="AC8" s="2352"/>
      <c r="AD8" s="2352"/>
      <c r="AE8" s="2352"/>
      <c r="AF8" s="2352"/>
      <c r="AG8" s="2352"/>
      <c r="AH8" s="2352"/>
      <c r="AI8" s="2353"/>
      <c r="AJ8" s="118" t="s">
        <v>407</v>
      </c>
      <c r="AK8" s="2"/>
      <c r="AL8" s="98"/>
      <c r="AM8" s="98"/>
      <c r="AN8" s="98"/>
      <c r="AO8" s="98"/>
    </row>
    <row r="9" spans="1:42" x14ac:dyDescent="0.25">
      <c r="A9" s="1617" t="str">
        <f>'dv1'!A11:F11</f>
        <v>(SLRB/MT 2017)</v>
      </c>
      <c r="B9" s="1617"/>
      <c r="C9" s="1617"/>
      <c r="D9" s="1617"/>
      <c r="E9" s="1617"/>
      <c r="F9" s="1617"/>
      <c r="G9" s="1618"/>
      <c r="H9" s="2358" t="s">
        <v>134</v>
      </c>
      <c r="I9" s="2359"/>
      <c r="J9" s="2359"/>
      <c r="K9" s="2359"/>
      <c r="L9" s="1905"/>
      <c r="M9" s="1905"/>
      <c r="N9" s="1905"/>
      <c r="O9" s="1237" t="s">
        <v>3</v>
      </c>
      <c r="P9" s="1237"/>
      <c r="Q9" s="1237"/>
      <c r="R9" s="1237"/>
      <c r="S9" s="1237"/>
      <c r="T9" s="1237"/>
      <c r="U9" s="1237"/>
      <c r="V9" s="1237"/>
      <c r="W9" s="1237"/>
      <c r="X9" s="1237"/>
      <c r="Y9" s="1237"/>
      <c r="Z9" s="1237"/>
      <c r="AA9" s="1237"/>
      <c r="AB9" s="2348">
        <f>DateRP</f>
        <v>0</v>
      </c>
      <c r="AC9" s="2348"/>
      <c r="AD9" s="2348"/>
      <c r="AE9" s="2348"/>
      <c r="AF9" s="2348"/>
      <c r="AG9" s="2348"/>
      <c r="AH9" s="2348"/>
      <c r="AI9" s="2349"/>
      <c r="AJ9" s="41"/>
      <c r="AK9" s="613"/>
      <c r="AL9" s="613"/>
      <c r="AM9" s="613"/>
      <c r="AN9" s="613"/>
      <c r="AO9" s="613"/>
    </row>
    <row r="10" spans="1:42" ht="3.15" customHeight="1" x14ac:dyDescent="0.25">
      <c r="A10" s="35"/>
      <c r="B10" s="8"/>
      <c r="C10" s="8"/>
      <c r="D10" s="8"/>
      <c r="E10" s="8"/>
      <c r="F10" s="8"/>
      <c r="G10" s="8"/>
      <c r="H10" s="1238"/>
      <c r="I10" s="1239"/>
      <c r="J10" s="1239"/>
      <c r="K10" s="1239"/>
      <c r="L10" s="1239"/>
      <c r="M10" s="1239"/>
      <c r="N10" s="1239"/>
      <c r="O10" s="1239"/>
      <c r="P10" s="1239"/>
      <c r="Q10" s="1240"/>
      <c r="R10" s="1239"/>
      <c r="S10" s="1239"/>
      <c r="T10" s="1239"/>
      <c r="U10" s="1239"/>
      <c r="V10" s="1239"/>
      <c r="W10" s="1239"/>
      <c r="X10" s="1239"/>
      <c r="Y10" s="1239"/>
      <c r="Z10" s="1239"/>
      <c r="AA10" s="1241"/>
      <c r="AB10" s="1239"/>
      <c r="AC10" s="1239"/>
      <c r="AD10" s="1239"/>
      <c r="AE10" s="1239"/>
      <c r="AF10" s="1239"/>
      <c r="AG10" s="1239"/>
      <c r="AH10" s="1239"/>
      <c r="AI10" s="1239"/>
      <c r="AJ10" s="42"/>
      <c r="AK10" s="416"/>
      <c r="AL10" s="416"/>
      <c r="AM10" s="416"/>
      <c r="AN10" s="416"/>
      <c r="AO10" s="416"/>
    </row>
    <row r="11" spans="1:42" ht="6" customHeight="1" x14ac:dyDescent="0.25">
      <c r="A11" s="610"/>
      <c r="B11" s="610"/>
      <c r="C11" s="610"/>
      <c r="D11" s="610"/>
      <c r="E11" s="610"/>
      <c r="F11" s="610"/>
      <c r="G11" s="610"/>
      <c r="H11" s="610"/>
      <c r="I11" s="610"/>
      <c r="J11" s="610"/>
      <c r="K11" s="610"/>
      <c r="L11" s="610"/>
      <c r="M11" s="610"/>
      <c r="N11" s="610"/>
      <c r="O11" s="610"/>
      <c r="P11" s="610"/>
      <c r="Q11" s="610"/>
      <c r="R11" s="610"/>
      <c r="S11" s="610"/>
      <c r="T11" s="610"/>
      <c r="U11" s="610"/>
      <c r="V11" s="610"/>
      <c r="W11" s="610"/>
      <c r="X11" s="610"/>
      <c r="Y11" s="610"/>
      <c r="Z11" s="610"/>
      <c r="AA11" s="610"/>
      <c r="AB11" s="610"/>
      <c r="AC11" s="610"/>
      <c r="AD11" s="610"/>
      <c r="AE11" s="610"/>
      <c r="AF11" s="610"/>
      <c r="AG11" s="610"/>
      <c r="AH11" s="610"/>
      <c r="AI11" s="610"/>
      <c r="AJ11" s="610"/>
      <c r="AK11" s="610"/>
      <c r="AL11" s="610"/>
      <c r="AM11" s="610"/>
      <c r="AN11" s="610"/>
      <c r="AO11" s="610"/>
    </row>
    <row r="12" spans="1:42" s="632" customFormat="1" ht="23.4" customHeight="1" x14ac:dyDescent="0.25">
      <c r="A12" s="2357" t="s">
        <v>681</v>
      </c>
      <c r="B12" s="2357"/>
      <c r="C12" s="2357"/>
      <c r="D12" s="2357"/>
      <c r="E12" s="2357"/>
      <c r="F12" s="2357"/>
      <c r="G12" s="2357"/>
      <c r="H12" s="2357"/>
      <c r="I12" s="2357"/>
      <c r="J12" s="2357"/>
      <c r="K12" s="2357"/>
      <c r="L12" s="2357"/>
      <c r="M12" s="2357"/>
      <c r="N12" s="2357"/>
      <c r="O12" s="2357"/>
      <c r="P12" s="2357"/>
      <c r="Q12" s="2357"/>
      <c r="R12" s="2357"/>
      <c r="S12" s="2357"/>
      <c r="T12" s="2357"/>
      <c r="U12" s="2357"/>
      <c r="V12" s="2357"/>
      <c r="W12" s="2357"/>
      <c r="X12" s="2357"/>
      <c r="Y12" s="2357"/>
      <c r="Z12" s="2357"/>
      <c r="AA12" s="2357"/>
      <c r="AB12" s="2357"/>
      <c r="AC12" s="2357"/>
      <c r="AD12" s="2357"/>
      <c r="AE12" s="2357"/>
      <c r="AF12" s="2357"/>
      <c r="AG12" s="2357"/>
      <c r="AH12" s="2357"/>
      <c r="AI12" s="2357"/>
      <c r="AJ12" s="2357"/>
      <c r="AK12" s="2357"/>
      <c r="AL12" s="2357"/>
      <c r="AM12" s="2357"/>
      <c r="AN12" s="2357"/>
      <c r="AO12" s="2357"/>
    </row>
    <row r="13" spans="1:42" ht="2.25" customHeight="1" x14ac:dyDescent="0.25">
      <c r="A13" s="567"/>
      <c r="B13" s="509"/>
      <c r="C13" s="509"/>
      <c r="D13" s="509"/>
      <c r="E13" s="509"/>
      <c r="F13" s="509"/>
      <c r="G13" s="509"/>
      <c r="H13" s="509"/>
      <c r="I13" s="509"/>
      <c r="J13" s="509"/>
      <c r="K13" s="543"/>
      <c r="L13" s="543"/>
      <c r="M13" s="543"/>
      <c r="N13" s="543"/>
      <c r="O13" s="543"/>
      <c r="P13" s="543"/>
      <c r="Q13" s="543"/>
      <c r="R13" s="543"/>
      <c r="S13" s="543"/>
      <c r="T13" s="690"/>
      <c r="U13" s="690"/>
      <c r="V13" s="690"/>
      <c r="W13" s="690"/>
      <c r="X13" s="690"/>
      <c r="Y13" s="690"/>
      <c r="Z13" s="690"/>
      <c r="AA13" s="690"/>
      <c r="AB13" s="690"/>
      <c r="AC13" s="690"/>
      <c r="AD13" s="690"/>
      <c r="AE13" s="690"/>
      <c r="AF13" s="690"/>
      <c r="AG13" s="690"/>
      <c r="AH13" s="690"/>
      <c r="AI13" s="709"/>
      <c r="AJ13" s="709"/>
      <c r="AK13" s="709"/>
      <c r="AL13" s="709"/>
      <c r="AM13" s="709"/>
      <c r="AN13" s="709"/>
      <c r="AO13" s="683"/>
    </row>
    <row r="14" spans="1:42" ht="15.75" customHeight="1" x14ac:dyDescent="0.25">
      <c r="A14" s="1105" t="s">
        <v>409</v>
      </c>
      <c r="B14" s="683"/>
      <c r="C14" s="683"/>
      <c r="D14" s="683"/>
      <c r="E14" s="683"/>
      <c r="F14" s="683"/>
      <c r="G14" s="683"/>
      <c r="H14" s="683"/>
      <c r="I14" s="683"/>
      <c r="J14" s="683"/>
      <c r="K14" s="683"/>
      <c r="L14" s="683"/>
      <c r="M14" s="683"/>
      <c r="N14" s="683"/>
      <c r="O14" s="683"/>
      <c r="P14" s="683"/>
      <c r="Q14" s="683"/>
      <c r="R14" s="683"/>
      <c r="S14" s="683"/>
      <c r="T14" s="690"/>
      <c r="U14" s="690"/>
      <c r="V14" s="690"/>
      <c r="W14" s="690"/>
      <c r="X14" s="690"/>
      <c r="Y14" s="690"/>
      <c r="Z14" s="690"/>
      <c r="AA14" s="690"/>
      <c r="AB14" s="690"/>
      <c r="AC14" s="690"/>
      <c r="AD14" s="690"/>
      <c r="AE14" s="690"/>
      <c r="AF14" s="690"/>
      <c r="AG14" s="690"/>
      <c r="AH14" s="690"/>
      <c r="AI14" s="710"/>
      <c r="AJ14" s="710"/>
      <c r="AK14" s="710"/>
      <c r="AL14" s="710"/>
      <c r="AM14" s="710"/>
      <c r="AN14" s="709"/>
      <c r="AO14" s="682"/>
    </row>
    <row r="15" spans="1:42" ht="12.75" customHeight="1" x14ac:dyDescent="0.25">
      <c r="A15" s="36"/>
      <c r="B15" s="683"/>
      <c r="C15" s="683"/>
      <c r="D15" s="683"/>
      <c r="E15" s="683"/>
      <c r="F15" s="683"/>
      <c r="G15" s="683"/>
      <c r="H15" s="683"/>
      <c r="I15" s="683"/>
      <c r="J15" s="683"/>
      <c r="K15" s="683"/>
      <c r="L15" s="683"/>
      <c r="M15" s="683"/>
      <c r="N15" s="683"/>
      <c r="O15" s="683"/>
      <c r="P15" s="683"/>
      <c r="Q15" s="683"/>
      <c r="R15" s="683"/>
      <c r="S15" s="683"/>
      <c r="T15" s="683" t="s">
        <v>410</v>
      </c>
      <c r="U15" s="683"/>
      <c r="V15" s="683"/>
      <c r="W15" s="683"/>
      <c r="X15" s="683"/>
      <c r="Y15" s="683"/>
      <c r="Z15" s="683"/>
      <c r="AA15" s="683"/>
      <c r="AB15" s="683"/>
      <c r="AC15" s="683"/>
      <c r="AD15" s="683"/>
      <c r="AE15" s="683"/>
      <c r="AF15" s="683"/>
      <c r="AG15" s="683"/>
      <c r="AH15" s="683"/>
      <c r="AI15" s="2331">
        <f>données!P19</f>
        <v>0</v>
      </c>
      <c r="AJ15" s="2331"/>
      <c r="AK15" s="2331"/>
      <c r="AL15" s="2331"/>
      <c r="AM15" s="2331"/>
      <c r="AN15" s="2331"/>
      <c r="AO15" s="682" t="s">
        <v>452</v>
      </c>
    </row>
    <row r="16" spans="1:42" ht="12.75" customHeight="1" x14ac:dyDescent="0.25">
      <c r="A16" s="36" t="s">
        <v>456</v>
      </c>
      <c r="B16" s="691"/>
      <c r="C16" s="691"/>
      <c r="D16" s="691"/>
      <c r="E16" s="691"/>
      <c r="F16" s="691"/>
      <c r="G16" s="691"/>
      <c r="H16" s="691"/>
      <c r="I16" s="691"/>
      <c r="J16" s="691"/>
      <c r="K16" s="691"/>
      <c r="L16" s="691"/>
      <c r="M16" s="691"/>
      <c r="N16" s="691"/>
      <c r="O16" s="691"/>
      <c r="P16" s="691"/>
      <c r="Q16" s="691"/>
      <c r="R16" s="691"/>
      <c r="S16" s="691"/>
      <c r="T16" s="691"/>
      <c r="U16" s="691"/>
      <c r="V16" s="691"/>
      <c r="W16" s="691"/>
      <c r="X16" s="691"/>
      <c r="Y16" s="691"/>
      <c r="Z16" s="691"/>
      <c r="AA16" s="691"/>
      <c r="AB16" s="691"/>
      <c r="AC16" s="691"/>
      <c r="AD16" s="691"/>
      <c r="AE16" s="691"/>
      <c r="AF16" s="691"/>
      <c r="AG16" s="691"/>
      <c r="AH16" s="691"/>
      <c r="AI16" s="2295">
        <f>données!J24</f>
        <v>0</v>
      </c>
      <c r="AJ16" s="2295"/>
      <c r="AK16" s="2295"/>
      <c r="AL16" s="2295"/>
      <c r="AM16" s="2295"/>
      <c r="AO16" s="1476" t="s">
        <v>214</v>
      </c>
      <c r="AP16" s="686"/>
    </row>
    <row r="17" spans="1:42" ht="12.75" customHeight="1" x14ac:dyDescent="0.25">
      <c r="A17" s="690" t="s">
        <v>451</v>
      </c>
      <c r="B17" s="691"/>
      <c r="C17" s="691"/>
      <c r="D17" s="691"/>
      <c r="E17" s="691"/>
      <c r="F17" s="691"/>
      <c r="G17" s="691"/>
      <c r="H17" s="691"/>
      <c r="I17" s="691"/>
      <c r="J17" s="691"/>
      <c r="K17" s="691"/>
      <c r="L17" s="691"/>
      <c r="M17" s="691"/>
      <c r="N17" s="691"/>
      <c r="O17" s="691"/>
      <c r="P17" s="691"/>
      <c r="Q17" s="691"/>
      <c r="R17" s="691"/>
      <c r="S17" s="691"/>
      <c r="T17" s="691"/>
      <c r="U17" s="691"/>
      <c r="V17" s="691"/>
      <c r="W17" s="691"/>
      <c r="X17" s="691"/>
      <c r="Y17" s="691"/>
      <c r="Z17" s="691"/>
      <c r="AA17" s="691"/>
      <c r="AB17" s="691"/>
      <c r="AC17" s="691"/>
      <c r="AD17" s="691"/>
      <c r="AE17" s="691"/>
      <c r="AF17" s="691"/>
      <c r="AG17" s="691"/>
      <c r="AH17" s="691"/>
      <c r="AI17" s="2354"/>
      <c r="AJ17" s="2354"/>
      <c r="AK17" s="2354"/>
      <c r="AL17" s="2354"/>
      <c r="AM17" s="2354"/>
      <c r="AO17" s="1476" t="s">
        <v>214</v>
      </c>
      <c r="AP17" s="686"/>
    </row>
    <row r="18" spans="1:42" ht="12.75" customHeight="1" x14ac:dyDescent="0.25">
      <c r="A18" s="690" t="s">
        <v>213</v>
      </c>
      <c r="B18" s="691"/>
      <c r="C18" s="691"/>
      <c r="D18" s="691"/>
      <c r="E18" s="691"/>
      <c r="F18" s="691"/>
      <c r="G18" s="691"/>
      <c r="H18" s="691"/>
      <c r="I18" s="691"/>
      <c r="J18" s="691"/>
      <c r="K18" s="529"/>
      <c r="L18" s="1054"/>
      <c r="M18" s="1054"/>
      <c r="N18" s="1054"/>
      <c r="O18" s="1054"/>
      <c r="P18" s="1054"/>
      <c r="Q18" s="1054"/>
      <c r="R18" s="509"/>
      <c r="S18" s="509"/>
      <c r="T18" s="509"/>
      <c r="U18" s="509"/>
      <c r="V18" s="509"/>
      <c r="W18" s="509"/>
      <c r="X18" s="1190"/>
      <c r="Y18" s="509"/>
      <c r="Z18" s="509"/>
      <c r="AA18" s="509"/>
      <c r="AB18" s="509"/>
      <c r="AC18" s="509"/>
      <c r="AD18" s="509"/>
      <c r="AE18" s="691"/>
      <c r="AF18" s="691"/>
      <c r="AG18" s="691"/>
      <c r="AH18" s="691"/>
      <c r="AI18" s="2354"/>
      <c r="AJ18" s="2354"/>
      <c r="AK18" s="2354"/>
      <c r="AL18" s="2354"/>
      <c r="AM18" s="2354"/>
      <c r="AO18" s="1476" t="s">
        <v>214</v>
      </c>
      <c r="AP18" s="686"/>
    </row>
    <row r="19" spans="1:42" ht="6" customHeight="1" x14ac:dyDescent="0.25">
      <c r="A19" s="691"/>
      <c r="B19" s="691"/>
      <c r="C19" s="691"/>
      <c r="D19" s="691"/>
      <c r="E19" s="691"/>
      <c r="F19" s="691"/>
      <c r="G19" s="691"/>
      <c r="H19" s="691"/>
      <c r="I19" s="691"/>
      <c r="J19" s="691"/>
      <c r="K19" s="683"/>
      <c r="L19" s="683"/>
      <c r="M19" s="683"/>
      <c r="N19" s="683"/>
      <c r="O19" s="683"/>
      <c r="P19" s="683"/>
      <c r="Q19" s="683"/>
      <c r="R19" s="683"/>
      <c r="S19" s="683"/>
      <c r="T19" s="683"/>
      <c r="U19" s="683"/>
      <c r="V19" s="683"/>
      <c r="W19" s="683"/>
      <c r="X19" s="683"/>
      <c r="Y19" s="683"/>
      <c r="Z19" s="683"/>
      <c r="AA19" s="683"/>
      <c r="AB19" s="683"/>
      <c r="AC19" s="683"/>
      <c r="AD19" s="683"/>
      <c r="AE19" s="691"/>
      <c r="AF19" s="691"/>
      <c r="AG19" s="691"/>
      <c r="AH19" s="691"/>
      <c r="AI19" s="763"/>
      <c r="AJ19" s="763"/>
      <c r="AK19" s="763"/>
      <c r="AL19" s="763"/>
      <c r="AM19" s="763"/>
      <c r="AO19" s="1475"/>
      <c r="AP19" s="684"/>
    </row>
    <row r="20" spans="1:42" x14ac:dyDescent="0.25">
      <c r="A20" s="691"/>
      <c r="B20" s="691"/>
      <c r="C20" s="691"/>
      <c r="D20" s="691"/>
      <c r="E20" s="691"/>
      <c r="F20" s="691"/>
      <c r="G20" s="691"/>
      <c r="H20" s="691"/>
      <c r="I20" s="691"/>
      <c r="J20" s="691"/>
      <c r="K20" s="691"/>
      <c r="L20" s="691"/>
      <c r="M20" s="691"/>
      <c r="N20" s="691"/>
      <c r="O20" s="691"/>
      <c r="P20" s="691"/>
      <c r="Q20" s="691"/>
      <c r="R20" s="691"/>
      <c r="S20" s="691"/>
      <c r="T20" s="691"/>
      <c r="U20" s="691"/>
      <c r="V20" s="691"/>
      <c r="W20" s="691"/>
      <c r="X20" s="691"/>
      <c r="Y20" s="691"/>
      <c r="Z20" s="691"/>
      <c r="AA20" s="691"/>
      <c r="AB20" s="691"/>
      <c r="AC20" s="691"/>
      <c r="AD20" s="691"/>
      <c r="AE20" s="691"/>
      <c r="AF20" s="691" t="s">
        <v>416</v>
      </c>
      <c r="AG20" s="691"/>
      <c r="AH20" s="691"/>
      <c r="AI20" s="2356">
        <f>AI16+AI17+AI18</f>
        <v>0</v>
      </c>
      <c r="AJ20" s="2356"/>
      <c r="AK20" s="2356"/>
      <c r="AL20" s="2356"/>
      <c r="AM20" s="2356"/>
      <c r="AO20" s="1475" t="str">
        <f>AO18</f>
        <v>jours</v>
      </c>
      <c r="AP20" s="690"/>
    </row>
    <row r="21" spans="1:42" ht="6" customHeight="1" x14ac:dyDescent="0.25">
      <c r="A21" s="503"/>
      <c r="B21" s="683"/>
      <c r="C21" s="683"/>
      <c r="D21" s="683"/>
      <c r="E21" s="683"/>
      <c r="F21" s="683"/>
      <c r="G21" s="683"/>
      <c r="H21" s="683"/>
      <c r="I21" s="683"/>
      <c r="J21" s="683"/>
      <c r="K21" s="683"/>
      <c r="L21" s="683"/>
      <c r="M21" s="683"/>
      <c r="N21" s="683"/>
      <c r="O21" s="682"/>
      <c r="P21" s="542"/>
      <c r="Q21" s="543"/>
      <c r="R21" s="543"/>
      <c r="S21" s="543"/>
      <c r="T21" s="543"/>
      <c r="U21" s="543"/>
      <c r="V21" s="543"/>
      <c r="W21" s="543"/>
      <c r="X21" s="683"/>
      <c r="Y21" s="690"/>
      <c r="Z21" s="690"/>
      <c r="AA21" s="690"/>
      <c r="AB21" s="690"/>
      <c r="AC21" s="690"/>
      <c r="AD21" s="690"/>
      <c r="AE21" s="690"/>
      <c r="AF21" s="690"/>
      <c r="AG21" s="690"/>
      <c r="AH21" s="690"/>
      <c r="AI21" s="690"/>
      <c r="AJ21" s="690"/>
      <c r="AK21" s="690"/>
      <c r="AL21" s="690"/>
      <c r="AM21" s="690"/>
      <c r="AN21" s="690"/>
      <c r="AO21" s="682"/>
    </row>
    <row r="22" spans="1:42" ht="12.75" customHeight="1" x14ac:dyDescent="0.25">
      <c r="A22" s="503" t="s">
        <v>55</v>
      </c>
      <c r="B22" s="1052"/>
      <c r="C22" s="1052"/>
      <c r="D22" s="1052"/>
      <c r="E22" s="1052"/>
      <c r="F22" s="1052"/>
      <c r="G22" s="1052"/>
      <c r="H22" s="1052"/>
      <c r="I22" s="1052"/>
      <c r="J22" s="1052"/>
      <c r="K22" s="1052"/>
      <c r="L22" s="1052"/>
      <c r="M22" s="1052"/>
      <c r="N22" s="1052"/>
      <c r="O22" s="362"/>
      <c r="P22" s="1051" t="s">
        <v>714</v>
      </c>
      <c r="Q22" s="2232">
        <f>AI15</f>
        <v>0</v>
      </c>
      <c r="R22" s="2232"/>
      <c r="S22" s="2232"/>
      <c r="T22" s="2232"/>
      <c r="U22" s="2232"/>
      <c r="V22" s="2232"/>
      <c r="W22" s="2232"/>
      <c r="X22" s="1052"/>
      <c r="Y22" s="1052"/>
      <c r="Z22" s="1052"/>
      <c r="AA22" s="1052"/>
      <c r="AB22" s="1052"/>
      <c r="AC22" s="1052"/>
      <c r="AD22" s="1052"/>
      <c r="AE22" s="1052"/>
      <c r="AF22" s="1052"/>
      <c r="AG22" s="1052"/>
      <c r="AH22" s="1052"/>
      <c r="AI22" s="1052"/>
      <c r="AJ22" s="1052"/>
      <c r="AK22" s="1052"/>
      <c r="AL22" s="1052"/>
      <c r="AM22" s="1052"/>
      <c r="AN22" s="1052"/>
      <c r="AO22" s="1051" t="s">
        <v>412</v>
      </c>
    </row>
    <row r="23" spans="1:42" ht="12.75" customHeight="1" x14ac:dyDescent="0.25">
      <c r="A23" s="1054" t="s">
        <v>453</v>
      </c>
      <c r="B23" s="1054"/>
      <c r="C23" s="1054"/>
      <c r="D23" s="1054"/>
      <c r="E23" s="1054"/>
      <c r="F23" s="1054"/>
      <c r="G23" s="1054"/>
      <c r="H23" s="1054"/>
      <c r="I23" s="1054"/>
      <c r="J23" s="1054"/>
      <c r="K23" s="2239">
        <f>MAX(Q22+AI20-1,0)</f>
        <v>0</v>
      </c>
      <c r="L23" s="2239"/>
      <c r="M23" s="2239"/>
      <c r="N23" s="2239"/>
      <c r="O23" s="2239"/>
      <c r="P23" s="2239"/>
      <c r="Q23" s="2239"/>
      <c r="R23" s="2239"/>
      <c r="S23" s="2239"/>
      <c r="T23" s="2239"/>
      <c r="V23" s="1052"/>
      <c r="W23" s="1052"/>
      <c r="X23" s="1052"/>
      <c r="Y23" s="1052"/>
      <c r="Z23" s="1052"/>
      <c r="AA23" s="1052"/>
      <c r="AB23" s="1052"/>
      <c r="AC23" s="1052"/>
      <c r="AD23" s="1052"/>
      <c r="AE23" s="1052"/>
      <c r="AF23" s="1052"/>
      <c r="AG23" s="1052"/>
      <c r="AH23" s="1052"/>
      <c r="AI23" s="1052"/>
      <c r="AJ23" s="1052"/>
      <c r="AK23" s="1052"/>
      <c r="AL23" s="1052"/>
      <c r="AM23" s="1052"/>
      <c r="AN23" s="1052"/>
      <c r="AO23" s="1052"/>
    </row>
    <row r="24" spans="1:42" ht="12.75" customHeight="1" x14ac:dyDescent="0.25">
      <c r="A24" s="1046" t="s">
        <v>454</v>
      </c>
      <c r="B24" s="1052"/>
      <c r="C24" s="1052"/>
      <c r="D24" s="1052"/>
      <c r="E24" s="1052"/>
      <c r="F24" s="1052"/>
      <c r="G24" s="1052"/>
      <c r="H24" s="1052"/>
      <c r="I24" s="1052"/>
      <c r="J24" s="1052"/>
      <c r="K24" s="1052"/>
      <c r="L24" s="1052"/>
      <c r="M24" s="1052"/>
      <c r="N24" s="1052"/>
      <c r="O24" s="1052"/>
      <c r="P24" s="1052"/>
      <c r="Q24" s="1052"/>
      <c r="R24" s="1052"/>
      <c r="S24" s="1052"/>
      <c r="T24" s="1052"/>
      <c r="U24" s="1052"/>
      <c r="V24" s="2226"/>
      <c r="W24" s="2226"/>
      <c r="X24" s="2226"/>
      <c r="Y24" s="2226"/>
      <c r="Z24" s="2226"/>
      <c r="AA24" s="2226"/>
      <c r="AB24" s="2226"/>
      <c r="AC24" s="2226"/>
      <c r="AD24" s="2226"/>
      <c r="AE24" s="2226"/>
      <c r="AH24" s="770"/>
      <c r="AI24" s="770"/>
      <c r="AJ24" s="770"/>
      <c r="AK24" s="1052"/>
      <c r="AL24" s="1052"/>
      <c r="AM24" s="1052"/>
      <c r="AN24" s="1052"/>
      <c r="AO24" s="1051"/>
    </row>
    <row r="25" spans="1:42" ht="12.75" customHeight="1" x14ac:dyDescent="0.25">
      <c r="A25" s="503" t="s">
        <v>56</v>
      </c>
      <c r="B25" s="691"/>
      <c r="C25" s="691"/>
      <c r="D25" s="691"/>
      <c r="E25" s="691"/>
      <c r="F25" s="691"/>
      <c r="G25" s="691"/>
      <c r="H25" s="691"/>
      <c r="I25" s="691" t="s">
        <v>715</v>
      </c>
      <c r="J25" s="691"/>
      <c r="K25" s="691"/>
      <c r="L25" s="691"/>
      <c r="M25" s="691"/>
      <c r="N25" s="691"/>
      <c r="O25" s="691"/>
      <c r="P25" s="691"/>
      <c r="Q25" s="691"/>
      <c r="R25" s="691"/>
      <c r="S25" s="691"/>
      <c r="T25" s="691"/>
      <c r="U25" s="691"/>
      <c r="V25" s="691"/>
      <c r="W25" s="691"/>
      <c r="X25" s="691"/>
      <c r="Y25" s="691"/>
      <c r="Z25" s="691"/>
      <c r="AA25" s="691"/>
      <c r="AB25" s="691"/>
      <c r="AC25" s="691"/>
      <c r="AD25" s="691"/>
      <c r="AE25" s="2226"/>
      <c r="AF25" s="2299"/>
      <c r="AG25" s="2299"/>
      <c r="AH25" s="2299"/>
      <c r="AI25" s="2299"/>
      <c r="AJ25" s="2299"/>
      <c r="AK25" s="2299"/>
      <c r="AL25" s="2299"/>
      <c r="AM25" s="2299"/>
      <c r="AN25" s="2299"/>
      <c r="AO25" s="2299"/>
    </row>
    <row r="26" spans="1:42" ht="12.75" customHeight="1" x14ac:dyDescent="0.25">
      <c r="A26" s="503" t="s">
        <v>69</v>
      </c>
      <c r="B26" s="691"/>
      <c r="C26" s="691"/>
      <c r="D26" s="2293">
        <f>IF(OR(AE25="",(AE25-K23)&lt;0),0,(AE25-K23))</f>
        <v>0</v>
      </c>
      <c r="E26" s="2293"/>
      <c r="F26" s="2293"/>
      <c r="G26" s="2293"/>
      <c r="H26" s="2293"/>
      <c r="I26" s="2293"/>
      <c r="J26" s="691" t="s">
        <v>0</v>
      </c>
      <c r="K26" s="691"/>
      <c r="L26" s="691"/>
      <c r="M26" s="691"/>
      <c r="N26" s="691"/>
      <c r="O26" s="691"/>
      <c r="P26" s="691"/>
      <c r="Q26" s="691"/>
      <c r="R26" s="691"/>
      <c r="S26" s="691"/>
      <c r="T26" s="691"/>
      <c r="U26" s="691"/>
      <c r="V26" s="691"/>
      <c r="W26" s="691"/>
      <c r="X26" s="691"/>
      <c r="Y26" s="691"/>
      <c r="Z26" s="691"/>
      <c r="AA26" s="691"/>
      <c r="AB26" s="691"/>
      <c r="AC26" s="691"/>
      <c r="AD26" s="691"/>
      <c r="AE26" s="691"/>
      <c r="AF26" s="691"/>
      <c r="AG26" s="691"/>
      <c r="AH26" s="691"/>
      <c r="AI26" s="691"/>
      <c r="AJ26" s="691"/>
      <c r="AK26" s="691"/>
      <c r="AL26" s="691"/>
      <c r="AM26" s="691"/>
      <c r="AN26" s="691"/>
      <c r="AO26" s="691"/>
    </row>
    <row r="27" spans="1:42" ht="8.1" customHeight="1" x14ac:dyDescent="0.25">
      <c r="A27" s="567"/>
      <c r="B27" s="567"/>
      <c r="C27" s="567"/>
      <c r="D27" s="567"/>
      <c r="E27" s="567"/>
      <c r="F27" s="567"/>
      <c r="G27" s="567"/>
      <c r="H27" s="567"/>
      <c r="I27" s="567"/>
      <c r="J27" s="567"/>
      <c r="K27" s="683"/>
      <c r="L27" s="683"/>
      <c r="M27" s="683"/>
      <c r="N27" s="683"/>
      <c r="O27" s="683"/>
      <c r="P27" s="683"/>
      <c r="Q27" s="683"/>
      <c r="R27" s="683"/>
      <c r="S27" s="683"/>
      <c r="T27" s="683"/>
      <c r="U27" s="683"/>
      <c r="V27" s="683"/>
      <c r="W27" s="683"/>
      <c r="X27" s="683"/>
      <c r="Y27" s="683"/>
      <c r="Z27" s="683"/>
      <c r="AA27" s="683"/>
      <c r="AB27" s="683"/>
      <c r="AC27" s="683"/>
      <c r="AD27" s="683"/>
      <c r="AE27" s="683"/>
      <c r="AF27" s="683"/>
      <c r="AG27" s="683"/>
      <c r="AH27" s="683"/>
      <c r="AI27" s="509"/>
      <c r="AJ27" s="509"/>
      <c r="AK27" s="509"/>
      <c r="AL27" s="509"/>
      <c r="AM27" s="690"/>
      <c r="AN27" s="690"/>
      <c r="AO27" s="690"/>
    </row>
    <row r="28" spans="1:42" x14ac:dyDescent="0.25">
      <c r="A28" s="1105" t="s">
        <v>455</v>
      </c>
      <c r="B28" s="683"/>
      <c r="C28" s="683"/>
      <c r="D28" s="683"/>
      <c r="E28" s="683"/>
      <c r="F28" s="683"/>
      <c r="G28" s="683"/>
      <c r="H28" s="683"/>
      <c r="I28" s="683"/>
      <c r="J28" s="683"/>
      <c r="K28" s="683"/>
      <c r="L28" s="683"/>
      <c r="M28" s="683"/>
      <c r="N28" s="683"/>
      <c r="O28" s="683"/>
      <c r="P28" s="683"/>
      <c r="Q28" s="683"/>
      <c r="R28" s="683"/>
      <c r="S28" s="683"/>
      <c r="T28" s="690"/>
      <c r="U28" s="690"/>
      <c r="V28" s="690"/>
      <c r="W28" s="690"/>
      <c r="X28" s="690"/>
      <c r="Y28" s="690"/>
      <c r="Z28" s="690"/>
      <c r="AA28" s="690"/>
      <c r="AB28" s="690"/>
      <c r="AC28" s="690"/>
      <c r="AD28" s="690"/>
      <c r="AE28" s="690"/>
      <c r="AF28" s="690"/>
      <c r="AG28" s="690"/>
      <c r="AH28" s="690"/>
      <c r="AI28" s="710"/>
      <c r="AJ28" s="710"/>
      <c r="AK28" s="710"/>
      <c r="AL28" s="710"/>
      <c r="AM28" s="710"/>
      <c r="AN28" s="709"/>
      <c r="AO28" s="682"/>
    </row>
    <row r="29" spans="1:42" ht="12.75" customHeight="1" x14ac:dyDescent="0.25">
      <c r="A29" s="36"/>
      <c r="B29" s="683"/>
      <c r="C29" s="683"/>
      <c r="D29" s="683"/>
      <c r="E29" s="683"/>
      <c r="F29" s="683"/>
      <c r="G29" s="683"/>
      <c r="H29" s="683"/>
      <c r="I29" s="683"/>
      <c r="J29" s="683"/>
      <c r="K29" s="683"/>
      <c r="L29" s="683"/>
      <c r="M29" s="683"/>
      <c r="N29" s="683"/>
      <c r="O29" s="683"/>
      <c r="P29" s="683"/>
      <c r="Q29" s="683"/>
      <c r="R29" s="683"/>
      <c r="S29" s="683"/>
      <c r="T29" s="683" t="s">
        <v>410</v>
      </c>
      <c r="U29" s="683"/>
      <c r="V29" s="683"/>
      <c r="W29" s="683"/>
      <c r="X29" s="683"/>
      <c r="Y29" s="683"/>
      <c r="Z29" s="683"/>
      <c r="AA29" s="683"/>
      <c r="AB29" s="683"/>
      <c r="AC29" s="683"/>
      <c r="AD29" s="683"/>
      <c r="AE29" s="683"/>
      <c r="AF29" s="683"/>
      <c r="AG29" s="683"/>
      <c r="AH29" s="683"/>
      <c r="AI29" s="2331">
        <f>données!P19</f>
        <v>0</v>
      </c>
      <c r="AJ29" s="2331"/>
      <c r="AK29" s="2331"/>
      <c r="AL29" s="2331"/>
      <c r="AM29" s="2331"/>
      <c r="AN29" s="2331"/>
      <c r="AO29" s="682" t="s">
        <v>452</v>
      </c>
    </row>
    <row r="30" spans="1:42" ht="12.75" customHeight="1" x14ac:dyDescent="0.25">
      <c r="A30" s="36" t="s">
        <v>456</v>
      </c>
      <c r="B30" s="691"/>
      <c r="C30" s="691"/>
      <c r="D30" s="691"/>
      <c r="E30" s="691"/>
      <c r="F30" s="691"/>
      <c r="G30" s="691"/>
      <c r="H30" s="691"/>
      <c r="I30" s="691"/>
      <c r="J30" s="691"/>
      <c r="K30" s="691"/>
      <c r="L30" s="691"/>
      <c r="M30" s="691"/>
      <c r="N30" s="691"/>
      <c r="O30" s="691"/>
      <c r="P30" s="691"/>
      <c r="Q30" s="691"/>
      <c r="R30" s="691"/>
      <c r="S30" s="691"/>
      <c r="T30" s="691"/>
      <c r="U30" s="691"/>
      <c r="V30" s="691"/>
      <c r="W30" s="691"/>
      <c r="X30" s="691"/>
      <c r="Y30" s="691"/>
      <c r="Z30" s="691"/>
      <c r="AA30" s="691"/>
      <c r="AB30" s="691"/>
      <c r="AC30" s="691"/>
      <c r="AD30" s="691"/>
      <c r="AE30" s="691"/>
      <c r="AF30" s="691"/>
      <c r="AG30" s="691"/>
      <c r="AH30" s="691"/>
      <c r="AI30" s="2295">
        <f>données!J25</f>
        <v>0</v>
      </c>
      <c r="AJ30" s="2295"/>
      <c r="AK30" s="2295"/>
      <c r="AL30" s="2295"/>
      <c r="AM30" s="2295"/>
      <c r="AO30" s="1476" t="s">
        <v>214</v>
      </c>
    </row>
    <row r="31" spans="1:42" ht="12.75" customHeight="1" x14ac:dyDescent="0.25">
      <c r="A31" s="690" t="s">
        <v>451</v>
      </c>
      <c r="B31" s="691"/>
      <c r="C31" s="691"/>
      <c r="D31" s="691"/>
      <c r="E31" s="691"/>
      <c r="F31" s="691"/>
      <c r="G31" s="691"/>
      <c r="H31" s="691"/>
      <c r="I31" s="691"/>
      <c r="J31" s="691"/>
      <c r="K31" s="691"/>
      <c r="L31" s="691"/>
      <c r="M31" s="691"/>
      <c r="N31" s="691"/>
      <c r="O31" s="691"/>
      <c r="P31" s="691"/>
      <c r="Q31" s="691"/>
      <c r="R31" s="691"/>
      <c r="S31" s="691"/>
      <c r="T31" s="691"/>
      <c r="U31" s="691"/>
      <c r="V31" s="691"/>
      <c r="W31" s="691"/>
      <c r="X31" s="691"/>
      <c r="Y31" s="691"/>
      <c r="Z31" s="691"/>
      <c r="AA31" s="691"/>
      <c r="AB31" s="691"/>
      <c r="AC31" s="691"/>
      <c r="AD31" s="691"/>
      <c r="AE31" s="691"/>
      <c r="AF31" s="691"/>
      <c r="AG31" s="691"/>
      <c r="AH31" s="691"/>
      <c r="AI31" s="2354"/>
      <c r="AJ31" s="2354"/>
      <c r="AK31" s="2354"/>
      <c r="AL31" s="2354"/>
      <c r="AM31" s="2354"/>
      <c r="AO31" s="1476" t="s">
        <v>214</v>
      </c>
    </row>
    <row r="32" spans="1:42" ht="12.75" customHeight="1" x14ac:dyDescent="0.25">
      <c r="A32" s="690" t="s">
        <v>213</v>
      </c>
      <c r="B32" s="691"/>
      <c r="C32" s="691"/>
      <c r="D32" s="691"/>
      <c r="E32" s="691"/>
      <c r="F32" s="691"/>
      <c r="G32" s="691"/>
      <c r="H32" s="691"/>
      <c r="I32" s="691"/>
      <c r="J32" s="691"/>
      <c r="K32" s="529"/>
      <c r="L32" s="1054"/>
      <c r="M32" s="1054"/>
      <c r="N32" s="1054"/>
      <c r="O32" s="1054"/>
      <c r="P32" s="1054"/>
      <c r="Q32" s="1054"/>
      <c r="R32" s="509"/>
      <c r="S32" s="509"/>
      <c r="T32" s="509"/>
      <c r="U32" s="509"/>
      <c r="V32" s="509"/>
      <c r="W32" s="509"/>
      <c r="X32" s="1190"/>
      <c r="Y32" s="509"/>
      <c r="Z32" s="509"/>
      <c r="AA32" s="509"/>
      <c r="AB32" s="509"/>
      <c r="AC32" s="509"/>
      <c r="AD32" s="509"/>
      <c r="AE32" s="1191"/>
      <c r="AF32" s="691"/>
      <c r="AG32" s="691"/>
      <c r="AH32" s="691"/>
      <c r="AI32" s="2354"/>
      <c r="AJ32" s="2354"/>
      <c r="AK32" s="2354"/>
      <c r="AL32" s="2354"/>
      <c r="AM32" s="2354"/>
      <c r="AO32" s="1476" t="s">
        <v>214</v>
      </c>
    </row>
    <row r="33" spans="1:41" ht="6" customHeight="1" x14ac:dyDescent="0.25">
      <c r="A33" s="691"/>
      <c r="B33" s="691"/>
      <c r="C33" s="691"/>
      <c r="D33" s="691"/>
      <c r="E33" s="691"/>
      <c r="F33" s="691"/>
      <c r="G33" s="691"/>
      <c r="H33" s="691"/>
      <c r="I33" s="691"/>
      <c r="J33" s="691"/>
      <c r="K33" s="683"/>
      <c r="L33" s="683"/>
      <c r="M33" s="683"/>
      <c r="N33" s="683"/>
      <c r="O33" s="683"/>
      <c r="P33" s="683"/>
      <c r="Q33" s="683"/>
      <c r="R33" s="683"/>
      <c r="S33" s="683"/>
      <c r="T33" s="683"/>
      <c r="U33" s="683"/>
      <c r="V33" s="683"/>
      <c r="W33" s="683"/>
      <c r="X33" s="683"/>
      <c r="Y33" s="683"/>
      <c r="Z33" s="683"/>
      <c r="AA33" s="683"/>
      <c r="AB33" s="683"/>
      <c r="AC33" s="683"/>
      <c r="AD33" s="683"/>
      <c r="AE33" s="691"/>
      <c r="AF33" s="691"/>
      <c r="AG33" s="691"/>
      <c r="AH33" s="691"/>
      <c r="AI33" s="1067"/>
      <c r="AJ33" s="1067"/>
      <c r="AK33" s="1067"/>
      <c r="AL33" s="1067"/>
      <c r="AM33" s="34"/>
      <c r="AO33" s="1475"/>
    </row>
    <row r="34" spans="1:41" x14ac:dyDescent="0.25">
      <c r="A34" s="691"/>
      <c r="B34" s="691"/>
      <c r="C34" s="691"/>
      <c r="D34" s="691"/>
      <c r="E34" s="691"/>
      <c r="F34" s="691"/>
      <c r="G34" s="691"/>
      <c r="H34" s="691"/>
      <c r="I34" s="691"/>
      <c r="J34" s="691"/>
      <c r="K34" s="691"/>
      <c r="L34" s="691"/>
      <c r="M34" s="691"/>
      <c r="N34" s="691"/>
      <c r="O34" s="691"/>
      <c r="P34" s="691"/>
      <c r="Q34" s="691"/>
      <c r="R34" s="691"/>
      <c r="S34" s="691"/>
      <c r="T34" s="691"/>
      <c r="U34" s="691"/>
      <c r="V34" s="691"/>
      <c r="W34" s="691"/>
      <c r="X34" s="691"/>
      <c r="Y34" s="691"/>
      <c r="Z34" s="691"/>
      <c r="AA34" s="691"/>
      <c r="AB34" s="691"/>
      <c r="AC34" s="691"/>
      <c r="AD34" s="691"/>
      <c r="AE34" s="691"/>
      <c r="AF34" s="691" t="s">
        <v>416</v>
      </c>
      <c r="AG34" s="691"/>
      <c r="AH34" s="691"/>
      <c r="AI34" s="2350">
        <f>AI30+AI31+AI32</f>
        <v>0</v>
      </c>
      <c r="AJ34" s="2350"/>
      <c r="AK34" s="2350"/>
      <c r="AL34" s="2350"/>
      <c r="AM34" s="2350"/>
      <c r="AO34" s="1475" t="str">
        <f>AO32</f>
        <v>jours</v>
      </c>
    </row>
    <row r="35" spans="1:41" ht="6" customHeight="1" x14ac:dyDescent="0.25">
      <c r="A35" s="503"/>
      <c r="B35" s="683"/>
      <c r="C35" s="683"/>
      <c r="D35" s="683"/>
      <c r="E35" s="683"/>
      <c r="F35" s="683"/>
      <c r="G35" s="683"/>
      <c r="H35" s="683"/>
      <c r="I35" s="683"/>
      <c r="J35" s="683"/>
      <c r="K35" s="683"/>
      <c r="L35" s="683"/>
      <c r="M35" s="683"/>
      <c r="N35" s="683"/>
      <c r="O35" s="682"/>
      <c r="P35" s="542"/>
      <c r="Q35" s="543"/>
      <c r="R35" s="543"/>
      <c r="S35" s="543"/>
      <c r="T35" s="543"/>
      <c r="U35" s="543"/>
      <c r="V35" s="543"/>
      <c r="W35" s="543"/>
      <c r="X35" s="683"/>
      <c r="Y35" s="690"/>
      <c r="Z35" s="690"/>
      <c r="AA35" s="690"/>
      <c r="AB35" s="690"/>
      <c r="AC35" s="690"/>
      <c r="AD35" s="690"/>
      <c r="AE35" s="690"/>
      <c r="AF35" s="690"/>
      <c r="AG35" s="690"/>
      <c r="AH35" s="690"/>
      <c r="AI35" s="690"/>
      <c r="AJ35" s="690"/>
      <c r="AK35" s="690"/>
      <c r="AL35" s="690"/>
      <c r="AM35" s="690"/>
      <c r="AN35" s="690"/>
      <c r="AO35" s="682"/>
    </row>
    <row r="36" spans="1:41" ht="12.75" customHeight="1" x14ac:dyDescent="0.25">
      <c r="A36" s="503" t="s">
        <v>55</v>
      </c>
      <c r="B36" s="1052"/>
      <c r="C36" s="1052"/>
      <c r="D36" s="1052"/>
      <c r="E36" s="1052"/>
      <c r="F36" s="1052"/>
      <c r="G36" s="1052"/>
      <c r="H36" s="1052"/>
      <c r="I36" s="1052"/>
      <c r="J36" s="1052"/>
      <c r="K36" s="1052"/>
      <c r="L36" s="1052"/>
      <c r="M36" s="1052"/>
      <c r="N36" s="1052"/>
      <c r="O36" s="362"/>
      <c r="P36" s="1476" t="s">
        <v>714</v>
      </c>
      <c r="Q36" s="2232">
        <f>AI29</f>
        <v>0</v>
      </c>
      <c r="R36" s="2232"/>
      <c r="S36" s="2232"/>
      <c r="T36" s="2232"/>
      <c r="U36" s="2232"/>
      <c r="V36" s="2232"/>
      <c r="W36" s="2232"/>
      <c r="X36" s="1052"/>
      <c r="Y36" s="1052"/>
      <c r="Z36" s="1052"/>
      <c r="AA36" s="1052"/>
      <c r="AB36" s="1052"/>
      <c r="AC36" s="1052"/>
      <c r="AD36" s="1052"/>
      <c r="AE36" s="1052"/>
      <c r="AF36" s="1052"/>
      <c r="AG36" s="1052"/>
      <c r="AH36" s="1052"/>
      <c r="AI36" s="1052"/>
      <c r="AJ36" s="1052"/>
      <c r="AK36" s="1052"/>
      <c r="AL36" s="1052"/>
      <c r="AM36" s="1052"/>
      <c r="AN36" s="1052"/>
      <c r="AO36" s="1051" t="s">
        <v>412</v>
      </c>
    </row>
    <row r="37" spans="1:41" ht="12.75" customHeight="1" x14ac:dyDescent="0.25">
      <c r="A37" s="1054" t="s">
        <v>453</v>
      </c>
      <c r="B37" s="1054"/>
      <c r="C37" s="1054"/>
      <c r="D37" s="1054"/>
      <c r="E37" s="1054"/>
      <c r="F37" s="1054"/>
      <c r="G37" s="1054"/>
      <c r="H37" s="1054"/>
      <c r="I37" s="1054"/>
      <c r="J37" s="1054"/>
      <c r="K37" s="2239">
        <f>MAX(Q36+AI34-1,0)</f>
        <v>0</v>
      </c>
      <c r="L37" s="2239"/>
      <c r="M37" s="2239"/>
      <c r="N37" s="2239"/>
      <c r="O37" s="2239"/>
      <c r="P37" s="2239"/>
      <c r="Q37" s="2239"/>
      <c r="R37" s="2239"/>
      <c r="S37" s="2239"/>
      <c r="T37" s="2239"/>
      <c r="V37" s="1052"/>
      <c r="W37" s="1052"/>
      <c r="X37" s="1052"/>
      <c r="Y37" s="1052"/>
      <c r="Z37" s="1052"/>
      <c r="AA37" s="1052"/>
      <c r="AB37" s="1052"/>
      <c r="AC37" s="1052"/>
      <c r="AD37" s="1052"/>
      <c r="AE37" s="1052"/>
      <c r="AF37" s="1052"/>
      <c r="AG37" s="1052"/>
      <c r="AH37" s="1052"/>
      <c r="AI37" s="1052"/>
      <c r="AJ37" s="1052"/>
      <c r="AK37" s="1052"/>
      <c r="AL37" s="1052"/>
      <c r="AM37" s="1052"/>
      <c r="AN37" s="1052"/>
      <c r="AO37" s="1052"/>
    </row>
    <row r="38" spans="1:41" ht="12.75" customHeight="1" x14ac:dyDescent="0.25">
      <c r="A38" s="1046" t="s">
        <v>454</v>
      </c>
      <c r="B38" s="1052"/>
      <c r="C38" s="1052"/>
      <c r="D38" s="1052"/>
      <c r="E38" s="1052"/>
      <c r="F38" s="1052"/>
      <c r="G38" s="1052"/>
      <c r="H38" s="1052"/>
      <c r="I38" s="1052"/>
      <c r="J38" s="1052"/>
      <c r="K38" s="1052"/>
      <c r="L38" s="1052"/>
      <c r="M38" s="1052"/>
      <c r="N38" s="1052"/>
      <c r="O38" s="1052"/>
      <c r="P38" s="1052"/>
      <c r="Q38" s="1052"/>
      <c r="R38" s="1052"/>
      <c r="S38" s="1052"/>
      <c r="T38" s="1052"/>
      <c r="U38" s="1052"/>
      <c r="V38" s="2226"/>
      <c r="W38" s="2226"/>
      <c r="X38" s="2226"/>
      <c r="Y38" s="2226"/>
      <c r="Z38" s="2226"/>
      <c r="AA38" s="2226"/>
      <c r="AB38" s="2226"/>
      <c r="AC38" s="2226"/>
      <c r="AD38" s="2226"/>
      <c r="AE38" s="2226"/>
      <c r="AH38" s="770"/>
      <c r="AI38" s="1052"/>
      <c r="AJ38" s="1052"/>
      <c r="AK38" s="1052"/>
      <c r="AL38" s="1052"/>
      <c r="AM38" s="1052"/>
      <c r="AN38" s="1052"/>
      <c r="AO38" s="1051"/>
    </row>
    <row r="39" spans="1:41" ht="12.75" customHeight="1" x14ac:dyDescent="0.25">
      <c r="A39" s="503" t="s">
        <v>56</v>
      </c>
      <c r="B39" s="691"/>
      <c r="C39" s="691"/>
      <c r="D39" s="691"/>
      <c r="E39" s="691"/>
      <c r="F39" s="691"/>
      <c r="G39" s="691"/>
      <c r="H39" s="691"/>
      <c r="I39" s="691" t="s">
        <v>715</v>
      </c>
      <c r="J39" s="691"/>
      <c r="K39" s="691"/>
      <c r="L39" s="691"/>
      <c r="M39" s="691"/>
      <c r="N39" s="691"/>
      <c r="O39" s="691"/>
      <c r="P39" s="691"/>
      <c r="Q39" s="691"/>
      <c r="R39" s="691"/>
      <c r="S39" s="691"/>
      <c r="T39" s="691"/>
      <c r="U39" s="691"/>
      <c r="V39" s="691"/>
      <c r="W39" s="691"/>
      <c r="X39" s="691"/>
      <c r="Y39" s="691"/>
      <c r="Z39" s="691"/>
      <c r="AA39" s="691"/>
      <c r="AB39" s="691"/>
      <c r="AC39" s="691"/>
      <c r="AD39" s="691"/>
      <c r="AE39" s="2226"/>
      <c r="AF39" s="2299"/>
      <c r="AG39" s="2299"/>
      <c r="AH39" s="2299"/>
      <c r="AI39" s="2299"/>
      <c r="AJ39" s="2299"/>
      <c r="AK39" s="2299"/>
      <c r="AL39" s="2299"/>
      <c r="AM39" s="2299"/>
      <c r="AN39" s="2299"/>
      <c r="AO39" s="2299"/>
    </row>
    <row r="40" spans="1:41" ht="12.75" customHeight="1" x14ac:dyDescent="0.25">
      <c r="A40" s="503" t="s">
        <v>69</v>
      </c>
      <c r="B40" s="691"/>
      <c r="C40" s="691"/>
      <c r="D40" s="2293">
        <f>IF(OR(AE39="",(AE39-K37)&lt;0),0,(AE39-K37))</f>
        <v>0</v>
      </c>
      <c r="E40" s="2293"/>
      <c r="F40" s="2293"/>
      <c r="G40" s="2293"/>
      <c r="H40" s="2293"/>
      <c r="I40" s="2293"/>
      <c r="J40" s="691" t="s">
        <v>0</v>
      </c>
      <c r="K40" s="691"/>
      <c r="L40" s="691"/>
      <c r="M40" s="691"/>
      <c r="N40" s="691"/>
      <c r="O40" s="691"/>
      <c r="P40" s="691"/>
      <c r="Q40" s="691"/>
      <c r="R40" s="691"/>
      <c r="S40" s="691"/>
      <c r="T40" s="691"/>
      <c r="U40" s="691"/>
      <c r="V40" s="691"/>
      <c r="W40" s="691"/>
      <c r="X40" s="691"/>
      <c r="Y40" s="691"/>
      <c r="Z40" s="691"/>
      <c r="AA40" s="691"/>
      <c r="AB40" s="691"/>
      <c r="AC40" s="691"/>
      <c r="AD40" s="691"/>
      <c r="AE40" s="691"/>
      <c r="AF40" s="691"/>
      <c r="AG40" s="691"/>
      <c r="AH40" s="691"/>
      <c r="AI40" s="691"/>
      <c r="AJ40" s="691"/>
      <c r="AK40" s="691"/>
      <c r="AL40" s="691"/>
      <c r="AM40" s="691"/>
      <c r="AN40" s="691"/>
      <c r="AO40" s="691"/>
    </row>
    <row r="41" spans="1:41" ht="8.1" customHeight="1" x14ac:dyDescent="0.25">
      <c r="A41" s="567"/>
      <c r="B41" s="567"/>
      <c r="C41" s="567"/>
      <c r="D41" s="567"/>
      <c r="E41" s="567"/>
      <c r="F41" s="567"/>
      <c r="G41" s="567"/>
      <c r="H41" s="567"/>
      <c r="I41" s="567"/>
      <c r="J41" s="567"/>
      <c r="K41" s="683"/>
      <c r="L41" s="683"/>
      <c r="M41" s="683"/>
      <c r="N41" s="683"/>
      <c r="O41" s="683"/>
      <c r="P41" s="683"/>
      <c r="Q41" s="683"/>
      <c r="R41" s="683"/>
      <c r="S41" s="683"/>
      <c r="T41" s="683"/>
      <c r="U41" s="683"/>
      <c r="V41" s="683"/>
      <c r="W41" s="683"/>
      <c r="X41" s="683"/>
      <c r="Y41" s="683"/>
      <c r="Z41" s="683"/>
      <c r="AA41" s="683"/>
      <c r="AB41" s="683"/>
      <c r="AC41" s="683"/>
      <c r="AD41" s="683"/>
      <c r="AE41" s="683"/>
      <c r="AF41" s="683"/>
      <c r="AG41" s="683"/>
      <c r="AH41" s="683"/>
      <c r="AI41" s="509"/>
      <c r="AJ41" s="509"/>
      <c r="AK41" s="509"/>
      <c r="AL41" s="509"/>
      <c r="AM41" s="690"/>
      <c r="AN41" s="690"/>
      <c r="AO41" s="690"/>
    </row>
    <row r="42" spans="1:41" x14ac:dyDescent="0.25">
      <c r="A42" s="1105" t="s">
        <v>457</v>
      </c>
      <c r="B42" s="683"/>
      <c r="C42" s="683"/>
      <c r="D42" s="683"/>
      <c r="E42" s="683"/>
      <c r="F42" s="683"/>
      <c r="G42" s="683"/>
      <c r="H42" s="683"/>
      <c r="I42" s="683"/>
      <c r="J42" s="683"/>
      <c r="K42" s="683"/>
      <c r="L42" s="683"/>
      <c r="M42" s="683"/>
      <c r="N42" s="683"/>
      <c r="O42" s="683"/>
      <c r="P42" s="683"/>
      <c r="Q42" s="683"/>
      <c r="R42" s="683"/>
      <c r="S42" s="683"/>
      <c r="T42" s="690"/>
      <c r="U42" s="690"/>
      <c r="V42" s="690"/>
      <c r="W42" s="690"/>
      <c r="X42" s="690"/>
      <c r="Y42" s="690"/>
      <c r="Z42" s="690"/>
      <c r="AA42" s="690"/>
      <c r="AB42" s="690"/>
      <c r="AC42" s="690"/>
      <c r="AD42" s="690"/>
      <c r="AE42" s="690"/>
      <c r="AF42" s="690"/>
      <c r="AG42" s="690"/>
      <c r="AH42" s="690"/>
      <c r="AI42" s="710"/>
      <c r="AJ42" s="710"/>
      <c r="AK42" s="710"/>
      <c r="AL42" s="710"/>
      <c r="AM42" s="710"/>
      <c r="AN42" s="709"/>
      <c r="AO42" s="682"/>
    </row>
    <row r="43" spans="1:41" ht="12.75" customHeight="1" x14ac:dyDescent="0.25">
      <c r="A43" s="36"/>
      <c r="B43" s="683"/>
      <c r="C43" s="683"/>
      <c r="D43" s="683"/>
      <c r="E43" s="683"/>
      <c r="F43" s="683"/>
      <c r="G43" s="683"/>
      <c r="H43" s="683"/>
      <c r="I43" s="683"/>
      <c r="J43" s="683"/>
      <c r="K43" s="683"/>
      <c r="L43" s="683"/>
      <c r="M43" s="683"/>
      <c r="N43" s="683"/>
      <c r="O43" s="683"/>
      <c r="P43" s="683"/>
      <c r="Q43" s="683"/>
      <c r="R43" s="683"/>
      <c r="S43" s="683"/>
      <c r="T43" s="683" t="s">
        <v>410</v>
      </c>
      <c r="U43" s="683"/>
      <c r="V43" s="683"/>
      <c r="W43" s="683"/>
      <c r="X43" s="683"/>
      <c r="Y43" s="683"/>
      <c r="Z43" s="683"/>
      <c r="AA43" s="683"/>
      <c r="AB43" s="683"/>
      <c r="AC43" s="683"/>
      <c r="AD43" s="683"/>
      <c r="AE43" s="683"/>
      <c r="AF43" s="683"/>
      <c r="AG43" s="683"/>
      <c r="AH43" s="683"/>
      <c r="AI43" s="2331">
        <f>données!P19</f>
        <v>0</v>
      </c>
      <c r="AJ43" s="2331"/>
      <c r="AK43" s="2331"/>
      <c r="AL43" s="2331"/>
      <c r="AM43" s="2331"/>
      <c r="AN43" s="2331"/>
      <c r="AO43" s="682" t="s">
        <v>452</v>
      </c>
    </row>
    <row r="44" spans="1:41" ht="12.75" customHeight="1" x14ac:dyDescent="0.25">
      <c r="A44" s="36" t="s">
        <v>456</v>
      </c>
      <c r="B44" s="691"/>
      <c r="C44" s="691"/>
      <c r="D44" s="691"/>
      <c r="E44" s="691"/>
      <c r="F44" s="691"/>
      <c r="G44" s="691"/>
      <c r="H44" s="691"/>
      <c r="I44" s="691"/>
      <c r="J44" s="691"/>
      <c r="K44" s="691"/>
      <c r="L44" s="691"/>
      <c r="M44" s="691"/>
      <c r="N44" s="691"/>
      <c r="O44" s="691"/>
      <c r="P44" s="691"/>
      <c r="Q44" s="691"/>
      <c r="R44" s="691"/>
      <c r="S44" s="691"/>
      <c r="T44" s="691"/>
      <c r="U44" s="691"/>
      <c r="V44" s="691"/>
      <c r="W44" s="691"/>
      <c r="X44" s="691"/>
      <c r="Y44" s="691"/>
      <c r="Z44" s="691"/>
      <c r="AA44" s="691"/>
      <c r="AB44" s="691"/>
      <c r="AC44" s="691"/>
      <c r="AD44" s="691"/>
      <c r="AE44" s="691"/>
      <c r="AF44" s="691"/>
      <c r="AG44" s="691"/>
      <c r="AH44" s="691"/>
      <c r="AI44" s="2295">
        <f>données!J26</f>
        <v>0</v>
      </c>
      <c r="AJ44" s="2295"/>
      <c r="AK44" s="2295"/>
      <c r="AL44" s="2295"/>
      <c r="AM44" s="2295"/>
      <c r="AO44" s="1476" t="s">
        <v>214</v>
      </c>
    </row>
    <row r="45" spans="1:41" ht="12.75" customHeight="1" x14ac:dyDescent="0.25">
      <c r="A45" s="690" t="s">
        <v>451</v>
      </c>
      <c r="B45" s="691"/>
      <c r="C45" s="691"/>
      <c r="D45" s="691"/>
      <c r="E45" s="691"/>
      <c r="F45" s="691"/>
      <c r="G45" s="691"/>
      <c r="H45" s="691"/>
      <c r="I45" s="691"/>
      <c r="J45" s="691"/>
      <c r="K45" s="691"/>
      <c r="L45" s="691"/>
      <c r="M45" s="691"/>
      <c r="N45" s="691"/>
      <c r="O45" s="691"/>
      <c r="P45" s="691"/>
      <c r="Q45" s="691"/>
      <c r="R45" s="691"/>
      <c r="S45" s="691"/>
      <c r="T45" s="691"/>
      <c r="U45" s="691"/>
      <c r="V45" s="691"/>
      <c r="W45" s="691"/>
      <c r="X45" s="691"/>
      <c r="Y45" s="691"/>
      <c r="Z45" s="691"/>
      <c r="AA45" s="691"/>
      <c r="AB45" s="691"/>
      <c r="AC45" s="691"/>
      <c r="AD45" s="691"/>
      <c r="AE45" s="691"/>
      <c r="AF45" s="691"/>
      <c r="AG45" s="691"/>
      <c r="AH45" s="691"/>
      <c r="AI45" s="2354"/>
      <c r="AJ45" s="2354"/>
      <c r="AK45" s="2354"/>
      <c r="AL45" s="2354"/>
      <c r="AM45" s="2354"/>
      <c r="AO45" s="1476" t="s">
        <v>214</v>
      </c>
    </row>
    <row r="46" spans="1:41" ht="12.75" customHeight="1" x14ac:dyDescent="0.25">
      <c r="A46" s="690" t="s">
        <v>213</v>
      </c>
      <c r="B46" s="691"/>
      <c r="C46" s="691"/>
      <c r="D46" s="691"/>
      <c r="E46" s="691"/>
      <c r="F46" s="691"/>
      <c r="G46" s="691"/>
      <c r="H46" s="691"/>
      <c r="I46" s="691"/>
      <c r="J46" s="691"/>
      <c r="K46" s="529"/>
      <c r="L46" s="1054"/>
      <c r="M46" s="1054"/>
      <c r="N46" s="1054"/>
      <c r="O46" s="1054"/>
      <c r="P46" s="1054"/>
      <c r="Q46" s="1054"/>
      <c r="R46" s="509"/>
      <c r="S46" s="509"/>
      <c r="T46" s="509"/>
      <c r="U46" s="509"/>
      <c r="V46" s="509"/>
      <c r="W46" s="509"/>
      <c r="X46" s="1190"/>
      <c r="Y46" s="509"/>
      <c r="Z46" s="509"/>
      <c r="AA46" s="509"/>
      <c r="AB46" s="509"/>
      <c r="AC46" s="509"/>
      <c r="AD46" s="509"/>
      <c r="AE46" s="1191"/>
      <c r="AF46" s="1191"/>
      <c r="AG46" s="1191"/>
      <c r="AH46" s="691"/>
      <c r="AI46" s="2354"/>
      <c r="AJ46" s="2354"/>
      <c r="AK46" s="2354"/>
      <c r="AL46" s="2354"/>
      <c r="AM46" s="2354"/>
      <c r="AO46" s="1476" t="s">
        <v>214</v>
      </c>
    </row>
    <row r="47" spans="1:41" ht="6" customHeight="1" x14ac:dyDescent="0.25">
      <c r="A47" s="691"/>
      <c r="B47" s="691"/>
      <c r="C47" s="691"/>
      <c r="D47" s="691"/>
      <c r="E47" s="691"/>
      <c r="F47" s="691"/>
      <c r="G47" s="691"/>
      <c r="H47" s="691"/>
      <c r="I47" s="691"/>
      <c r="J47" s="691"/>
      <c r="K47" s="683"/>
      <c r="L47" s="683"/>
      <c r="M47" s="683"/>
      <c r="N47" s="683"/>
      <c r="O47" s="683"/>
      <c r="P47" s="683"/>
      <c r="Q47" s="683"/>
      <c r="R47" s="683"/>
      <c r="S47" s="683"/>
      <c r="T47" s="683"/>
      <c r="U47" s="683"/>
      <c r="V47" s="683"/>
      <c r="W47" s="683"/>
      <c r="X47" s="683"/>
      <c r="Y47" s="683"/>
      <c r="Z47" s="683"/>
      <c r="AA47" s="683"/>
      <c r="AB47" s="683"/>
      <c r="AC47" s="683"/>
      <c r="AD47" s="683"/>
      <c r="AE47" s="691"/>
      <c r="AF47" s="691"/>
      <c r="AG47" s="691"/>
      <c r="AH47" s="691"/>
      <c r="AI47" s="1067"/>
      <c r="AJ47" s="1067"/>
      <c r="AK47" s="1067"/>
      <c r="AL47" s="1067"/>
      <c r="AM47" s="34"/>
      <c r="AO47" s="1475"/>
    </row>
    <row r="48" spans="1:41" x14ac:dyDescent="0.25">
      <c r="A48" s="691"/>
      <c r="B48" s="691"/>
      <c r="C48" s="691"/>
      <c r="D48" s="691"/>
      <c r="E48" s="691"/>
      <c r="F48" s="691"/>
      <c r="G48" s="691"/>
      <c r="H48" s="691"/>
      <c r="I48" s="691"/>
      <c r="J48" s="691"/>
      <c r="K48" s="691"/>
      <c r="L48" s="691"/>
      <c r="M48" s="691"/>
      <c r="N48" s="691"/>
      <c r="O48" s="691"/>
      <c r="P48" s="691"/>
      <c r="Q48" s="691"/>
      <c r="R48" s="691"/>
      <c r="S48" s="691"/>
      <c r="T48" s="691"/>
      <c r="U48" s="691"/>
      <c r="V48" s="691"/>
      <c r="W48" s="691"/>
      <c r="X48" s="691"/>
      <c r="Y48" s="691"/>
      <c r="Z48" s="691"/>
      <c r="AA48" s="691"/>
      <c r="AB48" s="691"/>
      <c r="AC48" s="691"/>
      <c r="AD48" s="691"/>
      <c r="AE48" s="691"/>
      <c r="AF48" s="691" t="s">
        <v>416</v>
      </c>
      <c r="AG48" s="691"/>
      <c r="AH48" s="691"/>
      <c r="AI48" s="2350">
        <f>AI44+AI45+AI46</f>
        <v>0</v>
      </c>
      <c r="AJ48" s="2350"/>
      <c r="AK48" s="2350"/>
      <c r="AL48" s="2350"/>
      <c r="AM48" s="2350"/>
      <c r="AO48" s="1475" t="str">
        <f>AO46</f>
        <v>jours</v>
      </c>
    </row>
    <row r="49" spans="1:55" ht="6" customHeight="1" x14ac:dyDescent="0.25">
      <c r="A49" s="503"/>
      <c r="B49" s="683"/>
      <c r="C49" s="683"/>
      <c r="D49" s="683"/>
      <c r="E49" s="683"/>
      <c r="F49" s="683"/>
      <c r="G49" s="683"/>
      <c r="H49" s="683"/>
      <c r="I49" s="683"/>
      <c r="J49" s="683"/>
      <c r="K49" s="683"/>
      <c r="L49" s="683"/>
      <c r="M49" s="683"/>
      <c r="N49" s="683"/>
      <c r="O49" s="682"/>
      <c r="P49" s="542"/>
      <c r="Q49" s="543"/>
      <c r="R49" s="543"/>
      <c r="S49" s="543"/>
      <c r="T49" s="543"/>
      <c r="U49" s="543"/>
      <c r="V49" s="543"/>
      <c r="W49" s="543"/>
      <c r="X49" s="683"/>
      <c r="Y49" s="690"/>
      <c r="Z49" s="690"/>
      <c r="AA49" s="690"/>
      <c r="AB49" s="690"/>
      <c r="AC49" s="690"/>
      <c r="AD49" s="690"/>
      <c r="AE49" s="690"/>
      <c r="AF49" s="690"/>
      <c r="AG49" s="690"/>
      <c r="AH49" s="690"/>
      <c r="AI49" s="690"/>
      <c r="AJ49" s="690"/>
      <c r="AK49" s="690"/>
      <c r="AL49" s="690"/>
      <c r="AM49" s="690"/>
      <c r="AN49" s="690"/>
      <c r="AO49" s="682"/>
    </row>
    <row r="50" spans="1:55" ht="12.75" customHeight="1" x14ac:dyDescent="0.25">
      <c r="A50" s="503" t="s">
        <v>55</v>
      </c>
      <c r="B50" s="1052"/>
      <c r="C50" s="1052"/>
      <c r="D50" s="1052"/>
      <c r="E50" s="1052"/>
      <c r="F50" s="1052"/>
      <c r="G50" s="1052"/>
      <c r="H50" s="1052"/>
      <c r="I50" s="1052"/>
      <c r="J50" s="1052"/>
      <c r="K50" s="1052"/>
      <c r="L50" s="1052"/>
      <c r="M50" s="1052"/>
      <c r="N50" s="1052"/>
      <c r="O50" s="362"/>
      <c r="P50" s="1476" t="s">
        <v>714</v>
      </c>
      <c r="Q50" s="2232">
        <f>AI43</f>
        <v>0</v>
      </c>
      <c r="R50" s="2232"/>
      <c r="S50" s="2232"/>
      <c r="T50" s="2232"/>
      <c r="U50" s="2232"/>
      <c r="V50" s="2232"/>
      <c r="W50" s="2232"/>
      <c r="X50" s="1052"/>
      <c r="Y50" s="1052"/>
      <c r="Z50" s="1052"/>
      <c r="AA50" s="1052"/>
      <c r="AB50" s="1052"/>
      <c r="AC50" s="1052"/>
      <c r="AD50" s="1052"/>
      <c r="AE50" s="1052"/>
      <c r="AF50" s="1052"/>
      <c r="AG50" s="1052"/>
      <c r="AH50" s="1052"/>
      <c r="AI50" s="1052"/>
      <c r="AJ50" s="1052"/>
      <c r="AK50" s="1052"/>
      <c r="AL50" s="1052"/>
      <c r="AM50" s="1052"/>
      <c r="AN50" s="1052"/>
      <c r="AO50" s="1051" t="s">
        <v>412</v>
      </c>
    </row>
    <row r="51" spans="1:55" ht="12.75" customHeight="1" x14ac:dyDescent="0.25">
      <c r="A51" s="1054" t="s">
        <v>453</v>
      </c>
      <c r="B51" s="1054"/>
      <c r="C51" s="1054"/>
      <c r="D51" s="1054"/>
      <c r="E51" s="1054"/>
      <c r="F51" s="1054"/>
      <c r="G51" s="1054"/>
      <c r="H51" s="1054"/>
      <c r="I51" s="1054"/>
      <c r="J51" s="1054"/>
      <c r="K51" s="2239">
        <f>MAX(Q50+AI48-1,0)</f>
        <v>0</v>
      </c>
      <c r="L51" s="2239"/>
      <c r="M51" s="2239"/>
      <c r="N51" s="2239"/>
      <c r="O51" s="2239"/>
      <c r="P51" s="2239"/>
      <c r="Q51" s="2239"/>
      <c r="R51" s="2239"/>
      <c r="S51" s="2239"/>
      <c r="T51" s="2239"/>
      <c r="V51" s="1052"/>
      <c r="W51" s="1052"/>
      <c r="X51" s="1052"/>
      <c r="Y51" s="1052"/>
      <c r="Z51" s="1052"/>
      <c r="AA51" s="1052"/>
      <c r="AB51" s="1052"/>
      <c r="AC51" s="1052"/>
      <c r="AD51" s="1052"/>
      <c r="AE51" s="1052"/>
      <c r="AF51" s="1052"/>
      <c r="AG51" s="1052"/>
      <c r="AH51" s="1052"/>
      <c r="AI51" s="1052"/>
      <c r="AJ51" s="1052"/>
      <c r="AK51" s="1052"/>
      <c r="AL51" s="1052"/>
      <c r="AM51" s="1052"/>
      <c r="AN51" s="1052"/>
      <c r="AO51" s="1052"/>
    </row>
    <row r="52" spans="1:55" ht="12.75" customHeight="1" x14ac:dyDescent="0.25">
      <c r="A52" s="1046" t="s">
        <v>454</v>
      </c>
      <c r="B52" s="1052"/>
      <c r="C52" s="1052"/>
      <c r="D52" s="1052"/>
      <c r="E52" s="1052"/>
      <c r="F52" s="1052"/>
      <c r="G52" s="1052"/>
      <c r="H52" s="1052"/>
      <c r="I52" s="1052"/>
      <c r="J52" s="1052"/>
      <c r="K52" s="1052"/>
      <c r="L52" s="1052"/>
      <c r="M52" s="1052"/>
      <c r="N52" s="1052"/>
      <c r="O52" s="1052"/>
      <c r="P52" s="1052"/>
      <c r="Q52" s="1052"/>
      <c r="R52" s="1052"/>
      <c r="S52" s="1052"/>
      <c r="T52" s="1052"/>
      <c r="U52" s="1052"/>
      <c r="V52" s="2226"/>
      <c r="W52" s="2226"/>
      <c r="X52" s="2226"/>
      <c r="Y52" s="2226"/>
      <c r="Z52" s="2226"/>
      <c r="AA52" s="2226"/>
      <c r="AB52" s="2226"/>
      <c r="AC52" s="2226"/>
      <c r="AD52" s="2226"/>
      <c r="AE52" s="2226"/>
      <c r="AH52" s="770"/>
      <c r="AI52" s="1052"/>
      <c r="AJ52" s="1052"/>
      <c r="AK52" s="1052"/>
      <c r="AL52" s="1052"/>
      <c r="AM52" s="1052"/>
      <c r="AN52" s="1052"/>
      <c r="AO52" s="1051"/>
    </row>
    <row r="53" spans="1:55" ht="12.75" customHeight="1" x14ac:dyDescent="0.25">
      <c r="A53" s="503" t="s">
        <v>56</v>
      </c>
      <c r="B53" s="691"/>
      <c r="C53" s="691"/>
      <c r="D53" s="691"/>
      <c r="E53" s="691"/>
      <c r="F53" s="691"/>
      <c r="G53" s="691"/>
      <c r="H53" s="691"/>
      <c r="I53" s="691" t="s">
        <v>715</v>
      </c>
      <c r="J53" s="691"/>
      <c r="K53" s="691"/>
      <c r="L53" s="691"/>
      <c r="M53" s="691"/>
      <c r="N53" s="691"/>
      <c r="O53" s="691"/>
      <c r="P53" s="691"/>
      <c r="Q53" s="691"/>
      <c r="R53" s="691"/>
      <c r="S53" s="691"/>
      <c r="T53" s="691"/>
      <c r="U53" s="691"/>
      <c r="V53" s="691"/>
      <c r="W53" s="691"/>
      <c r="X53" s="691"/>
      <c r="Y53" s="691"/>
      <c r="Z53" s="691"/>
      <c r="AA53" s="691"/>
      <c r="AB53" s="691"/>
      <c r="AC53" s="691"/>
      <c r="AD53" s="691"/>
      <c r="AE53" s="2226"/>
      <c r="AF53" s="2299"/>
      <c r="AG53" s="2299"/>
      <c r="AH53" s="2299"/>
      <c r="AI53" s="2299"/>
      <c r="AJ53" s="2299"/>
      <c r="AK53" s="2299"/>
      <c r="AL53" s="2299"/>
      <c r="AM53" s="2299"/>
      <c r="AN53" s="2299"/>
      <c r="AO53" s="2299"/>
    </row>
    <row r="54" spans="1:55" ht="12.75" customHeight="1" x14ac:dyDescent="0.25">
      <c r="A54" s="503" t="s">
        <v>69</v>
      </c>
      <c r="B54" s="691"/>
      <c r="C54" s="691"/>
      <c r="D54" s="2293">
        <f>IF(OR(AE53="",(AE53-K51)&lt;0),0,(AE53-K51))</f>
        <v>0</v>
      </c>
      <c r="E54" s="2293"/>
      <c r="F54" s="2293"/>
      <c r="G54" s="2293"/>
      <c r="H54" s="2293"/>
      <c r="I54" s="2293"/>
      <c r="J54" s="691" t="s">
        <v>0</v>
      </c>
      <c r="K54" s="691"/>
      <c r="L54" s="691"/>
      <c r="M54" s="691"/>
      <c r="N54" s="691"/>
      <c r="O54" s="691"/>
      <c r="P54" s="691"/>
      <c r="Q54" s="691"/>
      <c r="R54" s="691"/>
      <c r="S54" s="691"/>
      <c r="T54" s="691"/>
      <c r="U54" s="691"/>
      <c r="V54" s="691"/>
      <c r="W54" s="691"/>
      <c r="X54" s="691"/>
      <c r="Y54" s="691"/>
      <c r="Z54" s="691"/>
      <c r="AA54" s="691"/>
      <c r="AB54" s="691"/>
      <c r="AC54" s="691"/>
      <c r="AD54" s="691"/>
      <c r="AE54" s="691"/>
      <c r="AF54" s="691"/>
      <c r="AG54" s="691"/>
      <c r="AH54" s="691"/>
      <c r="AI54" s="691"/>
      <c r="AJ54" s="691"/>
      <c r="AK54" s="691"/>
      <c r="AL54" s="691"/>
      <c r="AM54" s="691"/>
      <c r="AN54" s="691"/>
      <c r="AO54" s="691"/>
    </row>
    <row r="55" spans="1:55" ht="10.199999999999999" customHeight="1" x14ac:dyDescent="0.25">
      <c r="A55" s="544"/>
      <c r="B55" s="692"/>
      <c r="C55" s="692"/>
      <c r="D55" s="545"/>
      <c r="E55" s="692"/>
      <c r="F55" s="692"/>
      <c r="G55" s="563"/>
      <c r="H55" s="545"/>
      <c r="I55" s="545"/>
      <c r="J55" s="545"/>
      <c r="K55" s="545"/>
      <c r="L55" s="545"/>
      <c r="M55" s="545"/>
      <c r="N55" s="688"/>
      <c r="O55" s="563"/>
      <c r="P55" s="563"/>
      <c r="Q55" s="563"/>
      <c r="R55" s="711"/>
      <c r="S55" s="712"/>
      <c r="T55" s="712"/>
      <c r="U55" s="712"/>
      <c r="V55" s="712"/>
      <c r="W55" s="712"/>
      <c r="X55" s="713"/>
      <c r="Y55" s="546"/>
      <c r="Z55" s="563"/>
      <c r="AA55" s="563"/>
      <c r="AB55" s="563"/>
      <c r="AC55" s="563"/>
      <c r="AD55" s="713"/>
      <c r="AE55" s="563"/>
      <c r="AF55" s="563"/>
      <c r="AG55" s="563"/>
      <c r="AH55" s="563"/>
      <c r="AI55" s="563"/>
      <c r="AJ55" s="563"/>
      <c r="AK55" s="563"/>
      <c r="AL55" s="563"/>
      <c r="AM55" s="545"/>
      <c r="AN55" s="563"/>
      <c r="AO55" s="563"/>
    </row>
    <row r="56" spans="1:55" ht="13.8" x14ac:dyDescent="0.25">
      <c r="A56" s="544" t="s">
        <v>458</v>
      </c>
      <c r="B56" s="392"/>
      <c r="C56" s="392"/>
      <c r="D56" s="392"/>
      <c r="E56" s="392"/>
      <c r="F56" s="392"/>
      <c r="G56" s="392"/>
      <c r="H56" s="392"/>
      <c r="I56" s="392"/>
      <c r="J56" s="392"/>
      <c r="K56" s="392"/>
      <c r="L56" s="392"/>
      <c r="M56" s="392"/>
      <c r="N56" s="392"/>
      <c r="O56" s="392"/>
      <c r="P56" s="392"/>
      <c r="Q56" s="392"/>
      <c r="R56" s="392"/>
      <c r="S56" s="563"/>
      <c r="T56" s="563"/>
      <c r="U56" s="563"/>
      <c r="V56" s="762" t="s">
        <v>459</v>
      </c>
      <c r="W56" s="563"/>
      <c r="X56" s="565"/>
      <c r="Y56" s="565"/>
      <c r="Z56" s="565"/>
      <c r="AA56" s="565"/>
      <c r="AB56" s="563"/>
      <c r="AC56" s="563"/>
      <c r="AD56" s="563"/>
      <c r="AE56" s="563"/>
      <c r="AF56" s="563"/>
      <c r="AG56" s="563"/>
      <c r="AH56" s="563"/>
      <c r="AI56" s="563"/>
      <c r="AJ56" s="563"/>
      <c r="AK56" s="563"/>
      <c r="AL56" s="563"/>
      <c r="AM56" s="545"/>
      <c r="AN56" s="563"/>
      <c r="AO56" s="563"/>
    </row>
    <row r="57" spans="1:55" ht="6" customHeight="1" x14ac:dyDescent="0.25">
      <c r="A57" s="692"/>
      <c r="B57" s="692"/>
      <c r="C57" s="692"/>
      <c r="D57" s="692"/>
      <c r="E57" s="692"/>
      <c r="F57" s="692"/>
      <c r="G57" s="692"/>
      <c r="H57" s="692"/>
      <c r="I57" s="692"/>
      <c r="J57" s="692"/>
      <c r="K57" s="692"/>
      <c r="L57" s="692"/>
      <c r="M57" s="692"/>
      <c r="N57" s="692"/>
      <c r="O57" s="692"/>
      <c r="P57" s="692"/>
      <c r="Q57" s="692"/>
      <c r="R57" s="565"/>
      <c r="S57" s="565"/>
      <c r="T57" s="565"/>
      <c r="U57" s="565"/>
      <c r="V57" s="565"/>
      <c r="W57" s="565"/>
      <c r="X57" s="565"/>
      <c r="Y57" s="565"/>
      <c r="Z57" s="565"/>
      <c r="AA57" s="565"/>
      <c r="AB57" s="683"/>
      <c r="AC57" s="683"/>
      <c r="AD57" s="683"/>
      <c r="AE57" s="683"/>
      <c r="AF57" s="683"/>
      <c r="AG57" s="683"/>
      <c r="AH57" s="683"/>
      <c r="AI57" s="683"/>
      <c r="AJ57" s="683"/>
      <c r="AK57" s="683"/>
      <c r="AL57" s="683"/>
      <c r="AM57" s="513"/>
      <c r="AN57" s="683"/>
      <c r="AO57" s="683"/>
    </row>
    <row r="58" spans="1:55" ht="12.75" customHeight="1" x14ac:dyDescent="0.25">
      <c r="A58" s="692" t="s">
        <v>471</v>
      </c>
      <c r="B58" s="692"/>
      <c r="C58" s="692"/>
      <c r="D58" s="692"/>
      <c r="E58" s="692"/>
      <c r="F58" s="692"/>
      <c r="G58" s="692"/>
      <c r="H58" s="692"/>
      <c r="I58" s="692"/>
      <c r="J58" s="692"/>
      <c r="K58" s="692"/>
      <c r="L58" s="692"/>
      <c r="M58" s="692"/>
      <c r="N58" s="692"/>
      <c r="O58" s="548"/>
      <c r="P58" s="692"/>
      <c r="Q58" s="692"/>
      <c r="R58" s="565"/>
      <c r="S58" s="565"/>
      <c r="T58" s="565"/>
      <c r="U58" s="565" t="s">
        <v>106</v>
      </c>
      <c r="V58" s="2355">
        <f>IFERROR(IF(AI93&lt;AH99,AI93,AH99),0)</f>
        <v>0</v>
      </c>
      <c r="W58" s="2355"/>
      <c r="X58" s="2355"/>
      <c r="Y58" s="2355"/>
      <c r="Z58" s="2355"/>
      <c r="AA58" s="2355"/>
      <c r="AB58" s="2355"/>
      <c r="AC58" s="2355"/>
      <c r="AD58" s="1092" t="s">
        <v>145</v>
      </c>
      <c r="AE58" s="310"/>
      <c r="AF58" s="683"/>
      <c r="AG58" s="683"/>
      <c r="AH58" s="683"/>
      <c r="AI58" s="683"/>
      <c r="AJ58" s="683"/>
      <c r="AK58" s="683"/>
      <c r="AL58" s="683"/>
      <c r="AM58" s="683"/>
      <c r="AN58" s="683"/>
      <c r="AO58" s="683"/>
    </row>
    <row r="59" spans="1:55" ht="12.75" customHeight="1" x14ac:dyDescent="0.25">
      <c r="A59" s="692" t="s">
        <v>472</v>
      </c>
      <c r="B59" s="692"/>
      <c r="C59" s="692"/>
      <c r="D59" s="692"/>
      <c r="E59" s="692"/>
      <c r="F59" s="692"/>
      <c r="G59" s="692"/>
      <c r="H59" s="692"/>
      <c r="I59" s="692"/>
      <c r="J59" s="692"/>
      <c r="K59" s="692"/>
      <c r="L59" s="692"/>
      <c r="M59" s="692"/>
      <c r="N59" s="692"/>
      <c r="O59" s="548"/>
      <c r="P59" s="692"/>
      <c r="Q59" s="692"/>
      <c r="R59" s="565"/>
      <c r="S59" s="565"/>
      <c r="T59" s="565"/>
      <c r="U59" s="565" t="s">
        <v>106</v>
      </c>
      <c r="V59" s="2355">
        <f>IFERROR(IF(AI103&lt;AH109,AI103,AH109),0)</f>
        <v>0</v>
      </c>
      <c r="W59" s="2355"/>
      <c r="X59" s="2355"/>
      <c r="Y59" s="2355"/>
      <c r="Z59" s="2355"/>
      <c r="AA59" s="2355"/>
      <c r="AB59" s="2355"/>
      <c r="AC59" s="2355"/>
      <c r="AD59" s="1092" t="s">
        <v>145</v>
      </c>
      <c r="AE59" s="310"/>
      <c r="AF59" s="683"/>
      <c r="AG59" s="683"/>
      <c r="AH59" s="683"/>
      <c r="AI59" s="683"/>
      <c r="AJ59" s="683"/>
      <c r="AK59" s="683"/>
      <c r="AL59" s="683"/>
      <c r="AM59" s="683"/>
      <c r="AN59" s="683"/>
      <c r="AO59" s="683"/>
    </row>
    <row r="60" spans="1:55" ht="12.75" customHeight="1" x14ac:dyDescent="0.25">
      <c r="A60" s="692" t="s">
        <v>473</v>
      </c>
      <c r="B60" s="692"/>
      <c r="C60" s="692"/>
      <c r="D60" s="692"/>
      <c r="E60" s="692"/>
      <c r="F60" s="692"/>
      <c r="G60" s="692"/>
      <c r="H60" s="692"/>
      <c r="I60" s="692"/>
      <c r="J60" s="692"/>
      <c r="K60" s="692"/>
      <c r="L60" s="692"/>
      <c r="M60" s="692"/>
      <c r="N60" s="692"/>
      <c r="O60" s="548"/>
      <c r="P60" s="692"/>
      <c r="Q60" s="683"/>
      <c r="R60" s="565"/>
      <c r="S60" s="565"/>
      <c r="T60" s="565"/>
      <c r="U60" s="565" t="s">
        <v>106</v>
      </c>
      <c r="V60" s="2355">
        <f>IFERROR(IF(AI113&lt;AH119,AI113,AH119),0)</f>
        <v>0</v>
      </c>
      <c r="W60" s="2355"/>
      <c r="X60" s="2355"/>
      <c r="Y60" s="2355"/>
      <c r="Z60" s="2355"/>
      <c r="AA60" s="2355"/>
      <c r="AB60" s="2355"/>
      <c r="AC60" s="2355"/>
      <c r="AD60" s="1092" t="s">
        <v>145</v>
      </c>
      <c r="AE60" s="310"/>
      <c r="AF60" s="683"/>
      <c r="AG60" s="683"/>
      <c r="AH60" s="683"/>
      <c r="AI60" s="683"/>
      <c r="AJ60" s="683"/>
      <c r="AK60" s="683"/>
      <c r="AL60" s="683"/>
      <c r="AM60" s="683"/>
      <c r="AN60" s="683"/>
      <c r="AO60" s="683"/>
    </row>
    <row r="61" spans="1:55" ht="3.15" customHeight="1" x14ac:dyDescent="0.25">
      <c r="A61" s="692"/>
      <c r="B61" s="692"/>
      <c r="C61" s="692"/>
      <c r="D61" s="692"/>
      <c r="E61" s="692"/>
      <c r="F61" s="692"/>
      <c r="G61" s="692"/>
      <c r="H61" s="692"/>
      <c r="I61" s="692"/>
      <c r="J61" s="692"/>
      <c r="K61" s="692"/>
      <c r="L61" s="692"/>
      <c r="M61" s="692"/>
      <c r="N61" s="692"/>
      <c r="O61" s="683"/>
      <c r="P61" s="682"/>
      <c r="Q61" s="692"/>
      <c r="R61" s="565"/>
      <c r="S61" s="565"/>
      <c r="T61" s="565"/>
      <c r="U61" s="565"/>
      <c r="V61" s="1055"/>
      <c r="W61" s="1055"/>
      <c r="X61" s="1055"/>
      <c r="Y61" s="1055"/>
      <c r="Z61" s="1055"/>
      <c r="AA61" s="521"/>
      <c r="AB61" s="34"/>
      <c r="AC61" s="930"/>
      <c r="AD61" s="923"/>
      <c r="AE61" s="703"/>
      <c r="AF61" s="690"/>
      <c r="AG61" s="690"/>
      <c r="AH61" s="690"/>
      <c r="AI61" s="690"/>
      <c r="AJ61" s="690"/>
      <c r="AK61" s="690"/>
      <c r="AL61" s="690"/>
      <c r="AM61" s="690"/>
      <c r="AN61" s="690"/>
      <c r="AO61" s="690"/>
    </row>
    <row r="62" spans="1:55" x14ac:dyDescent="0.25">
      <c r="A62" s="690"/>
      <c r="B62" s="690"/>
      <c r="C62" s="690"/>
      <c r="D62" s="690"/>
      <c r="E62" s="690"/>
      <c r="F62" s="690"/>
      <c r="G62" s="690"/>
      <c r="H62" s="690"/>
      <c r="I62" s="690"/>
      <c r="J62" s="690"/>
      <c r="K62" s="690"/>
      <c r="L62" s="690"/>
      <c r="M62" s="690"/>
      <c r="N62" s="690"/>
      <c r="O62" s="690"/>
      <c r="P62" s="690"/>
      <c r="Q62" s="690"/>
      <c r="R62" s="690"/>
      <c r="S62" s="690"/>
      <c r="T62" s="690"/>
      <c r="U62" s="682" t="s">
        <v>416</v>
      </c>
      <c r="V62" s="2355">
        <f>SUM(V58:AC61)</f>
        <v>0</v>
      </c>
      <c r="W62" s="2355"/>
      <c r="X62" s="2355"/>
      <c r="Y62" s="2355"/>
      <c r="Z62" s="2355"/>
      <c r="AA62" s="2355"/>
      <c r="AB62" s="2355"/>
      <c r="AC62" s="2355"/>
      <c r="AD62" s="1092" t="s">
        <v>145</v>
      </c>
      <c r="AE62" s="310"/>
      <c r="AF62" s="563"/>
      <c r="AG62" s="563"/>
      <c r="AH62" s="563"/>
      <c r="AI62" s="563"/>
      <c r="AJ62" s="563"/>
      <c r="AK62" s="563"/>
      <c r="AL62" s="683"/>
      <c r="AM62" s="683"/>
      <c r="AN62" s="683"/>
      <c r="AO62" s="683"/>
    </row>
    <row r="63" spans="1:55" ht="6" customHeight="1" x14ac:dyDescent="0.25">
      <c r="A63" s="683"/>
      <c r="B63" s="683"/>
      <c r="C63" s="683"/>
      <c r="D63" s="683"/>
      <c r="E63" s="683"/>
      <c r="F63" s="509"/>
      <c r="G63" s="509"/>
      <c r="H63" s="509"/>
      <c r="I63" s="509"/>
      <c r="J63" s="509"/>
      <c r="K63" s="509"/>
      <c r="L63" s="683"/>
      <c r="M63" s="683"/>
      <c r="N63" s="549"/>
      <c r="O63" s="549"/>
      <c r="P63" s="549"/>
      <c r="Q63" s="683"/>
      <c r="R63" s="690"/>
      <c r="S63" s="690"/>
      <c r="T63" s="550"/>
      <c r="U63" s="683"/>
      <c r="V63" s="563"/>
      <c r="W63" s="301"/>
      <c r="X63" s="683"/>
      <c r="Y63" s="683"/>
      <c r="Z63" s="683"/>
      <c r="AA63" s="683"/>
      <c r="AB63" s="683"/>
      <c r="AC63" s="683"/>
      <c r="AD63" s="683"/>
      <c r="AE63" s="683"/>
      <c r="AF63" s="683"/>
      <c r="AG63" s="683"/>
      <c r="AH63" s="683"/>
      <c r="AI63" s="563"/>
      <c r="AJ63" s="563"/>
      <c r="AK63" s="563"/>
      <c r="AL63" s="563"/>
      <c r="AM63" s="563"/>
      <c r="AN63" s="563"/>
      <c r="AO63" s="563"/>
    </row>
    <row r="64" spans="1:55" s="837" customFormat="1" ht="12.75" customHeight="1" x14ac:dyDescent="0.25">
      <c r="A64" s="940" t="s">
        <v>91</v>
      </c>
      <c r="B64" s="738"/>
      <c r="C64" s="941" t="s">
        <v>203</v>
      </c>
      <c r="D64" s="941"/>
      <c r="E64" s="941"/>
      <c r="F64" s="941"/>
      <c r="G64" s="738" t="s">
        <v>635</v>
      </c>
      <c r="H64" s="942"/>
      <c r="I64" s="1585">
        <f>SignRP</f>
        <v>0</v>
      </c>
      <c r="J64" s="1585"/>
      <c r="K64" s="1585"/>
      <c r="L64" s="1585"/>
      <c r="M64" s="1585"/>
      <c r="N64" s="1585"/>
      <c r="O64" s="1585"/>
      <c r="P64" s="1585"/>
      <c r="Q64" s="1585"/>
      <c r="R64" s="1585"/>
      <c r="S64" s="1585"/>
      <c r="T64" s="1585"/>
      <c r="U64" s="1585"/>
      <c r="V64" s="942"/>
      <c r="W64" s="947" t="s">
        <v>494</v>
      </c>
      <c r="X64" s="942"/>
      <c r="Y64" s="942"/>
      <c r="Z64" s="942"/>
      <c r="AA64" s="942"/>
      <c r="AB64" s="942"/>
      <c r="AC64" s="942"/>
      <c r="AD64" s="942"/>
      <c r="AE64" s="942"/>
      <c r="AF64" s="942"/>
      <c r="AG64" s="944"/>
      <c r="AH64" s="944"/>
      <c r="AI64" s="948"/>
      <c r="AJ64" s="940"/>
      <c r="AK64" s="738"/>
      <c r="AL64" s="738"/>
      <c r="AM64" s="738"/>
      <c r="AN64" s="738"/>
      <c r="AO64" s="738"/>
      <c r="AP64" s="840"/>
      <c r="AQ64" s="796"/>
      <c r="AR64" s="796"/>
      <c r="AS64" s="796"/>
      <c r="AT64" s="796"/>
      <c r="AU64" s="796"/>
      <c r="AV64" s="796"/>
      <c r="AW64" s="796"/>
      <c r="AX64" s="796"/>
      <c r="AY64" s="796"/>
      <c r="AZ64" s="796"/>
      <c r="BA64" s="796"/>
      <c r="BB64" s="840"/>
      <c r="BC64" s="840"/>
    </row>
    <row r="65" spans="1:41" ht="6" customHeight="1" x14ac:dyDescent="0.25">
      <c r="A65" s="951"/>
      <c r="B65" s="951"/>
      <c r="C65" s="951"/>
      <c r="D65" s="951"/>
      <c r="E65" s="951"/>
      <c r="F65" s="951"/>
      <c r="G65" s="951"/>
      <c r="H65" s="951"/>
      <c r="I65" s="951"/>
      <c r="J65" s="951"/>
      <c r="K65" s="951"/>
      <c r="L65" s="951"/>
      <c r="M65" s="951"/>
      <c r="N65" s="951"/>
      <c r="O65" s="951"/>
      <c r="P65" s="951"/>
      <c r="Q65" s="951"/>
      <c r="R65" s="951"/>
      <c r="S65" s="951"/>
      <c r="T65" s="951"/>
      <c r="U65" s="951"/>
      <c r="V65" s="951"/>
      <c r="W65" s="951"/>
      <c r="X65" s="951"/>
      <c r="Y65" s="951"/>
      <c r="Z65" s="951"/>
      <c r="AA65" s="951"/>
      <c r="AB65" s="951"/>
      <c r="AC65" s="951"/>
      <c r="AD65" s="951"/>
      <c r="AE65" s="951"/>
      <c r="AF65" s="951"/>
      <c r="AG65" s="951"/>
      <c r="AH65" s="951"/>
      <c r="AI65" s="952"/>
      <c r="AJ65" s="952"/>
      <c r="AK65" s="952"/>
      <c r="AL65" s="952"/>
      <c r="AM65" s="952"/>
      <c r="AN65" s="952"/>
      <c r="AO65" s="952"/>
    </row>
    <row r="66" spans="1:41" ht="12.75" customHeight="1" x14ac:dyDescent="0.25">
      <c r="A66" s="1766" t="s">
        <v>255</v>
      </c>
      <c r="B66" s="1766"/>
      <c r="C66" s="1766"/>
      <c r="D66" s="1766"/>
      <c r="E66" s="1766"/>
      <c r="F66" s="1766"/>
      <c r="G66" s="1615"/>
      <c r="H66" s="1613" t="s">
        <v>63</v>
      </c>
      <c r="I66" s="1766"/>
      <c r="J66" s="1766"/>
      <c r="K66" s="1766"/>
      <c r="L66" s="1766"/>
      <c r="M66" s="1766"/>
      <c r="N66" s="1615"/>
      <c r="O66" s="1613" t="s">
        <v>648</v>
      </c>
      <c r="P66" s="1766"/>
      <c r="Q66" s="1766"/>
      <c r="R66" s="1766"/>
      <c r="S66" s="1766"/>
      <c r="T66" s="1766"/>
      <c r="U66" s="1766"/>
      <c r="V66" s="1766"/>
      <c r="W66" s="1766"/>
      <c r="X66" s="1766"/>
      <c r="Y66" s="1766"/>
      <c r="Z66" s="1766"/>
      <c r="AA66" s="1615"/>
      <c r="AB66" s="1613" t="s">
        <v>436</v>
      </c>
      <c r="AC66" s="1766"/>
      <c r="AD66" s="1766"/>
      <c r="AE66" s="1766"/>
      <c r="AF66" s="1766"/>
      <c r="AG66" s="1766"/>
      <c r="AH66" s="1615"/>
      <c r="AI66" s="1767" t="s">
        <v>258</v>
      </c>
      <c r="AJ66" s="1768"/>
      <c r="AK66" s="1768"/>
      <c r="AL66" s="1768"/>
      <c r="AM66" s="1768"/>
      <c r="AN66" s="1768"/>
      <c r="AO66" s="1768"/>
    </row>
    <row r="67" spans="1:41" ht="12.75" customHeight="1" x14ac:dyDescent="0.25">
      <c r="A67" s="691"/>
      <c r="B67" s="691"/>
      <c r="C67" s="691"/>
      <c r="D67" s="691"/>
      <c r="E67" s="691"/>
      <c r="F67" s="691"/>
      <c r="G67" s="443"/>
      <c r="H67" s="1595" t="s">
        <v>34</v>
      </c>
      <c r="I67" s="1596"/>
      <c r="J67" s="1596"/>
      <c r="K67" s="1596"/>
      <c r="L67" s="1596"/>
      <c r="M67" s="1596"/>
      <c r="N67" s="1597"/>
      <c r="O67" s="1595" t="s">
        <v>35</v>
      </c>
      <c r="P67" s="1596"/>
      <c r="Q67" s="1596"/>
      <c r="R67" s="1596"/>
      <c r="S67" s="1596"/>
      <c r="T67" s="1596"/>
      <c r="U67" s="1596"/>
      <c r="V67" s="1596"/>
      <c r="W67" s="1596"/>
      <c r="X67" s="1596"/>
      <c r="Y67" s="1596"/>
      <c r="Z67" s="1596"/>
      <c r="AA67" s="1597"/>
      <c r="AB67" s="1617" t="s">
        <v>326</v>
      </c>
      <c r="AC67" s="1617"/>
      <c r="AD67" s="1617"/>
      <c r="AE67" s="1617"/>
      <c r="AF67" s="1617"/>
      <c r="AG67" s="1617"/>
      <c r="AH67" s="1618"/>
      <c r="AI67" s="1616" t="s">
        <v>259</v>
      </c>
      <c r="AJ67" s="1617"/>
      <c r="AK67" s="1617"/>
      <c r="AL67" s="1617"/>
      <c r="AM67" s="1617"/>
      <c r="AN67" s="1617"/>
      <c r="AO67" s="1617"/>
    </row>
    <row r="68" spans="1:41" ht="12.75" customHeight="1" x14ac:dyDescent="0.25">
      <c r="A68" s="691"/>
      <c r="B68" s="691"/>
      <c r="C68" s="691"/>
      <c r="D68" s="691"/>
      <c r="E68" s="691"/>
      <c r="F68" s="691"/>
      <c r="G68" s="443"/>
      <c r="H68" s="1595"/>
      <c r="I68" s="1596"/>
      <c r="J68" s="1596"/>
      <c r="K68" s="1596"/>
      <c r="L68" s="1596"/>
      <c r="M68" s="1596"/>
      <c r="N68" s="1597"/>
      <c r="O68" s="1595"/>
      <c r="P68" s="1596"/>
      <c r="Q68" s="1596"/>
      <c r="R68" s="1596"/>
      <c r="S68" s="1596"/>
      <c r="T68" s="1596"/>
      <c r="U68" s="1596"/>
      <c r="V68" s="1596"/>
      <c r="W68" s="1596"/>
      <c r="X68" s="1596"/>
      <c r="Y68" s="1596"/>
      <c r="Z68" s="1596"/>
      <c r="AA68" s="1597"/>
      <c r="AB68" s="683"/>
      <c r="AC68" s="683"/>
      <c r="AD68" s="683"/>
      <c r="AE68" s="683"/>
      <c r="AF68" s="683"/>
      <c r="AG68" s="683"/>
      <c r="AH68" s="443"/>
      <c r="AI68" s="683"/>
      <c r="AJ68" s="683"/>
      <c r="AK68" s="683"/>
      <c r="AL68" s="683"/>
      <c r="AM68" s="683"/>
      <c r="AN68" s="683"/>
      <c r="AO68" s="683"/>
    </row>
    <row r="69" spans="1:41" s="685" customFormat="1" ht="12.75" customHeight="1" x14ac:dyDescent="0.25">
      <c r="A69" s="691"/>
      <c r="B69" s="691"/>
      <c r="C69" s="691"/>
      <c r="D69" s="691"/>
      <c r="E69" s="691"/>
      <c r="F69" s="691"/>
      <c r="G69" s="443"/>
      <c r="H69" s="691"/>
      <c r="I69" s="691"/>
      <c r="J69" s="691"/>
      <c r="K69" s="691"/>
      <c r="L69" s="691"/>
      <c r="M69" s="683"/>
      <c r="N69" s="443"/>
      <c r="O69" s="305"/>
      <c r="P69" s="683"/>
      <c r="Q69" s="683"/>
      <c r="R69" s="683"/>
      <c r="S69" s="683"/>
      <c r="T69" s="683"/>
      <c r="U69" s="683"/>
      <c r="V69" s="683"/>
      <c r="W69" s="683"/>
      <c r="X69" s="683"/>
      <c r="Y69" s="683"/>
      <c r="Z69" s="683"/>
      <c r="AA69" s="443"/>
      <c r="AB69" s="683"/>
      <c r="AC69" s="683"/>
      <c r="AD69" s="683"/>
      <c r="AE69" s="683"/>
      <c r="AF69" s="683"/>
      <c r="AG69" s="683"/>
      <c r="AH69" s="443"/>
      <c r="AI69" s="683"/>
      <c r="AJ69" s="683"/>
      <c r="AK69" s="683"/>
      <c r="AL69" s="683"/>
      <c r="AM69" s="683"/>
      <c r="AN69" s="683"/>
      <c r="AO69" s="683"/>
    </row>
    <row r="70" spans="1:41" s="685" customFormat="1" ht="12.75" customHeight="1" x14ac:dyDescent="0.25">
      <c r="A70" s="691"/>
      <c r="B70" s="691"/>
      <c r="C70" s="691"/>
      <c r="D70" s="691"/>
      <c r="E70" s="691"/>
      <c r="F70" s="691"/>
      <c r="G70" s="443"/>
      <c r="H70" s="691"/>
      <c r="I70" s="691"/>
      <c r="J70" s="691"/>
      <c r="K70" s="691"/>
      <c r="L70" s="691"/>
      <c r="M70" s="683"/>
      <c r="N70" s="443"/>
      <c r="O70" s="305"/>
      <c r="P70" s="683"/>
      <c r="Q70" s="683"/>
      <c r="R70" s="683"/>
      <c r="S70" s="683"/>
      <c r="T70" s="683"/>
      <c r="U70" s="683"/>
      <c r="V70" s="683"/>
      <c r="W70" s="683"/>
      <c r="X70" s="683"/>
      <c r="Y70" s="683"/>
      <c r="Z70" s="683"/>
      <c r="AA70" s="443"/>
      <c r="AB70" s="683"/>
      <c r="AC70" s="683"/>
      <c r="AD70" s="683"/>
      <c r="AE70" s="683"/>
      <c r="AF70" s="683"/>
      <c r="AG70" s="683"/>
      <c r="AH70" s="443"/>
      <c r="AI70" s="683"/>
      <c r="AJ70" s="683"/>
      <c r="AK70" s="683"/>
      <c r="AL70" s="683"/>
      <c r="AM70" s="683"/>
      <c r="AN70" s="683"/>
      <c r="AO70" s="683"/>
    </row>
    <row r="71" spans="1:41" s="685" customFormat="1" ht="12.75" customHeight="1" x14ac:dyDescent="0.25">
      <c r="A71" s="34"/>
      <c r="B71" s="34"/>
      <c r="C71" s="34"/>
      <c r="D71" s="34"/>
      <c r="E71" s="34"/>
      <c r="F71" s="34"/>
      <c r="G71" s="34"/>
      <c r="H71" s="144"/>
      <c r="I71" s="34"/>
      <c r="J71" s="34"/>
      <c r="K71" s="34"/>
      <c r="L71" s="34"/>
      <c r="M71" s="34"/>
      <c r="N71" s="34"/>
      <c r="O71" s="144"/>
      <c r="P71" s="34"/>
      <c r="Q71" s="34"/>
      <c r="R71" s="34"/>
      <c r="S71" s="34"/>
      <c r="T71" s="34"/>
      <c r="U71" s="34"/>
      <c r="V71" s="34"/>
      <c r="W71" s="34"/>
      <c r="X71" s="34"/>
      <c r="Y71" s="34"/>
      <c r="Z71" s="34"/>
      <c r="AA71" s="24"/>
      <c r="AB71" s="34"/>
      <c r="AC71" s="34"/>
      <c r="AD71" s="34"/>
      <c r="AE71" s="34"/>
      <c r="AF71" s="34"/>
      <c r="AG71" s="34"/>
      <c r="AH71" s="24"/>
      <c r="AI71" s="34"/>
      <c r="AJ71" s="34"/>
      <c r="AK71" s="34"/>
      <c r="AL71" s="34"/>
      <c r="AM71" s="34"/>
      <c r="AN71" s="34"/>
      <c r="AO71" s="34"/>
    </row>
    <row r="72" spans="1:41" ht="12.75" customHeight="1" x14ac:dyDescent="0.25">
      <c r="A72" s="689" t="s">
        <v>42</v>
      </c>
      <c r="B72" s="705" t="s">
        <v>43</v>
      </c>
      <c r="C72" s="705"/>
      <c r="D72" s="705"/>
      <c r="E72" s="705"/>
      <c r="F72" s="705"/>
      <c r="G72" s="705"/>
      <c r="H72" s="705"/>
      <c r="I72" s="705"/>
      <c r="J72" s="705"/>
      <c r="K72" s="705"/>
      <c r="L72" s="705"/>
      <c r="M72" s="705"/>
      <c r="N72" s="705"/>
      <c r="O72" s="705"/>
      <c r="P72" s="705"/>
      <c r="Q72" s="705"/>
      <c r="R72" s="705"/>
      <c r="S72" s="705"/>
      <c r="T72" s="705"/>
      <c r="U72" s="705"/>
      <c r="V72" s="705"/>
      <c r="W72" s="705"/>
      <c r="X72" s="705"/>
      <c r="Y72" s="708"/>
      <c r="Z72" s="708"/>
      <c r="AA72" s="708"/>
      <c r="AB72" s="708"/>
      <c r="AC72" s="708"/>
      <c r="AD72" s="708"/>
      <c r="AE72" s="708"/>
      <c r="AF72" s="708"/>
      <c r="AG72" s="708"/>
      <c r="AH72" s="708"/>
      <c r="AI72" s="708"/>
      <c r="AJ72" s="708"/>
      <c r="AK72" s="708"/>
      <c r="AL72" s="708"/>
      <c r="AM72" s="708"/>
      <c r="AN72" s="708"/>
      <c r="AO72" s="708"/>
    </row>
    <row r="73" spans="1:41" s="685" customFormat="1" ht="12.75" customHeight="1" x14ac:dyDescent="0.25">
      <c r="A73" s="689" t="s">
        <v>44</v>
      </c>
      <c r="B73" s="2366" t="s">
        <v>426</v>
      </c>
      <c r="C73" s="2366"/>
      <c r="D73" s="2366"/>
      <c r="E73" s="2366"/>
      <c r="F73" s="2366"/>
      <c r="G73" s="2366"/>
      <c r="H73" s="2366"/>
      <c r="I73" s="2366"/>
      <c r="J73" s="2366"/>
      <c r="K73" s="2366"/>
      <c r="L73" s="2366"/>
      <c r="M73" s="2366"/>
      <c r="N73" s="2366"/>
      <c r="O73" s="2366"/>
      <c r="P73" s="2366"/>
      <c r="Q73" s="2366"/>
      <c r="R73" s="2366"/>
      <c r="S73" s="2366"/>
      <c r="T73" s="2366"/>
      <c r="U73" s="2366"/>
      <c r="V73" s="2366"/>
      <c r="W73" s="2366"/>
      <c r="X73" s="2366"/>
      <c r="Y73" s="2366"/>
      <c r="Z73" s="2366"/>
      <c r="AA73" s="2366"/>
      <c r="AB73" s="2366"/>
      <c r="AC73" s="2366"/>
      <c r="AD73" s="2366"/>
      <c r="AE73" s="2366"/>
      <c r="AF73" s="2366"/>
      <c r="AG73" s="2366"/>
      <c r="AH73" s="2366"/>
      <c r="AI73" s="2366"/>
      <c r="AJ73" s="2366"/>
      <c r="AK73" s="2366"/>
      <c r="AL73" s="2366"/>
      <c r="AM73" s="2366"/>
      <c r="AN73" s="2366"/>
      <c r="AO73" s="2366"/>
    </row>
    <row r="74" spans="1:41" ht="12.75" customHeight="1" x14ac:dyDescent="0.25">
      <c r="A74" s="689" t="s">
        <v>45</v>
      </c>
      <c r="B74" s="551" t="s">
        <v>257</v>
      </c>
      <c r="C74" s="569"/>
      <c r="D74" s="569"/>
      <c r="E74" s="569"/>
      <c r="F74" s="569"/>
      <c r="G74" s="569"/>
      <c r="H74" s="569"/>
      <c r="I74" s="569"/>
      <c r="J74" s="569"/>
      <c r="K74" s="569"/>
      <c r="L74" s="569"/>
      <c r="M74" s="569"/>
      <c r="N74" s="569"/>
      <c r="O74" s="569"/>
      <c r="P74" s="569"/>
      <c r="Q74" s="569"/>
      <c r="R74" s="569"/>
      <c r="S74" s="569"/>
      <c r="T74" s="569"/>
      <c r="U74" s="569"/>
      <c r="V74" s="569"/>
      <c r="W74" s="569"/>
      <c r="X74" s="569"/>
      <c r="Y74" s="362"/>
      <c r="Z74" s="362"/>
      <c r="AA74" s="362"/>
      <c r="AB74" s="362"/>
      <c r="AC74" s="362"/>
      <c r="AD74" s="362"/>
      <c r="AE74" s="362"/>
      <c r="AF74" s="362"/>
      <c r="AG74" s="362"/>
      <c r="AH74" s="362"/>
      <c r="AI74" s="362"/>
      <c r="AJ74" s="362"/>
      <c r="AK74" s="362"/>
      <c r="AL74" s="362"/>
      <c r="AM74" s="362"/>
      <c r="AN74" s="362"/>
      <c r="AO74" s="362"/>
    </row>
    <row r="75" spans="1:41" ht="15.75" customHeight="1" x14ac:dyDescent="0.3">
      <c r="A75" s="1781" t="s">
        <v>365</v>
      </c>
      <c r="B75" s="1781"/>
      <c r="C75" s="1781"/>
      <c r="D75" s="1781"/>
      <c r="E75" s="1781"/>
      <c r="F75" s="1781"/>
      <c r="G75" s="1781"/>
      <c r="H75" s="1781"/>
      <c r="I75" s="1781"/>
      <c r="J75" s="1781"/>
      <c r="K75" s="1781"/>
      <c r="L75" s="1781"/>
      <c r="M75" s="1781"/>
      <c r="N75" s="1781"/>
      <c r="O75" s="1781"/>
      <c r="P75" s="1781"/>
      <c r="Q75" s="1781"/>
      <c r="R75" s="1781"/>
      <c r="S75" s="1781"/>
      <c r="T75" s="1781"/>
      <c r="U75" s="1781"/>
      <c r="V75" s="1781"/>
      <c r="W75" s="1781"/>
      <c r="X75" s="1781"/>
      <c r="Y75" s="1781"/>
      <c r="Z75" s="1781"/>
      <c r="AA75" s="1781"/>
      <c r="AB75" s="1781"/>
      <c r="AC75" s="1781"/>
      <c r="AD75" s="1781"/>
      <c r="AE75" s="1781"/>
      <c r="AF75" s="1781"/>
      <c r="AG75" s="1781"/>
      <c r="AH75" s="1781"/>
      <c r="AI75" s="1781"/>
      <c r="AJ75" s="1781"/>
      <c r="AK75" s="1781"/>
      <c r="AL75" s="1781"/>
      <c r="AM75" s="1781"/>
      <c r="AN75" s="1781"/>
      <c r="AO75" s="1781"/>
    </row>
    <row r="76" spans="1:41" ht="6.9" customHeight="1" x14ac:dyDescent="0.25">
      <c r="A76" s="560"/>
      <c r="B76" s="560"/>
      <c r="C76" s="560"/>
      <c r="D76" s="560"/>
      <c r="E76" s="560"/>
      <c r="F76" s="560"/>
      <c r="G76" s="560"/>
      <c r="H76" s="560"/>
      <c r="I76" s="560"/>
      <c r="J76" s="560"/>
      <c r="K76" s="560"/>
      <c r="L76" s="560"/>
      <c r="M76" s="560"/>
      <c r="N76" s="560"/>
      <c r="O76" s="560"/>
      <c r="P76" s="560"/>
      <c r="Q76" s="560"/>
      <c r="R76" s="560"/>
      <c r="S76" s="560"/>
      <c r="T76" s="560"/>
      <c r="U76" s="561"/>
      <c r="V76" s="561"/>
      <c r="W76" s="561"/>
      <c r="X76" s="570"/>
      <c r="Y76" s="570"/>
      <c r="Z76" s="570"/>
      <c r="AA76" s="553"/>
      <c r="AB76" s="553"/>
      <c r="AC76" s="362"/>
      <c r="AD76" s="553"/>
      <c r="AE76" s="553"/>
      <c r="AF76" s="553"/>
      <c r="AG76" s="553"/>
      <c r="AH76" s="553"/>
      <c r="AI76" s="553"/>
      <c r="AJ76" s="553"/>
      <c r="AK76" s="553"/>
      <c r="AL76" s="553"/>
      <c r="AM76" s="553"/>
      <c r="AN76" s="553"/>
      <c r="AO76" s="553"/>
    </row>
    <row r="77" spans="1:41" ht="12.75" customHeight="1" x14ac:dyDescent="0.25">
      <c r="A77" s="571" t="s">
        <v>59</v>
      </c>
      <c r="B77" s="553"/>
      <c r="C77" s="553"/>
      <c r="D77" s="553"/>
      <c r="E77" s="553"/>
      <c r="F77" s="553"/>
      <c r="G77" s="553"/>
      <c r="H77" s="553"/>
      <c r="I77" s="553"/>
      <c r="J77" s="2229">
        <f>'dv8'!J75</f>
        <v>0</v>
      </c>
      <c r="K77" s="2229"/>
      <c r="L77" s="2229"/>
      <c r="M77" s="2229"/>
      <c r="N77" s="2229"/>
      <c r="O77" s="2229"/>
      <c r="P77" s="2229"/>
      <c r="Q77" s="570" t="s">
        <v>460</v>
      </c>
      <c r="R77" s="570"/>
      <c r="S77" s="570"/>
      <c r="T77" s="570"/>
      <c r="U77" s="570"/>
      <c r="V77" s="570"/>
      <c r="W77" s="570"/>
      <c r="X77" s="570"/>
      <c r="Y77" s="570"/>
      <c r="Z77" s="570"/>
      <c r="AA77" s="553"/>
      <c r="AB77" s="553"/>
      <c r="AC77" s="362"/>
      <c r="AD77" s="553"/>
      <c r="AE77" s="553"/>
      <c r="AF77" s="553"/>
      <c r="AG77" s="553"/>
      <c r="AH77" s="553"/>
      <c r="AI77" s="553"/>
      <c r="AJ77" s="553"/>
      <c r="AK77" s="553"/>
      <c r="AL77" s="553"/>
      <c r="AM77" s="553"/>
      <c r="AN77" s="553"/>
      <c r="AO77" s="553"/>
    </row>
    <row r="78" spans="1:41" ht="6.9" customHeight="1" x14ac:dyDescent="0.25">
      <c r="A78" s="571"/>
      <c r="B78" s="553"/>
      <c r="C78" s="553"/>
      <c r="D78" s="553"/>
      <c r="E78" s="553"/>
      <c r="F78" s="553"/>
      <c r="G78" s="553"/>
      <c r="H78" s="553"/>
      <c r="I78" s="553"/>
      <c r="J78" s="572"/>
      <c r="K78" s="572"/>
      <c r="L78" s="572"/>
      <c r="M78" s="572"/>
      <c r="N78" s="572"/>
      <c r="O78" s="572"/>
      <c r="P78" s="572"/>
      <c r="Q78" s="570"/>
      <c r="R78" s="570"/>
      <c r="S78" s="570"/>
      <c r="T78" s="570"/>
      <c r="U78" s="570"/>
      <c r="V78" s="570"/>
      <c r="W78" s="570"/>
      <c r="X78" s="570"/>
      <c r="Y78" s="570"/>
      <c r="Z78" s="570"/>
      <c r="AA78" s="553"/>
      <c r="AB78" s="553"/>
      <c r="AC78" s="362"/>
      <c r="AD78" s="553"/>
      <c r="AE78" s="553"/>
      <c r="AF78" s="553"/>
      <c r="AG78" s="553"/>
      <c r="AH78" s="553"/>
      <c r="AI78" s="553"/>
      <c r="AJ78" s="553"/>
      <c r="AK78" s="553"/>
      <c r="AL78" s="553"/>
      <c r="AM78" s="553"/>
      <c r="AN78" s="553"/>
      <c r="AO78" s="553"/>
    </row>
    <row r="79" spans="1:41" ht="12.75" customHeight="1" x14ac:dyDescent="0.25">
      <c r="A79" s="571" t="s">
        <v>379</v>
      </c>
      <c r="B79" s="553"/>
      <c r="C79" s="553"/>
      <c r="D79" s="553"/>
      <c r="E79" s="2229">
        <f>'dv8'!J75/20</f>
        <v>0</v>
      </c>
      <c r="F79" s="2229"/>
      <c r="G79" s="2229"/>
      <c r="H79" s="2229"/>
      <c r="I79" s="2229"/>
      <c r="J79" s="2229"/>
      <c r="K79" s="2229"/>
      <c r="L79" s="2229"/>
      <c r="M79" s="2229"/>
      <c r="N79" s="572"/>
      <c r="O79" s="572"/>
      <c r="P79" s="572"/>
      <c r="Q79" s="570"/>
      <c r="R79" s="570"/>
      <c r="S79" s="570"/>
      <c r="T79" s="570"/>
      <c r="U79" s="570"/>
      <c r="V79" s="570"/>
      <c r="W79" s="570"/>
      <c r="X79" s="570"/>
      <c r="Y79" s="570"/>
      <c r="Z79" s="570"/>
      <c r="AA79" s="553"/>
      <c r="AB79" s="553"/>
      <c r="AC79" s="362"/>
      <c r="AD79" s="553"/>
      <c r="AE79" s="553"/>
      <c r="AF79" s="553"/>
      <c r="AG79" s="553"/>
      <c r="AH79" s="553"/>
      <c r="AI79" s="553"/>
      <c r="AJ79" s="553"/>
      <c r="AK79" s="553"/>
      <c r="AL79" s="553"/>
      <c r="AM79" s="553"/>
      <c r="AN79" s="553"/>
      <c r="AO79" s="553"/>
    </row>
    <row r="80" spans="1:41" ht="6.9" customHeight="1" x14ac:dyDescent="0.25">
      <c r="A80" s="571"/>
      <c r="B80" s="553"/>
      <c r="C80" s="553"/>
      <c r="D80" s="553"/>
      <c r="E80" s="573"/>
      <c r="F80" s="573"/>
      <c r="G80" s="573"/>
      <c r="H80" s="573"/>
      <c r="I80" s="573"/>
      <c r="J80" s="573"/>
      <c r="K80" s="573"/>
      <c r="L80" s="573"/>
      <c r="M80" s="573"/>
      <c r="N80" s="572"/>
      <c r="O80" s="572"/>
      <c r="P80" s="572"/>
      <c r="Q80" s="570"/>
      <c r="R80" s="570"/>
      <c r="S80" s="570"/>
      <c r="T80" s="570"/>
      <c r="U80" s="570"/>
      <c r="V80" s="570"/>
      <c r="W80" s="570"/>
      <c r="X80" s="570"/>
      <c r="Y80" s="570"/>
      <c r="Z80" s="570"/>
      <c r="AA80" s="553"/>
      <c r="AB80" s="553"/>
      <c r="AC80" s="362"/>
      <c r="AD80" s="553"/>
      <c r="AE80" s="553"/>
      <c r="AF80" s="553"/>
      <c r="AG80" s="553"/>
      <c r="AH80" s="553"/>
      <c r="AI80" s="553"/>
      <c r="AJ80" s="553"/>
      <c r="AK80" s="553"/>
      <c r="AL80" s="553"/>
      <c r="AM80" s="553"/>
      <c r="AN80" s="553"/>
      <c r="AO80" s="553"/>
    </row>
    <row r="81" spans="1:42" x14ac:dyDescent="0.25">
      <c r="A81" s="574" t="s">
        <v>380</v>
      </c>
      <c r="B81" s="553"/>
      <c r="C81" s="553"/>
      <c r="D81" s="553"/>
      <c r="E81" s="553"/>
      <c r="F81" s="553"/>
      <c r="G81" s="553"/>
      <c r="H81" s="573"/>
      <c r="I81" s="573"/>
      <c r="J81" s="573"/>
      <c r="K81" s="573"/>
      <c r="L81" s="573"/>
      <c r="M81" s="573"/>
      <c r="N81" s="572"/>
      <c r="O81" s="572"/>
      <c r="P81" s="572"/>
      <c r="Q81" s="570"/>
      <c r="R81" s="570"/>
      <c r="S81" s="570"/>
      <c r="T81" s="570"/>
      <c r="U81" s="570"/>
      <c r="V81" s="570"/>
      <c r="W81" s="570"/>
      <c r="X81" s="553"/>
      <c r="Y81" s="553"/>
      <c r="Z81" s="575"/>
      <c r="AA81" s="575"/>
      <c r="AB81" s="575"/>
      <c r="AC81" s="575"/>
      <c r="AD81" s="575"/>
      <c r="AE81" s="575"/>
      <c r="AF81" s="575"/>
      <c r="AG81" s="575"/>
      <c r="AH81" s="575"/>
      <c r="AI81" s="575"/>
      <c r="AJ81" s="362"/>
      <c r="AK81" s="362"/>
      <c r="AL81" s="553"/>
      <c r="AM81" s="553"/>
      <c r="AN81" s="553"/>
      <c r="AO81" s="553"/>
    </row>
    <row r="82" spans="1:42" x14ac:dyDescent="0.25">
      <c r="A82" s="362" t="s">
        <v>381</v>
      </c>
      <c r="B82" s="553"/>
      <c r="C82" s="553"/>
      <c r="D82" s="553"/>
      <c r="E82" s="553"/>
      <c r="F82" s="553"/>
      <c r="G82" s="553"/>
      <c r="H82" s="553" t="s">
        <v>382</v>
      </c>
      <c r="I82" s="553"/>
      <c r="J82" s="2361">
        <f>données!V24</f>
        <v>0</v>
      </c>
      <c r="K82" s="2361"/>
      <c r="L82" s="2361"/>
      <c r="M82" s="2361"/>
      <c r="N82" s="2361"/>
      <c r="O82" s="2361"/>
      <c r="P82" s="2361"/>
      <c r="Q82" s="553" t="s">
        <v>461</v>
      </c>
      <c r="R82" s="553"/>
      <c r="S82" s="553"/>
      <c r="T82" s="553"/>
      <c r="U82" s="553"/>
      <c r="V82" s="553"/>
      <c r="W82" s="553"/>
      <c r="X82" s="553"/>
      <c r="Y82" s="2337">
        <f>0.7</f>
        <v>0.7</v>
      </c>
      <c r="Z82" s="2337"/>
      <c r="AA82" s="362" t="s">
        <v>106</v>
      </c>
      <c r="AB82" s="2363">
        <f>ROUNDDOWN(J82*Y82,0)</f>
        <v>0</v>
      </c>
      <c r="AC82" s="2363"/>
      <c r="AD82" s="2363"/>
      <c r="AE82" s="2363"/>
      <c r="AF82" s="2363"/>
      <c r="AG82" s="2363"/>
      <c r="AH82" s="2363"/>
      <c r="AI82" s="553" t="s">
        <v>42</v>
      </c>
      <c r="AJ82" s="714"/>
      <c r="AL82" s="553"/>
      <c r="AM82" s="553"/>
      <c r="AN82" s="553"/>
      <c r="AO82" s="553"/>
    </row>
    <row r="83" spans="1:42" x14ac:dyDescent="0.25">
      <c r="A83" s="362"/>
      <c r="B83" s="553"/>
      <c r="C83" s="553"/>
      <c r="D83" s="553"/>
      <c r="E83" s="553"/>
      <c r="F83" s="553"/>
      <c r="G83" s="553"/>
      <c r="H83" s="553" t="s">
        <v>383</v>
      </c>
      <c r="I83" s="553"/>
      <c r="J83" s="2362">
        <f>données!V25</f>
        <v>0</v>
      </c>
      <c r="K83" s="2362"/>
      <c r="L83" s="2362"/>
      <c r="M83" s="2362"/>
      <c r="N83" s="2362"/>
      <c r="O83" s="2362"/>
      <c r="P83" s="2362"/>
      <c r="Q83" s="694" t="s">
        <v>461</v>
      </c>
      <c r="R83" s="553"/>
      <c r="S83" s="553"/>
      <c r="T83" s="553"/>
      <c r="U83" s="553"/>
      <c r="V83" s="553"/>
      <c r="W83" s="553"/>
      <c r="X83" s="553"/>
      <c r="Y83" s="2337">
        <f>0.7</f>
        <v>0.7</v>
      </c>
      <c r="Z83" s="2337"/>
      <c r="AA83" s="362" t="s">
        <v>106</v>
      </c>
      <c r="AB83" s="2364">
        <f>ROUNDDOWN(J83*Y83,0)</f>
        <v>0</v>
      </c>
      <c r="AC83" s="2364"/>
      <c r="AD83" s="2364"/>
      <c r="AE83" s="2364"/>
      <c r="AF83" s="2364"/>
      <c r="AG83" s="2364"/>
      <c r="AH83" s="2364"/>
      <c r="AI83" s="553" t="s">
        <v>42</v>
      </c>
      <c r="AJ83" s="576"/>
      <c r="AL83" s="553"/>
      <c r="AM83" s="553"/>
      <c r="AN83" s="553"/>
      <c r="AO83" s="553"/>
      <c r="AP83" s="917"/>
    </row>
    <row r="84" spans="1:42" x14ac:dyDescent="0.25">
      <c r="A84" s="362"/>
      <c r="B84" s="553"/>
      <c r="C84" s="553"/>
      <c r="D84" s="553"/>
      <c r="E84" s="553"/>
      <c r="F84" s="553"/>
      <c r="G84" s="553"/>
      <c r="H84" s="553" t="s">
        <v>384</v>
      </c>
      <c r="I84" s="553"/>
      <c r="J84" s="2362">
        <f>données!V26</f>
        <v>0</v>
      </c>
      <c r="K84" s="2362"/>
      <c r="L84" s="2362"/>
      <c r="M84" s="2362"/>
      <c r="N84" s="2362"/>
      <c r="O84" s="2362"/>
      <c r="P84" s="2362"/>
      <c r="Q84" s="694" t="s">
        <v>461</v>
      </c>
      <c r="R84" s="553"/>
      <c r="S84" s="553"/>
      <c r="T84" s="553"/>
      <c r="U84" s="553"/>
      <c r="V84" s="553"/>
      <c r="W84" s="553"/>
      <c r="X84" s="553"/>
      <c r="Y84" s="2337">
        <f>0.7</f>
        <v>0.7</v>
      </c>
      <c r="Z84" s="2337"/>
      <c r="AA84" s="362" t="s">
        <v>106</v>
      </c>
      <c r="AB84" s="2364">
        <f>ROUNDDOWN(J84*Y84,0)</f>
        <v>0</v>
      </c>
      <c r="AC84" s="2364"/>
      <c r="AD84" s="2364"/>
      <c r="AE84" s="2364"/>
      <c r="AF84" s="2364"/>
      <c r="AG84" s="2364"/>
      <c r="AH84" s="2364"/>
      <c r="AI84" s="553" t="s">
        <v>42</v>
      </c>
      <c r="AJ84" s="577"/>
      <c r="AL84" s="553"/>
      <c r="AM84" s="553"/>
      <c r="AN84" s="553"/>
      <c r="AO84" s="553"/>
      <c r="AP84" s="917"/>
    </row>
    <row r="85" spans="1:42" ht="8.1" customHeight="1" x14ac:dyDescent="0.25">
      <c r="A85" s="362"/>
      <c r="B85" s="362"/>
      <c r="C85" s="362"/>
      <c r="D85" s="362"/>
      <c r="E85" s="362"/>
      <c r="F85" s="362"/>
      <c r="G85" s="362"/>
      <c r="H85" s="362"/>
      <c r="I85" s="362"/>
      <c r="J85" s="362"/>
      <c r="K85" s="362"/>
      <c r="L85" s="362"/>
      <c r="M85" s="578"/>
      <c r="N85" s="578"/>
      <c r="O85" s="578"/>
      <c r="P85" s="578"/>
      <c r="Q85" s="362"/>
      <c r="R85" s="362"/>
      <c r="S85" s="362"/>
      <c r="T85" s="362"/>
      <c r="U85" s="362"/>
      <c r="V85" s="362"/>
      <c r="W85" s="362"/>
      <c r="X85" s="362"/>
      <c r="Y85" s="362"/>
      <c r="Z85" s="577"/>
      <c r="AA85" s="577"/>
      <c r="AB85" s="577"/>
      <c r="AC85" s="577"/>
      <c r="AD85" s="577"/>
      <c r="AE85" s="577"/>
      <c r="AF85" s="577"/>
      <c r="AG85" s="577"/>
      <c r="AH85" s="577"/>
      <c r="AI85" s="579"/>
      <c r="AJ85" s="362"/>
      <c r="AK85" s="362"/>
      <c r="AL85" s="362"/>
      <c r="AM85" s="362"/>
      <c r="AN85" s="362"/>
      <c r="AO85" s="362"/>
    </row>
    <row r="86" spans="1:42" x14ac:dyDescent="0.25">
      <c r="A86" s="571" t="s">
        <v>57</v>
      </c>
      <c r="B86" s="553"/>
      <c r="C86" s="553"/>
      <c r="D86" s="553"/>
      <c r="E86" s="553"/>
      <c r="F86" s="553"/>
      <c r="G86" s="553"/>
      <c r="H86" s="553"/>
      <c r="I86" s="553"/>
      <c r="J86" s="362"/>
      <c r="K86" s="362"/>
      <c r="L86" s="362"/>
      <c r="M86" s="578"/>
      <c r="N86" s="578"/>
      <c r="O86" s="578"/>
      <c r="P86" s="578"/>
      <c r="Q86" s="553"/>
      <c r="R86" s="553"/>
      <c r="S86" s="553"/>
      <c r="T86" s="553"/>
      <c r="U86" s="553"/>
      <c r="V86" s="553"/>
      <c r="W86" s="553"/>
      <c r="X86" s="553"/>
      <c r="Y86" s="553"/>
      <c r="Z86" s="576"/>
      <c r="AA86" s="576"/>
      <c r="AB86" s="576"/>
      <c r="AC86" s="576"/>
      <c r="AD86" s="576"/>
      <c r="AE86" s="576"/>
      <c r="AF86" s="576"/>
      <c r="AG86" s="576"/>
      <c r="AH86" s="576"/>
      <c r="AI86" s="575"/>
      <c r="AJ86" s="553"/>
      <c r="AK86" s="553"/>
      <c r="AL86" s="362"/>
      <c r="AM86" s="362"/>
      <c r="AN86" s="362"/>
      <c r="AO86" s="362"/>
    </row>
    <row r="87" spans="1:42" x14ac:dyDescent="0.25">
      <c r="A87" s="362" t="s">
        <v>58</v>
      </c>
      <c r="B87" s="553"/>
      <c r="C87" s="553"/>
      <c r="D87" s="553"/>
      <c r="E87" s="553"/>
      <c r="F87" s="553"/>
      <c r="G87" s="553"/>
      <c r="H87" s="553"/>
      <c r="I87" s="553"/>
      <c r="J87" s="2363">
        <f>données!P20</f>
        <v>0</v>
      </c>
      <c r="K87" s="2363"/>
      <c r="L87" s="2363"/>
      <c r="M87" s="2363"/>
      <c r="N87" s="2363"/>
      <c r="O87" s="2363"/>
      <c r="P87" s="2363"/>
      <c r="Q87" s="553" t="s">
        <v>462</v>
      </c>
      <c r="R87" s="553"/>
      <c r="S87" s="553"/>
      <c r="T87" s="553"/>
      <c r="U87" s="553"/>
      <c r="V87" s="553"/>
      <c r="W87" s="553"/>
      <c r="X87" s="553"/>
      <c r="Y87" s="2337">
        <f>0.7</f>
        <v>0.7</v>
      </c>
      <c r="Z87" s="2337"/>
      <c r="AA87" s="362" t="s">
        <v>106</v>
      </c>
      <c r="AB87" s="2363">
        <f>ROUNDDOWN(J87*Y87,0)</f>
        <v>0</v>
      </c>
      <c r="AC87" s="2363"/>
      <c r="AD87" s="2363"/>
      <c r="AE87" s="2363"/>
      <c r="AF87" s="2363"/>
      <c r="AG87" s="2363"/>
      <c r="AH87" s="2363"/>
      <c r="AI87" s="694" t="s">
        <v>42</v>
      </c>
      <c r="AJ87" s="553"/>
      <c r="AK87" s="553"/>
      <c r="AL87" s="362"/>
      <c r="AM87" s="362"/>
      <c r="AN87" s="362"/>
      <c r="AO87" s="362"/>
    </row>
    <row r="88" spans="1:42" ht="8.1" customHeight="1" x14ac:dyDescent="0.25">
      <c r="A88" s="553"/>
      <c r="B88" s="553"/>
      <c r="C88" s="553"/>
      <c r="D88" s="553"/>
      <c r="E88" s="553"/>
      <c r="F88" s="553"/>
      <c r="G88" s="553"/>
      <c r="H88" s="553"/>
      <c r="I88" s="553"/>
      <c r="J88" s="553"/>
      <c r="K88" s="553"/>
      <c r="L88" s="553"/>
      <c r="M88" s="553"/>
      <c r="N88" s="553"/>
      <c r="O88" s="553"/>
      <c r="P88" s="553"/>
      <c r="Q88" s="553"/>
      <c r="R88" s="553"/>
      <c r="S88" s="553"/>
      <c r="T88" s="553"/>
      <c r="U88" s="553"/>
      <c r="V88" s="553"/>
      <c r="W88" s="553"/>
      <c r="X88" s="580"/>
      <c r="Y88" s="580"/>
      <c r="Z88" s="580"/>
      <c r="AA88" s="580"/>
      <c r="AB88" s="580"/>
      <c r="AC88" s="580"/>
      <c r="AD88" s="580"/>
      <c r="AE88" s="580"/>
      <c r="AF88" s="580"/>
      <c r="AG88" s="580"/>
      <c r="AH88" s="553"/>
      <c r="AI88" s="553"/>
      <c r="AJ88" s="553"/>
      <c r="AK88" s="553"/>
      <c r="AL88" s="553"/>
      <c r="AM88" s="553"/>
      <c r="AN88" s="553"/>
      <c r="AO88" s="553"/>
    </row>
    <row r="89" spans="1:42" ht="16.5" customHeight="1" x14ac:dyDescent="0.25">
      <c r="A89" s="581" t="s">
        <v>385</v>
      </c>
      <c r="B89" s="581"/>
      <c r="C89" s="581"/>
      <c r="D89" s="581"/>
      <c r="E89" s="581"/>
      <c r="F89" s="581"/>
      <c r="G89" s="581"/>
      <c r="H89" s="581"/>
      <c r="I89" s="581"/>
      <c r="J89" s="581"/>
      <c r="K89" s="582"/>
      <c r="L89" s="583"/>
      <c r="M89" s="584"/>
      <c r="N89" s="585"/>
      <c r="O89" s="582"/>
      <c r="P89" s="586" t="s">
        <v>386</v>
      </c>
      <c r="Q89" s="587"/>
      <c r="R89" s="587"/>
      <c r="S89" s="2360" t="s">
        <v>387</v>
      </c>
      <c r="T89" s="2360"/>
      <c r="U89" s="588" t="s">
        <v>388</v>
      </c>
      <c r="V89" s="588"/>
      <c r="W89" s="588"/>
      <c r="X89" s="588"/>
      <c r="Y89" s="588"/>
      <c r="Z89" s="588"/>
      <c r="AA89" s="588"/>
      <c r="AB89" s="588"/>
      <c r="AC89" s="588"/>
      <c r="AD89" s="588"/>
      <c r="AE89" s="588"/>
      <c r="AF89" s="588"/>
      <c r="AG89" s="588"/>
      <c r="AH89" s="588"/>
      <c r="AI89" s="362"/>
      <c r="AJ89" s="589" t="s">
        <v>389</v>
      </c>
      <c r="AK89" s="588"/>
      <c r="AL89" s="588"/>
      <c r="AM89" s="602"/>
      <c r="AN89" s="590"/>
      <c r="AO89" s="590" t="s">
        <v>386</v>
      </c>
    </row>
    <row r="90" spans="1:42" ht="14.1" customHeight="1" x14ac:dyDescent="0.25">
      <c r="A90" s="581"/>
      <c r="B90" s="581"/>
      <c r="C90" s="581"/>
      <c r="D90" s="581"/>
      <c r="E90" s="581"/>
      <c r="F90" s="581"/>
      <c r="G90" s="581"/>
      <c r="H90" s="581"/>
      <c r="I90" s="581"/>
      <c r="J90" s="581"/>
      <c r="K90" s="581"/>
      <c r="L90" s="581"/>
      <c r="M90" s="581"/>
      <c r="N90" s="581"/>
      <c r="O90" s="581"/>
      <c r="P90" s="588"/>
      <c r="Q90" s="591" t="s">
        <v>32</v>
      </c>
      <c r="R90" s="588"/>
      <c r="S90" s="588"/>
      <c r="T90" s="591"/>
      <c r="U90" s="588"/>
      <c r="V90" s="588"/>
      <c r="W90" s="588"/>
      <c r="X90" s="568"/>
      <c r="Y90" s="568"/>
      <c r="Z90" s="568"/>
      <c r="AA90" s="568"/>
      <c r="AB90" s="566"/>
      <c r="AC90" s="566"/>
      <c r="AD90" s="566"/>
      <c r="AE90" s="566"/>
      <c r="AF90" s="566"/>
      <c r="AG90" s="566"/>
      <c r="AH90" s="566"/>
      <c r="AI90" s="566"/>
      <c r="AJ90" s="588"/>
      <c r="AK90" s="588"/>
      <c r="AL90" s="588"/>
      <c r="AM90" s="362"/>
      <c r="AN90" s="592"/>
      <c r="AO90" s="592" t="s">
        <v>371</v>
      </c>
    </row>
    <row r="91" spans="1:42" x14ac:dyDescent="0.25">
      <c r="A91" s="593" t="s">
        <v>390</v>
      </c>
      <c r="B91" s="553"/>
      <c r="C91" s="553"/>
      <c r="D91" s="553"/>
      <c r="E91" s="553"/>
      <c r="F91" s="553"/>
      <c r="G91" s="553"/>
      <c r="H91" s="553"/>
      <c r="I91" s="553"/>
      <c r="J91" s="553"/>
      <c r="K91" s="559"/>
      <c r="L91" s="559"/>
      <c r="M91" s="559"/>
      <c r="N91" s="559"/>
      <c r="O91" s="559"/>
      <c r="P91" s="559"/>
      <c r="Q91" s="564"/>
      <c r="R91" s="559"/>
      <c r="S91" s="553"/>
      <c r="T91" s="564"/>
      <c r="U91" s="559"/>
      <c r="V91" s="553"/>
      <c r="W91" s="553"/>
      <c r="X91" s="559"/>
      <c r="Y91" s="559"/>
      <c r="Z91" s="559"/>
      <c r="AA91" s="559"/>
      <c r="AB91" s="559"/>
      <c r="AC91" s="559"/>
      <c r="AD91" s="559"/>
      <c r="AE91" s="559"/>
      <c r="AF91" s="553"/>
      <c r="AG91" s="553"/>
      <c r="AH91" s="559"/>
      <c r="AI91" s="559"/>
      <c r="AJ91" s="559"/>
      <c r="AK91" s="559"/>
      <c r="AL91" s="559"/>
      <c r="AM91" s="559"/>
      <c r="AN91" s="559"/>
      <c r="AO91" s="559"/>
    </row>
    <row r="92" spans="1:42" ht="8.1" customHeight="1" x14ac:dyDescent="0.25">
      <c r="A92" s="559"/>
      <c r="B92" s="559"/>
      <c r="C92" s="559"/>
      <c r="D92" s="559"/>
      <c r="E92" s="559"/>
      <c r="F92" s="559"/>
      <c r="G92" s="564"/>
      <c r="H92" s="559"/>
      <c r="I92" s="564"/>
      <c r="J92" s="522"/>
      <c r="K92" s="523"/>
      <c r="L92" s="523"/>
      <c r="M92" s="629"/>
      <c r="N92" s="522"/>
      <c r="O92" s="522"/>
      <c r="P92" s="522"/>
      <c r="Q92" s="701"/>
      <c r="R92" s="701"/>
      <c r="S92" s="701"/>
      <c r="T92" s="701"/>
      <c r="U92" s="701"/>
      <c r="V92" s="701"/>
      <c r="W92" s="701"/>
      <c r="X92" s="694"/>
      <c r="Y92" s="694"/>
      <c r="Z92" s="694"/>
      <c r="AA92" s="694"/>
      <c r="AB92" s="694"/>
      <c r="AC92" s="694"/>
      <c r="AD92" s="694"/>
      <c r="AE92" s="694"/>
      <c r="AF92" s="694"/>
      <c r="AG92" s="694"/>
      <c r="AH92" s="694"/>
      <c r="AI92" s="694"/>
      <c r="AJ92" s="694"/>
      <c r="AK92" s="694"/>
      <c r="AL92" s="694"/>
      <c r="AM92" s="694"/>
      <c r="AN92" s="694"/>
      <c r="AO92" s="694"/>
    </row>
    <row r="93" spans="1:42" x14ac:dyDescent="0.25">
      <c r="A93" s="2365" t="s">
        <v>382</v>
      </c>
      <c r="B93" s="559"/>
      <c r="C93" s="1617" t="s">
        <v>23</v>
      </c>
      <c r="D93" s="2320" t="s">
        <v>106</v>
      </c>
      <c r="E93" s="2320">
        <v>0.45</v>
      </c>
      <c r="F93" s="2320"/>
      <c r="G93" s="2308" t="s">
        <v>25</v>
      </c>
      <c r="H93" s="2308" t="s">
        <v>26</v>
      </c>
      <c r="I93" s="2308" t="s">
        <v>25</v>
      </c>
      <c r="J93" s="2368">
        <f>D26</f>
        <v>0</v>
      </c>
      <c r="K93" s="1617"/>
      <c r="L93" s="1617"/>
      <c r="M93" s="2308" t="s">
        <v>25</v>
      </c>
      <c r="N93" s="2308"/>
      <c r="O93" s="2368">
        <f>D26</f>
        <v>0</v>
      </c>
      <c r="P93" s="1617"/>
      <c r="Q93" s="1617"/>
      <c r="R93" s="2320" t="s">
        <v>106</v>
      </c>
      <c r="S93" s="2309">
        <v>0.45</v>
      </c>
      <c r="T93" s="2309"/>
      <c r="U93" s="2308" t="s">
        <v>25</v>
      </c>
      <c r="V93" s="1584">
        <f>données!P15</f>
        <v>0</v>
      </c>
      <c r="W93" s="1584"/>
      <c r="X93" s="1584"/>
      <c r="Y93" s="1584"/>
      <c r="Z93" s="1584"/>
      <c r="AA93" s="1584"/>
      <c r="AB93" s="2308" t="s">
        <v>428</v>
      </c>
      <c r="AC93" s="2308"/>
      <c r="AD93" s="1617">
        <f>J93*O93</f>
        <v>0</v>
      </c>
      <c r="AE93" s="1617"/>
      <c r="AF93" s="1617"/>
      <c r="AG93" s="1617"/>
      <c r="AH93" s="2320" t="s">
        <v>106</v>
      </c>
      <c r="AI93" s="1584">
        <f>IFERROR(ROUND(0.45*données!P15*(J93*O93)/(J95*O95),2),0)</f>
        <v>0</v>
      </c>
      <c r="AJ93" s="1584"/>
      <c r="AK93" s="1584"/>
      <c r="AL93" s="1584"/>
      <c r="AM93" s="1584"/>
      <c r="AN93" s="1584"/>
      <c r="AO93" s="1584"/>
    </row>
    <row r="94" spans="1:42" s="699" customFormat="1" ht="3.15" customHeight="1" x14ac:dyDescent="0.25">
      <c r="A94" s="2365"/>
      <c r="B94" s="701"/>
      <c r="C94" s="1617"/>
      <c r="D94" s="2320"/>
      <c r="E94" s="2320"/>
      <c r="F94" s="2320"/>
      <c r="G94" s="2308"/>
      <c r="H94" s="2308"/>
      <c r="I94" s="2308"/>
      <c r="J94" s="36"/>
      <c r="K94" s="696"/>
      <c r="L94" s="696"/>
      <c r="M94" s="2308"/>
      <c r="N94" s="2308"/>
      <c r="O94" s="36"/>
      <c r="P94" s="696"/>
      <c r="Q94" s="696"/>
      <c r="R94" s="2320"/>
      <c r="S94" s="2309"/>
      <c r="T94" s="2309"/>
      <c r="U94" s="2308"/>
      <c r="V94" s="1584"/>
      <c r="W94" s="1584"/>
      <c r="X94" s="1584"/>
      <c r="Y94" s="1584"/>
      <c r="Z94" s="1584"/>
      <c r="AA94" s="1584"/>
      <c r="AB94" s="2308"/>
      <c r="AC94" s="2308"/>
      <c r="AD94" s="36"/>
      <c r="AE94" s="715"/>
      <c r="AF94" s="715"/>
      <c r="AG94" s="715"/>
      <c r="AH94" s="2320"/>
      <c r="AI94" s="1584"/>
      <c r="AJ94" s="1584"/>
      <c r="AK94" s="1584"/>
      <c r="AL94" s="1584"/>
      <c r="AM94" s="1584"/>
      <c r="AN94" s="1584"/>
      <c r="AO94" s="1584"/>
    </row>
    <row r="95" spans="1:42" x14ac:dyDescent="0.25">
      <c r="A95" s="559"/>
      <c r="B95" s="559"/>
      <c r="C95" s="558"/>
      <c r="D95" s="519"/>
      <c r="E95" s="524"/>
      <c r="F95" s="564"/>
      <c r="G95" s="564"/>
      <c r="H95" s="564"/>
      <c r="I95" s="564"/>
      <c r="J95" s="2369">
        <f>IF(AND($J$77&lt;=75000,$AB$87&lt;=150),150,AB87)</f>
        <v>150</v>
      </c>
      <c r="K95" s="2369"/>
      <c r="L95" s="2369"/>
      <c r="M95" s="701" t="s">
        <v>316</v>
      </c>
      <c r="N95" s="701"/>
      <c r="O95" s="2370">
        <f>AB87</f>
        <v>0</v>
      </c>
      <c r="P95" s="2369"/>
      <c r="Q95" s="2369"/>
      <c r="R95" s="629" t="s">
        <v>316</v>
      </c>
      <c r="S95" s="525"/>
      <c r="T95" s="525"/>
      <c r="U95" s="700"/>
      <c r="V95" s="695"/>
      <c r="W95" s="700"/>
      <c r="X95" s="700"/>
      <c r="Y95" s="700"/>
      <c r="Z95" s="700"/>
      <c r="AA95" s="517"/>
      <c r="AB95" s="700"/>
      <c r="AC95" s="700"/>
      <c r="AD95" s="1614">
        <f>J95*O95</f>
        <v>0</v>
      </c>
      <c r="AE95" s="1614"/>
      <c r="AF95" s="1614"/>
      <c r="AG95" s="1614"/>
      <c r="AH95" s="702" t="s">
        <v>316</v>
      </c>
      <c r="AI95" s="700"/>
      <c r="AJ95" s="700"/>
      <c r="AK95" s="700"/>
      <c r="AL95" s="700"/>
      <c r="AM95" s="700"/>
      <c r="AN95" s="701"/>
      <c r="AO95" s="700"/>
    </row>
    <row r="96" spans="1:42" ht="9.9" customHeight="1" x14ac:dyDescent="0.25">
      <c r="A96" s="553"/>
      <c r="B96" s="555"/>
      <c r="C96" s="564"/>
      <c r="D96" s="564"/>
      <c r="E96" s="564"/>
      <c r="F96" s="564"/>
      <c r="G96" s="564"/>
      <c r="H96" s="564"/>
      <c r="I96" s="553"/>
      <c r="J96" s="694"/>
      <c r="K96" s="694"/>
      <c r="L96" s="694"/>
      <c r="M96" s="694"/>
      <c r="N96" s="694"/>
      <c r="O96" s="694"/>
      <c r="P96" s="694"/>
      <c r="Q96" s="629"/>
      <c r="R96" s="701"/>
      <c r="S96" s="701"/>
      <c r="T96" s="701"/>
      <c r="U96" s="701"/>
      <c r="V96" s="701"/>
      <c r="W96" s="701"/>
      <c r="X96" s="701"/>
      <c r="Y96" s="701"/>
      <c r="Z96" s="701"/>
      <c r="AA96" s="701"/>
      <c r="AB96" s="694"/>
      <c r="AC96" s="701"/>
      <c r="AD96" s="701"/>
      <c r="AE96" s="701"/>
      <c r="AF96" s="701"/>
      <c r="AG96" s="701"/>
      <c r="AH96" s="701"/>
      <c r="AI96" s="701"/>
      <c r="AJ96" s="701"/>
      <c r="AK96" s="701"/>
      <c r="AL96" s="701"/>
      <c r="AM96" s="701"/>
      <c r="AN96" s="697"/>
      <c r="AO96" s="694"/>
    </row>
    <row r="97" spans="1:41" ht="13.8" x14ac:dyDescent="0.25">
      <c r="A97" s="574" t="s">
        <v>391</v>
      </c>
      <c r="B97" s="553"/>
      <c r="C97" s="553"/>
      <c r="D97" s="553"/>
      <c r="E97" s="553"/>
      <c r="F97" s="553"/>
      <c r="G97" s="553"/>
      <c r="H97" s="553"/>
      <c r="I97" s="553"/>
      <c r="J97" s="553"/>
      <c r="K97" s="553"/>
      <c r="L97" s="553"/>
      <c r="M97" s="552" t="s">
        <v>392</v>
      </c>
      <c r="N97" s="552"/>
      <c r="O97" s="552"/>
      <c r="P97" s="552"/>
      <c r="Q97" s="553"/>
      <c r="R97" s="594"/>
      <c r="S97" s="553"/>
      <c r="T97" s="595" t="s">
        <v>393</v>
      </c>
      <c r="U97" s="269" t="s">
        <v>595</v>
      </c>
      <c r="V97" s="553"/>
      <c r="W97" s="553"/>
      <c r="X97" s="365"/>
      <c r="Y97" s="553"/>
      <c r="Z97" s="596"/>
      <c r="AA97" s="159"/>
      <c r="AB97" s="597"/>
      <c r="AC97" s="597"/>
      <c r="AD97" s="553"/>
      <c r="AE97" s="553"/>
      <c r="AF97" s="553"/>
      <c r="AG97" s="553"/>
      <c r="AH97" s="553"/>
      <c r="AI97" s="553"/>
      <c r="AJ97" s="553"/>
      <c r="AK97" s="553"/>
      <c r="AL97" s="553"/>
      <c r="AM97" s="553"/>
      <c r="AN97" s="553"/>
      <c r="AO97" s="553"/>
    </row>
    <row r="98" spans="1:41" ht="8.1" customHeight="1" x14ac:dyDescent="0.25">
      <c r="A98" s="393"/>
      <c r="B98" s="553"/>
      <c r="C98" s="553"/>
      <c r="D98" s="553"/>
      <c r="E98" s="553"/>
      <c r="F98" s="553"/>
      <c r="G98" s="553"/>
      <c r="H98" s="553"/>
      <c r="I98" s="553"/>
      <c r="J98" s="553"/>
      <c r="K98" s="553"/>
      <c r="L98" s="553"/>
      <c r="M98" s="552"/>
      <c r="N98" s="552"/>
      <c r="O98" s="552"/>
      <c r="P98" s="552"/>
      <c r="Q98" s="553"/>
      <c r="R98" s="594"/>
      <c r="S98" s="553"/>
      <c r="T98" s="595"/>
      <c r="U98" s="553"/>
      <c r="V98" s="553"/>
      <c r="W98" s="553"/>
      <c r="X98" s="365"/>
      <c r="Y98" s="598"/>
      <c r="Z98" s="596"/>
      <c r="AA98" s="159"/>
      <c r="AB98" s="597"/>
      <c r="AC98" s="597"/>
      <c r="AD98" s="159"/>
      <c r="AE98" s="598"/>
      <c r="AF98" s="365"/>
      <c r="AG98" s="362"/>
      <c r="AH98" s="362"/>
      <c r="AI98" s="362"/>
      <c r="AJ98" s="362"/>
      <c r="AK98" s="362"/>
      <c r="AL98" s="362"/>
      <c r="AM98" s="362"/>
      <c r="AN98" s="365"/>
      <c r="AO98" s="553"/>
    </row>
    <row r="99" spans="1:41" ht="13.8" x14ac:dyDescent="0.25">
      <c r="A99" s="541"/>
      <c r="B99" s="158"/>
      <c r="C99" s="158"/>
      <c r="D99" s="159"/>
      <c r="E99" s="541"/>
      <c r="F99" s="541"/>
      <c r="G99" s="553"/>
      <c r="H99" s="553"/>
      <c r="I99" s="558" t="s">
        <v>106</v>
      </c>
      <c r="J99" s="1584">
        <f>E79</f>
        <v>0</v>
      </c>
      <c r="K99" s="1584"/>
      <c r="L99" s="1584"/>
      <c r="M99" s="1584"/>
      <c r="N99" s="1584"/>
      <c r="O99" s="1584"/>
      <c r="P99" s="1584"/>
      <c r="Q99" s="700"/>
      <c r="R99" s="700"/>
      <c r="S99" s="700"/>
      <c r="T99" s="44" t="s">
        <v>394</v>
      </c>
      <c r="U99" s="696" t="s">
        <v>25</v>
      </c>
      <c r="V99" s="2372">
        <f>AB82</f>
        <v>0</v>
      </c>
      <c r="W99" s="2372"/>
      <c r="X99" s="2372"/>
      <c r="Y99" s="703" t="s">
        <v>395</v>
      </c>
      <c r="Z99" s="703"/>
      <c r="AA99" s="716" t="s">
        <v>463</v>
      </c>
      <c r="AB99" s="2372">
        <f>AB87</f>
        <v>0</v>
      </c>
      <c r="AC99" s="2372"/>
      <c r="AD99" s="2372"/>
      <c r="AE99" s="696" t="s">
        <v>396</v>
      </c>
      <c r="AF99" s="697"/>
      <c r="AG99" s="703" t="s">
        <v>106</v>
      </c>
      <c r="AH99" s="1584">
        <f>IFERROR(ROUND(J99*V99/AB99,2),0)</f>
        <v>0</v>
      </c>
      <c r="AI99" s="1584"/>
      <c r="AJ99" s="1584"/>
      <c r="AK99" s="1584"/>
      <c r="AL99" s="1584"/>
      <c r="AM99" s="1584"/>
      <c r="AN99" s="526"/>
    </row>
    <row r="100" spans="1:41" ht="9.9" customHeight="1" x14ac:dyDescent="0.25">
      <c r="A100" s="553"/>
      <c r="B100" s="553"/>
      <c r="C100" s="553"/>
      <c r="D100" s="553"/>
      <c r="E100" s="553"/>
      <c r="F100" s="553"/>
      <c r="G100" s="553"/>
      <c r="H100" s="553"/>
      <c r="I100" s="553"/>
      <c r="J100" s="553"/>
      <c r="K100" s="553"/>
      <c r="L100" s="553"/>
      <c r="M100" s="553"/>
      <c r="N100" s="553"/>
      <c r="O100" s="553"/>
      <c r="P100" s="553"/>
      <c r="Q100" s="553"/>
      <c r="R100" s="553"/>
      <c r="S100" s="553"/>
      <c r="T100" s="553"/>
      <c r="U100" s="553"/>
      <c r="V100" s="553"/>
      <c r="W100" s="553"/>
      <c r="X100" s="599"/>
      <c r="Y100" s="599"/>
      <c r="Z100" s="599"/>
      <c r="AA100" s="599"/>
      <c r="AB100" s="599"/>
      <c r="AC100" s="599"/>
      <c r="AD100" s="599"/>
      <c r="AE100" s="599"/>
      <c r="AF100" s="599"/>
      <c r="AG100" s="599"/>
      <c r="AH100" s="599"/>
      <c r="AI100" s="599"/>
      <c r="AJ100" s="599"/>
      <c r="AK100" s="599"/>
      <c r="AL100" s="599"/>
      <c r="AM100" s="599"/>
      <c r="AN100" s="599"/>
      <c r="AO100" s="597"/>
    </row>
    <row r="101" spans="1:41" x14ac:dyDescent="0.25">
      <c r="A101" s="593" t="s">
        <v>397</v>
      </c>
      <c r="B101" s="553"/>
      <c r="C101" s="553"/>
      <c r="D101" s="553"/>
      <c r="E101" s="553"/>
      <c r="F101" s="553"/>
      <c r="G101" s="553"/>
      <c r="H101" s="553"/>
      <c r="I101" s="553"/>
      <c r="J101" s="553"/>
      <c r="K101" s="553"/>
      <c r="L101" s="553"/>
      <c r="M101" s="553"/>
      <c r="N101" s="553"/>
      <c r="O101" s="553"/>
      <c r="P101" s="553"/>
      <c r="Q101" s="553"/>
      <c r="R101" s="553"/>
      <c r="S101" s="553"/>
      <c r="T101" s="553"/>
      <c r="U101" s="553"/>
      <c r="V101" s="553"/>
      <c r="W101" s="553"/>
      <c r="X101" s="559"/>
      <c r="Y101" s="552"/>
      <c r="Z101" s="552"/>
      <c r="AA101" s="552"/>
      <c r="AB101" s="552"/>
      <c r="AC101" s="559"/>
      <c r="AD101" s="559"/>
      <c r="AE101" s="559"/>
      <c r="AF101" s="559"/>
      <c r="AG101" s="559"/>
      <c r="AH101" s="559"/>
      <c r="AI101" s="559"/>
      <c r="AJ101" s="559"/>
      <c r="AK101" s="559"/>
      <c r="AL101" s="559"/>
      <c r="AM101" s="559"/>
      <c r="AN101" s="556"/>
      <c r="AO101" s="553"/>
    </row>
    <row r="102" spans="1:41" ht="8.1" customHeight="1" x14ac:dyDescent="0.25">
      <c r="A102" s="600"/>
      <c r="B102" s="555"/>
      <c r="C102" s="564"/>
      <c r="D102" s="564"/>
      <c r="E102" s="564"/>
      <c r="F102" s="564"/>
      <c r="G102" s="564"/>
      <c r="H102" s="564"/>
      <c r="I102" s="553"/>
      <c r="J102" s="523"/>
      <c r="K102" s="523"/>
      <c r="L102" s="523"/>
      <c r="M102" s="564"/>
      <c r="N102" s="523"/>
      <c r="O102" s="523"/>
      <c r="P102" s="523"/>
      <c r="Q102" s="562"/>
      <c r="R102" s="559"/>
      <c r="S102" s="559"/>
      <c r="T102" s="559"/>
      <c r="U102" s="559"/>
      <c r="V102" s="559"/>
      <c r="W102" s="559"/>
      <c r="X102" s="553"/>
      <c r="Y102" s="553"/>
      <c r="Z102" s="553"/>
      <c r="AA102" s="553"/>
      <c r="AB102" s="553"/>
      <c r="AC102" s="553"/>
      <c r="AD102" s="553"/>
      <c r="AE102" s="553"/>
      <c r="AF102" s="553"/>
      <c r="AG102" s="553"/>
      <c r="AH102" s="553"/>
      <c r="AI102" s="553"/>
      <c r="AJ102" s="553"/>
      <c r="AK102" s="553"/>
      <c r="AL102" s="553"/>
      <c r="AM102" s="553"/>
      <c r="AN102" s="553"/>
      <c r="AO102" s="553"/>
    </row>
    <row r="103" spans="1:41" x14ac:dyDescent="0.25">
      <c r="A103" s="2373" t="s">
        <v>383</v>
      </c>
      <c r="B103" s="564"/>
      <c r="C103" s="1617" t="s">
        <v>23</v>
      </c>
      <c r="D103" s="2320" t="s">
        <v>106</v>
      </c>
      <c r="E103" s="2320">
        <v>0.45</v>
      </c>
      <c r="F103" s="2320"/>
      <c r="G103" s="2308" t="s">
        <v>25</v>
      </c>
      <c r="H103" s="2308" t="s">
        <v>26</v>
      </c>
      <c r="I103" s="2308" t="s">
        <v>25</v>
      </c>
      <c r="J103" s="2368">
        <f>D40</f>
        <v>0</v>
      </c>
      <c r="K103" s="1617"/>
      <c r="L103" s="1617"/>
      <c r="M103" s="2308" t="s">
        <v>25</v>
      </c>
      <c r="N103" s="2308"/>
      <c r="O103" s="2368">
        <f>D40</f>
        <v>0</v>
      </c>
      <c r="P103" s="1617"/>
      <c r="Q103" s="1617"/>
      <c r="R103" s="2320" t="s">
        <v>106</v>
      </c>
      <c r="S103" s="2309">
        <v>0.45</v>
      </c>
      <c r="T103" s="2309"/>
      <c r="U103" s="2308" t="s">
        <v>25</v>
      </c>
      <c r="V103" s="1584">
        <f>données!P15</f>
        <v>0</v>
      </c>
      <c r="W103" s="1584"/>
      <c r="X103" s="1584"/>
      <c r="Y103" s="1584"/>
      <c r="Z103" s="1584"/>
      <c r="AA103" s="1584"/>
      <c r="AB103" s="2308" t="s">
        <v>428</v>
      </c>
      <c r="AC103" s="2308"/>
      <c r="AD103" s="1617">
        <f>J103*O103</f>
        <v>0</v>
      </c>
      <c r="AE103" s="1617"/>
      <c r="AF103" s="1617"/>
      <c r="AG103" s="1617"/>
      <c r="AH103" s="2320" t="s">
        <v>106</v>
      </c>
      <c r="AI103" s="1584">
        <f>IFERROR(ROUND(0.45*données!P15*(J103*O103)/(J105*O105),2),0)</f>
        <v>0</v>
      </c>
      <c r="AJ103" s="1584"/>
      <c r="AK103" s="1584"/>
      <c r="AL103" s="1584"/>
      <c r="AM103" s="1584"/>
      <c r="AN103" s="1584"/>
      <c r="AO103" s="1584"/>
    </row>
    <row r="104" spans="1:41" s="699" customFormat="1" ht="3.15" customHeight="1" x14ac:dyDescent="0.25">
      <c r="A104" s="2373"/>
      <c r="B104" s="695"/>
      <c r="C104" s="1617"/>
      <c r="D104" s="2320"/>
      <c r="E104" s="2320"/>
      <c r="F104" s="2320"/>
      <c r="G104" s="2308"/>
      <c r="H104" s="2308"/>
      <c r="I104" s="2308"/>
      <c r="J104" s="36"/>
      <c r="K104" s="696"/>
      <c r="L104" s="696"/>
      <c r="M104" s="2308"/>
      <c r="N104" s="2308"/>
      <c r="O104" s="36"/>
      <c r="P104" s="696"/>
      <c r="Q104" s="696"/>
      <c r="R104" s="2320"/>
      <c r="S104" s="2309"/>
      <c r="T104" s="2309"/>
      <c r="U104" s="2308"/>
      <c r="V104" s="1584"/>
      <c r="W104" s="1584"/>
      <c r="X104" s="1584"/>
      <c r="Y104" s="1584"/>
      <c r="Z104" s="1584"/>
      <c r="AA104" s="1584"/>
      <c r="AB104" s="2308"/>
      <c r="AC104" s="2308"/>
      <c r="AD104" s="36"/>
      <c r="AE104" s="715"/>
      <c r="AF104" s="715"/>
      <c r="AG104" s="715"/>
      <c r="AH104" s="2320"/>
      <c r="AI104" s="1584"/>
      <c r="AJ104" s="1584"/>
      <c r="AK104" s="1584"/>
      <c r="AL104" s="1584"/>
      <c r="AM104" s="1584"/>
      <c r="AN104" s="1584"/>
      <c r="AO104" s="1584"/>
    </row>
    <row r="105" spans="1:41" ht="12.75" customHeight="1" x14ac:dyDescent="0.25">
      <c r="A105" s="555"/>
      <c r="B105" s="564"/>
      <c r="C105" s="703"/>
      <c r="D105" s="702"/>
      <c r="E105" s="524"/>
      <c r="F105" s="695"/>
      <c r="G105" s="695"/>
      <c r="H105" s="695"/>
      <c r="I105" s="695"/>
      <c r="J105" s="2369">
        <f>IF(AND($J$77&lt;=75000,$AB$87&lt;=150),150,AB87)</f>
        <v>150</v>
      </c>
      <c r="K105" s="2369"/>
      <c r="L105" s="2369"/>
      <c r="M105" s="701" t="s">
        <v>316</v>
      </c>
      <c r="N105" s="701"/>
      <c r="O105" s="2370">
        <f>AB87</f>
        <v>0</v>
      </c>
      <c r="P105" s="2369"/>
      <c r="Q105" s="2369"/>
      <c r="R105" s="629" t="s">
        <v>316</v>
      </c>
      <c r="S105" s="525"/>
      <c r="T105" s="525"/>
      <c r="U105" s="700"/>
      <c r="V105" s="695"/>
      <c r="W105" s="700"/>
      <c r="X105" s="700"/>
      <c r="Y105" s="700"/>
      <c r="Z105" s="700"/>
      <c r="AA105" s="517"/>
      <c r="AB105" s="700"/>
      <c r="AC105" s="700"/>
      <c r="AD105" s="2371">
        <f>J105*O105</f>
        <v>0</v>
      </c>
      <c r="AE105" s="2371"/>
      <c r="AF105" s="2371"/>
      <c r="AG105" s="2371"/>
      <c r="AH105" s="702" t="s">
        <v>316</v>
      </c>
      <c r="AI105" s="700"/>
      <c r="AJ105" s="700"/>
      <c r="AK105" s="700"/>
      <c r="AL105" s="700"/>
      <c r="AM105" s="700"/>
      <c r="AN105" s="701"/>
      <c r="AO105" s="700"/>
    </row>
    <row r="106" spans="1:41" ht="9.9" customHeight="1" x14ac:dyDescent="0.25">
      <c r="A106" s="555"/>
      <c r="B106" s="564"/>
      <c r="C106" s="564"/>
      <c r="D106" s="564"/>
      <c r="E106" s="564"/>
      <c r="F106" s="564"/>
      <c r="G106" s="564"/>
      <c r="H106" s="564"/>
      <c r="I106" s="553"/>
      <c r="J106" s="523"/>
      <c r="K106" s="523"/>
      <c r="L106" s="523"/>
      <c r="M106" s="555"/>
      <c r="N106" s="523"/>
      <c r="O106" s="523"/>
      <c r="P106" s="523"/>
      <c r="Q106" s="562"/>
      <c r="R106" s="559"/>
      <c r="S106" s="559"/>
      <c r="T106" s="559"/>
      <c r="U106" s="559"/>
      <c r="V106" s="559"/>
      <c r="W106" s="559"/>
      <c r="X106" s="559"/>
      <c r="Y106" s="559"/>
      <c r="Z106" s="559"/>
      <c r="AA106" s="559"/>
      <c r="AB106" s="553"/>
      <c r="AC106" s="559"/>
      <c r="AD106" s="559"/>
      <c r="AE106" s="559"/>
      <c r="AF106" s="559"/>
      <c r="AG106" s="559"/>
      <c r="AH106" s="559"/>
      <c r="AI106" s="559"/>
      <c r="AJ106" s="559"/>
      <c r="AK106" s="559"/>
      <c r="AL106" s="559"/>
      <c r="AM106" s="559"/>
      <c r="AN106" s="556"/>
      <c r="AO106" s="553"/>
    </row>
    <row r="107" spans="1:41" x14ac:dyDescent="0.25">
      <c r="A107" s="574" t="s">
        <v>391</v>
      </c>
      <c r="B107" s="553"/>
      <c r="C107" s="553"/>
      <c r="D107" s="553"/>
      <c r="E107" s="553"/>
      <c r="F107" s="553"/>
      <c r="G107" s="553"/>
      <c r="H107" s="553"/>
      <c r="I107" s="553"/>
      <c r="J107" s="553"/>
      <c r="K107" s="553"/>
      <c r="L107" s="553"/>
      <c r="M107" s="552" t="s">
        <v>398</v>
      </c>
      <c r="N107" s="552"/>
      <c r="O107" s="552"/>
      <c r="P107" s="552"/>
      <c r="Q107" s="553"/>
      <c r="R107" s="594"/>
      <c r="S107" s="553"/>
      <c r="T107" s="595" t="s">
        <v>393</v>
      </c>
      <c r="U107" s="269" t="s">
        <v>596</v>
      </c>
      <c r="V107" s="553"/>
      <c r="W107" s="553"/>
      <c r="X107" s="365"/>
      <c r="Y107" s="553"/>
      <c r="Z107" s="553"/>
      <c r="AA107" s="553"/>
      <c r="AB107" s="553"/>
      <c r="AC107" s="553"/>
      <c r="AD107" s="553"/>
      <c r="AE107" s="553"/>
      <c r="AF107" s="553"/>
      <c r="AG107" s="553"/>
      <c r="AH107" s="553"/>
      <c r="AI107" s="553"/>
      <c r="AJ107" s="553"/>
      <c r="AK107" s="553"/>
      <c r="AL107" s="553"/>
      <c r="AM107" s="553"/>
      <c r="AN107" s="553"/>
      <c r="AO107" s="553"/>
    </row>
    <row r="108" spans="1:41" ht="8.1" customHeight="1" x14ac:dyDescent="0.25">
      <c r="A108" s="393"/>
      <c r="B108" s="553"/>
      <c r="C108" s="553"/>
      <c r="D108" s="553"/>
      <c r="E108" s="553"/>
      <c r="F108" s="553"/>
      <c r="G108" s="553"/>
      <c r="H108" s="553"/>
      <c r="I108" s="553"/>
      <c r="J108" s="553"/>
      <c r="K108" s="553"/>
      <c r="L108" s="553"/>
      <c r="M108" s="552"/>
      <c r="N108" s="552"/>
      <c r="O108" s="552"/>
      <c r="P108" s="552"/>
      <c r="Q108" s="553"/>
      <c r="R108" s="594"/>
      <c r="S108" s="553"/>
      <c r="T108" s="595"/>
      <c r="U108" s="553"/>
      <c r="V108" s="553"/>
      <c r="W108" s="553"/>
      <c r="X108" s="365"/>
      <c r="Y108" s="553"/>
      <c r="Z108" s="553"/>
      <c r="AA108" s="553"/>
      <c r="AB108" s="553"/>
      <c r="AC108" s="553"/>
      <c r="AD108" s="553"/>
      <c r="AE108" s="553"/>
      <c r="AF108" s="553"/>
      <c r="AG108" s="553"/>
      <c r="AH108" s="553"/>
      <c r="AI108" s="553"/>
      <c r="AJ108" s="553"/>
      <c r="AK108" s="553"/>
      <c r="AL108" s="553"/>
      <c r="AM108" s="553"/>
      <c r="AN108" s="553"/>
      <c r="AO108" s="553"/>
    </row>
    <row r="109" spans="1:41" ht="13.8" x14ac:dyDescent="0.25">
      <c r="A109" s="541"/>
      <c r="B109" s="158"/>
      <c r="C109" s="158"/>
      <c r="D109" s="159"/>
      <c r="E109" s="541"/>
      <c r="F109" s="541"/>
      <c r="G109" s="553"/>
      <c r="H109" s="553"/>
      <c r="I109" s="558" t="s">
        <v>106</v>
      </c>
      <c r="J109" s="1584">
        <f>E79</f>
        <v>0</v>
      </c>
      <c r="K109" s="1584"/>
      <c r="L109" s="1584"/>
      <c r="M109" s="1584"/>
      <c r="N109" s="1584"/>
      <c r="O109" s="1584"/>
      <c r="P109" s="1584"/>
      <c r="Q109" s="700"/>
      <c r="R109" s="700"/>
      <c r="S109" s="700"/>
      <c r="T109" s="44" t="s">
        <v>394</v>
      </c>
      <c r="U109" s="696" t="s">
        <v>25</v>
      </c>
      <c r="V109" s="2372">
        <f>AB83</f>
        <v>0</v>
      </c>
      <c r="W109" s="2372"/>
      <c r="X109" s="2372"/>
      <c r="Y109" s="703" t="s">
        <v>399</v>
      </c>
      <c r="Z109" s="703"/>
      <c r="AA109" s="716" t="s">
        <v>463</v>
      </c>
      <c r="AB109" s="2372">
        <f>AB87</f>
        <v>0</v>
      </c>
      <c r="AC109" s="2372"/>
      <c r="AD109" s="2372"/>
      <c r="AE109" s="696" t="s">
        <v>396</v>
      </c>
      <c r="AF109" s="697"/>
      <c r="AG109" s="703" t="s">
        <v>106</v>
      </c>
      <c r="AH109" s="1584">
        <f>IFERROR(ROUND(J109*V109/AB109,2),0)</f>
        <v>0</v>
      </c>
      <c r="AI109" s="1584"/>
      <c r="AJ109" s="1584"/>
      <c r="AK109" s="1584"/>
      <c r="AL109" s="1584"/>
      <c r="AM109" s="1584"/>
      <c r="AN109" s="556"/>
      <c r="AO109" s="527"/>
    </row>
    <row r="110" spans="1:41" ht="9.9" customHeight="1" x14ac:dyDescent="0.25">
      <c r="A110" s="553"/>
      <c r="B110" s="555"/>
      <c r="C110" s="564"/>
      <c r="D110" s="564"/>
      <c r="E110" s="564"/>
      <c r="F110" s="564"/>
      <c r="G110" s="553"/>
      <c r="H110" s="553"/>
      <c r="I110" s="553"/>
      <c r="J110" s="553"/>
      <c r="K110" s="553"/>
      <c r="L110" s="553"/>
      <c r="M110" s="553"/>
      <c r="N110" s="553"/>
      <c r="O110" s="553"/>
      <c r="P110" s="553"/>
      <c r="Q110" s="553"/>
      <c r="R110" s="553"/>
      <c r="S110" s="553"/>
      <c r="T110" s="553"/>
      <c r="U110" s="553"/>
      <c r="V110" s="553"/>
      <c r="W110" s="553"/>
      <c r="X110" s="599"/>
      <c r="Y110" s="599"/>
      <c r="Z110" s="599"/>
      <c r="AA110" s="599"/>
      <c r="AB110" s="599"/>
      <c r="AC110" s="599"/>
      <c r="AD110" s="599"/>
      <c r="AE110" s="599"/>
      <c r="AF110" s="599"/>
      <c r="AG110" s="599"/>
      <c r="AH110" s="599"/>
      <c r="AI110" s="599"/>
      <c r="AJ110" s="599"/>
      <c r="AK110" s="599"/>
      <c r="AL110" s="599"/>
      <c r="AM110" s="599"/>
      <c r="AN110" s="599"/>
      <c r="AO110" s="553"/>
    </row>
    <row r="111" spans="1:41" x14ac:dyDescent="0.25">
      <c r="A111" s="593" t="s">
        <v>400</v>
      </c>
      <c r="B111" s="553"/>
      <c r="C111" s="553"/>
      <c r="D111" s="553"/>
      <c r="E111" s="553"/>
      <c r="F111" s="553"/>
      <c r="G111" s="553"/>
      <c r="H111" s="553"/>
      <c r="I111" s="553"/>
      <c r="J111" s="553"/>
      <c r="K111" s="553"/>
      <c r="L111" s="553"/>
      <c r="M111" s="553"/>
      <c r="N111" s="553"/>
      <c r="O111" s="553"/>
      <c r="P111" s="553"/>
      <c r="Q111" s="553"/>
      <c r="R111" s="553"/>
      <c r="S111" s="553"/>
      <c r="T111" s="553"/>
      <c r="U111" s="553"/>
      <c r="V111" s="553"/>
      <c r="W111" s="553"/>
      <c r="X111" s="559"/>
      <c r="Y111" s="559"/>
      <c r="Z111" s="559"/>
      <c r="AA111" s="559"/>
      <c r="AB111" s="559"/>
      <c r="AC111" s="559"/>
      <c r="AD111" s="559"/>
      <c r="AE111" s="559"/>
      <c r="AF111" s="559"/>
      <c r="AG111" s="559"/>
      <c r="AH111" s="559"/>
      <c r="AI111" s="559"/>
      <c r="AJ111" s="559"/>
      <c r="AK111" s="559"/>
      <c r="AL111" s="559"/>
      <c r="AM111" s="559"/>
      <c r="AN111" s="556"/>
      <c r="AO111" s="553"/>
    </row>
    <row r="112" spans="1:41" ht="8.1" customHeight="1" x14ac:dyDescent="0.25">
      <c r="A112" s="555"/>
      <c r="B112" s="564"/>
      <c r="C112" s="564"/>
      <c r="D112" s="564"/>
      <c r="E112" s="564"/>
      <c r="F112" s="564"/>
      <c r="G112" s="564"/>
      <c r="H112" s="564"/>
      <c r="I112" s="553"/>
      <c r="J112" s="522"/>
      <c r="K112" s="523"/>
      <c r="L112" s="523"/>
      <c r="M112" s="562"/>
      <c r="N112" s="522"/>
      <c r="O112" s="522"/>
      <c r="P112" s="522"/>
      <c r="Q112" s="562"/>
      <c r="R112" s="559"/>
      <c r="S112" s="559"/>
      <c r="T112" s="559"/>
      <c r="U112" s="559"/>
      <c r="V112" s="559"/>
      <c r="W112" s="559"/>
      <c r="X112" s="553"/>
      <c r="Y112" s="553"/>
      <c r="Z112" s="553"/>
      <c r="AA112" s="553"/>
      <c r="AB112" s="553"/>
      <c r="AC112" s="553"/>
      <c r="AD112" s="553"/>
      <c r="AE112" s="553"/>
      <c r="AF112" s="553"/>
      <c r="AG112" s="553"/>
      <c r="AH112" s="553"/>
      <c r="AI112" s="553"/>
      <c r="AJ112" s="553"/>
      <c r="AK112" s="553"/>
      <c r="AL112" s="553"/>
      <c r="AM112" s="553"/>
      <c r="AN112" s="553"/>
      <c r="AO112" s="553"/>
    </row>
    <row r="113" spans="1:41" x14ac:dyDescent="0.25">
      <c r="A113" s="2373" t="s">
        <v>384</v>
      </c>
      <c r="B113" s="564"/>
      <c r="C113" s="1617" t="s">
        <v>23</v>
      </c>
      <c r="D113" s="2320" t="s">
        <v>106</v>
      </c>
      <c r="E113" s="2320">
        <v>0.45</v>
      </c>
      <c r="F113" s="2320"/>
      <c r="G113" s="2308" t="s">
        <v>25</v>
      </c>
      <c r="H113" s="2308" t="s">
        <v>26</v>
      </c>
      <c r="I113" s="2308" t="s">
        <v>25</v>
      </c>
      <c r="J113" s="2368">
        <f>D54</f>
        <v>0</v>
      </c>
      <c r="K113" s="1617"/>
      <c r="L113" s="1617"/>
      <c r="M113" s="2308" t="s">
        <v>25</v>
      </c>
      <c r="N113" s="2308"/>
      <c r="O113" s="2368">
        <f>D54</f>
        <v>0</v>
      </c>
      <c r="P113" s="1617"/>
      <c r="Q113" s="1617"/>
      <c r="R113" s="2320" t="s">
        <v>106</v>
      </c>
      <c r="S113" s="2309">
        <v>0.45</v>
      </c>
      <c r="T113" s="2309"/>
      <c r="U113" s="2308" t="s">
        <v>25</v>
      </c>
      <c r="V113" s="1584">
        <f>données!P15</f>
        <v>0</v>
      </c>
      <c r="W113" s="1584"/>
      <c r="X113" s="1584"/>
      <c r="Y113" s="1584"/>
      <c r="Z113" s="1584"/>
      <c r="AA113" s="1584"/>
      <c r="AB113" s="2308" t="s">
        <v>428</v>
      </c>
      <c r="AC113" s="2308"/>
      <c r="AD113" s="1617">
        <f>J113*O113</f>
        <v>0</v>
      </c>
      <c r="AE113" s="1617"/>
      <c r="AF113" s="1617"/>
      <c r="AG113" s="1617"/>
      <c r="AH113" s="2320" t="s">
        <v>106</v>
      </c>
      <c r="AI113" s="1584">
        <f>IFERROR(ROUND(0.45*données!P15*(J113*O113)/(J115*O115),2),0)</f>
        <v>0</v>
      </c>
      <c r="AJ113" s="1584"/>
      <c r="AK113" s="1584"/>
      <c r="AL113" s="1584"/>
      <c r="AM113" s="1584"/>
      <c r="AN113" s="1584"/>
      <c r="AO113" s="1584"/>
    </row>
    <row r="114" spans="1:41" ht="3.15" customHeight="1" x14ac:dyDescent="0.25">
      <c r="A114" s="2373"/>
      <c r="B114" s="564"/>
      <c r="C114" s="1617"/>
      <c r="D114" s="2320"/>
      <c r="E114" s="2320"/>
      <c r="F114" s="2320"/>
      <c r="G114" s="2308"/>
      <c r="H114" s="2308"/>
      <c r="I114" s="2308"/>
      <c r="J114" s="36"/>
      <c r="K114" s="696"/>
      <c r="L114" s="696"/>
      <c r="M114" s="2308"/>
      <c r="N114" s="2308"/>
      <c r="O114" s="36"/>
      <c r="P114" s="696"/>
      <c r="Q114" s="696"/>
      <c r="R114" s="2320"/>
      <c r="S114" s="2309"/>
      <c r="T114" s="2309"/>
      <c r="U114" s="2308"/>
      <c r="V114" s="1584"/>
      <c r="W114" s="1584"/>
      <c r="X114" s="1584"/>
      <c r="Y114" s="1584"/>
      <c r="Z114" s="1584"/>
      <c r="AA114" s="1584"/>
      <c r="AB114" s="2308"/>
      <c r="AC114" s="2308"/>
      <c r="AD114" s="36"/>
      <c r="AE114" s="715"/>
      <c r="AF114" s="715"/>
      <c r="AG114" s="715"/>
      <c r="AH114" s="2320"/>
      <c r="AI114" s="1584"/>
      <c r="AJ114" s="1584"/>
      <c r="AK114" s="1584"/>
      <c r="AL114" s="1584"/>
      <c r="AM114" s="1584"/>
      <c r="AN114" s="1584"/>
      <c r="AO114" s="1584"/>
    </row>
    <row r="115" spans="1:41" ht="12.75" customHeight="1" x14ac:dyDescent="0.25">
      <c r="A115" s="555"/>
      <c r="B115" s="564"/>
      <c r="C115" s="703"/>
      <c r="D115" s="702"/>
      <c r="E115" s="524"/>
      <c r="F115" s="695"/>
      <c r="G115" s="695"/>
      <c r="H115" s="695"/>
      <c r="I115" s="695"/>
      <c r="J115" s="2369">
        <f>IF(AND($J$77&lt;=75000,$AB$87&lt;=150),150,AB87)</f>
        <v>150</v>
      </c>
      <c r="K115" s="2369"/>
      <c r="L115" s="2369"/>
      <c r="M115" s="701" t="s">
        <v>316</v>
      </c>
      <c r="N115" s="701"/>
      <c r="O115" s="2370">
        <f>AB87</f>
        <v>0</v>
      </c>
      <c r="P115" s="2369"/>
      <c r="Q115" s="2369"/>
      <c r="R115" s="629" t="s">
        <v>316</v>
      </c>
      <c r="S115" s="525"/>
      <c r="T115" s="525"/>
      <c r="U115" s="700"/>
      <c r="V115" s="695"/>
      <c r="W115" s="700"/>
      <c r="X115" s="700"/>
      <c r="Y115" s="700"/>
      <c r="Z115" s="700"/>
      <c r="AA115" s="517"/>
      <c r="AB115" s="700"/>
      <c r="AC115" s="700"/>
      <c r="AD115" s="2371">
        <f>J115*O115</f>
        <v>0</v>
      </c>
      <c r="AE115" s="2371"/>
      <c r="AF115" s="2371"/>
      <c r="AG115" s="2371"/>
      <c r="AH115" s="702" t="s">
        <v>316</v>
      </c>
      <c r="AI115" s="700"/>
      <c r="AJ115" s="700"/>
      <c r="AK115" s="700"/>
      <c r="AL115" s="700"/>
      <c r="AM115" s="700"/>
      <c r="AN115" s="701"/>
      <c r="AO115" s="700"/>
    </row>
    <row r="116" spans="1:41" s="699" customFormat="1" ht="9.9" customHeight="1" x14ac:dyDescent="0.25">
      <c r="A116" s="696"/>
      <c r="B116" s="695"/>
      <c r="C116" s="703"/>
      <c r="D116" s="702"/>
      <c r="E116" s="524"/>
      <c r="F116" s="695"/>
      <c r="G116" s="695"/>
      <c r="H116" s="695"/>
      <c r="I116" s="695"/>
      <c r="J116" s="629"/>
      <c r="K116" s="629"/>
      <c r="L116" s="629"/>
      <c r="M116" s="701"/>
      <c r="N116" s="701"/>
      <c r="O116" s="717"/>
      <c r="P116" s="629"/>
      <c r="Q116" s="629"/>
      <c r="R116" s="629"/>
      <c r="S116" s="525"/>
      <c r="T116" s="525"/>
      <c r="U116" s="700"/>
      <c r="V116" s="695"/>
      <c r="W116" s="700"/>
      <c r="X116" s="700"/>
      <c r="Y116" s="700"/>
      <c r="Z116" s="700"/>
      <c r="AA116" s="517"/>
      <c r="AB116" s="700"/>
      <c r="AC116" s="700"/>
      <c r="AD116" s="718"/>
      <c r="AE116" s="718"/>
      <c r="AF116" s="718"/>
      <c r="AG116" s="718"/>
      <c r="AH116" s="702"/>
      <c r="AI116" s="700"/>
      <c r="AJ116" s="700"/>
      <c r="AK116" s="700"/>
      <c r="AL116" s="700"/>
      <c r="AM116" s="700"/>
      <c r="AN116" s="701"/>
      <c r="AO116" s="700"/>
    </row>
    <row r="117" spans="1:41" x14ac:dyDescent="0.25">
      <c r="A117" s="574" t="s">
        <v>391</v>
      </c>
      <c r="B117" s="553"/>
      <c r="C117" s="553"/>
      <c r="D117" s="553"/>
      <c r="E117" s="553"/>
      <c r="F117" s="553"/>
      <c r="G117" s="553"/>
      <c r="H117" s="553"/>
      <c r="I117" s="553"/>
      <c r="J117" s="553"/>
      <c r="K117" s="553"/>
      <c r="L117" s="553"/>
      <c r="M117" s="552" t="s">
        <v>401</v>
      </c>
      <c r="N117" s="552"/>
      <c r="O117" s="552"/>
      <c r="P117" s="552"/>
      <c r="Q117" s="553"/>
      <c r="R117" s="594"/>
      <c r="S117" s="553"/>
      <c r="T117" s="595" t="s">
        <v>393</v>
      </c>
      <c r="U117" s="269" t="s">
        <v>597</v>
      </c>
      <c r="V117" s="553"/>
      <c r="W117" s="553"/>
      <c r="X117" s="553"/>
      <c r="Y117" s="553"/>
      <c r="Z117" s="362"/>
      <c r="AA117" s="553"/>
      <c r="AB117" s="553"/>
      <c r="AC117" s="553"/>
      <c r="AD117" s="553"/>
      <c r="AE117" s="553"/>
      <c r="AF117" s="553"/>
      <c r="AG117" s="553"/>
      <c r="AH117" s="553"/>
      <c r="AI117" s="553"/>
      <c r="AJ117" s="553"/>
      <c r="AK117" s="553"/>
      <c r="AL117" s="553"/>
      <c r="AM117" s="559"/>
      <c r="AN117" s="556"/>
      <c r="AO117" s="553"/>
    </row>
    <row r="118" spans="1:41" ht="8.1" customHeight="1" x14ac:dyDescent="0.25">
      <c r="A118" s="553"/>
      <c r="B118" s="553"/>
      <c r="C118" s="553"/>
      <c r="D118" s="553"/>
      <c r="E118" s="553"/>
      <c r="F118" s="553"/>
      <c r="G118" s="553"/>
      <c r="H118" s="553"/>
      <c r="I118" s="553"/>
      <c r="J118" s="553"/>
      <c r="K118" s="553"/>
      <c r="L118" s="553"/>
      <c r="M118" s="553"/>
      <c r="N118" s="553"/>
      <c r="O118" s="553"/>
      <c r="P118" s="553"/>
      <c r="Q118" s="553"/>
      <c r="R118" s="553"/>
      <c r="S118" s="553"/>
      <c r="T118" s="553"/>
      <c r="U118" s="553"/>
      <c r="V118" s="553"/>
      <c r="W118" s="553"/>
      <c r="X118" s="553"/>
      <c r="Y118" s="553"/>
      <c r="Z118" s="553"/>
      <c r="AA118" s="553"/>
      <c r="AB118" s="553"/>
      <c r="AC118" s="553"/>
      <c r="AD118" s="553"/>
      <c r="AE118" s="553"/>
      <c r="AF118" s="553"/>
      <c r="AG118" s="553"/>
      <c r="AH118" s="553"/>
      <c r="AI118" s="553"/>
      <c r="AJ118" s="553"/>
      <c r="AK118" s="553"/>
      <c r="AL118" s="553"/>
      <c r="AM118" s="553"/>
      <c r="AN118" s="553"/>
      <c r="AO118" s="553"/>
    </row>
    <row r="119" spans="1:41" x14ac:dyDescent="0.25">
      <c r="A119" s="553"/>
      <c r="B119" s="553"/>
      <c r="C119" s="553"/>
      <c r="D119" s="553"/>
      <c r="E119" s="553"/>
      <c r="F119" s="553"/>
      <c r="G119" s="553"/>
      <c r="H119" s="553"/>
      <c r="I119" s="558" t="s">
        <v>106</v>
      </c>
      <c r="J119" s="1584">
        <f>E79</f>
        <v>0</v>
      </c>
      <c r="K119" s="1584"/>
      <c r="L119" s="1584"/>
      <c r="M119" s="1584"/>
      <c r="N119" s="1584"/>
      <c r="O119" s="1584"/>
      <c r="P119" s="1584"/>
      <c r="Q119" s="700"/>
      <c r="R119" s="700"/>
      <c r="S119" s="700"/>
      <c r="T119" s="44" t="s">
        <v>394</v>
      </c>
      <c r="U119" s="696" t="s">
        <v>25</v>
      </c>
      <c r="V119" s="2372">
        <f>AB84</f>
        <v>0</v>
      </c>
      <c r="W119" s="2372"/>
      <c r="X119" s="2372"/>
      <c r="Y119" s="703" t="s">
        <v>402</v>
      </c>
      <c r="Z119" s="703"/>
      <c r="AA119" s="716" t="s">
        <v>463</v>
      </c>
      <c r="AB119" s="2372">
        <f>AB87</f>
        <v>0</v>
      </c>
      <c r="AC119" s="2372"/>
      <c r="AD119" s="2372"/>
      <c r="AE119" s="696" t="s">
        <v>396</v>
      </c>
      <c r="AF119" s="697"/>
      <c r="AG119" s="703" t="s">
        <v>106</v>
      </c>
      <c r="AH119" s="1584">
        <f>IFERROR(ROUND(J119*V119/AB119,2),0)</f>
        <v>0</v>
      </c>
      <c r="AI119" s="1584"/>
      <c r="AJ119" s="1584"/>
      <c r="AK119" s="1584"/>
      <c r="AL119" s="1584"/>
      <c r="AM119" s="1584"/>
      <c r="AN119" s="556"/>
      <c r="AO119" s="527"/>
    </row>
    <row r="120" spans="1:41" ht="8.1" customHeight="1" x14ac:dyDescent="0.25">
      <c r="A120" s="427"/>
      <c r="B120" s="427"/>
      <c r="C120" s="427"/>
      <c r="D120" s="427"/>
      <c r="E120" s="427"/>
      <c r="F120" s="427"/>
      <c r="G120" s="367"/>
      <c r="H120" s="427"/>
      <c r="I120" s="601"/>
      <c r="J120" s="601"/>
      <c r="K120" s="601"/>
      <c r="L120" s="601"/>
      <c r="M120" s="602"/>
      <c r="N120" s="601"/>
      <c r="O120" s="603"/>
      <c r="P120" s="427"/>
      <c r="Q120" s="427"/>
      <c r="R120" s="427"/>
      <c r="S120" s="604"/>
      <c r="T120" s="605"/>
      <c r="U120" s="427"/>
      <c r="V120" s="427"/>
      <c r="W120" s="427"/>
      <c r="X120" s="427"/>
      <c r="Y120" s="606"/>
      <c r="Z120" s="607"/>
      <c r="AA120" s="608"/>
      <c r="AB120" s="427"/>
      <c r="AC120" s="427"/>
      <c r="AD120" s="608"/>
      <c r="AE120" s="606"/>
      <c r="AF120" s="427"/>
      <c r="AG120" s="427"/>
      <c r="AH120" s="427"/>
      <c r="AI120" s="427"/>
      <c r="AJ120" s="427"/>
      <c r="AK120" s="427"/>
      <c r="AL120" s="427"/>
      <c r="AM120" s="427"/>
      <c r="AN120" s="602"/>
      <c r="AO120" s="34"/>
    </row>
    <row r="121" spans="1:41" x14ac:dyDescent="0.25">
      <c r="A121" s="689" t="s">
        <v>42</v>
      </c>
      <c r="B121" s="19" t="s">
        <v>183</v>
      </c>
      <c r="C121" s="19"/>
      <c r="D121" s="19"/>
      <c r="E121" s="19"/>
      <c r="F121" s="19"/>
      <c r="G121" s="19"/>
      <c r="H121" s="19"/>
      <c r="I121" s="19"/>
      <c r="J121" s="19"/>
      <c r="K121" s="19"/>
      <c r="L121" s="19"/>
      <c r="M121" s="19"/>
      <c r="N121" s="19"/>
      <c r="O121" s="19"/>
      <c r="P121" s="19"/>
      <c r="Q121" s="19"/>
      <c r="R121" s="19"/>
      <c r="S121" s="559"/>
      <c r="T121" s="559"/>
      <c r="U121" s="559"/>
      <c r="V121" s="559"/>
      <c r="W121" s="559"/>
      <c r="X121" s="553"/>
      <c r="Y121" s="553"/>
      <c r="Z121" s="553"/>
      <c r="AA121" s="553"/>
      <c r="AB121" s="553"/>
      <c r="AC121" s="553"/>
      <c r="AD121" s="553"/>
      <c r="AE121" s="553"/>
      <c r="AF121" s="553"/>
      <c r="AG121" s="553"/>
      <c r="AH121" s="553"/>
      <c r="AI121" s="553"/>
      <c r="AJ121" s="553"/>
      <c r="AK121" s="553"/>
      <c r="AL121" s="553"/>
      <c r="AM121" s="553"/>
      <c r="AN121" s="553"/>
      <c r="AO121" s="553"/>
    </row>
    <row r="122" spans="1:41" s="917" customFormat="1" ht="6" customHeight="1" thickBot="1" x14ac:dyDescent="0.3">
      <c r="A122" s="689"/>
      <c r="B122" s="19"/>
      <c r="C122" s="19"/>
      <c r="D122" s="19"/>
      <c r="E122" s="19"/>
      <c r="F122" s="19"/>
      <c r="G122" s="19"/>
      <c r="H122" s="19"/>
      <c r="I122" s="19"/>
      <c r="J122" s="19"/>
      <c r="K122" s="19"/>
      <c r="L122" s="19"/>
      <c r="M122" s="19"/>
      <c r="N122" s="19"/>
      <c r="O122" s="19"/>
      <c r="P122" s="19"/>
      <c r="Q122" s="19"/>
      <c r="R122" s="19"/>
      <c r="S122" s="936"/>
      <c r="T122" s="936"/>
      <c r="U122" s="936"/>
      <c r="V122" s="936"/>
      <c r="W122" s="936"/>
      <c r="X122" s="932"/>
      <c r="Y122" s="932"/>
      <c r="Z122" s="932"/>
      <c r="AA122" s="932"/>
      <c r="AB122" s="932"/>
      <c r="AC122" s="932"/>
      <c r="AD122" s="932"/>
      <c r="AE122" s="932"/>
      <c r="AF122" s="932"/>
      <c r="AG122" s="932"/>
      <c r="AH122" s="932"/>
      <c r="AI122" s="932"/>
      <c r="AJ122" s="932"/>
      <c r="AK122" s="932"/>
      <c r="AL122" s="932"/>
      <c r="AM122" s="932"/>
      <c r="AN122" s="932"/>
      <c r="AO122" s="932"/>
    </row>
    <row r="123" spans="1:41" ht="13.8" thickBot="1" x14ac:dyDescent="0.3">
      <c r="A123" s="609"/>
      <c r="B123" s="609"/>
      <c r="C123" s="609"/>
      <c r="D123" s="609"/>
      <c r="E123" s="609"/>
      <c r="F123" s="2343" t="s">
        <v>674</v>
      </c>
      <c r="G123" s="2344"/>
      <c r="H123" s="2344"/>
      <c r="I123" s="2344"/>
      <c r="J123" s="2344"/>
      <c r="K123" s="2344"/>
      <c r="L123" s="2344"/>
      <c r="M123" s="2344"/>
      <c r="N123" s="2344"/>
      <c r="O123" s="2344"/>
      <c r="P123" s="2344"/>
      <c r="Q123" s="2344"/>
      <c r="R123" s="2344"/>
      <c r="S123" s="2344"/>
      <c r="T123" s="2344"/>
      <c r="U123" s="2344"/>
      <c r="V123" s="2344"/>
      <c r="W123" s="2344"/>
      <c r="X123" s="2344"/>
      <c r="Y123" s="2344"/>
      <c r="Z123" s="2344"/>
      <c r="AA123" s="2344"/>
      <c r="AB123" s="2344"/>
      <c r="AC123" s="2344"/>
      <c r="AD123" s="2344"/>
      <c r="AE123" s="2344"/>
      <c r="AF123" s="2344"/>
      <c r="AG123" s="2344"/>
      <c r="AH123" s="2344"/>
      <c r="AI123" s="2344"/>
      <c r="AJ123" s="2345"/>
      <c r="AK123" s="553"/>
      <c r="AL123" s="362"/>
      <c r="AM123" s="609"/>
      <c r="AN123" s="609"/>
      <c r="AO123" s="609"/>
    </row>
    <row r="124" spans="1:41" ht="12.75" customHeight="1" x14ac:dyDescent="0.25">
      <c r="A124" s="533">
        <v>1</v>
      </c>
      <c r="B124" s="534" t="s">
        <v>403</v>
      </c>
      <c r="C124" s="559"/>
      <c r="D124" s="559"/>
      <c r="E124" s="559"/>
      <c r="F124" s="559"/>
      <c r="G124" s="559"/>
      <c r="H124" s="559"/>
      <c r="I124" s="559"/>
      <c r="J124" s="556"/>
      <c r="K124" s="556"/>
      <c r="L124" s="556"/>
      <c r="M124" s="556"/>
      <c r="N124" s="556"/>
      <c r="O124" s="556"/>
      <c r="P124" s="556"/>
      <c r="Q124" s="556"/>
      <c r="R124" s="556"/>
      <c r="S124" s="556"/>
      <c r="T124" s="556"/>
      <c r="U124" s="556"/>
      <c r="V124" s="556"/>
      <c r="W124" s="556"/>
      <c r="X124" s="556"/>
      <c r="Y124" s="556"/>
      <c r="Z124" s="556"/>
      <c r="AA124" s="556"/>
      <c r="AB124" s="556"/>
      <c r="AC124" s="556"/>
      <c r="AD124" s="556"/>
      <c r="AE124" s="556"/>
      <c r="AF124" s="556"/>
      <c r="AG124" s="556"/>
      <c r="AH124" s="556"/>
      <c r="AI124" s="556"/>
      <c r="AJ124" s="556"/>
      <c r="AK124" s="556"/>
      <c r="AL124" s="556"/>
      <c r="AM124" s="556"/>
      <c r="AN124" s="556"/>
      <c r="AO124" s="556"/>
    </row>
    <row r="125" spans="1:41" ht="12.15" customHeight="1" x14ac:dyDescent="0.25">
      <c r="A125" s="535"/>
      <c r="B125" s="536" t="s">
        <v>682</v>
      </c>
      <c r="C125" s="559"/>
      <c r="D125" s="559"/>
      <c r="E125" s="559"/>
      <c r="F125" s="559"/>
      <c r="G125" s="559"/>
      <c r="H125" s="559"/>
      <c r="I125" s="559"/>
      <c r="J125" s="556"/>
      <c r="K125" s="556"/>
      <c r="L125" s="556"/>
      <c r="M125" s="556"/>
      <c r="N125" s="556"/>
      <c r="O125" s="556"/>
      <c r="P125" s="556"/>
      <c r="Q125" s="556"/>
      <c r="R125" s="556"/>
      <c r="S125" s="556"/>
      <c r="T125" s="556"/>
      <c r="U125" s="556"/>
      <c r="V125" s="556"/>
      <c r="W125" s="556"/>
      <c r="X125" s="556"/>
      <c r="Y125" s="556"/>
      <c r="Z125" s="556"/>
      <c r="AA125" s="556"/>
      <c r="AB125" s="556"/>
      <c r="AC125" s="556"/>
      <c r="AD125" s="556"/>
      <c r="AE125" s="556"/>
      <c r="AF125" s="556"/>
      <c r="AG125" s="556"/>
      <c r="AH125" s="556"/>
      <c r="AI125" s="556"/>
      <c r="AJ125" s="556"/>
      <c r="AK125" s="556"/>
      <c r="AL125" s="556"/>
      <c r="AM125" s="556"/>
      <c r="AN125" s="556"/>
      <c r="AO125" s="556"/>
    </row>
    <row r="126" spans="1:41" x14ac:dyDescent="0.25">
      <c r="A126" s="533">
        <v>2</v>
      </c>
      <c r="B126" s="534" t="s">
        <v>188</v>
      </c>
      <c r="C126" s="559"/>
      <c r="D126" s="559"/>
      <c r="E126" s="559"/>
      <c r="F126" s="559"/>
      <c r="G126" s="559"/>
      <c r="H126" s="559"/>
      <c r="I126" s="559"/>
      <c r="J126" s="556"/>
      <c r="K126" s="556"/>
      <c r="L126" s="556"/>
      <c r="M126" s="556"/>
      <c r="N126" s="556"/>
      <c r="O126" s="556"/>
      <c r="P126" s="556"/>
      <c r="Q126" s="556"/>
      <c r="R126" s="556"/>
      <c r="S126" s="556"/>
      <c r="T126" s="556"/>
      <c r="U126" s="556"/>
      <c r="V126" s="556"/>
      <c r="W126" s="556"/>
      <c r="X126" s="559"/>
      <c r="Y126" s="559"/>
      <c r="Z126" s="559"/>
      <c r="AA126" s="559"/>
      <c r="AB126" s="559"/>
      <c r="AC126" s="559"/>
      <c r="AD126" s="559"/>
      <c r="AE126" s="559"/>
      <c r="AF126" s="559"/>
      <c r="AG126" s="559"/>
      <c r="AH126" s="559"/>
      <c r="AI126" s="559"/>
      <c r="AJ126" s="559"/>
      <c r="AK126" s="559"/>
      <c r="AL126" s="559"/>
      <c r="AM126" s="559"/>
      <c r="AN126" s="559"/>
      <c r="AO126" s="559"/>
    </row>
    <row r="127" spans="1:41" ht="12.15" customHeight="1" x14ac:dyDescent="0.25">
      <c r="A127" s="535"/>
      <c r="B127" s="536" t="s">
        <v>189</v>
      </c>
      <c r="C127" s="559"/>
      <c r="D127" s="559"/>
      <c r="E127" s="559"/>
      <c r="F127" s="559"/>
      <c r="G127" s="559"/>
      <c r="H127" s="559"/>
      <c r="I127" s="559"/>
      <c r="J127" s="559"/>
      <c r="K127" s="559"/>
      <c r="L127" s="559"/>
      <c r="M127" s="559"/>
      <c r="N127" s="559"/>
      <c r="O127" s="559"/>
      <c r="P127" s="559"/>
      <c r="Q127" s="559"/>
      <c r="R127" s="559"/>
      <c r="S127" s="559"/>
      <c r="T127" s="559"/>
      <c r="U127" s="559"/>
      <c r="V127" s="559"/>
      <c r="W127" s="559"/>
      <c r="X127" s="559"/>
      <c r="Y127" s="559"/>
      <c r="Z127" s="559"/>
      <c r="AA127" s="559"/>
      <c r="AB127" s="559"/>
      <c r="AC127" s="559"/>
      <c r="AD127" s="559"/>
      <c r="AE127" s="559"/>
      <c r="AF127" s="559"/>
      <c r="AG127" s="559"/>
      <c r="AH127" s="559"/>
      <c r="AI127" s="559"/>
      <c r="AJ127" s="559"/>
      <c r="AK127" s="559"/>
      <c r="AL127" s="559"/>
      <c r="AM127" s="559"/>
      <c r="AN127" s="559"/>
      <c r="AO127" s="559"/>
    </row>
    <row r="128" spans="1:41" x14ac:dyDescent="0.25">
      <c r="A128" s="533">
        <v>3</v>
      </c>
      <c r="B128" s="534" t="s">
        <v>249</v>
      </c>
      <c r="C128" s="559"/>
      <c r="D128" s="559"/>
      <c r="E128" s="559"/>
      <c r="F128" s="559"/>
      <c r="G128" s="559"/>
      <c r="H128" s="559"/>
      <c r="I128" s="559"/>
      <c r="J128" s="559"/>
      <c r="K128" s="559"/>
      <c r="L128" s="559"/>
      <c r="M128" s="559"/>
      <c r="N128" s="559"/>
      <c r="O128" s="559"/>
      <c r="P128" s="559"/>
      <c r="Q128" s="559"/>
      <c r="R128" s="559"/>
      <c r="S128" s="559"/>
      <c r="T128" s="559"/>
      <c r="U128" s="559"/>
      <c r="V128" s="559"/>
      <c r="W128" s="559"/>
      <c r="X128" s="559"/>
      <c r="Y128" s="559"/>
      <c r="Z128" s="559"/>
      <c r="AA128" s="559"/>
      <c r="AB128" s="559"/>
      <c r="AC128" s="559"/>
      <c r="AD128" s="559"/>
      <c r="AE128" s="559"/>
      <c r="AF128" s="559"/>
      <c r="AG128" s="559"/>
      <c r="AH128" s="559"/>
      <c r="AI128" s="559"/>
      <c r="AJ128" s="559"/>
      <c r="AK128" s="559"/>
      <c r="AL128" s="559"/>
      <c r="AM128" s="559"/>
      <c r="AN128" s="559"/>
      <c r="AO128" s="559"/>
    </row>
    <row r="129" spans="1:41" ht="12.15" customHeight="1" x14ac:dyDescent="0.25">
      <c r="A129" s="533"/>
      <c r="B129" s="557" t="s">
        <v>676</v>
      </c>
      <c r="C129" s="557"/>
      <c r="D129" s="557"/>
      <c r="E129" s="557"/>
      <c r="F129" s="557"/>
      <c r="G129" s="557"/>
      <c r="H129" s="557"/>
      <c r="I129" s="557"/>
      <c r="J129" s="557"/>
      <c r="K129" s="557"/>
      <c r="L129" s="557"/>
      <c r="M129" s="557"/>
      <c r="N129" s="557"/>
      <c r="O129" s="557"/>
      <c r="P129" s="557"/>
      <c r="Q129" s="557"/>
      <c r="R129" s="557"/>
      <c r="S129" s="557"/>
      <c r="T129" s="557"/>
      <c r="U129" s="557"/>
      <c r="V129" s="557"/>
      <c r="W129" s="557"/>
      <c r="X129" s="557"/>
      <c r="Y129" s="557"/>
      <c r="Z129" s="557"/>
      <c r="AA129" s="557"/>
      <c r="AB129" s="557"/>
      <c r="AC129" s="557"/>
      <c r="AD129" s="557"/>
      <c r="AE129" s="557"/>
      <c r="AF129" s="557"/>
      <c r="AG129" s="557"/>
      <c r="AH129" s="557"/>
      <c r="AI129" s="557"/>
      <c r="AJ129" s="557"/>
      <c r="AK129" s="557"/>
      <c r="AL129" s="557"/>
      <c r="AM129" s="557"/>
      <c r="AN129" s="557"/>
      <c r="AO129" s="557"/>
    </row>
    <row r="130" spans="1:41" x14ac:dyDescent="0.25">
      <c r="A130" s="533">
        <v>4</v>
      </c>
      <c r="B130" s="534" t="s">
        <v>4</v>
      </c>
      <c r="C130" s="559"/>
      <c r="D130" s="559"/>
      <c r="E130" s="559"/>
      <c r="F130" s="559"/>
      <c r="G130" s="559"/>
      <c r="H130" s="559"/>
      <c r="I130" s="559"/>
      <c r="J130" s="559"/>
      <c r="K130" s="559"/>
      <c r="L130" s="559"/>
      <c r="M130" s="559"/>
      <c r="N130" s="559"/>
      <c r="O130" s="559"/>
      <c r="P130" s="559"/>
      <c r="Q130" s="559"/>
      <c r="R130" s="559"/>
      <c r="S130" s="559"/>
      <c r="T130" s="559"/>
      <c r="U130" s="559"/>
      <c r="V130" s="559"/>
      <c r="W130" s="559"/>
      <c r="X130" s="314"/>
      <c r="Y130" s="314"/>
      <c r="Z130" s="314"/>
      <c r="AA130" s="314"/>
      <c r="AB130" s="314"/>
      <c r="AC130" s="314"/>
      <c r="AD130" s="314"/>
      <c r="AE130" s="314"/>
      <c r="AF130" s="314"/>
      <c r="AG130" s="314"/>
      <c r="AH130" s="314"/>
      <c r="AI130" s="314"/>
      <c r="AJ130" s="314"/>
      <c r="AK130" s="314"/>
      <c r="AL130" s="314"/>
      <c r="AM130" s="314"/>
      <c r="AN130" s="314"/>
      <c r="AO130" s="314"/>
    </row>
    <row r="131" spans="1:41" ht="23.4" customHeight="1" x14ac:dyDescent="0.25">
      <c r="A131" s="535"/>
      <c r="B131" s="2347" t="s">
        <v>683</v>
      </c>
      <c r="C131" s="2347"/>
      <c r="D131" s="2347"/>
      <c r="E131" s="2347"/>
      <c r="F131" s="2347"/>
      <c r="G131" s="2347"/>
      <c r="H131" s="2347"/>
      <c r="I131" s="2347"/>
      <c r="J131" s="2347"/>
      <c r="K131" s="2347"/>
      <c r="L131" s="2347"/>
      <c r="M131" s="2347"/>
      <c r="N131" s="2347"/>
      <c r="O131" s="2347"/>
      <c r="P131" s="2347"/>
      <c r="Q131" s="2347"/>
      <c r="R131" s="2347"/>
      <c r="S131" s="2347"/>
      <c r="T131" s="2347"/>
      <c r="U131" s="2347"/>
      <c r="V131" s="2347"/>
      <c r="W131" s="2347"/>
      <c r="X131" s="2347"/>
      <c r="Y131" s="2347"/>
      <c r="Z131" s="2347"/>
      <c r="AA131" s="2347"/>
      <c r="AB131" s="2347"/>
      <c r="AC131" s="2347"/>
      <c r="AD131" s="2347"/>
      <c r="AE131" s="2347"/>
      <c r="AF131" s="2347"/>
      <c r="AG131" s="2347"/>
      <c r="AH131" s="2347"/>
      <c r="AI131" s="2347"/>
      <c r="AJ131" s="2347"/>
      <c r="AK131" s="2347"/>
      <c r="AL131" s="2347"/>
      <c r="AM131" s="2347"/>
      <c r="AN131" s="2347"/>
      <c r="AO131" s="2347"/>
    </row>
    <row r="132" spans="1:41" x14ac:dyDescent="0.25">
      <c r="A132" s="535"/>
      <c r="B132" s="537" t="s">
        <v>678</v>
      </c>
      <c r="C132" s="314"/>
      <c r="D132" s="314"/>
      <c r="E132" s="314"/>
      <c r="F132" s="314"/>
      <c r="G132" s="314"/>
      <c r="H132" s="314"/>
      <c r="I132" s="314"/>
      <c r="J132" s="314"/>
      <c r="K132" s="314"/>
      <c r="L132" s="314"/>
      <c r="M132" s="314"/>
      <c r="N132" s="314"/>
      <c r="O132" s="314"/>
      <c r="P132" s="314"/>
      <c r="Q132" s="314"/>
      <c r="R132" s="314"/>
      <c r="S132" s="314"/>
      <c r="T132" s="314"/>
      <c r="U132" s="314"/>
      <c r="V132" s="314"/>
      <c r="W132" s="314"/>
      <c r="X132" s="559"/>
      <c r="Y132" s="559"/>
      <c r="Z132" s="559"/>
      <c r="AA132" s="559"/>
      <c r="AB132" s="559"/>
      <c r="AC132" s="559"/>
      <c r="AD132" s="559"/>
      <c r="AE132" s="559"/>
      <c r="AF132" s="559"/>
      <c r="AG132" s="559"/>
      <c r="AH132" s="559"/>
      <c r="AI132" s="559"/>
      <c r="AJ132" s="559"/>
      <c r="AK132" s="559"/>
      <c r="AL132" s="559"/>
      <c r="AM132" s="559"/>
      <c r="AN132" s="559"/>
      <c r="AO132" s="559"/>
    </row>
    <row r="133" spans="1:41" ht="23.4" customHeight="1" x14ac:dyDescent="0.25">
      <c r="A133" s="535"/>
      <c r="B133" s="2347" t="s">
        <v>404</v>
      </c>
      <c r="C133" s="2347"/>
      <c r="D133" s="2347"/>
      <c r="E133" s="2347"/>
      <c r="F133" s="2347"/>
      <c r="G133" s="2347"/>
      <c r="H133" s="2347"/>
      <c r="I133" s="2347"/>
      <c r="J133" s="2347"/>
      <c r="K133" s="2347"/>
      <c r="L133" s="2347"/>
      <c r="M133" s="2347"/>
      <c r="N133" s="2347"/>
      <c r="O133" s="2347"/>
      <c r="P133" s="2347"/>
      <c r="Q133" s="2347"/>
      <c r="R133" s="2347"/>
      <c r="S133" s="2347"/>
      <c r="T133" s="2347"/>
      <c r="U133" s="2347"/>
      <c r="V133" s="2347"/>
      <c r="W133" s="2347"/>
      <c r="X133" s="2347"/>
      <c r="Y133" s="2347"/>
      <c r="Z133" s="2347"/>
      <c r="AA133" s="2347"/>
      <c r="AB133" s="2347"/>
      <c r="AC133" s="2347"/>
      <c r="AD133" s="2347"/>
      <c r="AE133" s="2347"/>
      <c r="AF133" s="2347"/>
      <c r="AG133" s="2347"/>
      <c r="AH133" s="2347"/>
      <c r="AI133" s="2347"/>
      <c r="AJ133" s="2347"/>
      <c r="AK133" s="2347"/>
      <c r="AL133" s="2347"/>
      <c r="AM133" s="2347"/>
      <c r="AN133" s="2347"/>
      <c r="AO133" s="2347"/>
    </row>
    <row r="134" spans="1:41" x14ac:dyDescent="0.25">
      <c r="A134" s="533">
        <v>5</v>
      </c>
      <c r="B134" s="534" t="s">
        <v>202</v>
      </c>
      <c r="C134" s="559"/>
      <c r="D134" s="559"/>
      <c r="E134" s="559"/>
      <c r="F134" s="559"/>
      <c r="G134" s="559"/>
      <c r="H134" s="559"/>
      <c r="I134" s="559"/>
      <c r="J134" s="559"/>
      <c r="K134" s="559"/>
      <c r="L134" s="559"/>
      <c r="M134" s="559"/>
      <c r="N134" s="559"/>
      <c r="O134" s="559"/>
      <c r="P134" s="559"/>
      <c r="Q134" s="559"/>
      <c r="R134" s="559"/>
      <c r="S134" s="559"/>
      <c r="T134" s="559"/>
      <c r="U134" s="559"/>
      <c r="V134" s="559"/>
      <c r="W134" s="559"/>
      <c r="X134" s="537"/>
      <c r="Y134" s="537"/>
      <c r="Z134" s="537"/>
      <c r="AA134" s="537"/>
      <c r="AB134" s="537"/>
      <c r="AC134" s="537"/>
      <c r="AD134" s="537"/>
      <c r="AE134" s="537"/>
      <c r="AF134" s="537"/>
      <c r="AG134" s="537"/>
      <c r="AH134" s="537"/>
      <c r="AI134" s="537"/>
      <c r="AJ134" s="537"/>
      <c r="AK134" s="537"/>
      <c r="AL134" s="537"/>
      <c r="AM134" s="537"/>
      <c r="AN134" s="537"/>
      <c r="AO134" s="537"/>
    </row>
    <row r="135" spans="1:41" ht="23.4" customHeight="1" x14ac:dyDescent="0.25">
      <c r="A135" s="535"/>
      <c r="B135" s="2367" t="s">
        <v>684</v>
      </c>
      <c r="C135" s="2367"/>
      <c r="D135" s="2367"/>
      <c r="E135" s="2367"/>
      <c r="F135" s="2367"/>
      <c r="G135" s="2367"/>
      <c r="H135" s="2367"/>
      <c r="I135" s="2367"/>
      <c r="J135" s="2367"/>
      <c r="K135" s="2367"/>
      <c r="L135" s="2367"/>
      <c r="M135" s="2367"/>
      <c r="N135" s="2367"/>
      <c r="O135" s="2367"/>
      <c r="P135" s="2367"/>
      <c r="Q135" s="2367"/>
      <c r="R135" s="2367"/>
      <c r="S135" s="2367"/>
      <c r="T135" s="2367"/>
      <c r="U135" s="2367"/>
      <c r="V135" s="2367"/>
      <c r="W135" s="2367"/>
      <c r="X135" s="2367"/>
      <c r="Y135" s="2367"/>
      <c r="Z135" s="2367"/>
      <c r="AA135" s="2367"/>
      <c r="AB135" s="2367"/>
      <c r="AC135" s="2367"/>
      <c r="AD135" s="2367"/>
      <c r="AE135" s="2367"/>
      <c r="AF135" s="2367"/>
      <c r="AG135" s="2367"/>
      <c r="AH135" s="2367"/>
      <c r="AI135" s="2367"/>
      <c r="AJ135" s="2367"/>
      <c r="AK135" s="2367"/>
      <c r="AL135" s="2367"/>
      <c r="AM135" s="2367"/>
      <c r="AN135" s="2367"/>
      <c r="AO135" s="2367"/>
    </row>
    <row r="136" spans="1:41" ht="23.4" customHeight="1" x14ac:dyDescent="0.25">
      <c r="A136" s="535"/>
      <c r="B136" s="2332" t="s">
        <v>680</v>
      </c>
      <c r="C136" s="2332"/>
      <c r="D136" s="2332"/>
      <c r="E136" s="2332"/>
      <c r="F136" s="2332"/>
      <c r="G136" s="2332"/>
      <c r="H136" s="2332"/>
      <c r="I136" s="2332"/>
      <c r="J136" s="2332"/>
      <c r="K136" s="2332"/>
      <c r="L136" s="2332"/>
      <c r="M136" s="2332"/>
      <c r="N136" s="2332"/>
      <c r="O136" s="2332"/>
      <c r="P136" s="2332"/>
      <c r="Q136" s="2332"/>
      <c r="R136" s="2332"/>
      <c r="S136" s="2332"/>
      <c r="T136" s="2332"/>
      <c r="U136" s="2332"/>
      <c r="V136" s="2332"/>
      <c r="W136" s="2332"/>
      <c r="X136" s="2332"/>
      <c r="Y136" s="2332"/>
      <c r="Z136" s="2332"/>
      <c r="AA136" s="2332"/>
      <c r="AB136" s="2332"/>
      <c r="AC136" s="2332"/>
      <c r="AD136" s="2332"/>
      <c r="AE136" s="2332"/>
      <c r="AF136" s="2332"/>
      <c r="AG136" s="2332"/>
      <c r="AH136" s="2332"/>
      <c r="AI136" s="2332"/>
      <c r="AJ136" s="2332"/>
      <c r="AK136" s="2332"/>
      <c r="AL136" s="2332"/>
      <c r="AM136" s="2332"/>
      <c r="AN136" s="2332"/>
      <c r="AO136" s="2332"/>
    </row>
    <row r="137" spans="1:41" ht="23.4" customHeight="1" x14ac:dyDescent="0.25">
      <c r="A137" s="535"/>
      <c r="B137" s="2332" t="s">
        <v>372</v>
      </c>
      <c r="C137" s="2332"/>
      <c r="D137" s="2332"/>
      <c r="E137" s="2332"/>
      <c r="F137" s="2332"/>
      <c r="G137" s="2332"/>
      <c r="H137" s="2332"/>
      <c r="I137" s="2332"/>
      <c r="J137" s="2332"/>
      <c r="K137" s="2332"/>
      <c r="L137" s="2332"/>
      <c r="M137" s="2332"/>
      <c r="N137" s="2332"/>
      <c r="O137" s="2332"/>
      <c r="P137" s="2332"/>
      <c r="Q137" s="2332"/>
      <c r="R137" s="2332"/>
      <c r="S137" s="2332"/>
      <c r="T137" s="2332"/>
      <c r="U137" s="2332"/>
      <c r="V137" s="2332"/>
      <c r="W137" s="2332"/>
      <c r="X137" s="2332"/>
      <c r="Y137" s="2332"/>
      <c r="Z137" s="2332"/>
      <c r="AA137" s="2332"/>
      <c r="AB137" s="2332"/>
      <c r="AC137" s="2332"/>
      <c r="AD137" s="2332"/>
      <c r="AE137" s="2332"/>
      <c r="AF137" s="2332"/>
      <c r="AG137" s="2332"/>
      <c r="AH137" s="2332"/>
      <c r="AI137" s="2332"/>
      <c r="AJ137" s="2332"/>
      <c r="AK137" s="2332"/>
      <c r="AL137" s="2332"/>
      <c r="AM137" s="2332"/>
      <c r="AN137" s="2332"/>
      <c r="AO137" s="2332"/>
    </row>
    <row r="138" spans="1:41" x14ac:dyDescent="0.25">
      <c r="A138" s="533">
        <v>6</v>
      </c>
      <c r="B138" s="534" t="s">
        <v>405</v>
      </c>
      <c r="C138" s="559"/>
      <c r="D138" s="559"/>
      <c r="E138" s="559"/>
      <c r="F138" s="559"/>
      <c r="G138" s="559"/>
      <c r="H138" s="559"/>
      <c r="I138" s="559"/>
      <c r="J138" s="559"/>
      <c r="K138" s="559"/>
      <c r="L138" s="559"/>
      <c r="M138" s="559"/>
      <c r="N138" s="559"/>
      <c r="O138" s="559"/>
      <c r="P138" s="559"/>
      <c r="Q138" s="559"/>
      <c r="R138" s="559"/>
      <c r="S138" s="559"/>
      <c r="T138" s="559"/>
      <c r="U138" s="559"/>
      <c r="V138" s="559"/>
      <c r="W138" s="559"/>
      <c r="X138" s="559"/>
      <c r="Y138" s="559"/>
      <c r="Z138" s="559"/>
      <c r="AA138" s="559"/>
      <c r="AB138" s="559"/>
      <c r="AC138" s="559"/>
      <c r="AD138" s="559"/>
      <c r="AE138" s="559"/>
      <c r="AF138" s="559"/>
      <c r="AG138" s="559"/>
      <c r="AH138" s="559"/>
      <c r="AI138" s="559"/>
      <c r="AJ138" s="559"/>
      <c r="AK138" s="559"/>
      <c r="AL138" s="559"/>
      <c r="AM138" s="559"/>
      <c r="AN138" s="559"/>
      <c r="AO138" s="559"/>
    </row>
    <row r="139" spans="1:41" ht="12.15" customHeight="1" x14ac:dyDescent="0.25">
      <c r="A139" s="533"/>
      <c r="B139" s="536" t="s">
        <v>190</v>
      </c>
      <c r="C139" s="559"/>
      <c r="D139" s="559"/>
      <c r="E139" s="559"/>
      <c r="F139" s="559"/>
      <c r="G139" s="559"/>
      <c r="H139" s="559"/>
      <c r="I139" s="559"/>
      <c r="J139" s="559"/>
      <c r="K139" s="559"/>
      <c r="L139" s="559"/>
      <c r="M139" s="559"/>
      <c r="N139" s="559"/>
      <c r="O139" s="559"/>
      <c r="P139" s="559"/>
      <c r="Q139" s="559"/>
      <c r="R139" s="559"/>
      <c r="S139" s="559"/>
      <c r="T139" s="559"/>
      <c r="U139" s="559"/>
      <c r="V139" s="559"/>
      <c r="W139" s="559"/>
      <c r="X139" s="314"/>
      <c r="Y139" s="314"/>
      <c r="Z139" s="314"/>
      <c r="AA139" s="314"/>
      <c r="AB139" s="314"/>
      <c r="AC139" s="314"/>
      <c r="AD139" s="314"/>
      <c r="AE139" s="314"/>
      <c r="AF139" s="314"/>
      <c r="AG139" s="314"/>
      <c r="AH139" s="314"/>
      <c r="AI139" s="314"/>
      <c r="AJ139" s="314"/>
      <c r="AK139" s="314"/>
      <c r="AL139" s="314"/>
      <c r="AM139" s="314"/>
      <c r="AN139" s="559"/>
      <c r="AO139" s="559"/>
    </row>
    <row r="140" spans="1:41" x14ac:dyDescent="0.25">
      <c r="A140" s="533">
        <v>7</v>
      </c>
      <c r="B140" s="534" t="s">
        <v>594</v>
      </c>
      <c r="C140" s="559"/>
      <c r="D140" s="559"/>
      <c r="E140" s="559"/>
      <c r="F140" s="559"/>
      <c r="G140" s="559"/>
      <c r="H140" s="559"/>
      <c r="I140" s="559"/>
      <c r="J140" s="559"/>
      <c r="K140" s="559"/>
      <c r="L140" s="559"/>
      <c r="M140" s="559"/>
      <c r="N140" s="559"/>
      <c r="O140" s="559"/>
      <c r="P140" s="559"/>
      <c r="Q140" s="559"/>
      <c r="R140" s="559"/>
      <c r="S140" s="559"/>
      <c r="T140" s="559"/>
      <c r="U140" s="559"/>
      <c r="V140" s="559"/>
      <c r="W140" s="559"/>
      <c r="X140" s="314"/>
      <c r="Y140" s="314"/>
      <c r="Z140" s="314"/>
      <c r="AA140" s="314"/>
      <c r="AB140" s="314"/>
      <c r="AC140" s="314"/>
      <c r="AD140" s="314"/>
      <c r="AE140" s="314"/>
      <c r="AF140" s="314"/>
      <c r="AG140" s="314"/>
      <c r="AH140" s="314"/>
      <c r="AI140" s="314"/>
      <c r="AJ140" s="314"/>
      <c r="AK140" s="314"/>
      <c r="AL140" s="314"/>
      <c r="AM140" s="314"/>
      <c r="AN140" s="314"/>
      <c r="AO140" s="314"/>
    </row>
    <row r="141" spans="1:41" ht="12.15" customHeight="1" x14ac:dyDescent="0.25">
      <c r="A141" s="535"/>
      <c r="B141" s="537" t="s">
        <v>374</v>
      </c>
      <c r="C141" s="314"/>
      <c r="D141" s="314"/>
      <c r="E141" s="314"/>
      <c r="F141" s="314"/>
      <c r="G141" s="314"/>
      <c r="H141" s="314"/>
      <c r="I141" s="314"/>
      <c r="J141" s="314"/>
      <c r="K141" s="314"/>
      <c r="L141" s="314"/>
      <c r="M141" s="314"/>
      <c r="N141" s="314"/>
      <c r="O141" s="314"/>
      <c r="P141" s="314"/>
      <c r="Q141" s="314"/>
      <c r="R141" s="314"/>
      <c r="S141" s="314"/>
      <c r="T141" s="314"/>
      <c r="U141" s="314"/>
      <c r="V141" s="314"/>
      <c r="W141" s="314"/>
      <c r="X141" s="314"/>
      <c r="Y141" s="314"/>
      <c r="Z141" s="314"/>
      <c r="AA141" s="314"/>
      <c r="AB141" s="314"/>
      <c r="AC141" s="314"/>
      <c r="AD141" s="314"/>
      <c r="AE141" s="314"/>
      <c r="AF141" s="314"/>
      <c r="AG141" s="314"/>
      <c r="AH141" s="314"/>
      <c r="AI141" s="314"/>
      <c r="AJ141" s="314"/>
      <c r="AK141" s="314"/>
      <c r="AL141" s="314"/>
      <c r="AM141" s="314"/>
      <c r="AN141" s="314"/>
      <c r="AO141" s="314"/>
    </row>
    <row r="142" spans="1:41" x14ac:dyDescent="0.25">
      <c r="A142" s="533">
        <v>8</v>
      </c>
      <c r="B142" s="534" t="s">
        <v>375</v>
      </c>
      <c r="C142" s="559"/>
      <c r="D142" s="559"/>
      <c r="E142" s="559"/>
      <c r="F142" s="559"/>
      <c r="G142" s="559"/>
      <c r="H142" s="559"/>
      <c r="I142" s="559"/>
      <c r="J142" s="559"/>
      <c r="K142" s="559"/>
      <c r="L142" s="559"/>
      <c r="M142" s="559"/>
      <c r="N142" s="559"/>
      <c r="O142" s="559"/>
      <c r="P142" s="559"/>
      <c r="Q142" s="559"/>
      <c r="R142" s="559"/>
      <c r="S142" s="559"/>
      <c r="T142" s="559"/>
      <c r="U142" s="559"/>
      <c r="V142" s="559"/>
      <c r="W142" s="559"/>
      <c r="X142" s="559"/>
      <c r="Y142" s="559"/>
      <c r="Z142" s="559"/>
      <c r="AA142" s="559"/>
      <c r="AB142" s="559"/>
      <c r="AC142" s="559"/>
      <c r="AD142" s="559"/>
      <c r="AE142" s="559"/>
      <c r="AF142" s="559"/>
      <c r="AG142" s="559"/>
      <c r="AH142" s="559"/>
      <c r="AI142" s="559"/>
      <c r="AJ142" s="559"/>
      <c r="AK142" s="559"/>
      <c r="AL142" s="559"/>
      <c r="AM142" s="559"/>
      <c r="AN142" s="559"/>
      <c r="AO142" s="559"/>
    </row>
    <row r="143" spans="1:41" ht="12.15" customHeight="1" x14ac:dyDescent="0.25">
      <c r="A143" s="564"/>
      <c r="B143" s="536" t="s">
        <v>376</v>
      </c>
      <c r="C143" s="559"/>
      <c r="D143" s="559"/>
      <c r="E143" s="559"/>
      <c r="F143" s="559"/>
      <c r="G143" s="559"/>
      <c r="H143" s="559"/>
      <c r="I143" s="559"/>
      <c r="J143" s="559"/>
      <c r="K143" s="559"/>
      <c r="L143" s="559"/>
      <c r="M143" s="559"/>
      <c r="N143" s="559"/>
      <c r="O143" s="559"/>
      <c r="P143" s="559"/>
      <c r="Q143" s="559"/>
      <c r="R143" s="559"/>
      <c r="S143" s="559"/>
      <c r="T143" s="559"/>
      <c r="U143" s="559"/>
      <c r="V143" s="559"/>
      <c r="W143" s="559"/>
      <c r="X143" s="559"/>
      <c r="Y143" s="559"/>
      <c r="Z143" s="559"/>
      <c r="AA143" s="559"/>
      <c r="AB143" s="559"/>
      <c r="AC143" s="559"/>
      <c r="AD143" s="559"/>
      <c r="AE143" s="559"/>
      <c r="AF143" s="559"/>
      <c r="AG143" s="559"/>
      <c r="AH143" s="559"/>
      <c r="AI143" s="559"/>
      <c r="AJ143" s="559"/>
      <c r="AK143" s="559"/>
      <c r="AL143" s="559"/>
      <c r="AM143" s="559"/>
      <c r="AN143" s="559"/>
      <c r="AO143" s="559"/>
    </row>
    <row r="144" spans="1:41" ht="12.15" customHeight="1" x14ac:dyDescent="0.25">
      <c r="A144" s="553"/>
      <c r="B144" s="536" t="s">
        <v>406</v>
      </c>
      <c r="C144" s="559"/>
      <c r="D144" s="559"/>
      <c r="E144" s="559"/>
      <c r="F144" s="559"/>
      <c r="G144" s="559"/>
      <c r="H144" s="559"/>
      <c r="I144" s="559"/>
      <c r="J144" s="559"/>
      <c r="K144" s="559"/>
      <c r="L144" s="559"/>
      <c r="M144" s="559"/>
      <c r="N144" s="559"/>
      <c r="O144" s="559"/>
      <c r="P144" s="559"/>
      <c r="Q144" s="559"/>
      <c r="R144" s="559"/>
      <c r="S144" s="559"/>
      <c r="T144" s="559"/>
      <c r="U144" s="559"/>
      <c r="V144" s="559"/>
      <c r="W144" s="559"/>
      <c r="X144" s="559"/>
      <c r="Y144" s="559"/>
      <c r="Z144" s="559"/>
      <c r="AA144" s="559"/>
      <c r="AB144" s="559"/>
      <c r="AC144" s="559"/>
      <c r="AD144" s="559"/>
      <c r="AE144" s="559"/>
      <c r="AF144" s="559"/>
      <c r="AG144" s="559"/>
      <c r="AH144" s="559"/>
      <c r="AI144" s="559"/>
      <c r="AJ144" s="559"/>
      <c r="AK144" s="559"/>
      <c r="AL144" s="559"/>
      <c r="AM144" s="559"/>
      <c r="AN144" s="559"/>
      <c r="AO144" s="559"/>
    </row>
    <row r="145" spans="1:41" x14ac:dyDescent="0.25">
      <c r="A145" s="554"/>
      <c r="B145" s="554"/>
      <c r="C145" s="554"/>
      <c r="D145" s="554"/>
      <c r="E145" s="554"/>
      <c r="F145" s="554"/>
      <c r="G145" s="554"/>
      <c r="H145" s="554"/>
      <c r="I145" s="554"/>
      <c r="J145" s="554"/>
      <c r="K145" s="554"/>
      <c r="L145" s="554"/>
      <c r="M145" s="554"/>
      <c r="N145" s="554"/>
      <c r="O145" s="554"/>
      <c r="P145" s="554"/>
      <c r="Q145" s="554"/>
      <c r="R145" s="554"/>
      <c r="S145" s="554"/>
      <c r="T145" s="554"/>
      <c r="U145" s="554"/>
      <c r="V145" s="554"/>
      <c r="W145" s="554"/>
      <c r="X145" s="554"/>
      <c r="Y145" s="554"/>
      <c r="Z145" s="554"/>
      <c r="AA145" s="554"/>
      <c r="AB145" s="554"/>
      <c r="AC145" s="554"/>
      <c r="AD145" s="554"/>
      <c r="AE145" s="554"/>
      <c r="AF145" s="554"/>
      <c r="AG145" s="554"/>
      <c r="AH145" s="554"/>
      <c r="AI145" s="554"/>
      <c r="AJ145" s="554"/>
      <c r="AK145" s="554"/>
      <c r="AL145" s="554"/>
      <c r="AM145" s="554"/>
      <c r="AN145" s="554"/>
      <c r="AO145" s="554"/>
    </row>
    <row r="146" spans="1:41" x14ac:dyDescent="0.25">
      <c r="A146" s="554"/>
      <c r="B146" s="554"/>
      <c r="C146" s="554"/>
      <c r="D146" s="554"/>
      <c r="E146" s="554"/>
      <c r="F146" s="554"/>
      <c r="G146" s="554"/>
      <c r="H146" s="554"/>
      <c r="I146" s="554"/>
      <c r="J146" s="554"/>
      <c r="K146" s="554"/>
      <c r="L146" s="554"/>
      <c r="M146" s="554"/>
      <c r="N146" s="554"/>
      <c r="O146" s="554"/>
      <c r="P146" s="554"/>
      <c r="Q146" s="554"/>
      <c r="R146" s="554"/>
      <c r="S146" s="554"/>
      <c r="T146" s="554"/>
      <c r="U146" s="554"/>
      <c r="V146" s="554"/>
      <c r="W146" s="554"/>
      <c r="X146" s="554"/>
      <c r="Y146" s="554"/>
      <c r="Z146" s="554"/>
      <c r="AA146" s="554"/>
      <c r="AB146" s="554"/>
      <c r="AC146" s="554"/>
      <c r="AD146" s="554"/>
      <c r="AE146" s="554"/>
      <c r="AF146" s="554"/>
      <c r="AG146" s="554"/>
      <c r="AH146" s="554"/>
      <c r="AI146" s="554"/>
      <c r="AJ146" s="554"/>
      <c r="AK146" s="554"/>
      <c r="AL146" s="554"/>
      <c r="AM146" s="554"/>
      <c r="AN146" s="554"/>
      <c r="AO146" s="554"/>
    </row>
    <row r="147" spans="1:41" x14ac:dyDescent="0.25">
      <c r="A147" s="554"/>
      <c r="B147" s="554"/>
      <c r="C147" s="554"/>
      <c r="D147" s="554"/>
      <c r="E147" s="554"/>
      <c r="F147" s="554"/>
      <c r="G147" s="554"/>
      <c r="H147" s="554"/>
      <c r="I147" s="554"/>
      <c r="J147" s="554"/>
      <c r="K147" s="554"/>
      <c r="L147" s="554"/>
      <c r="M147" s="554"/>
      <c r="N147" s="554"/>
      <c r="O147" s="554"/>
      <c r="P147" s="554"/>
      <c r="Q147" s="554"/>
      <c r="R147" s="554"/>
      <c r="S147" s="554"/>
      <c r="T147" s="554"/>
      <c r="U147" s="554"/>
      <c r="V147" s="554"/>
      <c r="W147" s="554"/>
      <c r="X147" s="554"/>
      <c r="Y147" s="554"/>
      <c r="Z147" s="554"/>
      <c r="AA147" s="554"/>
      <c r="AB147" s="554"/>
      <c r="AC147" s="554"/>
      <c r="AD147" s="554"/>
      <c r="AE147" s="554"/>
      <c r="AF147" s="554"/>
      <c r="AG147" s="554"/>
      <c r="AH147" s="554"/>
      <c r="AI147" s="554"/>
      <c r="AJ147" s="554"/>
      <c r="AK147" s="554"/>
      <c r="AL147" s="554"/>
      <c r="AM147" s="554"/>
      <c r="AN147" s="554"/>
      <c r="AO147" s="554"/>
    </row>
    <row r="148" spans="1:41" x14ac:dyDescent="0.25">
      <c r="A148" s="554"/>
      <c r="B148" s="554"/>
      <c r="C148" s="554"/>
      <c r="D148" s="554"/>
      <c r="E148" s="554"/>
      <c r="F148" s="554"/>
      <c r="G148" s="554"/>
      <c r="H148" s="554"/>
      <c r="I148" s="554"/>
      <c r="J148" s="554"/>
      <c r="K148" s="554"/>
      <c r="L148" s="554"/>
      <c r="M148" s="554"/>
      <c r="N148" s="554"/>
      <c r="O148" s="554"/>
      <c r="P148" s="554"/>
      <c r="Q148" s="554"/>
      <c r="R148" s="554"/>
      <c r="S148" s="554"/>
      <c r="T148" s="554"/>
      <c r="U148" s="554"/>
      <c r="V148" s="554"/>
      <c r="W148" s="554"/>
      <c r="X148" s="554"/>
      <c r="Y148" s="554"/>
      <c r="Z148" s="554"/>
      <c r="AA148" s="554"/>
      <c r="AB148" s="554"/>
      <c r="AC148" s="554"/>
      <c r="AD148" s="554"/>
      <c r="AE148" s="554"/>
      <c r="AF148" s="554"/>
      <c r="AG148" s="554"/>
      <c r="AH148" s="554"/>
      <c r="AI148" s="554"/>
      <c r="AJ148" s="554"/>
      <c r="AK148" s="554"/>
      <c r="AL148" s="554"/>
      <c r="AM148" s="554"/>
      <c r="AN148" s="554"/>
      <c r="AO148" s="554"/>
    </row>
    <row r="149" spans="1:41" x14ac:dyDescent="0.25">
      <c r="A149" s="554"/>
      <c r="B149" s="554"/>
      <c r="C149" s="554"/>
      <c r="D149" s="554"/>
      <c r="E149" s="554"/>
      <c r="F149" s="554"/>
      <c r="G149" s="554"/>
      <c r="H149" s="554"/>
      <c r="I149" s="554"/>
      <c r="J149" s="554"/>
      <c r="K149" s="554"/>
      <c r="L149" s="554"/>
      <c r="M149" s="554"/>
      <c r="N149" s="554"/>
      <c r="O149" s="554"/>
      <c r="P149" s="554"/>
      <c r="Q149" s="554"/>
      <c r="R149" s="554"/>
      <c r="S149" s="554"/>
      <c r="T149" s="554"/>
      <c r="U149" s="554"/>
      <c r="V149" s="554"/>
      <c r="W149" s="554"/>
      <c r="X149" s="554"/>
      <c r="Y149" s="554"/>
      <c r="Z149" s="554"/>
      <c r="AA149" s="554"/>
      <c r="AB149" s="554"/>
      <c r="AC149" s="554"/>
      <c r="AD149" s="554"/>
      <c r="AE149" s="554"/>
      <c r="AF149" s="554"/>
      <c r="AG149" s="554"/>
      <c r="AH149" s="554"/>
      <c r="AI149" s="554"/>
      <c r="AJ149" s="554"/>
      <c r="AK149" s="554"/>
      <c r="AL149" s="554"/>
      <c r="AM149" s="554"/>
      <c r="AN149" s="554"/>
      <c r="AO149" s="554"/>
    </row>
    <row r="150" spans="1:41" x14ac:dyDescent="0.25">
      <c r="A150" s="554"/>
      <c r="B150" s="554"/>
      <c r="C150" s="554"/>
      <c r="D150" s="554"/>
      <c r="E150" s="554"/>
      <c r="F150" s="554"/>
      <c r="G150" s="554"/>
      <c r="H150" s="554"/>
      <c r="I150" s="554"/>
      <c r="J150" s="554"/>
      <c r="K150" s="554"/>
      <c r="L150" s="554"/>
      <c r="M150" s="554"/>
      <c r="N150" s="554"/>
      <c r="O150" s="554"/>
      <c r="P150" s="554"/>
      <c r="Q150" s="554"/>
      <c r="R150" s="554"/>
      <c r="S150" s="554"/>
      <c r="T150" s="554"/>
      <c r="U150" s="554"/>
      <c r="V150" s="554"/>
      <c r="W150" s="554"/>
      <c r="X150" s="554"/>
      <c r="Y150" s="554"/>
      <c r="Z150" s="554"/>
      <c r="AA150" s="554"/>
      <c r="AB150" s="554"/>
      <c r="AC150" s="554"/>
      <c r="AD150" s="554"/>
      <c r="AE150" s="554"/>
      <c r="AF150" s="554"/>
      <c r="AG150" s="554"/>
      <c r="AH150" s="554"/>
      <c r="AI150" s="554"/>
      <c r="AJ150" s="554"/>
      <c r="AK150" s="554"/>
      <c r="AL150" s="554"/>
      <c r="AM150" s="554"/>
      <c r="AN150" s="554"/>
      <c r="AO150" s="554"/>
    </row>
    <row r="151" spans="1:41" x14ac:dyDescent="0.25">
      <c r="A151" s="554"/>
      <c r="B151" s="554"/>
      <c r="C151" s="554"/>
      <c r="D151" s="554"/>
      <c r="E151" s="554"/>
      <c r="F151" s="554"/>
      <c r="G151" s="554"/>
      <c r="H151" s="554"/>
      <c r="I151" s="554"/>
      <c r="J151" s="554"/>
      <c r="K151" s="554"/>
      <c r="L151" s="554"/>
      <c r="M151" s="554"/>
      <c r="N151" s="554"/>
      <c r="O151" s="554"/>
      <c r="P151" s="554"/>
      <c r="Q151" s="554"/>
      <c r="R151" s="554"/>
      <c r="S151" s="554"/>
      <c r="T151" s="554"/>
      <c r="U151" s="554"/>
      <c r="V151" s="554"/>
      <c r="W151" s="554"/>
      <c r="X151" s="554"/>
      <c r="Y151" s="554"/>
      <c r="Z151" s="554"/>
      <c r="AA151" s="554"/>
      <c r="AB151" s="554"/>
      <c r="AC151" s="554"/>
      <c r="AD151" s="554"/>
      <c r="AE151" s="554"/>
      <c r="AF151" s="554"/>
      <c r="AG151" s="554"/>
      <c r="AH151" s="554"/>
      <c r="AI151" s="554"/>
      <c r="AJ151" s="554"/>
      <c r="AK151" s="554"/>
      <c r="AL151" s="554"/>
      <c r="AM151" s="554"/>
      <c r="AN151" s="554"/>
      <c r="AO151" s="554"/>
    </row>
    <row r="152" spans="1:41" x14ac:dyDescent="0.25">
      <c r="A152" s="554"/>
      <c r="B152" s="554"/>
      <c r="C152" s="554"/>
      <c r="D152" s="554"/>
      <c r="E152" s="554"/>
      <c r="F152" s="554"/>
      <c r="G152" s="554"/>
      <c r="H152" s="554"/>
      <c r="I152" s="554"/>
      <c r="J152" s="554"/>
      <c r="K152" s="554"/>
      <c r="L152" s="554"/>
      <c r="M152" s="554"/>
      <c r="N152" s="554"/>
      <c r="O152" s="554"/>
      <c r="P152" s="554"/>
      <c r="Q152" s="554"/>
      <c r="R152" s="554"/>
      <c r="S152" s="554"/>
      <c r="T152" s="554"/>
      <c r="U152" s="554"/>
      <c r="V152" s="554"/>
      <c r="W152" s="554"/>
      <c r="X152" s="554"/>
      <c r="Y152" s="554"/>
      <c r="Z152" s="554"/>
      <c r="AA152" s="554"/>
      <c r="AB152" s="554"/>
      <c r="AC152" s="554"/>
      <c r="AD152" s="554"/>
      <c r="AE152" s="554"/>
      <c r="AF152" s="554"/>
      <c r="AG152" s="554"/>
      <c r="AH152" s="554"/>
      <c r="AI152" s="554"/>
      <c r="AJ152" s="554"/>
      <c r="AK152" s="554"/>
      <c r="AL152" s="554"/>
      <c r="AM152" s="554"/>
      <c r="AN152" s="554"/>
      <c r="AO152" s="554"/>
    </row>
    <row r="153" spans="1:41" x14ac:dyDescent="0.25">
      <c r="A153" s="554"/>
      <c r="B153" s="554"/>
      <c r="C153" s="554"/>
      <c r="D153" s="554"/>
      <c r="E153" s="554"/>
      <c r="F153" s="554"/>
      <c r="G153" s="554"/>
      <c r="H153" s="554"/>
      <c r="I153" s="554"/>
      <c r="J153" s="554"/>
      <c r="K153" s="554"/>
      <c r="L153" s="554"/>
      <c r="M153" s="554"/>
      <c r="N153" s="554"/>
      <c r="O153" s="554"/>
      <c r="P153" s="554"/>
      <c r="Q153" s="554"/>
      <c r="R153" s="554"/>
      <c r="S153" s="554"/>
      <c r="T153" s="554"/>
      <c r="U153" s="554"/>
      <c r="V153" s="554"/>
      <c r="W153" s="554"/>
      <c r="X153" s="554"/>
      <c r="Y153" s="554"/>
      <c r="Z153" s="554"/>
      <c r="AA153" s="554"/>
      <c r="AB153" s="554"/>
      <c r="AC153" s="554"/>
      <c r="AD153" s="554"/>
      <c r="AE153" s="554"/>
      <c r="AF153" s="554"/>
      <c r="AG153" s="554"/>
      <c r="AH153" s="554"/>
      <c r="AI153" s="554"/>
      <c r="AJ153" s="554"/>
      <c r="AK153" s="554"/>
      <c r="AL153" s="554"/>
      <c r="AM153" s="554"/>
      <c r="AN153" s="554"/>
      <c r="AO153" s="554"/>
    </row>
    <row r="154" spans="1:41" x14ac:dyDescent="0.25">
      <c r="A154" s="554"/>
      <c r="B154" s="554"/>
      <c r="C154" s="554"/>
      <c r="D154" s="554"/>
      <c r="E154" s="554"/>
      <c r="F154" s="554"/>
      <c r="G154" s="554"/>
      <c r="H154" s="554"/>
      <c r="I154" s="554"/>
      <c r="J154" s="554"/>
      <c r="K154" s="554"/>
      <c r="L154" s="554"/>
      <c r="M154" s="554"/>
      <c r="N154" s="554"/>
      <c r="O154" s="554"/>
      <c r="P154" s="554"/>
      <c r="Q154" s="554"/>
      <c r="R154" s="554"/>
      <c r="S154" s="554"/>
      <c r="T154" s="554"/>
      <c r="U154" s="554"/>
      <c r="V154" s="554"/>
      <c r="W154" s="554"/>
      <c r="X154" s="554"/>
      <c r="Y154" s="554"/>
      <c r="Z154" s="554"/>
      <c r="AA154" s="554"/>
      <c r="AB154" s="554"/>
      <c r="AC154" s="554"/>
      <c r="AD154" s="554"/>
      <c r="AE154" s="554"/>
      <c r="AF154" s="554"/>
      <c r="AG154" s="554"/>
      <c r="AH154" s="554"/>
      <c r="AI154" s="554"/>
      <c r="AJ154" s="554"/>
      <c r="AK154" s="554"/>
      <c r="AL154" s="554"/>
      <c r="AM154" s="554"/>
      <c r="AN154" s="554"/>
      <c r="AO154" s="554"/>
    </row>
    <row r="155" spans="1:41" x14ac:dyDescent="0.25">
      <c r="A155" s="554"/>
      <c r="B155" s="554"/>
      <c r="C155" s="554"/>
      <c r="D155" s="554"/>
      <c r="E155" s="554"/>
      <c r="F155" s="554"/>
      <c r="G155" s="554"/>
      <c r="H155" s="554"/>
      <c r="I155" s="554"/>
      <c r="J155" s="554"/>
      <c r="K155" s="554"/>
      <c r="L155" s="554"/>
      <c r="M155" s="554"/>
      <c r="N155" s="554"/>
      <c r="O155" s="554"/>
      <c r="P155" s="554"/>
      <c r="Q155" s="554"/>
      <c r="R155" s="554"/>
      <c r="S155" s="554"/>
      <c r="T155" s="554"/>
      <c r="U155" s="554"/>
      <c r="V155" s="554"/>
      <c r="W155" s="554"/>
      <c r="X155" s="554"/>
      <c r="Y155" s="554"/>
      <c r="Z155" s="554"/>
      <c r="AA155" s="554"/>
      <c r="AB155" s="554"/>
      <c r="AC155" s="554"/>
      <c r="AD155" s="554"/>
      <c r="AE155" s="554"/>
      <c r="AF155" s="554"/>
      <c r="AG155" s="554"/>
      <c r="AH155" s="554"/>
      <c r="AI155" s="554"/>
      <c r="AJ155" s="554"/>
      <c r="AK155" s="554"/>
      <c r="AL155" s="554"/>
      <c r="AM155" s="554"/>
      <c r="AN155" s="554"/>
      <c r="AO155" s="554"/>
    </row>
    <row r="156" spans="1:41" x14ac:dyDescent="0.25">
      <c r="A156" s="554"/>
      <c r="B156" s="554"/>
      <c r="C156" s="554"/>
      <c r="D156" s="554"/>
      <c r="E156" s="554"/>
      <c r="F156" s="554"/>
      <c r="G156" s="554"/>
      <c r="H156" s="554"/>
      <c r="I156" s="554"/>
      <c r="J156" s="554"/>
      <c r="K156" s="554"/>
      <c r="L156" s="554"/>
      <c r="M156" s="554"/>
      <c r="N156" s="554"/>
      <c r="O156" s="554"/>
      <c r="P156" s="554"/>
      <c r="Q156" s="554"/>
      <c r="R156" s="554"/>
      <c r="S156" s="554"/>
      <c r="T156" s="554"/>
      <c r="U156" s="554"/>
      <c r="V156" s="554"/>
      <c r="W156" s="554"/>
      <c r="X156" s="554"/>
      <c r="Y156" s="554"/>
      <c r="Z156" s="554"/>
      <c r="AA156" s="554"/>
      <c r="AB156" s="554"/>
      <c r="AC156" s="554"/>
      <c r="AD156" s="554"/>
      <c r="AE156" s="554"/>
      <c r="AF156" s="554"/>
      <c r="AG156" s="554"/>
      <c r="AH156" s="554"/>
      <c r="AI156" s="554"/>
      <c r="AJ156" s="554"/>
      <c r="AK156" s="554"/>
      <c r="AL156" s="554"/>
      <c r="AM156" s="554"/>
      <c r="AN156" s="554"/>
      <c r="AO156" s="554"/>
    </row>
    <row r="157" spans="1:41" x14ac:dyDescent="0.25">
      <c r="A157" s="554"/>
      <c r="B157" s="554"/>
      <c r="C157" s="554"/>
      <c r="D157" s="554"/>
      <c r="E157" s="554"/>
      <c r="F157" s="554"/>
      <c r="G157" s="554"/>
      <c r="H157" s="554"/>
      <c r="I157" s="554"/>
      <c r="J157" s="554"/>
      <c r="K157" s="554"/>
      <c r="L157" s="554"/>
      <c r="M157" s="554"/>
      <c r="N157" s="554"/>
      <c r="O157" s="554"/>
      <c r="P157" s="554"/>
      <c r="Q157" s="554"/>
      <c r="R157" s="554"/>
      <c r="S157" s="554"/>
      <c r="T157" s="554"/>
      <c r="U157" s="554"/>
      <c r="V157" s="554"/>
      <c r="W157" s="554"/>
      <c r="X157" s="554"/>
      <c r="Y157" s="554"/>
      <c r="Z157" s="554"/>
      <c r="AA157" s="554"/>
      <c r="AB157" s="554"/>
      <c r="AC157" s="554"/>
      <c r="AD157" s="554"/>
      <c r="AE157" s="554"/>
      <c r="AF157" s="554"/>
      <c r="AG157" s="554"/>
      <c r="AH157" s="554"/>
      <c r="AI157" s="554"/>
      <c r="AJ157" s="554"/>
      <c r="AK157" s="554"/>
      <c r="AL157" s="554"/>
      <c r="AM157" s="554"/>
      <c r="AN157" s="554"/>
      <c r="AO157" s="554"/>
    </row>
    <row r="158" spans="1:41" x14ac:dyDescent="0.25">
      <c r="A158" s="554"/>
      <c r="B158" s="554"/>
      <c r="C158" s="554"/>
      <c r="D158" s="554"/>
      <c r="E158" s="554"/>
      <c r="F158" s="554"/>
      <c r="G158" s="554"/>
      <c r="H158" s="554"/>
      <c r="I158" s="554"/>
      <c r="J158" s="554"/>
      <c r="K158" s="554"/>
      <c r="L158" s="554"/>
      <c r="M158" s="554"/>
      <c r="N158" s="554"/>
      <c r="O158" s="554"/>
      <c r="P158" s="554"/>
      <c r="Q158" s="554"/>
      <c r="R158" s="554"/>
      <c r="S158" s="554"/>
      <c r="T158" s="554"/>
      <c r="U158" s="554"/>
      <c r="V158" s="554"/>
      <c r="W158" s="554"/>
      <c r="X158" s="554"/>
      <c r="Y158" s="554"/>
      <c r="Z158" s="554"/>
      <c r="AA158" s="554"/>
      <c r="AB158" s="554"/>
      <c r="AC158" s="554"/>
      <c r="AD158" s="554"/>
      <c r="AE158" s="554"/>
      <c r="AF158" s="554"/>
      <c r="AG158" s="554"/>
      <c r="AH158" s="554"/>
      <c r="AI158" s="554"/>
      <c r="AJ158" s="554"/>
      <c r="AK158" s="554"/>
      <c r="AL158" s="554"/>
      <c r="AM158" s="554"/>
      <c r="AN158" s="554"/>
      <c r="AO158" s="554"/>
    </row>
    <row r="159" spans="1:41" x14ac:dyDescent="0.25">
      <c r="A159" s="554"/>
      <c r="B159" s="554"/>
      <c r="C159" s="554"/>
      <c r="D159" s="554"/>
      <c r="E159" s="554"/>
      <c r="F159" s="554"/>
      <c r="G159" s="554"/>
      <c r="H159" s="554"/>
      <c r="I159" s="554"/>
      <c r="J159" s="554"/>
      <c r="K159" s="554"/>
      <c r="L159" s="554"/>
      <c r="M159" s="554"/>
      <c r="N159" s="554"/>
      <c r="O159" s="554"/>
      <c r="P159" s="554"/>
      <c r="Q159" s="554"/>
      <c r="R159" s="554"/>
      <c r="S159" s="554"/>
      <c r="T159" s="554"/>
      <c r="U159" s="554"/>
      <c r="V159" s="554"/>
      <c r="W159" s="554"/>
      <c r="X159" s="554"/>
      <c r="Y159" s="554"/>
      <c r="Z159" s="554"/>
      <c r="AA159" s="554"/>
      <c r="AB159" s="554"/>
      <c r="AC159" s="554"/>
      <c r="AD159" s="554"/>
      <c r="AE159" s="554"/>
      <c r="AF159" s="554"/>
      <c r="AG159" s="554"/>
      <c r="AH159" s="554"/>
      <c r="AI159" s="554"/>
      <c r="AJ159" s="554"/>
      <c r="AK159" s="554"/>
      <c r="AL159" s="554"/>
      <c r="AM159" s="554"/>
      <c r="AN159" s="554"/>
      <c r="AO159" s="554"/>
    </row>
    <row r="160" spans="1:41" x14ac:dyDescent="0.25">
      <c r="A160" s="554"/>
      <c r="B160" s="554"/>
      <c r="C160" s="554"/>
      <c r="D160" s="554"/>
      <c r="E160" s="554"/>
      <c r="F160" s="554"/>
      <c r="G160" s="554"/>
      <c r="H160" s="554"/>
      <c r="I160" s="554"/>
      <c r="J160" s="554"/>
      <c r="K160" s="554"/>
      <c r="L160" s="554"/>
      <c r="M160" s="554"/>
      <c r="N160" s="554"/>
      <c r="O160" s="554"/>
      <c r="P160" s="554"/>
      <c r="Q160" s="554"/>
      <c r="R160" s="554"/>
      <c r="S160" s="554"/>
      <c r="T160" s="554"/>
      <c r="U160" s="554"/>
      <c r="V160" s="554"/>
      <c r="W160" s="554"/>
      <c r="X160" s="554"/>
      <c r="Y160" s="554"/>
      <c r="Z160" s="554"/>
      <c r="AA160" s="554"/>
      <c r="AB160" s="554"/>
      <c r="AC160" s="554"/>
      <c r="AD160" s="554"/>
      <c r="AE160" s="554"/>
      <c r="AF160" s="554"/>
      <c r="AG160" s="554"/>
      <c r="AH160" s="554"/>
      <c r="AI160" s="554"/>
      <c r="AJ160" s="554"/>
      <c r="AK160" s="554"/>
      <c r="AL160" s="554"/>
      <c r="AM160" s="554"/>
      <c r="AN160" s="554"/>
      <c r="AO160" s="554"/>
    </row>
    <row r="161" spans="1:41" x14ac:dyDescent="0.25">
      <c r="A161" s="554"/>
      <c r="B161" s="554"/>
      <c r="C161" s="554"/>
      <c r="D161" s="554"/>
      <c r="E161" s="554"/>
      <c r="F161" s="554"/>
      <c r="G161" s="554"/>
      <c r="H161" s="554"/>
      <c r="I161" s="554"/>
      <c r="J161" s="554"/>
      <c r="K161" s="554"/>
      <c r="L161" s="554"/>
      <c r="M161" s="554"/>
      <c r="N161" s="554"/>
      <c r="O161" s="554"/>
      <c r="P161" s="554"/>
      <c r="Q161" s="554"/>
      <c r="R161" s="554"/>
      <c r="S161" s="554"/>
      <c r="T161" s="554"/>
      <c r="U161" s="554"/>
      <c r="V161" s="554"/>
      <c r="W161" s="554"/>
      <c r="X161" s="554"/>
      <c r="Y161" s="554"/>
      <c r="Z161" s="554"/>
      <c r="AA161" s="554"/>
      <c r="AB161" s="554"/>
      <c r="AC161" s="554"/>
      <c r="AD161" s="554"/>
      <c r="AE161" s="554"/>
      <c r="AF161" s="554"/>
      <c r="AG161" s="554"/>
      <c r="AH161" s="554"/>
      <c r="AI161" s="554"/>
      <c r="AJ161" s="554"/>
      <c r="AK161" s="554"/>
      <c r="AL161" s="554"/>
      <c r="AM161" s="554"/>
      <c r="AN161" s="554"/>
      <c r="AO161" s="554"/>
    </row>
    <row r="162" spans="1:41" x14ac:dyDescent="0.25">
      <c r="A162" s="554"/>
      <c r="B162" s="554"/>
      <c r="C162" s="554"/>
      <c r="D162" s="554"/>
      <c r="E162" s="554"/>
      <c r="F162" s="554"/>
      <c r="G162" s="554"/>
      <c r="H162" s="554"/>
      <c r="I162" s="554"/>
      <c r="J162" s="554"/>
      <c r="K162" s="554"/>
      <c r="L162" s="554"/>
      <c r="M162" s="554"/>
      <c r="N162" s="554"/>
      <c r="O162" s="554"/>
      <c r="P162" s="554"/>
      <c r="Q162" s="554"/>
      <c r="R162" s="554"/>
      <c r="S162" s="554"/>
      <c r="T162" s="554"/>
      <c r="U162" s="554"/>
      <c r="V162" s="554"/>
      <c r="W162" s="554"/>
      <c r="X162" s="554"/>
      <c r="Y162" s="554"/>
      <c r="Z162" s="554"/>
      <c r="AA162" s="554"/>
      <c r="AB162" s="554"/>
      <c r="AC162" s="554"/>
      <c r="AD162" s="554"/>
      <c r="AE162" s="554"/>
      <c r="AF162" s="554"/>
      <c r="AG162" s="554"/>
      <c r="AH162" s="554"/>
      <c r="AI162" s="554"/>
      <c r="AJ162" s="554"/>
      <c r="AK162" s="554"/>
      <c r="AL162" s="554"/>
      <c r="AM162" s="554"/>
      <c r="AN162" s="554"/>
      <c r="AO162" s="554"/>
    </row>
    <row r="163" spans="1:41" x14ac:dyDescent="0.25">
      <c r="A163" s="554"/>
      <c r="B163" s="554"/>
      <c r="C163" s="554"/>
      <c r="D163" s="554"/>
      <c r="E163" s="554"/>
      <c r="F163" s="554"/>
      <c r="G163" s="554"/>
      <c r="H163" s="554"/>
      <c r="I163" s="554"/>
      <c r="J163" s="554"/>
      <c r="K163" s="554"/>
      <c r="L163" s="554"/>
      <c r="M163" s="554"/>
      <c r="N163" s="554"/>
      <c r="O163" s="554"/>
      <c r="P163" s="554"/>
      <c r="Q163" s="554"/>
      <c r="R163" s="554"/>
      <c r="S163" s="554"/>
      <c r="T163" s="554"/>
      <c r="U163" s="554"/>
      <c r="V163" s="554"/>
      <c r="W163" s="554"/>
      <c r="X163" s="554"/>
      <c r="Y163" s="554"/>
      <c r="Z163" s="554"/>
      <c r="AA163" s="554"/>
      <c r="AB163" s="554"/>
      <c r="AC163" s="554"/>
      <c r="AD163" s="554"/>
      <c r="AE163" s="554"/>
      <c r="AF163" s="554"/>
      <c r="AG163" s="554"/>
      <c r="AH163" s="554"/>
      <c r="AI163" s="554"/>
      <c r="AJ163" s="554"/>
      <c r="AK163" s="554"/>
      <c r="AL163" s="554"/>
      <c r="AM163" s="554"/>
      <c r="AN163" s="554"/>
      <c r="AO163" s="554"/>
    </row>
    <row r="164" spans="1:41" x14ac:dyDescent="0.25">
      <c r="A164" s="554"/>
      <c r="B164" s="554"/>
      <c r="C164" s="554"/>
      <c r="D164" s="554"/>
      <c r="E164" s="554"/>
      <c r="F164" s="554"/>
      <c r="G164" s="554"/>
      <c r="H164" s="554"/>
      <c r="I164" s="554"/>
      <c r="J164" s="554"/>
      <c r="K164" s="554"/>
      <c r="L164" s="554"/>
      <c r="M164" s="554"/>
      <c r="N164" s="554"/>
      <c r="O164" s="554"/>
      <c r="P164" s="554"/>
      <c r="Q164" s="554"/>
      <c r="R164" s="554"/>
      <c r="S164" s="554"/>
      <c r="T164" s="554"/>
      <c r="U164" s="554"/>
      <c r="V164" s="554"/>
      <c r="W164" s="554"/>
      <c r="X164" s="554"/>
      <c r="Y164" s="554"/>
      <c r="Z164" s="554"/>
      <c r="AA164" s="554"/>
      <c r="AB164" s="554"/>
      <c r="AC164" s="554"/>
      <c r="AD164" s="554"/>
      <c r="AE164" s="554"/>
      <c r="AF164" s="554"/>
      <c r="AG164" s="554"/>
      <c r="AH164" s="554"/>
      <c r="AI164" s="554"/>
      <c r="AJ164" s="554"/>
      <c r="AK164" s="554"/>
      <c r="AL164" s="554"/>
      <c r="AM164" s="554"/>
      <c r="AN164" s="554"/>
      <c r="AO164" s="554"/>
    </row>
    <row r="165" spans="1:41" x14ac:dyDescent="0.25">
      <c r="A165" s="554"/>
      <c r="B165" s="554"/>
      <c r="C165" s="554"/>
      <c r="D165" s="554"/>
      <c r="E165" s="554"/>
      <c r="F165" s="554"/>
      <c r="G165" s="554"/>
      <c r="H165" s="554"/>
      <c r="I165" s="554"/>
      <c r="J165" s="554"/>
      <c r="K165" s="554"/>
      <c r="L165" s="554"/>
      <c r="M165" s="554"/>
      <c r="N165" s="554"/>
      <c r="O165" s="554"/>
      <c r="P165" s="554"/>
      <c r="Q165" s="554"/>
      <c r="R165" s="554"/>
      <c r="S165" s="554"/>
      <c r="T165" s="554"/>
      <c r="U165" s="554"/>
      <c r="V165" s="554"/>
      <c r="W165" s="554"/>
      <c r="X165" s="554"/>
      <c r="Y165" s="554"/>
      <c r="Z165" s="554"/>
      <c r="AA165" s="554"/>
      <c r="AB165" s="554"/>
      <c r="AC165" s="554"/>
      <c r="AD165" s="554"/>
      <c r="AE165" s="554"/>
      <c r="AF165" s="554"/>
      <c r="AG165" s="554"/>
      <c r="AH165" s="554"/>
      <c r="AI165" s="554"/>
      <c r="AJ165" s="554"/>
      <c r="AK165" s="554"/>
      <c r="AL165" s="554"/>
      <c r="AM165" s="554"/>
      <c r="AN165" s="554"/>
      <c r="AO165" s="554"/>
    </row>
    <row r="166" spans="1:41" x14ac:dyDescent="0.25">
      <c r="A166" s="554"/>
      <c r="B166" s="554"/>
      <c r="C166" s="554"/>
      <c r="D166" s="554"/>
      <c r="E166" s="554"/>
      <c r="F166" s="554"/>
      <c r="G166" s="554"/>
      <c r="H166" s="554"/>
      <c r="I166" s="554"/>
      <c r="J166" s="554"/>
      <c r="K166" s="554"/>
      <c r="L166" s="554"/>
      <c r="M166" s="554"/>
      <c r="N166" s="554"/>
      <c r="O166" s="554"/>
      <c r="P166" s="554"/>
      <c r="Q166" s="554"/>
      <c r="R166" s="554"/>
      <c r="S166" s="554"/>
      <c r="T166" s="554"/>
      <c r="U166" s="554"/>
      <c r="V166" s="554"/>
      <c r="W166" s="554"/>
      <c r="X166" s="554"/>
      <c r="Y166" s="554"/>
      <c r="Z166" s="554"/>
      <c r="AA166" s="554"/>
      <c r="AB166" s="554"/>
      <c r="AC166" s="554"/>
      <c r="AD166" s="554"/>
      <c r="AE166" s="554"/>
      <c r="AF166" s="554"/>
      <c r="AG166" s="554"/>
      <c r="AH166" s="554"/>
      <c r="AI166" s="554"/>
      <c r="AJ166" s="554"/>
      <c r="AK166" s="554"/>
      <c r="AL166" s="554"/>
      <c r="AM166" s="554"/>
      <c r="AN166" s="554"/>
      <c r="AO166" s="554"/>
    </row>
    <row r="167" spans="1:41" x14ac:dyDescent="0.25">
      <c r="A167" s="554"/>
      <c r="B167" s="554"/>
      <c r="C167" s="554"/>
      <c r="D167" s="554"/>
      <c r="E167" s="554"/>
      <c r="F167" s="554"/>
      <c r="G167" s="554"/>
      <c r="H167" s="554"/>
      <c r="I167" s="554"/>
      <c r="J167" s="554"/>
      <c r="K167" s="554"/>
      <c r="L167" s="554"/>
      <c r="M167" s="554"/>
      <c r="N167" s="554"/>
      <c r="O167" s="554"/>
      <c r="P167" s="554"/>
      <c r="Q167" s="554"/>
      <c r="R167" s="554"/>
      <c r="S167" s="554"/>
      <c r="T167" s="554"/>
      <c r="U167" s="554"/>
      <c r="V167" s="554"/>
      <c r="W167" s="554"/>
      <c r="X167" s="554"/>
      <c r="Y167" s="554"/>
      <c r="Z167" s="554"/>
      <c r="AA167" s="554"/>
      <c r="AB167" s="554"/>
      <c r="AC167" s="554"/>
      <c r="AD167" s="554"/>
      <c r="AE167" s="554"/>
      <c r="AF167" s="554"/>
      <c r="AG167" s="554"/>
      <c r="AH167" s="554"/>
      <c r="AI167" s="554"/>
      <c r="AJ167" s="554"/>
      <c r="AK167" s="554"/>
      <c r="AL167" s="554"/>
      <c r="AM167" s="554"/>
      <c r="AN167" s="554"/>
      <c r="AO167" s="554"/>
    </row>
    <row r="168" spans="1:41" x14ac:dyDescent="0.25">
      <c r="A168" s="554"/>
      <c r="B168" s="554"/>
      <c r="C168" s="554"/>
      <c r="D168" s="554"/>
      <c r="E168" s="554"/>
      <c r="F168" s="554"/>
      <c r="G168" s="554"/>
      <c r="H168" s="554"/>
      <c r="I168" s="554"/>
      <c r="J168" s="554"/>
      <c r="K168" s="554"/>
      <c r="L168" s="554"/>
      <c r="M168" s="554"/>
      <c r="N168" s="554"/>
      <c r="O168" s="554"/>
      <c r="P168" s="554"/>
      <c r="Q168" s="554"/>
      <c r="R168" s="554"/>
      <c r="S168" s="554"/>
      <c r="T168" s="554"/>
      <c r="U168" s="554"/>
      <c r="V168" s="554"/>
      <c r="W168" s="554"/>
      <c r="X168" s="554"/>
      <c r="Y168" s="554"/>
      <c r="Z168" s="554"/>
      <c r="AA168" s="554"/>
      <c r="AB168" s="554"/>
      <c r="AC168" s="554"/>
      <c r="AD168" s="554"/>
      <c r="AE168" s="554"/>
      <c r="AF168" s="554"/>
      <c r="AG168" s="554"/>
      <c r="AH168" s="554"/>
      <c r="AI168" s="554"/>
      <c r="AJ168" s="554"/>
      <c r="AK168" s="554"/>
      <c r="AL168" s="554"/>
      <c r="AM168" s="554"/>
      <c r="AN168" s="554"/>
      <c r="AO168" s="554"/>
    </row>
    <row r="169" spans="1:41" x14ac:dyDescent="0.25">
      <c r="A169" s="554"/>
      <c r="B169" s="554"/>
      <c r="C169" s="554"/>
      <c r="D169" s="554"/>
      <c r="E169" s="554"/>
      <c r="F169" s="554"/>
      <c r="G169" s="554"/>
      <c r="H169" s="554"/>
      <c r="I169" s="554"/>
      <c r="J169" s="554"/>
      <c r="K169" s="554"/>
      <c r="L169" s="554"/>
      <c r="M169" s="554"/>
      <c r="N169" s="554"/>
      <c r="O169" s="554"/>
      <c r="P169" s="554"/>
      <c r="Q169" s="554"/>
      <c r="R169" s="554"/>
      <c r="S169" s="554"/>
      <c r="T169" s="554"/>
      <c r="U169" s="554"/>
      <c r="V169" s="554"/>
      <c r="W169" s="554"/>
      <c r="X169" s="554"/>
      <c r="Y169" s="554"/>
      <c r="Z169" s="554"/>
      <c r="AA169" s="554"/>
      <c r="AB169" s="554"/>
      <c r="AC169" s="554"/>
      <c r="AD169" s="554"/>
      <c r="AE169" s="554"/>
      <c r="AF169" s="554"/>
      <c r="AG169" s="554"/>
      <c r="AH169" s="554"/>
      <c r="AI169" s="554"/>
      <c r="AJ169" s="554"/>
      <c r="AK169" s="554"/>
      <c r="AL169" s="554"/>
      <c r="AM169" s="554"/>
      <c r="AN169" s="554"/>
      <c r="AO169" s="554"/>
    </row>
    <row r="170" spans="1:41" x14ac:dyDescent="0.25">
      <c r="A170" s="554"/>
      <c r="B170" s="554"/>
      <c r="C170" s="554"/>
      <c r="D170" s="554"/>
      <c r="E170" s="554"/>
      <c r="F170" s="554"/>
      <c r="G170" s="554"/>
      <c r="H170" s="554"/>
      <c r="I170" s="554"/>
      <c r="J170" s="554"/>
      <c r="K170" s="554"/>
      <c r="L170" s="554"/>
      <c r="M170" s="554"/>
      <c r="N170" s="554"/>
      <c r="O170" s="554"/>
      <c r="P170" s="554"/>
      <c r="Q170" s="554"/>
      <c r="R170" s="554"/>
      <c r="S170" s="554"/>
      <c r="T170" s="554"/>
      <c r="U170" s="554"/>
      <c r="V170" s="554"/>
      <c r="W170" s="554"/>
      <c r="X170" s="554"/>
      <c r="Y170" s="554"/>
      <c r="Z170" s="554"/>
      <c r="AA170" s="554"/>
      <c r="AB170" s="554"/>
      <c r="AC170" s="554"/>
      <c r="AD170" s="554"/>
      <c r="AE170" s="554"/>
      <c r="AF170" s="554"/>
      <c r="AG170" s="554"/>
      <c r="AH170" s="554"/>
      <c r="AI170" s="554"/>
      <c r="AJ170" s="554"/>
      <c r="AK170" s="554"/>
      <c r="AL170" s="554"/>
      <c r="AM170" s="554"/>
      <c r="AN170" s="554"/>
      <c r="AO170" s="554"/>
    </row>
    <row r="171" spans="1:41" x14ac:dyDescent="0.25">
      <c r="A171" s="554"/>
      <c r="B171" s="554"/>
      <c r="C171" s="554"/>
      <c r="D171" s="554"/>
      <c r="E171" s="554"/>
      <c r="F171" s="554"/>
      <c r="G171" s="554"/>
      <c r="H171" s="554"/>
      <c r="I171" s="554"/>
      <c r="J171" s="554"/>
      <c r="K171" s="554"/>
      <c r="L171" s="554"/>
      <c r="M171" s="554"/>
      <c r="N171" s="554"/>
      <c r="O171" s="554"/>
      <c r="P171" s="554"/>
      <c r="Q171" s="554"/>
      <c r="R171" s="554"/>
      <c r="S171" s="554"/>
      <c r="T171" s="554"/>
      <c r="U171" s="554"/>
      <c r="V171" s="554"/>
      <c r="W171" s="554"/>
      <c r="X171" s="554"/>
      <c r="Y171" s="554"/>
      <c r="Z171" s="554"/>
      <c r="AA171" s="554"/>
      <c r="AB171" s="554"/>
      <c r="AC171" s="554"/>
      <c r="AD171" s="554"/>
      <c r="AE171" s="554"/>
      <c r="AF171" s="554"/>
      <c r="AG171" s="554"/>
      <c r="AH171" s="554"/>
      <c r="AI171" s="554"/>
      <c r="AJ171" s="554"/>
      <c r="AK171" s="554"/>
      <c r="AL171" s="554"/>
      <c r="AM171" s="554"/>
      <c r="AN171" s="554"/>
      <c r="AO171" s="554"/>
    </row>
    <row r="172" spans="1:41" x14ac:dyDescent="0.25">
      <c r="A172" s="554"/>
      <c r="B172" s="554"/>
      <c r="C172" s="554"/>
      <c r="D172" s="554"/>
      <c r="E172" s="554"/>
      <c r="F172" s="554"/>
      <c r="G172" s="554"/>
      <c r="H172" s="554"/>
      <c r="I172" s="554"/>
      <c r="J172" s="554"/>
      <c r="K172" s="554"/>
      <c r="L172" s="554"/>
      <c r="M172" s="554"/>
      <c r="N172" s="554"/>
      <c r="O172" s="554"/>
      <c r="P172" s="554"/>
      <c r="Q172" s="554"/>
      <c r="R172" s="554"/>
      <c r="S172" s="554"/>
      <c r="T172" s="554"/>
      <c r="U172" s="554"/>
      <c r="V172" s="554"/>
      <c r="W172" s="554"/>
      <c r="X172" s="554"/>
      <c r="Y172" s="554"/>
      <c r="Z172" s="554"/>
      <c r="AA172" s="554"/>
      <c r="AB172" s="554"/>
      <c r="AC172" s="554"/>
      <c r="AD172" s="554"/>
      <c r="AE172" s="554"/>
      <c r="AF172" s="554"/>
      <c r="AG172" s="554"/>
      <c r="AH172" s="554"/>
      <c r="AI172" s="554"/>
      <c r="AJ172" s="554"/>
      <c r="AK172" s="554"/>
      <c r="AL172" s="554"/>
      <c r="AM172" s="554"/>
      <c r="AN172" s="554"/>
      <c r="AO172" s="554"/>
    </row>
    <row r="173" spans="1:41" x14ac:dyDescent="0.25">
      <c r="A173" s="554"/>
      <c r="B173" s="554"/>
      <c r="C173" s="554"/>
      <c r="D173" s="554"/>
      <c r="E173" s="554"/>
      <c r="F173" s="554"/>
      <c r="G173" s="554"/>
      <c r="H173" s="554"/>
      <c r="I173" s="554"/>
      <c r="J173" s="554"/>
      <c r="K173" s="554"/>
      <c r="L173" s="554"/>
      <c r="M173" s="554"/>
      <c r="N173" s="554"/>
      <c r="O173" s="554"/>
      <c r="P173" s="554"/>
      <c r="Q173" s="554"/>
      <c r="R173" s="554"/>
      <c r="S173" s="554"/>
      <c r="T173" s="554"/>
      <c r="U173" s="554"/>
      <c r="V173" s="554"/>
      <c r="W173" s="554"/>
      <c r="X173" s="554"/>
      <c r="Y173" s="554"/>
      <c r="Z173" s="554"/>
      <c r="AA173" s="554"/>
      <c r="AB173" s="554"/>
      <c r="AC173" s="554"/>
      <c r="AD173" s="554"/>
      <c r="AE173" s="554"/>
      <c r="AF173" s="554"/>
      <c r="AG173" s="554"/>
      <c r="AH173" s="554"/>
      <c r="AI173" s="554"/>
      <c r="AJ173" s="554"/>
      <c r="AK173" s="554"/>
      <c r="AL173" s="554"/>
      <c r="AM173" s="554"/>
      <c r="AN173" s="554"/>
      <c r="AO173" s="554"/>
    </row>
    <row r="174" spans="1:41" x14ac:dyDescent="0.25">
      <c r="A174" s="554"/>
      <c r="B174" s="554"/>
      <c r="C174" s="554"/>
      <c r="D174" s="554"/>
      <c r="E174" s="554"/>
      <c r="F174" s="554"/>
      <c r="G174" s="554"/>
      <c r="H174" s="554"/>
      <c r="I174" s="554"/>
      <c r="J174" s="554"/>
      <c r="K174" s="554"/>
      <c r="L174" s="554"/>
      <c r="M174" s="554"/>
      <c r="N174" s="554"/>
      <c r="O174" s="554"/>
      <c r="P174" s="554"/>
      <c r="Q174" s="554"/>
      <c r="R174" s="554"/>
      <c r="S174" s="554"/>
      <c r="T174" s="554"/>
      <c r="U174" s="554"/>
      <c r="V174" s="554"/>
      <c r="W174" s="554"/>
      <c r="X174" s="554"/>
      <c r="Y174" s="554"/>
      <c r="Z174" s="554"/>
      <c r="AA174" s="554"/>
      <c r="AB174" s="554"/>
      <c r="AC174" s="554"/>
      <c r="AD174" s="554"/>
      <c r="AE174" s="554"/>
      <c r="AF174" s="554"/>
      <c r="AG174" s="554"/>
      <c r="AH174" s="554"/>
      <c r="AI174" s="554"/>
      <c r="AJ174" s="554"/>
      <c r="AK174" s="554"/>
      <c r="AL174" s="554"/>
      <c r="AM174" s="554"/>
      <c r="AN174" s="554"/>
      <c r="AO174" s="554"/>
    </row>
    <row r="175" spans="1:41" x14ac:dyDescent="0.25">
      <c r="A175" s="554"/>
      <c r="B175" s="554"/>
      <c r="C175" s="554"/>
      <c r="D175" s="554"/>
      <c r="E175" s="554"/>
      <c r="F175" s="554"/>
      <c r="G175" s="554"/>
      <c r="H175" s="554"/>
      <c r="I175" s="554"/>
      <c r="J175" s="554"/>
      <c r="K175" s="554"/>
      <c r="L175" s="554"/>
      <c r="M175" s="554"/>
      <c r="N175" s="554"/>
      <c r="O175" s="554"/>
      <c r="P175" s="554"/>
      <c r="Q175" s="554"/>
      <c r="R175" s="554"/>
      <c r="S175" s="554"/>
      <c r="T175" s="554"/>
      <c r="U175" s="554"/>
      <c r="V175" s="554"/>
      <c r="W175" s="554"/>
      <c r="X175" s="554"/>
      <c r="Y175" s="554"/>
      <c r="Z175" s="554"/>
      <c r="AA175" s="554"/>
      <c r="AB175" s="554"/>
      <c r="AC175" s="554"/>
      <c r="AD175" s="554"/>
      <c r="AE175" s="554"/>
      <c r="AF175" s="554"/>
      <c r="AG175" s="554"/>
      <c r="AH175" s="554"/>
      <c r="AI175" s="554"/>
      <c r="AJ175" s="554"/>
      <c r="AK175" s="554"/>
      <c r="AL175" s="554"/>
      <c r="AM175" s="554"/>
      <c r="AN175" s="554"/>
      <c r="AO175" s="554"/>
    </row>
    <row r="176" spans="1:41" x14ac:dyDescent="0.25">
      <c r="A176" s="554"/>
      <c r="B176" s="554"/>
      <c r="C176" s="554"/>
      <c r="D176" s="554"/>
      <c r="E176" s="554"/>
      <c r="F176" s="554"/>
      <c r="G176" s="554"/>
      <c r="H176" s="554"/>
      <c r="I176" s="554"/>
      <c r="J176" s="554"/>
      <c r="K176" s="554"/>
      <c r="L176" s="554"/>
      <c r="M176" s="554"/>
      <c r="N176" s="554"/>
      <c r="O176" s="554"/>
      <c r="P176" s="554"/>
      <c r="Q176" s="554"/>
      <c r="R176" s="554"/>
      <c r="S176" s="554"/>
      <c r="T176" s="554"/>
      <c r="U176" s="554"/>
      <c r="V176" s="554"/>
      <c r="W176" s="554"/>
      <c r="X176" s="554"/>
      <c r="Y176" s="554"/>
      <c r="Z176" s="554"/>
      <c r="AA176" s="554"/>
      <c r="AB176" s="554"/>
      <c r="AC176" s="554"/>
      <c r="AD176" s="554"/>
      <c r="AE176" s="554"/>
      <c r="AF176" s="554"/>
      <c r="AG176" s="554"/>
      <c r="AH176" s="554"/>
      <c r="AI176" s="554"/>
      <c r="AJ176" s="554"/>
      <c r="AK176" s="554"/>
      <c r="AL176" s="554"/>
      <c r="AM176" s="554"/>
      <c r="AN176" s="554"/>
      <c r="AO176" s="554"/>
    </row>
    <row r="177" spans="1:41" x14ac:dyDescent="0.25">
      <c r="A177" s="554"/>
      <c r="B177" s="554"/>
      <c r="C177" s="554"/>
      <c r="D177" s="554"/>
      <c r="E177" s="554"/>
      <c r="F177" s="554"/>
      <c r="G177" s="554"/>
      <c r="H177" s="554"/>
      <c r="I177" s="554"/>
      <c r="J177" s="554"/>
      <c r="K177" s="554"/>
      <c r="L177" s="554"/>
      <c r="M177" s="554"/>
      <c r="N177" s="554"/>
      <c r="O177" s="554"/>
      <c r="P177" s="554"/>
      <c r="Q177" s="554"/>
      <c r="R177" s="554"/>
      <c r="S177" s="554"/>
      <c r="T177" s="554"/>
      <c r="U177" s="554"/>
      <c r="V177" s="554"/>
      <c r="W177" s="554"/>
      <c r="X177" s="554"/>
      <c r="Y177" s="554"/>
      <c r="Z177" s="554"/>
      <c r="AA177" s="554"/>
      <c r="AB177" s="554"/>
      <c r="AC177" s="554"/>
      <c r="AD177" s="554"/>
      <c r="AE177" s="554"/>
      <c r="AF177" s="554"/>
      <c r="AG177" s="554"/>
      <c r="AH177" s="554"/>
      <c r="AI177" s="554"/>
      <c r="AJ177" s="554"/>
      <c r="AK177" s="554"/>
      <c r="AL177" s="554"/>
      <c r="AM177" s="554"/>
      <c r="AN177" s="554"/>
      <c r="AO177" s="554"/>
    </row>
    <row r="178" spans="1:41" x14ac:dyDescent="0.25">
      <c r="A178" s="554"/>
      <c r="B178" s="554"/>
      <c r="C178" s="554"/>
      <c r="D178" s="554"/>
      <c r="E178" s="554"/>
      <c r="F178" s="554"/>
      <c r="G178" s="554"/>
      <c r="H178" s="554"/>
      <c r="I178" s="554"/>
      <c r="J178" s="554"/>
      <c r="K178" s="554"/>
      <c r="L178" s="554"/>
      <c r="M178" s="554"/>
      <c r="N178" s="554"/>
      <c r="O178" s="554"/>
      <c r="P178" s="554"/>
      <c r="Q178" s="554"/>
      <c r="R178" s="554"/>
      <c r="S178" s="554"/>
      <c r="T178" s="554"/>
      <c r="U178" s="554"/>
      <c r="V178" s="554"/>
      <c r="W178" s="554"/>
      <c r="X178" s="554"/>
      <c r="Y178" s="554"/>
      <c r="Z178" s="554"/>
      <c r="AA178" s="554"/>
      <c r="AB178" s="554"/>
      <c r="AC178" s="554"/>
      <c r="AD178" s="554"/>
      <c r="AE178" s="554"/>
      <c r="AF178" s="554"/>
      <c r="AG178" s="554"/>
      <c r="AH178" s="554"/>
      <c r="AI178" s="554"/>
      <c r="AJ178" s="554"/>
      <c r="AK178" s="554"/>
      <c r="AL178" s="554"/>
      <c r="AM178" s="554"/>
      <c r="AN178" s="554"/>
      <c r="AO178" s="554"/>
    </row>
    <row r="179" spans="1:41" x14ac:dyDescent="0.25">
      <c r="A179" s="554"/>
      <c r="B179" s="554"/>
      <c r="C179" s="554"/>
      <c r="D179" s="554"/>
      <c r="E179" s="554"/>
      <c r="F179" s="554"/>
      <c r="G179" s="554"/>
      <c r="H179" s="554"/>
      <c r="I179" s="554"/>
      <c r="J179" s="554"/>
      <c r="K179" s="554"/>
      <c r="L179" s="554"/>
      <c r="M179" s="554"/>
      <c r="N179" s="554"/>
      <c r="O179" s="554"/>
      <c r="P179" s="554"/>
      <c r="Q179" s="554"/>
      <c r="R179" s="554"/>
      <c r="S179" s="554"/>
      <c r="T179" s="554"/>
      <c r="U179" s="554"/>
      <c r="V179" s="554"/>
      <c r="W179" s="554"/>
      <c r="X179" s="554"/>
      <c r="Y179" s="554"/>
      <c r="Z179" s="554"/>
      <c r="AA179" s="554"/>
      <c r="AB179" s="554"/>
      <c r="AC179" s="554"/>
      <c r="AD179" s="554"/>
      <c r="AE179" s="554"/>
      <c r="AF179" s="554"/>
      <c r="AG179" s="554"/>
      <c r="AH179" s="554"/>
      <c r="AI179" s="554"/>
      <c r="AJ179" s="554"/>
      <c r="AK179" s="554"/>
      <c r="AL179" s="554"/>
      <c r="AM179" s="554"/>
      <c r="AN179" s="554"/>
      <c r="AO179" s="554"/>
    </row>
    <row r="180" spans="1:41" x14ac:dyDescent="0.25">
      <c r="A180" s="554"/>
      <c r="B180" s="554"/>
      <c r="C180" s="554"/>
      <c r="D180" s="554"/>
      <c r="E180" s="554"/>
      <c r="F180" s="554"/>
      <c r="G180" s="554"/>
      <c r="H180" s="554"/>
      <c r="I180" s="554"/>
      <c r="J180" s="554"/>
      <c r="K180" s="554"/>
      <c r="L180" s="554"/>
      <c r="M180" s="554"/>
      <c r="N180" s="554"/>
      <c r="O180" s="554"/>
      <c r="P180" s="554"/>
      <c r="Q180" s="554"/>
      <c r="R180" s="554"/>
      <c r="S180" s="554"/>
      <c r="T180" s="554"/>
      <c r="U180" s="554"/>
      <c r="V180" s="554"/>
      <c r="W180" s="554"/>
      <c r="X180" s="554"/>
      <c r="Y180" s="554"/>
      <c r="Z180" s="554"/>
      <c r="AA180" s="554"/>
      <c r="AB180" s="554"/>
      <c r="AC180" s="554"/>
      <c r="AD180" s="554"/>
      <c r="AE180" s="554"/>
      <c r="AF180" s="554"/>
      <c r="AG180" s="554"/>
      <c r="AH180" s="554"/>
      <c r="AI180" s="554"/>
      <c r="AJ180" s="554"/>
      <c r="AK180" s="554"/>
      <c r="AL180" s="554"/>
      <c r="AM180" s="554"/>
      <c r="AN180" s="554"/>
      <c r="AO180" s="554"/>
    </row>
    <row r="181" spans="1:41" x14ac:dyDescent="0.25">
      <c r="A181" s="554"/>
      <c r="B181" s="554"/>
      <c r="C181" s="554"/>
      <c r="D181" s="554"/>
      <c r="E181" s="554"/>
      <c r="F181" s="554"/>
      <c r="G181" s="554"/>
      <c r="H181" s="554"/>
      <c r="I181" s="554"/>
      <c r="J181" s="554"/>
      <c r="K181" s="554"/>
      <c r="L181" s="554"/>
      <c r="M181" s="554"/>
      <c r="N181" s="554"/>
      <c r="O181" s="554"/>
      <c r="P181" s="554"/>
      <c r="Q181" s="554"/>
      <c r="R181" s="554"/>
      <c r="S181" s="554"/>
      <c r="T181" s="554"/>
      <c r="U181" s="554"/>
      <c r="V181" s="554"/>
      <c r="W181" s="554"/>
      <c r="X181" s="554"/>
      <c r="Y181" s="554"/>
      <c r="Z181" s="554"/>
      <c r="AA181" s="554"/>
      <c r="AB181" s="554"/>
      <c r="AC181" s="554"/>
      <c r="AD181" s="554"/>
      <c r="AE181" s="554"/>
      <c r="AF181" s="554"/>
      <c r="AG181" s="554"/>
      <c r="AH181" s="554"/>
      <c r="AI181" s="554"/>
      <c r="AJ181" s="554"/>
      <c r="AK181" s="554"/>
      <c r="AL181" s="554"/>
      <c r="AM181" s="554"/>
      <c r="AN181" s="554"/>
      <c r="AO181" s="554"/>
    </row>
    <row r="182" spans="1:41" x14ac:dyDescent="0.25">
      <c r="A182" s="554"/>
      <c r="B182" s="554"/>
      <c r="C182" s="554"/>
      <c r="D182" s="554"/>
      <c r="E182" s="554"/>
      <c r="F182" s="554"/>
      <c r="G182" s="554"/>
      <c r="H182" s="554"/>
      <c r="I182" s="554"/>
      <c r="J182" s="554"/>
      <c r="K182" s="554"/>
      <c r="L182" s="554"/>
      <c r="M182" s="554"/>
      <c r="N182" s="554"/>
      <c r="O182" s="554"/>
      <c r="P182" s="554"/>
      <c r="Q182" s="554"/>
      <c r="R182" s="554"/>
      <c r="S182" s="554"/>
      <c r="T182" s="554"/>
      <c r="U182" s="554"/>
      <c r="V182" s="554"/>
      <c r="W182" s="554"/>
      <c r="X182" s="554"/>
      <c r="Y182" s="554"/>
      <c r="Z182" s="554"/>
      <c r="AA182" s="554"/>
      <c r="AB182" s="554"/>
      <c r="AC182" s="554"/>
      <c r="AD182" s="554"/>
      <c r="AE182" s="554"/>
      <c r="AF182" s="554"/>
      <c r="AG182" s="554"/>
      <c r="AH182" s="554"/>
      <c r="AI182" s="554"/>
      <c r="AJ182" s="554"/>
      <c r="AK182" s="554"/>
      <c r="AL182" s="554"/>
      <c r="AM182" s="554"/>
      <c r="AN182" s="554"/>
      <c r="AO182" s="554"/>
    </row>
    <row r="183" spans="1:41" x14ac:dyDescent="0.25">
      <c r="A183" s="554"/>
      <c r="B183" s="554"/>
      <c r="C183" s="554"/>
      <c r="D183" s="554"/>
      <c r="E183" s="554"/>
      <c r="F183" s="554"/>
      <c r="G183" s="554"/>
      <c r="H183" s="554"/>
      <c r="I183" s="554"/>
      <c r="J183" s="554"/>
      <c r="K183" s="554"/>
      <c r="L183" s="554"/>
      <c r="M183" s="554"/>
      <c r="N183" s="554"/>
      <c r="O183" s="554"/>
      <c r="P183" s="554"/>
      <c r="Q183" s="554"/>
      <c r="R183" s="554"/>
      <c r="S183" s="554"/>
      <c r="T183" s="554"/>
      <c r="U183" s="554"/>
      <c r="V183" s="554"/>
      <c r="W183" s="554"/>
      <c r="X183" s="554"/>
      <c r="Y183" s="554"/>
      <c r="Z183" s="554"/>
      <c r="AA183" s="554"/>
      <c r="AB183" s="554"/>
      <c r="AC183" s="554"/>
      <c r="AD183" s="554"/>
      <c r="AE183" s="554"/>
      <c r="AF183" s="554"/>
      <c r="AG183" s="554"/>
      <c r="AH183" s="554"/>
      <c r="AI183" s="554"/>
      <c r="AJ183" s="554"/>
      <c r="AK183" s="554"/>
      <c r="AL183" s="554"/>
      <c r="AM183" s="554"/>
      <c r="AN183" s="554"/>
      <c r="AO183" s="554"/>
    </row>
    <row r="184" spans="1:41" x14ac:dyDescent="0.25">
      <c r="A184" s="554"/>
      <c r="B184" s="554"/>
      <c r="C184" s="554"/>
      <c r="D184" s="554"/>
      <c r="E184" s="554"/>
      <c r="F184" s="554"/>
      <c r="G184" s="554"/>
      <c r="H184" s="554"/>
      <c r="I184" s="554"/>
      <c r="J184" s="554"/>
      <c r="K184" s="554"/>
      <c r="L184" s="554"/>
      <c r="M184" s="554"/>
      <c r="N184" s="554"/>
      <c r="O184" s="554"/>
      <c r="P184" s="554"/>
      <c r="Q184" s="554"/>
      <c r="R184" s="554"/>
      <c r="S184" s="554"/>
      <c r="T184" s="554"/>
      <c r="U184" s="554"/>
      <c r="V184" s="554"/>
      <c r="W184" s="554"/>
      <c r="X184" s="554"/>
      <c r="Y184" s="554"/>
      <c r="Z184" s="554"/>
      <c r="AA184" s="554"/>
      <c r="AB184" s="554"/>
      <c r="AC184" s="554"/>
      <c r="AD184" s="554"/>
      <c r="AE184" s="554"/>
      <c r="AF184" s="554"/>
      <c r="AG184" s="554"/>
      <c r="AH184" s="554"/>
      <c r="AI184" s="554"/>
      <c r="AJ184" s="554"/>
      <c r="AK184" s="554"/>
      <c r="AL184" s="554"/>
      <c r="AM184" s="554"/>
      <c r="AN184" s="554"/>
      <c r="AO184" s="554"/>
    </row>
    <row r="185" spans="1:41" x14ac:dyDescent="0.25">
      <c r="A185" s="554"/>
      <c r="B185" s="554"/>
      <c r="C185" s="554"/>
      <c r="D185" s="554"/>
      <c r="E185" s="554"/>
      <c r="F185" s="554"/>
      <c r="G185" s="554"/>
      <c r="H185" s="554"/>
      <c r="I185" s="554"/>
      <c r="J185" s="554"/>
      <c r="K185" s="554"/>
      <c r="L185" s="554"/>
      <c r="M185" s="554"/>
      <c r="N185" s="554"/>
      <c r="O185" s="554"/>
      <c r="P185" s="554"/>
      <c r="Q185" s="554"/>
      <c r="R185" s="554"/>
      <c r="S185" s="554"/>
      <c r="T185" s="554"/>
      <c r="U185" s="554"/>
      <c r="V185" s="554"/>
      <c r="W185" s="554"/>
      <c r="X185" s="554"/>
      <c r="Y185" s="554"/>
      <c r="Z185" s="554"/>
      <c r="AA185" s="554"/>
      <c r="AB185" s="554"/>
      <c r="AC185" s="554"/>
      <c r="AD185" s="554"/>
      <c r="AE185" s="554"/>
      <c r="AF185" s="554"/>
      <c r="AG185" s="554"/>
      <c r="AH185" s="554"/>
      <c r="AI185" s="554"/>
      <c r="AJ185" s="554"/>
      <c r="AK185" s="554"/>
      <c r="AL185" s="554"/>
      <c r="AM185" s="554"/>
      <c r="AN185" s="554"/>
      <c r="AO185" s="554"/>
    </row>
    <row r="186" spans="1:41" x14ac:dyDescent="0.25">
      <c r="A186" s="554"/>
      <c r="B186" s="554"/>
      <c r="C186" s="554"/>
      <c r="D186" s="554"/>
      <c r="E186" s="554"/>
      <c r="F186" s="554"/>
      <c r="G186" s="554"/>
      <c r="H186" s="554"/>
      <c r="I186" s="554"/>
      <c r="J186" s="554"/>
      <c r="K186" s="554"/>
      <c r="L186" s="554"/>
      <c r="M186" s="554"/>
      <c r="N186" s="554"/>
      <c r="O186" s="554"/>
      <c r="P186" s="554"/>
      <c r="Q186" s="554"/>
      <c r="R186" s="554"/>
      <c r="S186" s="554"/>
      <c r="T186" s="554"/>
      <c r="U186" s="554"/>
      <c r="V186" s="554"/>
      <c r="W186" s="554"/>
      <c r="X186" s="554"/>
      <c r="Y186" s="554"/>
      <c r="Z186" s="554"/>
      <c r="AA186" s="554"/>
      <c r="AB186" s="554"/>
      <c r="AC186" s="554"/>
      <c r="AD186" s="554"/>
      <c r="AE186" s="554"/>
      <c r="AF186" s="554"/>
      <c r="AG186" s="554"/>
      <c r="AH186" s="554"/>
      <c r="AI186" s="554"/>
      <c r="AJ186" s="554"/>
      <c r="AK186" s="554"/>
      <c r="AL186" s="554"/>
      <c r="AM186" s="554"/>
      <c r="AN186" s="554"/>
      <c r="AO186" s="554"/>
    </row>
    <row r="187" spans="1:41" x14ac:dyDescent="0.25">
      <c r="A187" s="554"/>
      <c r="B187" s="554"/>
      <c r="C187" s="554"/>
      <c r="D187" s="554"/>
      <c r="E187" s="554"/>
      <c r="F187" s="554"/>
      <c r="G187" s="554"/>
      <c r="H187" s="554"/>
      <c r="I187" s="554"/>
      <c r="J187" s="554"/>
      <c r="K187" s="554"/>
      <c r="L187" s="554"/>
      <c r="M187" s="554"/>
      <c r="N187" s="554"/>
      <c r="O187" s="554"/>
      <c r="P187" s="554"/>
      <c r="Q187" s="554"/>
      <c r="R187" s="554"/>
      <c r="S187" s="554"/>
      <c r="T187" s="554"/>
      <c r="U187" s="554"/>
      <c r="V187" s="554"/>
      <c r="W187" s="554"/>
      <c r="X187" s="554"/>
      <c r="Y187" s="554"/>
      <c r="Z187" s="554"/>
      <c r="AA187" s="554"/>
      <c r="AB187" s="554"/>
      <c r="AC187" s="554"/>
      <c r="AD187" s="554"/>
      <c r="AE187" s="554"/>
      <c r="AF187" s="554"/>
      <c r="AG187" s="554"/>
      <c r="AH187" s="554"/>
      <c r="AI187" s="554"/>
      <c r="AJ187" s="554"/>
      <c r="AK187" s="554"/>
      <c r="AL187" s="554"/>
      <c r="AM187" s="554"/>
      <c r="AN187" s="554"/>
      <c r="AO187" s="554"/>
    </row>
    <row r="188" spans="1:41" x14ac:dyDescent="0.25">
      <c r="A188" s="554"/>
      <c r="B188" s="554"/>
      <c r="C188" s="554"/>
      <c r="D188" s="554"/>
      <c r="E188" s="554"/>
      <c r="F188" s="554"/>
      <c r="G188" s="554"/>
      <c r="H188" s="554"/>
      <c r="I188" s="554"/>
      <c r="J188" s="554"/>
      <c r="K188" s="554"/>
      <c r="L188" s="554"/>
      <c r="M188" s="554"/>
      <c r="N188" s="554"/>
      <c r="O188" s="554"/>
      <c r="P188" s="554"/>
      <c r="Q188" s="554"/>
      <c r="R188" s="554"/>
      <c r="S188" s="554"/>
      <c r="T188" s="554"/>
      <c r="U188" s="554"/>
      <c r="V188" s="554"/>
      <c r="W188" s="554"/>
      <c r="X188" s="554"/>
      <c r="Y188" s="554"/>
      <c r="Z188" s="554"/>
      <c r="AA188" s="554"/>
      <c r="AB188" s="554"/>
      <c r="AC188" s="554"/>
      <c r="AD188" s="554"/>
      <c r="AE188" s="554"/>
      <c r="AF188" s="554"/>
      <c r="AG188" s="554"/>
      <c r="AH188" s="554"/>
      <c r="AI188" s="554"/>
      <c r="AJ188" s="554"/>
      <c r="AK188" s="554"/>
      <c r="AL188" s="554"/>
      <c r="AM188" s="554"/>
      <c r="AN188" s="554"/>
      <c r="AO188" s="554"/>
    </row>
    <row r="189" spans="1:41" x14ac:dyDescent="0.25">
      <c r="A189" s="554"/>
      <c r="B189" s="554"/>
      <c r="C189" s="554"/>
      <c r="D189" s="554"/>
      <c r="E189" s="554"/>
      <c r="F189" s="554"/>
      <c r="G189" s="554"/>
      <c r="H189" s="554"/>
      <c r="I189" s="554"/>
      <c r="J189" s="554"/>
      <c r="K189" s="554"/>
      <c r="L189" s="554"/>
      <c r="M189" s="554"/>
      <c r="N189" s="554"/>
      <c r="O189" s="554"/>
      <c r="P189" s="554"/>
      <c r="Q189" s="554"/>
      <c r="R189" s="554"/>
      <c r="S189" s="554"/>
      <c r="T189" s="554"/>
      <c r="U189" s="554"/>
      <c r="V189" s="554"/>
      <c r="W189" s="554"/>
      <c r="X189" s="554"/>
      <c r="Y189" s="554"/>
      <c r="Z189" s="554"/>
      <c r="AA189" s="554"/>
      <c r="AB189" s="554"/>
      <c r="AC189" s="554"/>
      <c r="AD189" s="554"/>
      <c r="AE189" s="554"/>
      <c r="AF189" s="554"/>
      <c r="AG189" s="554"/>
      <c r="AH189" s="554"/>
      <c r="AI189" s="554"/>
      <c r="AJ189" s="554"/>
      <c r="AK189" s="554"/>
      <c r="AL189" s="554"/>
      <c r="AM189" s="554"/>
      <c r="AN189" s="554"/>
      <c r="AO189" s="554"/>
    </row>
    <row r="190" spans="1:41" x14ac:dyDescent="0.25">
      <c r="A190" s="554"/>
      <c r="B190" s="554"/>
      <c r="C190" s="554"/>
      <c r="D190" s="554"/>
      <c r="E190" s="554"/>
      <c r="F190" s="554"/>
      <c r="G190" s="554"/>
      <c r="H190" s="554"/>
      <c r="I190" s="554"/>
      <c r="J190" s="554"/>
      <c r="K190" s="554"/>
      <c r="L190" s="554"/>
      <c r="M190" s="554"/>
      <c r="N190" s="554"/>
      <c r="O190" s="554"/>
      <c r="P190" s="554"/>
      <c r="Q190" s="554"/>
      <c r="R190" s="554"/>
      <c r="S190" s="554"/>
      <c r="T190" s="554"/>
      <c r="U190" s="554"/>
      <c r="V190" s="554"/>
      <c r="W190" s="554"/>
      <c r="X190" s="554"/>
      <c r="Y190" s="554"/>
      <c r="Z190" s="554"/>
      <c r="AA190" s="554"/>
      <c r="AB190" s="554"/>
      <c r="AC190" s="554"/>
      <c r="AD190" s="554"/>
      <c r="AE190" s="554"/>
      <c r="AF190" s="554"/>
      <c r="AG190" s="554"/>
      <c r="AH190" s="554"/>
      <c r="AI190" s="554"/>
      <c r="AJ190" s="554"/>
      <c r="AK190" s="554"/>
      <c r="AL190" s="554"/>
      <c r="AM190" s="554"/>
      <c r="AN190" s="554"/>
      <c r="AO190" s="554"/>
    </row>
    <row r="191" spans="1:41" x14ac:dyDescent="0.25">
      <c r="A191" s="554"/>
      <c r="B191" s="554"/>
      <c r="C191" s="554"/>
      <c r="D191" s="554"/>
      <c r="E191" s="554"/>
      <c r="F191" s="554"/>
      <c r="G191" s="554"/>
      <c r="H191" s="554"/>
      <c r="I191" s="554"/>
      <c r="J191" s="554"/>
      <c r="K191" s="554"/>
      <c r="L191" s="554"/>
      <c r="M191" s="554"/>
      <c r="N191" s="554"/>
      <c r="O191" s="554"/>
      <c r="P191" s="554"/>
      <c r="Q191" s="554"/>
      <c r="R191" s="554"/>
      <c r="S191" s="554"/>
      <c r="T191" s="554"/>
      <c r="U191" s="554"/>
      <c r="V191" s="554"/>
      <c r="W191" s="554"/>
      <c r="X191" s="554"/>
      <c r="Y191" s="554"/>
      <c r="Z191" s="554"/>
      <c r="AA191" s="554"/>
      <c r="AB191" s="554"/>
      <c r="AC191" s="554"/>
      <c r="AD191" s="554"/>
      <c r="AE191" s="554"/>
      <c r="AF191" s="554"/>
      <c r="AG191" s="554"/>
      <c r="AH191" s="554"/>
      <c r="AI191" s="554"/>
      <c r="AJ191" s="554"/>
      <c r="AK191" s="554"/>
      <c r="AL191" s="554"/>
      <c r="AM191" s="554"/>
      <c r="AN191" s="554"/>
      <c r="AO191" s="554"/>
    </row>
    <row r="192" spans="1:41" x14ac:dyDescent="0.25">
      <c r="A192" s="554"/>
      <c r="B192" s="554"/>
      <c r="C192" s="554"/>
      <c r="D192" s="554"/>
      <c r="E192" s="554"/>
      <c r="F192" s="554"/>
      <c r="G192" s="554"/>
      <c r="H192" s="554"/>
      <c r="I192" s="554"/>
      <c r="J192" s="554"/>
      <c r="K192" s="554"/>
      <c r="L192" s="554"/>
      <c r="M192" s="554"/>
      <c r="N192" s="554"/>
      <c r="O192" s="554"/>
      <c r="P192" s="554"/>
      <c r="Q192" s="554"/>
      <c r="R192" s="554"/>
      <c r="S192" s="554"/>
      <c r="T192" s="554"/>
      <c r="U192" s="554"/>
      <c r="V192" s="554"/>
      <c r="W192" s="554"/>
      <c r="X192" s="554"/>
      <c r="Y192" s="554"/>
      <c r="Z192" s="554"/>
      <c r="AA192" s="554"/>
      <c r="AB192" s="554"/>
      <c r="AC192" s="554"/>
      <c r="AD192" s="554"/>
      <c r="AE192" s="554"/>
      <c r="AF192" s="554"/>
      <c r="AG192" s="554"/>
      <c r="AH192" s="554"/>
      <c r="AI192" s="554"/>
      <c r="AJ192" s="554"/>
      <c r="AK192" s="554"/>
      <c r="AL192" s="554"/>
      <c r="AM192" s="554"/>
      <c r="AN192" s="554"/>
      <c r="AO192" s="554"/>
    </row>
    <row r="193" spans="1:41" x14ac:dyDescent="0.25">
      <c r="A193" s="554"/>
      <c r="B193" s="554"/>
      <c r="C193" s="554"/>
      <c r="D193" s="554"/>
      <c r="E193" s="554"/>
      <c r="F193" s="554"/>
      <c r="G193" s="554"/>
      <c r="H193" s="554"/>
      <c r="I193" s="554"/>
      <c r="J193" s="554"/>
      <c r="K193" s="554"/>
      <c r="L193" s="554"/>
      <c r="M193" s="554"/>
      <c r="N193" s="554"/>
      <c r="O193" s="554"/>
      <c r="P193" s="554"/>
      <c r="Q193" s="554"/>
      <c r="R193" s="554"/>
      <c r="S193" s="554"/>
      <c r="T193" s="554"/>
      <c r="U193" s="554"/>
      <c r="V193" s="554"/>
      <c r="W193" s="554"/>
      <c r="X193" s="554"/>
      <c r="Y193" s="554"/>
      <c r="Z193" s="554"/>
      <c r="AA193" s="554"/>
      <c r="AB193" s="554"/>
      <c r="AC193" s="554"/>
      <c r="AD193" s="554"/>
      <c r="AE193" s="554"/>
      <c r="AF193" s="554"/>
      <c r="AG193" s="554"/>
      <c r="AH193" s="554"/>
      <c r="AI193" s="554"/>
      <c r="AJ193" s="554"/>
      <c r="AK193" s="554"/>
      <c r="AL193" s="554"/>
      <c r="AM193" s="554"/>
      <c r="AN193" s="554"/>
      <c r="AO193" s="554"/>
    </row>
    <row r="194" spans="1:41" x14ac:dyDescent="0.25">
      <c r="A194" s="554"/>
      <c r="B194" s="554"/>
      <c r="C194" s="554"/>
      <c r="D194" s="554"/>
      <c r="E194" s="554"/>
      <c r="F194" s="554"/>
      <c r="G194" s="554"/>
      <c r="H194" s="554"/>
      <c r="I194" s="554"/>
      <c r="J194" s="554"/>
      <c r="K194" s="554"/>
      <c r="L194" s="554"/>
      <c r="M194" s="554"/>
      <c r="N194" s="554"/>
      <c r="O194" s="554"/>
      <c r="P194" s="554"/>
      <c r="Q194" s="554"/>
      <c r="R194" s="554"/>
      <c r="S194" s="554"/>
      <c r="T194" s="554"/>
      <c r="U194" s="554"/>
      <c r="V194" s="554"/>
      <c r="W194" s="554"/>
      <c r="X194" s="554"/>
      <c r="Y194" s="554"/>
      <c r="Z194" s="554"/>
      <c r="AA194" s="554"/>
      <c r="AB194" s="554"/>
      <c r="AC194" s="554"/>
      <c r="AD194" s="554"/>
      <c r="AE194" s="554"/>
      <c r="AF194" s="554"/>
      <c r="AG194" s="554"/>
      <c r="AH194" s="554"/>
      <c r="AI194" s="554"/>
      <c r="AJ194" s="554"/>
      <c r="AK194" s="554"/>
      <c r="AL194" s="554"/>
      <c r="AM194" s="554"/>
      <c r="AN194" s="554"/>
      <c r="AO194" s="554"/>
    </row>
    <row r="195" spans="1:41" x14ac:dyDescent="0.25">
      <c r="A195" s="554"/>
      <c r="B195" s="554"/>
      <c r="C195" s="554"/>
      <c r="D195" s="554"/>
      <c r="E195" s="554"/>
      <c r="F195" s="554"/>
      <c r="G195" s="554"/>
      <c r="H195" s="554"/>
      <c r="I195" s="554"/>
      <c r="J195" s="554"/>
      <c r="K195" s="554"/>
      <c r="L195" s="554"/>
      <c r="M195" s="554"/>
      <c r="N195" s="554"/>
      <c r="O195" s="554"/>
      <c r="P195" s="554"/>
      <c r="Q195" s="554"/>
      <c r="R195" s="554"/>
      <c r="S195" s="554"/>
      <c r="T195" s="554"/>
      <c r="U195" s="554"/>
      <c r="V195" s="554"/>
      <c r="W195" s="554"/>
      <c r="X195" s="554"/>
      <c r="Y195" s="554"/>
      <c r="Z195" s="554"/>
      <c r="AA195" s="554"/>
      <c r="AB195" s="554"/>
      <c r="AC195" s="554"/>
      <c r="AD195" s="554"/>
      <c r="AE195" s="554"/>
      <c r="AF195" s="554"/>
      <c r="AG195" s="554"/>
      <c r="AH195" s="554"/>
      <c r="AI195" s="554"/>
      <c r="AJ195" s="554"/>
      <c r="AK195" s="554"/>
      <c r="AL195" s="554"/>
      <c r="AM195" s="554"/>
      <c r="AN195" s="554"/>
      <c r="AO195" s="554"/>
    </row>
    <row r="196" spans="1:41" x14ac:dyDescent="0.25">
      <c r="A196" s="554"/>
      <c r="B196" s="554"/>
      <c r="C196" s="554"/>
      <c r="D196" s="554"/>
      <c r="E196" s="554"/>
      <c r="F196" s="554"/>
      <c r="G196" s="554"/>
      <c r="H196" s="554"/>
      <c r="I196" s="554"/>
      <c r="J196" s="554"/>
      <c r="K196" s="554"/>
      <c r="L196" s="554"/>
      <c r="M196" s="554"/>
      <c r="N196" s="554"/>
      <c r="O196" s="554"/>
      <c r="P196" s="554"/>
      <c r="Q196" s="554"/>
      <c r="R196" s="554"/>
      <c r="S196" s="554"/>
      <c r="T196" s="554"/>
      <c r="U196" s="554"/>
      <c r="V196" s="554"/>
      <c r="W196" s="554"/>
      <c r="X196" s="554"/>
      <c r="Y196" s="554"/>
      <c r="Z196" s="554"/>
      <c r="AA196" s="554"/>
      <c r="AB196" s="554"/>
      <c r="AC196" s="554"/>
      <c r="AD196" s="554"/>
      <c r="AE196" s="554"/>
      <c r="AF196" s="554"/>
      <c r="AG196" s="554"/>
      <c r="AH196" s="554"/>
      <c r="AI196" s="554"/>
      <c r="AJ196" s="554"/>
      <c r="AK196" s="554"/>
      <c r="AL196" s="554"/>
      <c r="AM196" s="554"/>
      <c r="AN196" s="554"/>
      <c r="AO196" s="554"/>
    </row>
    <row r="197" spans="1:41" x14ac:dyDescent="0.25">
      <c r="A197" s="554"/>
      <c r="B197" s="554"/>
      <c r="C197" s="554"/>
      <c r="D197" s="554"/>
      <c r="E197" s="554"/>
      <c r="F197" s="554"/>
      <c r="G197" s="554"/>
      <c r="H197" s="554"/>
      <c r="I197" s="554"/>
      <c r="J197" s="554"/>
      <c r="K197" s="554"/>
      <c r="L197" s="554"/>
      <c r="M197" s="554"/>
      <c r="N197" s="554"/>
      <c r="O197" s="554"/>
      <c r="P197" s="554"/>
      <c r="Q197" s="554"/>
      <c r="R197" s="554"/>
      <c r="S197" s="554"/>
      <c r="T197" s="554"/>
      <c r="U197" s="554"/>
      <c r="V197" s="554"/>
      <c r="W197" s="554"/>
      <c r="X197" s="554"/>
      <c r="Y197" s="554"/>
      <c r="Z197" s="554"/>
      <c r="AA197" s="554"/>
      <c r="AB197" s="554"/>
      <c r="AC197" s="554"/>
      <c r="AD197" s="554"/>
      <c r="AE197" s="554"/>
      <c r="AF197" s="554"/>
      <c r="AG197" s="554"/>
      <c r="AH197" s="554"/>
      <c r="AI197" s="554"/>
      <c r="AJ197" s="554"/>
      <c r="AK197" s="554"/>
      <c r="AL197" s="554"/>
      <c r="AM197" s="554"/>
      <c r="AN197" s="554"/>
      <c r="AO197" s="554"/>
    </row>
    <row r="198" spans="1:41" x14ac:dyDescent="0.25">
      <c r="A198" s="554"/>
      <c r="B198" s="554"/>
      <c r="C198" s="554"/>
      <c r="D198" s="554"/>
      <c r="E198" s="554"/>
      <c r="F198" s="554"/>
      <c r="G198" s="554"/>
      <c r="H198" s="554"/>
      <c r="I198" s="554"/>
      <c r="J198" s="554"/>
      <c r="K198" s="554"/>
      <c r="L198" s="554"/>
      <c r="M198" s="554"/>
      <c r="N198" s="554"/>
      <c r="O198" s="554"/>
      <c r="P198" s="554"/>
      <c r="Q198" s="554"/>
      <c r="R198" s="554"/>
      <c r="S198" s="554"/>
      <c r="T198" s="554"/>
      <c r="U198" s="554"/>
      <c r="V198" s="554"/>
      <c r="W198" s="554"/>
      <c r="X198" s="554"/>
      <c r="Y198" s="554"/>
      <c r="Z198" s="554"/>
      <c r="AA198" s="554"/>
      <c r="AB198" s="554"/>
      <c r="AC198" s="554"/>
      <c r="AD198" s="554"/>
      <c r="AE198" s="554"/>
      <c r="AF198" s="554"/>
      <c r="AG198" s="554"/>
      <c r="AH198" s="554"/>
      <c r="AI198" s="554"/>
      <c r="AJ198" s="554"/>
      <c r="AK198" s="554"/>
      <c r="AL198" s="554"/>
      <c r="AM198" s="554"/>
      <c r="AN198" s="554"/>
      <c r="AO198" s="554"/>
    </row>
    <row r="199" spans="1:41" x14ac:dyDescent="0.25">
      <c r="A199" s="554"/>
      <c r="B199" s="554"/>
      <c r="C199" s="554"/>
      <c r="D199" s="554"/>
      <c r="E199" s="554"/>
      <c r="F199" s="554"/>
      <c r="G199" s="554"/>
      <c r="H199" s="554"/>
      <c r="I199" s="554"/>
      <c r="J199" s="554"/>
      <c r="K199" s="554"/>
      <c r="L199" s="554"/>
      <c r="M199" s="554"/>
      <c r="N199" s="554"/>
      <c r="O199" s="554"/>
      <c r="P199" s="554"/>
      <c r="Q199" s="554"/>
      <c r="R199" s="554"/>
      <c r="S199" s="554"/>
      <c r="T199" s="554"/>
      <c r="U199" s="554"/>
      <c r="V199" s="554"/>
      <c r="W199" s="554"/>
      <c r="X199" s="554"/>
      <c r="Y199" s="554"/>
      <c r="Z199" s="554"/>
      <c r="AA199" s="554"/>
      <c r="AB199" s="554"/>
      <c r="AC199" s="554"/>
      <c r="AD199" s="554"/>
      <c r="AE199" s="554"/>
      <c r="AF199" s="554"/>
      <c r="AG199" s="554"/>
      <c r="AH199" s="554"/>
      <c r="AI199" s="554"/>
      <c r="AJ199" s="554"/>
      <c r="AK199" s="554"/>
      <c r="AL199" s="554"/>
      <c r="AM199" s="554"/>
      <c r="AN199" s="554"/>
      <c r="AO199" s="554"/>
    </row>
    <row r="200" spans="1:41" x14ac:dyDescent="0.25">
      <c r="A200" s="554"/>
      <c r="B200" s="554"/>
      <c r="C200" s="554"/>
      <c r="D200" s="554"/>
      <c r="E200" s="554"/>
      <c r="F200" s="554"/>
      <c r="G200" s="554"/>
      <c r="H200" s="554"/>
      <c r="I200" s="554"/>
      <c r="J200" s="554"/>
      <c r="K200" s="554"/>
      <c r="L200" s="554"/>
      <c r="M200" s="554"/>
      <c r="N200" s="554"/>
      <c r="O200" s="554"/>
      <c r="P200" s="554"/>
      <c r="Q200" s="554"/>
      <c r="R200" s="554"/>
      <c r="S200" s="554"/>
      <c r="T200" s="554"/>
      <c r="U200" s="554"/>
      <c r="V200" s="554"/>
      <c r="W200" s="554"/>
      <c r="X200" s="554"/>
      <c r="Y200" s="554"/>
      <c r="Z200" s="554"/>
      <c r="AA200" s="554"/>
      <c r="AB200" s="554"/>
      <c r="AC200" s="554"/>
      <c r="AD200" s="554"/>
      <c r="AE200" s="554"/>
      <c r="AF200" s="554"/>
      <c r="AG200" s="554"/>
      <c r="AH200" s="554"/>
      <c r="AI200" s="554"/>
      <c r="AJ200" s="554"/>
      <c r="AK200" s="554"/>
      <c r="AL200" s="554"/>
      <c r="AM200" s="554"/>
      <c r="AN200" s="554"/>
      <c r="AO200" s="554"/>
    </row>
    <row r="201" spans="1:41" x14ac:dyDescent="0.25">
      <c r="A201" s="554"/>
      <c r="B201" s="554"/>
      <c r="C201" s="554"/>
      <c r="D201" s="554"/>
      <c r="E201" s="554"/>
      <c r="F201" s="554"/>
      <c r="G201" s="554"/>
      <c r="H201" s="554"/>
      <c r="I201" s="554"/>
      <c r="J201" s="554"/>
      <c r="K201" s="554"/>
      <c r="L201" s="554"/>
      <c r="M201" s="554"/>
      <c r="N201" s="554"/>
      <c r="O201" s="554"/>
      <c r="P201" s="554"/>
      <c r="Q201" s="554"/>
      <c r="R201" s="554"/>
      <c r="S201" s="554"/>
      <c r="T201" s="554"/>
      <c r="U201" s="554"/>
      <c r="V201" s="554"/>
      <c r="W201" s="554"/>
      <c r="X201" s="554"/>
      <c r="Y201" s="554"/>
      <c r="Z201" s="554"/>
      <c r="AA201" s="554"/>
      <c r="AB201" s="554"/>
      <c r="AC201" s="554"/>
      <c r="AD201" s="554"/>
      <c r="AE201" s="554"/>
      <c r="AF201" s="554"/>
      <c r="AG201" s="554"/>
      <c r="AH201" s="554"/>
      <c r="AI201" s="554"/>
      <c r="AJ201" s="554"/>
      <c r="AK201" s="554"/>
      <c r="AL201" s="554"/>
      <c r="AM201" s="554"/>
      <c r="AN201" s="554"/>
      <c r="AO201" s="554"/>
    </row>
    <row r="202" spans="1:41" x14ac:dyDescent="0.25">
      <c r="A202" s="554"/>
      <c r="B202" s="554"/>
      <c r="C202" s="554"/>
      <c r="D202" s="554"/>
      <c r="E202" s="554"/>
      <c r="F202" s="554"/>
      <c r="G202" s="554"/>
      <c r="H202" s="554"/>
      <c r="I202" s="554"/>
      <c r="J202" s="554"/>
      <c r="K202" s="554"/>
      <c r="L202" s="554"/>
      <c r="M202" s="554"/>
      <c r="N202" s="554"/>
      <c r="O202" s="554"/>
      <c r="P202" s="554"/>
      <c r="Q202" s="554"/>
      <c r="R202" s="554"/>
      <c r="S202" s="554"/>
      <c r="T202" s="554"/>
      <c r="U202" s="554"/>
      <c r="V202" s="554"/>
      <c r="W202" s="554"/>
      <c r="X202" s="554"/>
      <c r="Y202" s="554"/>
      <c r="Z202" s="554"/>
      <c r="AA202" s="554"/>
      <c r="AB202" s="554"/>
      <c r="AC202" s="554"/>
      <c r="AD202" s="554"/>
      <c r="AE202" s="554"/>
      <c r="AF202" s="554"/>
      <c r="AG202" s="554"/>
      <c r="AH202" s="554"/>
      <c r="AI202" s="554"/>
      <c r="AJ202" s="554"/>
      <c r="AK202" s="554"/>
      <c r="AL202" s="554"/>
      <c r="AM202" s="554"/>
      <c r="AN202" s="554"/>
      <c r="AO202" s="554"/>
    </row>
    <row r="203" spans="1:41" x14ac:dyDescent="0.25">
      <c r="A203" s="554"/>
      <c r="B203" s="554"/>
      <c r="C203" s="554"/>
      <c r="D203" s="554"/>
      <c r="E203" s="554"/>
      <c r="F203" s="554"/>
      <c r="G203" s="554"/>
      <c r="H203" s="554"/>
      <c r="I203" s="554"/>
      <c r="J203" s="554"/>
      <c r="K203" s="554"/>
      <c r="L203" s="554"/>
      <c r="M203" s="554"/>
      <c r="N203" s="554"/>
      <c r="O203" s="554"/>
      <c r="P203" s="554"/>
      <c r="Q203" s="554"/>
      <c r="R203" s="554"/>
      <c r="S203" s="554"/>
      <c r="T203" s="554"/>
      <c r="U203" s="554"/>
      <c r="V203" s="554"/>
      <c r="W203" s="554"/>
      <c r="X203" s="554"/>
      <c r="Y203" s="554"/>
      <c r="Z203" s="554"/>
      <c r="AA203" s="554"/>
      <c r="AB203" s="554"/>
      <c r="AC203" s="554"/>
      <c r="AD203" s="554"/>
      <c r="AE203" s="554"/>
      <c r="AF203" s="554"/>
      <c r="AG203" s="554"/>
      <c r="AH203" s="554"/>
      <c r="AI203" s="554"/>
      <c r="AJ203" s="554"/>
      <c r="AK203" s="554"/>
      <c r="AL203" s="554"/>
      <c r="AM203" s="554"/>
      <c r="AN203" s="554"/>
      <c r="AO203" s="554"/>
    </row>
    <row r="204" spans="1:41" x14ac:dyDescent="0.25">
      <c r="A204" s="554"/>
      <c r="B204" s="554"/>
      <c r="C204" s="554"/>
      <c r="D204" s="554"/>
      <c r="E204" s="554"/>
      <c r="F204" s="554"/>
      <c r="G204" s="554"/>
      <c r="H204" s="554"/>
      <c r="I204" s="554"/>
      <c r="J204" s="554"/>
      <c r="K204" s="554"/>
      <c r="L204" s="554"/>
      <c r="M204" s="554"/>
      <c r="N204" s="554"/>
      <c r="O204" s="554"/>
      <c r="P204" s="554"/>
      <c r="Q204" s="554"/>
      <c r="R204" s="554"/>
      <c r="S204" s="554"/>
      <c r="T204" s="554"/>
      <c r="U204" s="554"/>
      <c r="V204" s="554"/>
      <c r="W204" s="554"/>
      <c r="X204" s="554"/>
      <c r="Y204" s="554"/>
      <c r="Z204" s="554"/>
      <c r="AA204" s="554"/>
      <c r="AB204" s="554"/>
      <c r="AC204" s="554"/>
      <c r="AD204" s="554"/>
      <c r="AE204" s="554"/>
      <c r="AF204" s="554"/>
      <c r="AG204" s="554"/>
      <c r="AH204" s="554"/>
      <c r="AI204" s="554"/>
      <c r="AJ204" s="554"/>
      <c r="AK204" s="554"/>
      <c r="AL204" s="554"/>
      <c r="AM204" s="554"/>
      <c r="AN204" s="554"/>
      <c r="AO204" s="554"/>
    </row>
    <row r="205" spans="1:41" x14ac:dyDescent="0.25">
      <c r="A205" s="554"/>
      <c r="B205" s="554"/>
      <c r="C205" s="554"/>
      <c r="D205" s="554"/>
      <c r="E205" s="554"/>
      <c r="F205" s="554"/>
      <c r="G205" s="554"/>
      <c r="H205" s="554"/>
      <c r="I205" s="554"/>
      <c r="J205" s="554"/>
      <c r="K205" s="554"/>
      <c r="L205" s="554"/>
      <c r="M205" s="554"/>
      <c r="N205" s="554"/>
      <c r="O205" s="554"/>
      <c r="P205" s="554"/>
      <c r="Q205" s="554"/>
      <c r="R205" s="554"/>
      <c r="S205" s="554"/>
      <c r="T205" s="554"/>
      <c r="U205" s="554"/>
      <c r="V205" s="554"/>
      <c r="W205" s="554"/>
      <c r="X205" s="554"/>
      <c r="Y205" s="554"/>
      <c r="Z205" s="554"/>
      <c r="AA205" s="554"/>
      <c r="AB205" s="554"/>
      <c r="AC205" s="554"/>
      <c r="AD205" s="554"/>
      <c r="AE205" s="554"/>
      <c r="AF205" s="554"/>
      <c r="AG205" s="554"/>
      <c r="AH205" s="554"/>
      <c r="AI205" s="554"/>
      <c r="AJ205" s="554"/>
      <c r="AK205" s="554"/>
      <c r="AL205" s="554"/>
      <c r="AM205" s="554"/>
      <c r="AN205" s="554"/>
      <c r="AO205" s="554"/>
    </row>
    <row r="206" spans="1:41" x14ac:dyDescent="0.25">
      <c r="A206" s="554"/>
      <c r="B206" s="554"/>
      <c r="C206" s="554"/>
      <c r="D206" s="554"/>
      <c r="E206" s="554"/>
      <c r="F206" s="554"/>
      <c r="G206" s="554"/>
      <c r="H206" s="554"/>
      <c r="I206" s="554"/>
      <c r="J206" s="554"/>
      <c r="K206" s="554"/>
      <c r="L206" s="554"/>
      <c r="M206" s="554"/>
      <c r="N206" s="554"/>
      <c r="O206" s="554"/>
      <c r="P206" s="554"/>
      <c r="Q206" s="554"/>
      <c r="R206" s="554"/>
      <c r="S206" s="554"/>
      <c r="T206" s="554"/>
      <c r="U206" s="554"/>
      <c r="V206" s="554"/>
      <c r="W206" s="554"/>
      <c r="X206" s="554"/>
      <c r="Y206" s="554"/>
      <c r="Z206" s="554"/>
      <c r="AA206" s="554"/>
      <c r="AB206" s="554"/>
      <c r="AC206" s="554"/>
      <c r="AD206" s="554"/>
      <c r="AE206" s="554"/>
      <c r="AF206" s="554"/>
      <c r="AG206" s="554"/>
      <c r="AH206" s="554"/>
      <c r="AI206" s="554"/>
      <c r="AJ206" s="554"/>
      <c r="AK206" s="554"/>
      <c r="AL206" s="554"/>
      <c r="AM206" s="554"/>
      <c r="AN206" s="554"/>
      <c r="AO206" s="554"/>
    </row>
  </sheetData>
  <sheetProtection password="EC30" sheet="1" objects="1" scenarios="1"/>
  <mergeCells count="166">
    <mergeCell ref="J115:L115"/>
    <mergeCell ref="O115:Q115"/>
    <mergeCell ref="AD115:AG115"/>
    <mergeCell ref="J119:P119"/>
    <mergeCell ref="V119:X119"/>
    <mergeCell ref="AB119:AD119"/>
    <mergeCell ref="AB93:AC94"/>
    <mergeCell ref="G103:G104"/>
    <mergeCell ref="H103:H104"/>
    <mergeCell ref="I103:I104"/>
    <mergeCell ref="U93:U94"/>
    <mergeCell ref="R93:R94"/>
    <mergeCell ref="S93:T94"/>
    <mergeCell ref="O113:Q113"/>
    <mergeCell ref="R113:R114"/>
    <mergeCell ref="S113:T114"/>
    <mergeCell ref="O93:Q93"/>
    <mergeCell ref="U113:U114"/>
    <mergeCell ref="V113:AA114"/>
    <mergeCell ref="AB113:AC114"/>
    <mergeCell ref="AD113:AG113"/>
    <mergeCell ref="M93:N94"/>
    <mergeCell ref="J93:L93"/>
    <mergeCell ref="AI67:AO67"/>
    <mergeCell ref="J77:P77"/>
    <mergeCell ref="E79:M79"/>
    <mergeCell ref="E113:F114"/>
    <mergeCell ref="G113:G114"/>
    <mergeCell ref="H113:H114"/>
    <mergeCell ref="I113:I114"/>
    <mergeCell ref="AI93:AO94"/>
    <mergeCell ref="V99:X99"/>
    <mergeCell ref="AB99:AD99"/>
    <mergeCell ref="AH99:AM99"/>
    <mergeCell ref="AH93:AH94"/>
    <mergeCell ref="V93:AA94"/>
    <mergeCell ref="AD93:AG93"/>
    <mergeCell ref="AD95:AG95"/>
    <mergeCell ref="A103:A104"/>
    <mergeCell ref="G93:G94"/>
    <mergeCell ref="E93:F94"/>
    <mergeCell ref="H93:H94"/>
    <mergeCell ref="I93:I94"/>
    <mergeCell ref="D103:D104"/>
    <mergeCell ref="E103:F104"/>
    <mergeCell ref="D93:D94"/>
    <mergeCell ref="M113:N114"/>
    <mergeCell ref="J103:L103"/>
    <mergeCell ref="M103:N104"/>
    <mergeCell ref="J99:P99"/>
    <mergeCell ref="C103:C104"/>
    <mergeCell ref="A113:A114"/>
    <mergeCell ref="C113:C114"/>
    <mergeCell ref="D113:D114"/>
    <mergeCell ref="J95:L95"/>
    <mergeCell ref="O95:Q95"/>
    <mergeCell ref="B137:AO137"/>
    <mergeCell ref="B131:AO131"/>
    <mergeCell ref="B133:AO133"/>
    <mergeCell ref="B135:AO135"/>
    <mergeCell ref="B136:AO136"/>
    <mergeCell ref="O103:Q103"/>
    <mergeCell ref="R103:R104"/>
    <mergeCell ref="S103:T104"/>
    <mergeCell ref="U103:U104"/>
    <mergeCell ref="V103:AA104"/>
    <mergeCell ref="AB103:AC104"/>
    <mergeCell ref="AD103:AG103"/>
    <mergeCell ref="AH103:AH104"/>
    <mergeCell ref="AI103:AO104"/>
    <mergeCell ref="J105:L105"/>
    <mergeCell ref="O105:Q105"/>
    <mergeCell ref="AD105:AG105"/>
    <mergeCell ref="J109:P109"/>
    <mergeCell ref="V109:X109"/>
    <mergeCell ref="AB109:AD109"/>
    <mergeCell ref="AH109:AM109"/>
    <mergeCell ref="AH113:AH114"/>
    <mergeCell ref="AI113:AO114"/>
    <mergeCell ref="J113:L113"/>
    <mergeCell ref="D26:I26"/>
    <mergeCell ref="AI44:AM44"/>
    <mergeCell ref="AI16:AM16"/>
    <mergeCell ref="AI17:AM17"/>
    <mergeCell ref="AI46:AM46"/>
    <mergeCell ref="B73:AO73"/>
    <mergeCell ref="H66:N66"/>
    <mergeCell ref="O66:AA66"/>
    <mergeCell ref="AB66:AH66"/>
    <mergeCell ref="AI66:AO66"/>
    <mergeCell ref="V60:AC60"/>
    <mergeCell ref="I64:U64"/>
    <mergeCell ref="Q50:W50"/>
    <mergeCell ref="K23:T23"/>
    <mergeCell ref="K37:T37"/>
    <mergeCell ref="V24:AE24"/>
    <mergeCell ref="V38:AE38"/>
    <mergeCell ref="D40:I40"/>
    <mergeCell ref="V58:AC58"/>
    <mergeCell ref="A66:G66"/>
    <mergeCell ref="K51:T51"/>
    <mergeCell ref="V52:AE52"/>
    <mergeCell ref="AE53:AO53"/>
    <mergeCell ref="AB67:AH67"/>
    <mergeCell ref="B6:G6"/>
    <mergeCell ref="M6:AG6"/>
    <mergeCell ref="AH6:AO6"/>
    <mergeCell ref="A8:G8"/>
    <mergeCell ref="AH119:AM119"/>
    <mergeCell ref="A9:G9"/>
    <mergeCell ref="H9:K9"/>
    <mergeCell ref="L9:N9"/>
    <mergeCell ref="A75:AO75"/>
    <mergeCell ref="S89:T89"/>
    <mergeCell ref="J82:P82"/>
    <mergeCell ref="J83:P83"/>
    <mergeCell ref="J84:P84"/>
    <mergeCell ref="Y82:Z82"/>
    <mergeCell ref="Y83:Z83"/>
    <mergeCell ref="Y84:Z84"/>
    <mergeCell ref="AB82:AH82"/>
    <mergeCell ref="AB83:AH83"/>
    <mergeCell ref="AB84:AH84"/>
    <mergeCell ref="J87:P87"/>
    <mergeCell ref="Y87:Z87"/>
    <mergeCell ref="AB87:AH87"/>
    <mergeCell ref="A93:A94"/>
    <mergeCell ref="C93:C94"/>
    <mergeCell ref="AH2:AO2"/>
    <mergeCell ref="D3:G3"/>
    <mergeCell ref="AH3:AO3"/>
    <mergeCell ref="A2:G2"/>
    <mergeCell ref="H2:J2"/>
    <mergeCell ref="R2:V2"/>
    <mergeCell ref="AH4:AO4"/>
    <mergeCell ref="A5:G5"/>
    <mergeCell ref="M5:AG5"/>
    <mergeCell ref="A4:G4"/>
    <mergeCell ref="AH5:AO5"/>
    <mergeCell ref="L2:Q2"/>
    <mergeCell ref="W2:AA2"/>
    <mergeCell ref="I3:AG4"/>
    <mergeCell ref="AB9:AI9"/>
    <mergeCell ref="F123:AJ123"/>
    <mergeCell ref="AI43:AN43"/>
    <mergeCell ref="AI34:AM34"/>
    <mergeCell ref="H8:AI8"/>
    <mergeCell ref="AI30:AM30"/>
    <mergeCell ref="AI31:AM31"/>
    <mergeCell ref="AI32:AM32"/>
    <mergeCell ref="AI15:AN15"/>
    <mergeCell ref="AI29:AN29"/>
    <mergeCell ref="Q22:W22"/>
    <mergeCell ref="Q36:W36"/>
    <mergeCell ref="AE25:AO25"/>
    <mergeCell ref="AE39:AO39"/>
    <mergeCell ref="AI45:AM45"/>
    <mergeCell ref="D54:I54"/>
    <mergeCell ref="H67:N68"/>
    <mergeCell ref="O67:AA68"/>
    <mergeCell ref="AI48:AM48"/>
    <mergeCell ref="V59:AC59"/>
    <mergeCell ref="V62:AC62"/>
    <mergeCell ref="AI18:AM18"/>
    <mergeCell ref="AI20:AM20"/>
    <mergeCell ref="A12:AO12"/>
  </mergeCells>
  <conditionalFormatting sqref="O58:O60">
    <cfRule type="expression" dxfId="88" priority="45" stopIfTrue="1">
      <formula>OR($J$48&gt;54000,$Z$46&gt;200)</formula>
    </cfRule>
  </conditionalFormatting>
  <conditionalFormatting sqref="V63">
    <cfRule type="expression" dxfId="87" priority="43" stopIfTrue="1">
      <formula>langue="nl"</formula>
    </cfRule>
  </conditionalFormatting>
  <conditionalFormatting sqref="A76 AM123:AO123 B123:F123 A123:A143">
    <cfRule type="expression" dxfId="86" priority="38" stopIfTrue="1">
      <formula>langue="nl"</formula>
    </cfRule>
  </conditionalFormatting>
  <conditionalFormatting sqref="AO119 AO109">
    <cfRule type="expression" dxfId="85" priority="39" stopIfTrue="1">
      <formula>OR(#REF!&gt;54000,#REF!&gt;200)</formula>
    </cfRule>
  </conditionalFormatting>
  <conditionalFormatting sqref="V93">
    <cfRule type="expression" dxfId="84" priority="41" stopIfTrue="1">
      <formula>AND(#REF!&lt;54000,#REF!&lt;200)</formula>
    </cfRule>
  </conditionalFormatting>
  <conditionalFormatting sqref="N112:P112 J112:L112 N92:P92 J92:L92 N102:P102 N106:P106 J106:L106 J102:L102">
    <cfRule type="expression" dxfId="83" priority="42" stopIfTrue="1">
      <formula>AND(#REF!&lt;54000,#REF!&lt;200)</formula>
    </cfRule>
  </conditionalFormatting>
  <conditionalFormatting sqref="B136">
    <cfRule type="expression" dxfId="82" priority="37" stopIfTrue="1">
      <formula>langue="nl"</formula>
    </cfRule>
  </conditionalFormatting>
  <conditionalFormatting sqref="B137">
    <cfRule type="expression" dxfId="81" priority="36" stopIfTrue="1">
      <formula>langue="nl"</formula>
    </cfRule>
  </conditionalFormatting>
  <conditionalFormatting sqref="B135">
    <cfRule type="expression" dxfId="80" priority="35" stopIfTrue="1">
      <formula>langue="nl"</formula>
    </cfRule>
  </conditionalFormatting>
  <conditionalFormatting sqref="AE94:AG94">
    <cfRule type="expression" dxfId="79" priority="34" stopIfTrue="1">
      <formula>AND(#REF!&lt;54000,#REF!&lt;200)</formula>
    </cfRule>
  </conditionalFormatting>
  <conditionalFormatting sqref="V103">
    <cfRule type="expression" dxfId="78" priority="25" stopIfTrue="1">
      <formula>AND(#REF!&lt;54000,#REF!&lt;200)</formula>
    </cfRule>
  </conditionalFormatting>
  <conditionalFormatting sqref="AE104:AG104">
    <cfRule type="expression" dxfId="77" priority="23" stopIfTrue="1">
      <formula>AND(#REF!&lt;54000,#REF!&lt;200)</formula>
    </cfRule>
  </conditionalFormatting>
  <conditionalFormatting sqref="V113">
    <cfRule type="expression" dxfId="76" priority="21" stopIfTrue="1">
      <formula>AND(#REF!&lt;54000,#REF!&lt;200)</formula>
    </cfRule>
  </conditionalFormatting>
  <conditionalFormatting sqref="AE114:AG114">
    <cfRule type="expression" dxfId="75" priority="19" stopIfTrue="1">
      <formula>AND(#REF!&lt;54000,#REF!&lt;200)</formula>
    </cfRule>
  </conditionalFormatting>
  <conditionalFormatting sqref="R2 L2 W2">
    <cfRule type="expression" dxfId="74" priority="16" stopIfTrue="1">
      <formula>L2&lt;&gt;TypeChantier</formula>
    </cfRule>
  </conditionalFormatting>
  <conditionalFormatting sqref="AI93:AO94">
    <cfRule type="expression" dxfId="73" priority="15">
      <formula>$AI$93&lt;$AH$99</formula>
    </cfRule>
  </conditionalFormatting>
  <conditionalFormatting sqref="AH99:AM99">
    <cfRule type="expression" dxfId="72" priority="14">
      <formula>$AI$93&gt;=$AH$99</formula>
    </cfRule>
  </conditionalFormatting>
  <conditionalFormatting sqref="AI103:AO104">
    <cfRule type="expression" dxfId="71" priority="13">
      <formula>$AI$103&lt;$AH$109</formula>
    </cfRule>
  </conditionalFormatting>
  <conditionalFormatting sqref="AH109:AM109">
    <cfRule type="expression" dxfId="70" priority="12">
      <formula>$AI$103&gt;=$AH$109</formula>
    </cfRule>
  </conditionalFormatting>
  <conditionalFormatting sqref="AI113:AO114">
    <cfRule type="expression" dxfId="69" priority="11">
      <formula>$AI$113&lt;$AH$119</formula>
    </cfRule>
  </conditionalFormatting>
  <conditionalFormatting sqref="AH119:AM119">
    <cfRule type="expression" dxfId="68" priority="10">
      <formula>$AI$113&gt;=$AH$119</formula>
    </cfRule>
  </conditionalFormatting>
  <conditionalFormatting sqref="AE25">
    <cfRule type="containsBlanks" dxfId="67" priority="8">
      <formula>LEN(TRIM(AE25))=0</formula>
    </cfRule>
    <cfRule type="expression" dxfId="66" priority="9">
      <formula>$AE$25=""</formula>
    </cfRule>
  </conditionalFormatting>
  <conditionalFormatting sqref="AE39">
    <cfRule type="containsBlanks" dxfId="65" priority="6">
      <formula>LEN(TRIM(AE39))=0</formula>
    </cfRule>
    <cfRule type="expression" dxfId="64" priority="7">
      <formula>$AE$39=""</formula>
    </cfRule>
  </conditionalFormatting>
  <conditionalFormatting sqref="AE53">
    <cfRule type="containsBlanks" dxfId="63" priority="4">
      <formula>LEN(TRIM(AE53))=0</formula>
    </cfRule>
    <cfRule type="expression" dxfId="62" priority="5">
      <formula>$AE$53=""</formula>
    </cfRule>
  </conditionalFormatting>
  <printOptions horizontalCentered="1" verticalCentered="1"/>
  <pageMargins left="0.59055118110236227" right="0.59055118110236227" top="0.59055118110236227" bottom="0.59055118110236227" header="0.31496062992125984" footer="0.31496062992125984"/>
  <pageSetup paperSize="9" scale="92" fitToHeight="0" orientation="portrait" r:id="rId1"/>
  <rowBreaks count="1" manualBreakCount="1">
    <brk id="74" max="40" man="1"/>
  </rowBreaks>
  <ignoredErrors>
    <ignoredError sqref="V61:AC62 AH100:AO102 W58:AC58 W59:AC59 W60:AC60 AI99:AO99 AH104:AO108 AH103 AJ103:AO103 AH110:AO112 AI109:AO109 AH114:AO118 AH113 AJ113:AO113 AI119:AO119" evalError="1"/>
    <ignoredError sqref="I64 J82:P84" unlockedFormula="1"/>
  </ignoredErrors>
  <legacyDrawing r:id="rId2"/>
  <extLst>
    <ext xmlns:x14="http://schemas.microsoft.com/office/spreadsheetml/2009/9/main" uri="{78C0D931-6437-407d-A8EE-F0AAD7539E65}">
      <x14:conditionalFormattings>
        <x14:conditionalFormatting xmlns:xm="http://schemas.microsoft.com/office/excel/2006/main">
          <x14:cfRule type="expression" priority="3" stopIfTrue="1" id="{6EED8C7F-BEF6-4029-BCE2-4BB4C641FEAB}">
            <xm:f>données!$J$24=0</xm:f>
            <x14:dxf/>
          </x14:cfRule>
          <xm:sqref>AE25</xm:sqref>
        </x14:conditionalFormatting>
        <x14:conditionalFormatting xmlns:xm="http://schemas.microsoft.com/office/excel/2006/main">
          <x14:cfRule type="expression" priority="2" stopIfTrue="1" id="{248435CC-F83A-4535-A0E7-64F74CCE36E0}">
            <xm:f>données!$J$25=0</xm:f>
            <x14:dxf/>
          </x14:cfRule>
          <xm:sqref>AE39</xm:sqref>
        </x14:conditionalFormatting>
        <x14:conditionalFormatting xmlns:xm="http://schemas.microsoft.com/office/excel/2006/main">
          <x14:cfRule type="expression" priority="1" stopIfTrue="1" id="{42C39E6C-8FEB-4162-AB36-E3B95882F3C0}">
            <xm:f>données!$J$26=0</xm:f>
            <x14:dxf/>
          </x14:cfRule>
          <xm:sqref>AE53</xm:sqref>
        </x14:conditionalFormatting>
      </x14:conditionalFormatting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Feuil12">
    <pageSetUpPr fitToPage="1"/>
  </sheetPr>
  <dimension ref="A1:CC66"/>
  <sheetViews>
    <sheetView zoomScaleNormal="100" workbookViewId="0">
      <selection activeCell="AS117" sqref="AS117"/>
    </sheetView>
  </sheetViews>
  <sheetFormatPr baseColWidth="10" defaultColWidth="11.44140625" defaultRowHeight="13.2" x14ac:dyDescent="0.25"/>
  <cols>
    <col min="1" max="41" width="2.44140625" customWidth="1"/>
    <col min="42" max="42" width="6.44140625" customWidth="1"/>
    <col min="43" max="46" width="11.44140625" style="175" customWidth="1"/>
    <col min="47" max="47" width="15.44140625" style="175" customWidth="1"/>
    <col min="48" max="48" width="9.44140625" hidden="1" customWidth="1"/>
    <col min="49" max="49" width="3.88671875" hidden="1" customWidth="1"/>
    <col min="50" max="50" width="9.5546875" customWidth="1"/>
    <col min="51" max="51" width="8.44140625" customWidth="1"/>
    <col min="52" max="52" width="9" customWidth="1"/>
    <col min="53" max="53" width="3.44140625" customWidth="1"/>
    <col min="54" max="54" width="14.109375" customWidth="1"/>
    <col min="59" max="59" width="8" customWidth="1"/>
  </cols>
  <sheetData>
    <row r="1" spans="1:55" ht="16.5" customHeight="1" x14ac:dyDescent="0.3">
      <c r="A1" t="str">
        <f>données!A5</f>
        <v>version 2021 (1)</v>
      </c>
      <c r="AP1" s="125"/>
      <c r="AQ1" s="221"/>
      <c r="AR1" s="222"/>
      <c r="AS1" s="222"/>
      <c r="AT1" s="222"/>
      <c r="AU1" s="223"/>
      <c r="AV1" s="129"/>
      <c r="AW1" s="129"/>
      <c r="AX1" s="129"/>
      <c r="AY1" s="129"/>
      <c r="AZ1" s="129"/>
      <c r="BA1" s="129"/>
      <c r="BB1" s="129"/>
      <c r="BC1" s="125"/>
    </row>
    <row r="2" spans="1:55" x14ac:dyDescent="0.25">
      <c r="A2" s="1620" t="s">
        <v>100</v>
      </c>
      <c r="B2" s="1620"/>
      <c r="C2" s="1620"/>
      <c r="D2" s="1620"/>
      <c r="E2" s="1620"/>
      <c r="F2" s="1620"/>
      <c r="G2" s="1780"/>
      <c r="H2" s="1519" t="s">
        <v>97</v>
      </c>
      <c r="I2" s="1520"/>
      <c r="J2" s="1520"/>
      <c r="K2" s="269"/>
      <c r="L2" s="1647" t="s">
        <v>488</v>
      </c>
      <c r="M2" s="1647"/>
      <c r="N2" s="1647"/>
      <c r="O2" s="1647"/>
      <c r="P2" s="1647"/>
      <c r="Q2" s="1647"/>
      <c r="R2" s="1647" t="s">
        <v>484</v>
      </c>
      <c r="S2" s="1647"/>
      <c r="T2" s="1647"/>
      <c r="U2" s="1647"/>
      <c r="V2" s="1647"/>
      <c r="W2" s="1647" t="s">
        <v>489</v>
      </c>
      <c r="X2" s="1647"/>
      <c r="Y2" s="1647"/>
      <c r="Z2" s="1647"/>
      <c r="AA2" s="1647"/>
      <c r="AB2" s="1133" t="s">
        <v>42</v>
      </c>
      <c r="AC2" s="119"/>
      <c r="AD2" s="119"/>
      <c r="AE2" s="119"/>
      <c r="AF2" s="119"/>
      <c r="AG2" s="1134"/>
      <c r="AH2" s="1621" t="s">
        <v>101</v>
      </c>
      <c r="AI2" s="1622"/>
      <c r="AJ2" s="1622"/>
      <c r="AK2" s="1622"/>
      <c r="AL2" s="1622"/>
      <c r="AM2" s="1622"/>
      <c r="AN2" s="1622"/>
      <c r="AO2" s="1622"/>
      <c r="AP2" s="20"/>
      <c r="AQ2" s="216"/>
      <c r="AR2" s="362"/>
    </row>
    <row r="3" spans="1:55" ht="12.75" customHeight="1" x14ac:dyDescent="0.25">
      <c r="A3" s="1123" t="s">
        <v>137</v>
      </c>
      <c r="B3" s="1123"/>
      <c r="C3" s="1123"/>
      <c r="D3" s="1744">
        <f>données!$D$7</f>
        <v>0</v>
      </c>
      <c r="E3" s="1744"/>
      <c r="F3" s="1744"/>
      <c r="G3" s="1779"/>
      <c r="H3" s="269" t="s">
        <v>141</v>
      </c>
      <c r="I3" s="1701">
        <f>données!$J$7</f>
        <v>0</v>
      </c>
      <c r="J3" s="1701"/>
      <c r="K3" s="1701"/>
      <c r="L3" s="1701"/>
      <c r="M3" s="1701"/>
      <c r="N3" s="1701"/>
      <c r="O3" s="1701"/>
      <c r="P3" s="1701"/>
      <c r="Q3" s="1701"/>
      <c r="R3" s="1701"/>
      <c r="S3" s="1701"/>
      <c r="T3" s="1701"/>
      <c r="U3" s="1701"/>
      <c r="V3" s="1701"/>
      <c r="W3" s="1701"/>
      <c r="X3" s="1701"/>
      <c r="Y3" s="1701"/>
      <c r="Z3" s="1701"/>
      <c r="AA3" s="1701"/>
      <c r="AB3" s="1701"/>
      <c r="AC3" s="1701"/>
      <c r="AD3" s="1701"/>
      <c r="AE3" s="1701"/>
      <c r="AF3" s="1701"/>
      <c r="AG3" s="1702"/>
      <c r="AH3" s="1743">
        <f>données!$AI$7</f>
        <v>0</v>
      </c>
      <c r="AI3" s="1744"/>
      <c r="AJ3" s="1744"/>
      <c r="AK3" s="1744"/>
      <c r="AL3" s="1744"/>
      <c r="AM3" s="1744"/>
      <c r="AN3" s="1744"/>
      <c r="AO3" s="1744"/>
      <c r="AP3" s="15"/>
      <c r="AQ3" s="213"/>
      <c r="AR3" s="214"/>
    </row>
    <row r="4" spans="1:55" x14ac:dyDescent="0.25">
      <c r="A4" s="1724">
        <f>données!A8</f>
        <v>0</v>
      </c>
      <c r="B4" s="1724"/>
      <c r="C4" s="1724"/>
      <c r="D4" s="1724"/>
      <c r="E4" s="1724"/>
      <c r="F4" s="1724"/>
      <c r="G4" s="1725"/>
      <c r="H4" s="269" t="s">
        <v>138</v>
      </c>
      <c r="I4" s="1703"/>
      <c r="J4" s="1703"/>
      <c r="K4" s="1703"/>
      <c r="L4" s="1703"/>
      <c r="M4" s="1703"/>
      <c r="N4" s="1703"/>
      <c r="O4" s="1703"/>
      <c r="P4" s="1703"/>
      <c r="Q4" s="1703"/>
      <c r="R4" s="1703"/>
      <c r="S4" s="1703"/>
      <c r="T4" s="1703"/>
      <c r="U4" s="1703"/>
      <c r="V4" s="1703"/>
      <c r="W4" s="1703"/>
      <c r="X4" s="1703"/>
      <c r="Y4" s="1703"/>
      <c r="Z4" s="1703"/>
      <c r="AA4" s="1703"/>
      <c r="AB4" s="1703"/>
      <c r="AC4" s="1703"/>
      <c r="AD4" s="1703"/>
      <c r="AE4" s="1703"/>
      <c r="AF4" s="1703"/>
      <c r="AG4" s="1704"/>
      <c r="AH4" s="1755">
        <f>données!$AI$8</f>
        <v>0</v>
      </c>
      <c r="AI4" s="1756"/>
      <c r="AJ4" s="1756"/>
      <c r="AK4" s="1756"/>
      <c r="AL4" s="1756"/>
      <c r="AM4" s="1756"/>
      <c r="AN4" s="1756"/>
      <c r="AO4" s="1756"/>
      <c r="AP4" s="15"/>
      <c r="AQ4" s="213"/>
      <c r="AR4" s="214"/>
    </row>
    <row r="5" spans="1:55" ht="12.15" customHeight="1" x14ac:dyDescent="0.25">
      <c r="A5" s="1724">
        <f>données!A9</f>
        <v>0</v>
      </c>
      <c r="B5" s="1724"/>
      <c r="C5" s="1724"/>
      <c r="D5" s="1724"/>
      <c r="E5" s="1724"/>
      <c r="F5" s="1724"/>
      <c r="G5" s="1725"/>
      <c r="H5" s="269" t="s">
        <v>140</v>
      </c>
      <c r="I5" s="269"/>
      <c r="J5" s="269"/>
      <c r="K5" s="269"/>
      <c r="L5" s="269"/>
      <c r="M5" s="1695">
        <f>données!$M$9</f>
        <v>0</v>
      </c>
      <c r="N5" s="1695"/>
      <c r="O5" s="1695"/>
      <c r="P5" s="1695"/>
      <c r="Q5" s="1695"/>
      <c r="R5" s="1695"/>
      <c r="S5" s="1695"/>
      <c r="T5" s="1695"/>
      <c r="U5" s="1695"/>
      <c r="V5" s="1695"/>
      <c r="W5" s="1695"/>
      <c r="X5" s="1695"/>
      <c r="Y5" s="1695"/>
      <c r="Z5" s="1695"/>
      <c r="AA5" s="1695"/>
      <c r="AB5" s="1695"/>
      <c r="AC5" s="1695"/>
      <c r="AD5" s="1695"/>
      <c r="AE5" s="1695"/>
      <c r="AF5" s="1695"/>
      <c r="AG5" s="1696"/>
      <c r="AH5" s="1755">
        <f>données!$AI$9</f>
        <v>0</v>
      </c>
      <c r="AI5" s="1756"/>
      <c r="AJ5" s="1756"/>
      <c r="AK5" s="1756"/>
      <c r="AL5" s="1756"/>
      <c r="AM5" s="1756"/>
      <c r="AN5" s="1756"/>
      <c r="AO5" s="1756"/>
      <c r="AP5" s="15"/>
      <c r="AQ5" s="213"/>
      <c r="AR5" s="214"/>
    </row>
    <row r="6" spans="1:55" x14ac:dyDescent="0.25">
      <c r="A6" s="1123" t="s">
        <v>138</v>
      </c>
      <c r="B6" s="1726">
        <f>données!B10</f>
        <v>0</v>
      </c>
      <c r="C6" s="1726"/>
      <c r="D6" s="1726"/>
      <c r="E6" s="1726"/>
      <c r="F6" s="1726"/>
      <c r="G6" s="1727"/>
      <c r="H6" s="269" t="s">
        <v>139</v>
      </c>
      <c r="I6" s="269"/>
      <c r="J6" s="269"/>
      <c r="K6" s="269"/>
      <c r="L6" s="119"/>
      <c r="M6" s="1728">
        <f>données!$M$10</f>
        <v>0</v>
      </c>
      <c r="N6" s="1728"/>
      <c r="O6" s="1728"/>
      <c r="P6" s="1728"/>
      <c r="Q6" s="1728"/>
      <c r="R6" s="1728"/>
      <c r="S6" s="1728"/>
      <c r="T6" s="1728"/>
      <c r="U6" s="1728"/>
      <c r="V6" s="1728"/>
      <c r="W6" s="1728"/>
      <c r="X6" s="1728"/>
      <c r="Y6" s="1728"/>
      <c r="Z6" s="1728"/>
      <c r="AA6" s="1728"/>
      <c r="AB6" s="1728"/>
      <c r="AC6" s="1728"/>
      <c r="AD6" s="1728"/>
      <c r="AE6" s="1728"/>
      <c r="AF6" s="1728"/>
      <c r="AG6" s="1729"/>
      <c r="AH6" s="1755" t="str">
        <f>IF(données!$AI$10=0,"",données!$AI$10)</f>
        <v/>
      </c>
      <c r="AI6" s="1756"/>
      <c r="AJ6" s="1756"/>
      <c r="AK6" s="1756"/>
      <c r="AL6" s="1756"/>
      <c r="AM6" s="1756"/>
      <c r="AN6" s="1756"/>
      <c r="AO6" s="1756"/>
      <c r="AP6" s="15"/>
      <c r="AQ6" s="213"/>
      <c r="AR6" s="217"/>
      <c r="AS6" s="213"/>
      <c r="AT6" s="213"/>
      <c r="AU6" s="213"/>
      <c r="AV6" s="15"/>
      <c r="AW6" s="15"/>
      <c r="AX6" s="15"/>
      <c r="AY6" s="15"/>
    </row>
    <row r="7" spans="1:55" ht="11.1" customHeight="1" x14ac:dyDescent="0.25">
      <c r="A7" s="6"/>
      <c r="B7" s="6"/>
      <c r="C7" s="6"/>
      <c r="D7" s="6"/>
      <c r="E7" s="6"/>
      <c r="F7" s="6"/>
      <c r="G7" s="5"/>
      <c r="H7" s="18"/>
      <c r="I7" s="6"/>
      <c r="J7" s="6"/>
      <c r="K7" s="6"/>
      <c r="L7" s="6"/>
      <c r="M7" s="6"/>
      <c r="N7" s="6"/>
      <c r="O7" s="6"/>
      <c r="P7" s="6"/>
      <c r="Q7" s="6"/>
      <c r="R7" s="6"/>
      <c r="S7" s="6"/>
      <c r="T7" s="6"/>
      <c r="U7" s="6"/>
      <c r="V7" s="6"/>
      <c r="W7" s="6"/>
      <c r="X7" s="6"/>
      <c r="Y7" s="6"/>
      <c r="Z7" s="6"/>
      <c r="AA7" s="6"/>
      <c r="AB7" s="6"/>
      <c r="AC7" s="6"/>
      <c r="AD7" s="6"/>
      <c r="AE7" s="6"/>
      <c r="AF7" s="6"/>
      <c r="AG7" s="6"/>
      <c r="AH7" s="176"/>
      <c r="AI7" s="6"/>
      <c r="AJ7" s="6"/>
      <c r="AK7" s="6"/>
      <c r="AL7" s="6"/>
      <c r="AM7" s="6"/>
      <c r="AN7" s="6"/>
      <c r="AO7" s="6"/>
      <c r="AP7" s="125"/>
      <c r="AQ7" s="224"/>
      <c r="AR7" s="224"/>
      <c r="AS7" s="224"/>
      <c r="AT7" s="224"/>
      <c r="AU7" s="224"/>
      <c r="AV7" s="125"/>
      <c r="AW7" s="125"/>
      <c r="AX7" s="125"/>
      <c r="AY7" s="125"/>
      <c r="AZ7" s="125"/>
      <c r="BA7" s="125"/>
      <c r="BB7" s="125"/>
      <c r="BC7" s="125"/>
    </row>
    <row r="8" spans="1:55" ht="21.15" customHeight="1" x14ac:dyDescent="0.4">
      <c r="A8" s="1771" t="str">
        <f>'dv1'!A10:E10</f>
        <v>Ed. 2017</v>
      </c>
      <c r="B8" s="1771"/>
      <c r="C8" s="1771"/>
      <c r="D8" s="1771"/>
      <c r="E8" s="1771"/>
      <c r="F8" s="1771"/>
      <c r="G8" s="1636"/>
      <c r="H8" s="60" t="s">
        <v>232</v>
      </c>
      <c r="I8" s="108"/>
      <c r="J8" s="108"/>
      <c r="K8" s="108"/>
      <c r="L8" s="108"/>
      <c r="M8" s="108"/>
      <c r="N8" s="108"/>
      <c r="O8" s="108"/>
      <c r="P8" s="108"/>
      <c r="Q8" s="108"/>
      <c r="R8" s="108"/>
      <c r="S8" s="108"/>
      <c r="T8" s="108"/>
      <c r="U8" s="108"/>
      <c r="V8" s="108"/>
      <c r="W8" s="108"/>
      <c r="X8" s="108"/>
      <c r="Y8" s="108"/>
      <c r="Z8" s="108"/>
      <c r="AA8" s="109"/>
      <c r="AB8" s="108"/>
      <c r="AC8" s="108"/>
      <c r="AD8" s="108"/>
      <c r="AE8" s="108"/>
      <c r="AF8" s="108"/>
      <c r="AG8" s="108"/>
      <c r="AH8" s="108"/>
      <c r="AI8" s="108"/>
      <c r="AJ8" s="118" t="s">
        <v>233</v>
      </c>
      <c r="AK8" s="2"/>
      <c r="AL8" s="98"/>
      <c r="AM8" s="98"/>
      <c r="AN8" s="98"/>
      <c r="AO8" s="98"/>
      <c r="AP8" s="130"/>
      <c r="AQ8" s="224"/>
      <c r="AR8" s="224"/>
      <c r="AS8" s="225"/>
      <c r="AT8" s="226"/>
      <c r="AU8" s="227"/>
      <c r="AV8" s="126"/>
      <c r="AW8" s="50"/>
      <c r="AX8" s="131"/>
      <c r="AY8" s="130"/>
      <c r="AZ8" s="125"/>
      <c r="BA8" s="125"/>
      <c r="BB8" s="127"/>
      <c r="BC8" s="125"/>
    </row>
    <row r="9" spans="1:55" x14ac:dyDescent="0.25">
      <c r="A9" s="1617" t="str">
        <f>'dv1'!A11:F11</f>
        <v>(SLRB/MT 2017)</v>
      </c>
      <c r="B9" s="1617"/>
      <c r="C9" s="1617"/>
      <c r="D9" s="1617"/>
      <c r="E9" s="1617"/>
      <c r="F9" s="1617"/>
      <c r="G9" s="1618"/>
      <c r="H9" s="27" t="s">
        <v>2</v>
      </c>
      <c r="I9" s="14"/>
      <c r="J9" s="14"/>
      <c r="K9" s="14"/>
      <c r="L9" s="1905"/>
      <c r="M9" s="1905"/>
      <c r="N9" s="1905"/>
      <c r="O9" s="1905"/>
      <c r="P9" s="1905"/>
      <c r="Q9" s="27" t="s">
        <v>3</v>
      </c>
      <c r="R9" s="14"/>
      <c r="S9" s="14"/>
      <c r="T9" s="14"/>
      <c r="U9" s="14"/>
      <c r="V9" s="14"/>
      <c r="W9" s="14"/>
      <c r="X9" s="14"/>
      <c r="Y9" s="14"/>
      <c r="Z9" s="14"/>
      <c r="AA9" s="55"/>
      <c r="AB9" s="14"/>
      <c r="AC9" s="2130">
        <f>DateRP</f>
        <v>0</v>
      </c>
      <c r="AD9" s="2130"/>
      <c r="AE9" s="2130"/>
      <c r="AF9" s="2130"/>
      <c r="AG9" s="2130"/>
      <c r="AH9" s="2130"/>
      <c r="AI9" s="2131"/>
      <c r="AJ9" s="41"/>
      <c r="AK9" s="15"/>
      <c r="AL9" s="15"/>
      <c r="AM9" s="15"/>
      <c r="AN9" s="15"/>
      <c r="AO9" s="15"/>
      <c r="AP9" s="50"/>
      <c r="AQ9" s="224"/>
      <c r="AR9" s="224"/>
      <c r="AS9" s="224"/>
      <c r="AT9" s="227"/>
      <c r="AU9" s="227"/>
      <c r="AV9" s="50"/>
      <c r="AW9" s="132"/>
      <c r="AX9" s="125"/>
      <c r="AY9" s="125"/>
      <c r="AZ9" s="125"/>
      <c r="BA9" s="125"/>
      <c r="BB9" s="125"/>
      <c r="BC9" s="125"/>
    </row>
    <row r="10" spans="1:55" ht="3.15" customHeight="1" x14ac:dyDescent="0.25">
      <c r="A10" s="35"/>
      <c r="B10" s="8"/>
      <c r="C10" s="8"/>
      <c r="D10" s="8"/>
      <c r="E10" s="8"/>
      <c r="F10" s="8"/>
      <c r="G10" s="8"/>
      <c r="H10" s="106"/>
      <c r="I10" s="8"/>
      <c r="J10" s="8"/>
      <c r="K10" s="8"/>
      <c r="L10" s="8"/>
      <c r="M10" s="8"/>
      <c r="N10" s="8"/>
      <c r="O10" s="8"/>
      <c r="P10" s="8"/>
      <c r="Q10" s="58"/>
      <c r="R10" s="8"/>
      <c r="S10" s="8"/>
      <c r="T10" s="8"/>
      <c r="U10" s="8"/>
      <c r="V10" s="8"/>
      <c r="W10" s="8"/>
      <c r="X10" s="8"/>
      <c r="Y10" s="8"/>
      <c r="Z10" s="8"/>
      <c r="AA10" s="40"/>
      <c r="AB10" s="8"/>
      <c r="AC10" s="8"/>
      <c r="AD10" s="8"/>
      <c r="AE10" s="8"/>
      <c r="AF10" s="8"/>
      <c r="AG10" s="8"/>
      <c r="AH10" s="8"/>
      <c r="AI10" s="8"/>
      <c r="AJ10" s="42"/>
      <c r="AK10" s="6"/>
      <c r="AL10" s="6"/>
      <c r="AM10" s="6"/>
      <c r="AN10" s="6"/>
      <c r="AO10" s="6"/>
      <c r="AP10" s="125"/>
      <c r="AQ10" s="224"/>
      <c r="AR10" s="224"/>
      <c r="AS10" s="224"/>
      <c r="AT10" s="227"/>
      <c r="AU10" s="227"/>
      <c r="AV10" s="50"/>
      <c r="AW10" s="132"/>
      <c r="AX10" s="125"/>
      <c r="AY10" s="125"/>
      <c r="AZ10" s="125"/>
      <c r="BA10" s="125"/>
      <c r="BB10" s="125"/>
      <c r="BC10" s="125"/>
    </row>
    <row r="11" spans="1:55" ht="8.1" customHeight="1" x14ac:dyDescent="0.25">
      <c r="B11" s="14"/>
      <c r="C11" s="14"/>
      <c r="D11" s="14"/>
      <c r="E11" s="14"/>
      <c r="F11" s="14"/>
      <c r="G11" s="14"/>
      <c r="H11" s="27"/>
      <c r="I11" s="14"/>
      <c r="J11" s="14"/>
      <c r="K11" s="14"/>
      <c r="L11" s="14"/>
      <c r="M11" s="14"/>
      <c r="N11" s="14"/>
      <c r="O11" s="14"/>
      <c r="P11" s="14"/>
      <c r="Q11" s="27"/>
      <c r="R11" s="14"/>
      <c r="S11" s="14"/>
      <c r="T11" s="14"/>
      <c r="U11" s="14"/>
      <c r="V11" s="14"/>
      <c r="W11" s="14"/>
      <c r="X11" s="14"/>
      <c r="Y11" s="14"/>
      <c r="Z11" s="14"/>
      <c r="AA11" s="21"/>
      <c r="AB11" s="14"/>
      <c r="AC11" s="14"/>
      <c r="AD11" s="14"/>
      <c r="AE11" s="14"/>
      <c r="AF11" s="14"/>
      <c r="AG11" s="14"/>
      <c r="AH11" s="14"/>
      <c r="AI11" s="14"/>
      <c r="AJ11" s="14"/>
      <c r="AK11" s="15"/>
      <c r="AL11" s="15"/>
      <c r="AM11" s="15"/>
      <c r="AN11" s="15"/>
      <c r="AO11" s="15"/>
      <c r="AP11" s="125"/>
      <c r="AQ11" s="224"/>
      <c r="AR11" s="224"/>
      <c r="AS11" s="224"/>
      <c r="AT11" s="227"/>
      <c r="AU11" s="227"/>
      <c r="AV11" s="50"/>
      <c r="AW11" s="132"/>
      <c r="AX11" s="125"/>
      <c r="AY11" s="125"/>
      <c r="AZ11" s="125"/>
      <c r="BA11" s="125"/>
      <c r="BB11" s="125"/>
      <c r="BC11" s="125"/>
    </row>
    <row r="12" spans="1:55" ht="12.75" customHeight="1" x14ac:dyDescent="0.25">
      <c r="A12" s="2404" t="s">
        <v>234</v>
      </c>
      <c r="B12" s="2404"/>
      <c r="C12" s="2404"/>
      <c r="D12" s="2404"/>
      <c r="E12" s="2404"/>
      <c r="F12" s="2404"/>
      <c r="G12" s="2404"/>
      <c r="H12" s="2404"/>
      <c r="I12" s="2404"/>
      <c r="J12" s="2404"/>
      <c r="K12" s="2404"/>
      <c r="L12" s="2404"/>
      <c r="M12" s="2404"/>
      <c r="N12" s="2404"/>
      <c r="O12" s="2404"/>
      <c r="P12" s="2404"/>
      <c r="Q12" s="2404"/>
      <c r="R12" s="2404"/>
      <c r="S12" s="2404"/>
      <c r="T12" s="2404"/>
      <c r="U12" s="2404"/>
      <c r="V12" s="2404"/>
      <c r="W12" s="2404"/>
      <c r="X12" s="2404"/>
      <c r="Y12" s="2404"/>
      <c r="Z12" s="2404"/>
      <c r="AA12" s="2404"/>
      <c r="AB12" s="2404"/>
      <c r="AC12" s="2404"/>
      <c r="AD12" s="2404"/>
      <c r="AE12" s="2404"/>
      <c r="AF12" s="2404"/>
      <c r="AG12" s="2404"/>
      <c r="AH12" s="2404"/>
      <c r="AI12" s="2404"/>
      <c r="AJ12" s="2404"/>
      <c r="AK12" s="2404"/>
      <c r="AL12" s="2404"/>
      <c r="AM12" s="2404"/>
      <c r="AN12" s="2404"/>
      <c r="AO12" s="2404"/>
      <c r="AP12" s="125"/>
      <c r="AQ12" s="224"/>
      <c r="AR12" s="224"/>
      <c r="AS12" s="224"/>
      <c r="AT12" s="227"/>
      <c r="AU12" s="227"/>
      <c r="AV12" s="50"/>
      <c r="AW12" s="132"/>
      <c r="AX12" s="125"/>
      <c r="AY12" s="125"/>
      <c r="AZ12" s="125"/>
      <c r="BA12" s="125"/>
      <c r="BB12" s="125"/>
      <c r="BC12" s="125"/>
    </row>
    <row r="13" spans="1:55" ht="2.1" customHeight="1" x14ac:dyDescent="0.25">
      <c r="AP13" s="125"/>
      <c r="AQ13" s="224"/>
      <c r="AR13" s="224"/>
      <c r="AS13" s="224"/>
      <c r="AT13" s="227"/>
      <c r="AU13" s="227"/>
      <c r="AV13" s="50"/>
      <c r="AW13" s="132"/>
      <c r="AX13" s="125"/>
      <c r="AY13" s="125"/>
      <c r="AZ13" s="125"/>
      <c r="BA13" s="125"/>
      <c r="BB13" s="125"/>
      <c r="BC13" s="125"/>
    </row>
    <row r="14" spans="1:55" ht="37.5" customHeight="1" x14ac:dyDescent="0.25">
      <c r="B14" s="1185" t="s">
        <v>235</v>
      </c>
      <c r="C14" s="2357" t="s">
        <v>685</v>
      </c>
      <c r="D14" s="2357"/>
      <c r="E14" s="2357"/>
      <c r="F14" s="2357"/>
      <c r="G14" s="2357"/>
      <c r="H14" s="2357"/>
      <c r="I14" s="2357"/>
      <c r="J14" s="2357"/>
      <c r="K14" s="2357"/>
      <c r="L14" s="2357"/>
      <c r="M14" s="2357"/>
      <c r="N14" s="2357"/>
      <c r="O14" s="2357"/>
      <c r="P14" s="2357"/>
      <c r="Q14" s="2357"/>
      <c r="R14" s="2357"/>
      <c r="S14" s="2357"/>
      <c r="T14" s="2357"/>
      <c r="U14" s="2357"/>
      <c r="V14" s="2357"/>
      <c r="W14" s="2357"/>
      <c r="X14" s="2357"/>
      <c r="Y14" s="2357"/>
      <c r="Z14" s="2357"/>
      <c r="AA14" s="2357"/>
      <c r="AB14" s="2357"/>
      <c r="AC14" s="2357"/>
      <c r="AD14" s="2357"/>
      <c r="AE14" s="2357"/>
      <c r="AF14" s="2357"/>
      <c r="AG14" s="2357"/>
      <c r="AH14" s="2357"/>
      <c r="AI14" s="2357"/>
      <c r="AJ14" s="2357"/>
      <c r="AK14" s="2357"/>
      <c r="AL14" s="2357"/>
      <c r="AM14" s="2357"/>
      <c r="AN14" s="2357"/>
      <c r="AO14" s="2357"/>
      <c r="AP14" s="125"/>
      <c r="AQ14" s="224"/>
      <c r="AR14" s="224"/>
      <c r="AS14" s="224"/>
      <c r="AT14" s="224"/>
      <c r="AU14" s="224"/>
      <c r="AV14" s="125"/>
      <c r="AW14" s="125"/>
      <c r="AX14" s="125"/>
      <c r="AY14" s="125"/>
      <c r="AZ14" s="125"/>
      <c r="BA14" s="125"/>
      <c r="BB14" s="125"/>
      <c r="BC14" s="125"/>
    </row>
    <row r="15" spans="1:55" ht="14.1" customHeight="1" x14ac:dyDescent="0.25">
      <c r="C15" s="2212"/>
      <c r="D15" s="2213"/>
      <c r="E15" s="2213"/>
      <c r="F15" s="2213"/>
      <c r="G15" s="2213"/>
      <c r="H15" s="2213"/>
      <c r="I15" s="2213"/>
      <c r="J15" s="2213"/>
      <c r="K15" s="2213"/>
      <c r="L15" s="2213"/>
      <c r="M15" s="2213"/>
      <c r="N15" s="2213"/>
      <c r="O15" s="2213"/>
      <c r="P15" s="2213"/>
      <c r="Q15" s="2213"/>
      <c r="R15" s="2213"/>
      <c r="S15" s="2213"/>
      <c r="T15" s="2213"/>
      <c r="U15" s="2213"/>
      <c r="V15" s="2213"/>
      <c r="W15" s="2213"/>
      <c r="X15" s="2213"/>
      <c r="Y15" s="2213"/>
      <c r="Z15" s="2213"/>
      <c r="AA15" s="2213"/>
      <c r="AB15" s="2213"/>
      <c r="AC15" s="2213"/>
      <c r="AD15" s="2213"/>
      <c r="AE15" s="2213"/>
      <c r="AF15" s="2213"/>
      <c r="AG15" s="2213"/>
      <c r="AH15" s="2213"/>
      <c r="AI15" s="2213"/>
      <c r="AJ15" s="2213"/>
      <c r="AK15" s="2213"/>
      <c r="AL15" s="2213"/>
      <c r="AM15" s="2213"/>
      <c r="AN15" s="2213"/>
      <c r="AO15" s="2213"/>
      <c r="AP15" s="145"/>
      <c r="AQ15" s="224"/>
      <c r="AR15" s="224"/>
      <c r="AS15" s="224"/>
      <c r="AT15" s="224"/>
      <c r="AU15" s="224"/>
      <c r="AV15" s="125"/>
      <c r="AW15" s="125"/>
      <c r="AX15" s="125"/>
      <c r="AY15" s="125"/>
      <c r="AZ15" s="125"/>
      <c r="BA15" s="125"/>
      <c r="BB15" s="125"/>
      <c r="BC15" s="125"/>
    </row>
    <row r="16" spans="1:55" ht="14.1" customHeight="1" x14ac:dyDescent="0.25">
      <c r="C16" s="2403"/>
      <c r="D16" s="2403"/>
      <c r="E16" s="2403"/>
      <c r="F16" s="2403"/>
      <c r="G16" s="2403"/>
      <c r="H16" s="2403"/>
      <c r="I16" s="2403"/>
      <c r="J16" s="2403"/>
      <c r="K16" s="2403"/>
      <c r="L16" s="2403"/>
      <c r="M16" s="2403"/>
      <c r="N16" s="2403"/>
      <c r="O16" s="2403"/>
      <c r="P16" s="2403"/>
      <c r="Q16" s="2403"/>
      <c r="R16" s="2403"/>
      <c r="S16" s="2403"/>
      <c r="T16" s="2403"/>
      <c r="U16" s="2403"/>
      <c r="V16" s="2403"/>
      <c r="W16" s="2403"/>
      <c r="X16" s="2403"/>
      <c r="Y16" s="2403"/>
      <c r="Z16" s="2403"/>
      <c r="AA16" s="2403"/>
      <c r="AB16" s="2403"/>
      <c r="AC16" s="2403"/>
      <c r="AD16" s="2403"/>
      <c r="AE16" s="2403"/>
      <c r="AF16" s="2403"/>
      <c r="AG16" s="2403"/>
      <c r="AH16" s="2403"/>
      <c r="AI16" s="2403"/>
      <c r="AJ16" s="2403"/>
      <c r="AK16" s="2403"/>
      <c r="AL16" s="2403"/>
      <c r="AM16" s="2403"/>
      <c r="AN16" s="2403"/>
      <c r="AO16" s="2403"/>
      <c r="AP16" s="145"/>
      <c r="AQ16" s="224"/>
      <c r="AR16" s="224"/>
      <c r="AS16" s="224"/>
      <c r="AT16" s="224"/>
      <c r="AU16" s="224"/>
      <c r="AV16" s="125"/>
      <c r="AW16" s="125"/>
      <c r="AX16" s="125"/>
      <c r="AY16" s="125"/>
      <c r="AZ16" s="125"/>
      <c r="BA16" s="125"/>
      <c r="BB16" s="125"/>
      <c r="BC16" s="125"/>
    </row>
    <row r="17" spans="1:72" s="281" customFormat="1" ht="15.9" customHeight="1" x14ac:dyDescent="0.25">
      <c r="C17" s="284" t="s">
        <v>260</v>
      </c>
      <c r="D17" s="283"/>
      <c r="E17" s="283"/>
      <c r="F17" s="283"/>
      <c r="G17" s="283"/>
      <c r="H17" s="283"/>
      <c r="I17" s="283"/>
      <c r="J17" s="283"/>
      <c r="K17" s="283"/>
      <c r="L17" s="283"/>
      <c r="M17" s="283"/>
      <c r="N17" s="283"/>
      <c r="O17" s="283"/>
      <c r="P17" s="283"/>
      <c r="Q17" s="283"/>
      <c r="R17" s="283"/>
      <c r="S17" s="283"/>
      <c r="T17" s="283"/>
      <c r="U17" s="283"/>
      <c r="V17" s="283"/>
      <c r="W17" s="283"/>
      <c r="X17" s="283"/>
      <c r="Y17" s="283"/>
      <c r="Z17" s="283"/>
      <c r="AA17" s="283"/>
      <c r="AB17" s="283"/>
      <c r="AC17" s="283"/>
      <c r="AD17" s="283"/>
      <c r="AE17" s="283"/>
      <c r="AF17" s="283"/>
      <c r="AG17" s="283"/>
      <c r="AH17" s="283"/>
      <c r="AI17" s="283"/>
      <c r="AJ17" s="283"/>
      <c r="AK17" s="283"/>
      <c r="AL17" s="283"/>
      <c r="AM17" s="283"/>
      <c r="AN17" s="283"/>
      <c r="AO17" s="283"/>
      <c r="AP17" s="145"/>
      <c r="AQ17" s="224"/>
      <c r="AR17" s="224"/>
      <c r="AS17" s="224"/>
      <c r="AT17" s="224"/>
      <c r="AU17" s="224"/>
      <c r="AV17" s="125"/>
      <c r="AW17" s="125"/>
      <c r="AX17" s="125"/>
      <c r="AY17" s="125"/>
      <c r="AZ17" s="125"/>
      <c r="BA17" s="125"/>
      <c r="BB17" s="125"/>
      <c r="BC17" s="125"/>
    </row>
    <row r="18" spans="1:72" s="287" customFormat="1" ht="14.1" customHeight="1" x14ac:dyDescent="0.25">
      <c r="C18" s="2212"/>
      <c r="D18" s="2213"/>
      <c r="E18" s="2213"/>
      <c r="F18" s="2213"/>
      <c r="G18" s="2213"/>
      <c r="H18" s="2213"/>
      <c r="I18" s="2213"/>
      <c r="J18" s="2213"/>
      <c r="K18" s="2213"/>
      <c r="L18" s="2213"/>
      <c r="M18" s="2213"/>
      <c r="N18" s="2213"/>
      <c r="O18" s="2213"/>
      <c r="P18" s="2213"/>
      <c r="Q18" s="2213"/>
      <c r="R18" s="2213"/>
      <c r="S18" s="2213"/>
      <c r="T18" s="2213"/>
      <c r="U18" s="2213"/>
      <c r="V18" s="2213"/>
      <c r="W18" s="2213"/>
      <c r="X18" s="2213"/>
      <c r="Y18" s="2213"/>
      <c r="Z18" s="2213"/>
      <c r="AA18" s="2213"/>
      <c r="AB18" s="2213"/>
      <c r="AC18" s="2213"/>
      <c r="AD18" s="2213"/>
      <c r="AE18" s="2213"/>
      <c r="AF18" s="2213"/>
      <c r="AG18" s="2213"/>
      <c r="AH18" s="2213"/>
      <c r="AI18" s="2213"/>
      <c r="AJ18" s="2213"/>
      <c r="AK18" s="2213"/>
      <c r="AL18" s="2213"/>
      <c r="AM18" s="2213"/>
      <c r="AN18" s="2213"/>
      <c r="AO18" s="2213"/>
      <c r="AP18" s="145"/>
      <c r="AQ18" s="224"/>
      <c r="AR18" s="224"/>
      <c r="AS18" s="224"/>
      <c r="AT18" s="224"/>
      <c r="AU18" s="224"/>
      <c r="AV18" s="125"/>
      <c r="AW18" s="125"/>
      <c r="AX18" s="125"/>
      <c r="AY18" s="125"/>
      <c r="AZ18" s="125"/>
      <c r="BA18" s="125"/>
      <c r="BB18" s="125"/>
      <c r="BC18" s="125"/>
    </row>
    <row r="19" spans="1:72" ht="14.1" customHeight="1" x14ac:dyDescent="0.25">
      <c r="C19" s="2403"/>
      <c r="D19" s="2403"/>
      <c r="E19" s="2403"/>
      <c r="F19" s="2403"/>
      <c r="G19" s="2403"/>
      <c r="H19" s="2403"/>
      <c r="I19" s="2403"/>
      <c r="J19" s="2403"/>
      <c r="K19" s="2403"/>
      <c r="L19" s="2403"/>
      <c r="M19" s="2403"/>
      <c r="N19" s="2403"/>
      <c r="O19" s="2403"/>
      <c r="P19" s="2403"/>
      <c r="Q19" s="2403"/>
      <c r="R19" s="2403"/>
      <c r="S19" s="2403"/>
      <c r="T19" s="2403"/>
      <c r="U19" s="2403"/>
      <c r="V19" s="2403"/>
      <c r="W19" s="2403"/>
      <c r="X19" s="2403"/>
      <c r="Y19" s="2403"/>
      <c r="Z19" s="2403"/>
      <c r="AA19" s="2403"/>
      <c r="AB19" s="2403"/>
      <c r="AC19" s="2403"/>
      <c r="AD19" s="2403"/>
      <c r="AE19" s="2403"/>
      <c r="AF19" s="2403"/>
      <c r="AG19" s="2403"/>
      <c r="AH19" s="2403"/>
      <c r="AI19" s="2403"/>
      <c r="AJ19" s="2403"/>
      <c r="AK19" s="2403"/>
      <c r="AL19" s="2403"/>
      <c r="AM19" s="2403"/>
      <c r="AN19" s="2403"/>
      <c r="AO19" s="2403"/>
      <c r="AP19" s="145"/>
      <c r="AQ19" s="227"/>
      <c r="AR19" s="224"/>
      <c r="AS19" s="224"/>
      <c r="AT19" s="224"/>
      <c r="AU19" s="224"/>
      <c r="AV19" s="125"/>
      <c r="AW19" s="125"/>
      <c r="AX19" s="125"/>
      <c r="AY19" s="125"/>
      <c r="AZ19" s="125"/>
      <c r="BA19" s="125"/>
      <c r="BB19" s="125"/>
      <c r="BC19" s="125"/>
    </row>
    <row r="20" spans="1:72" ht="11.1" customHeight="1" x14ac:dyDescent="0.25">
      <c r="C20" s="280"/>
      <c r="D20" s="282"/>
      <c r="E20" s="282"/>
      <c r="F20" s="282"/>
      <c r="G20" s="282"/>
      <c r="H20" s="282"/>
      <c r="I20" s="282"/>
      <c r="J20" s="282"/>
      <c r="K20" s="282"/>
      <c r="L20" s="282"/>
      <c r="M20" s="282"/>
      <c r="N20" s="282"/>
      <c r="O20" s="282"/>
      <c r="P20" s="282"/>
      <c r="Q20" s="282"/>
      <c r="R20" s="282"/>
      <c r="S20" s="282"/>
      <c r="T20" s="282"/>
      <c r="U20" s="282"/>
      <c r="V20" s="282"/>
      <c r="W20" s="282"/>
      <c r="X20" s="282"/>
      <c r="Y20" s="282"/>
      <c r="Z20" s="282"/>
      <c r="AA20" s="282"/>
      <c r="AB20" s="282"/>
      <c r="AC20" s="282"/>
      <c r="AD20" s="282"/>
      <c r="AE20" s="282"/>
      <c r="AF20" s="282"/>
      <c r="AG20" s="282"/>
      <c r="AH20" s="282"/>
      <c r="AI20" s="282"/>
      <c r="AJ20" s="282"/>
      <c r="AK20" s="282"/>
      <c r="AL20" s="282"/>
      <c r="AM20" s="282"/>
      <c r="AN20" s="282"/>
      <c r="AO20" s="282"/>
      <c r="AP20" s="145"/>
      <c r="AQ20" s="227"/>
      <c r="AR20" s="224"/>
      <c r="AS20" s="224"/>
      <c r="AT20" s="224"/>
      <c r="AU20" s="224"/>
      <c r="AV20" s="125"/>
      <c r="AW20" s="125"/>
      <c r="AX20" s="125"/>
      <c r="AY20" s="125"/>
      <c r="AZ20" s="125"/>
      <c r="BA20" s="125"/>
      <c r="BB20" s="125"/>
      <c r="BC20" s="125"/>
    </row>
    <row r="21" spans="1:72" s="281" customFormat="1" ht="24" customHeight="1" x14ac:dyDescent="0.25">
      <c r="B21" s="296" t="s">
        <v>240</v>
      </c>
      <c r="C21" s="2357" t="s">
        <v>686</v>
      </c>
      <c r="D21" s="2223"/>
      <c r="E21" s="2223"/>
      <c r="F21" s="2223"/>
      <c r="G21" s="2223"/>
      <c r="H21" s="2223"/>
      <c r="I21" s="2223"/>
      <c r="J21" s="2223"/>
      <c r="K21" s="2223"/>
      <c r="L21" s="2223"/>
      <c r="M21" s="2223"/>
      <c r="N21" s="2223"/>
      <c r="O21" s="2223"/>
      <c r="P21" s="2223"/>
      <c r="Q21" s="2223"/>
      <c r="R21" s="2223"/>
      <c r="S21" s="2223"/>
      <c r="T21" s="2223"/>
      <c r="U21" s="2223"/>
      <c r="V21" s="2223"/>
      <c r="W21" s="2223"/>
      <c r="X21" s="2223"/>
      <c r="Y21" s="2223"/>
      <c r="Z21" s="2223"/>
      <c r="AA21" s="2223"/>
      <c r="AB21" s="2223"/>
      <c r="AC21" s="2223"/>
      <c r="AD21" s="2223"/>
      <c r="AE21" s="2223"/>
      <c r="AF21" s="2223"/>
      <c r="AG21" s="2223"/>
      <c r="AH21" s="2223"/>
      <c r="AI21" s="2223"/>
      <c r="AJ21" s="2223"/>
      <c r="AK21" s="2223"/>
      <c r="AL21" s="2223"/>
      <c r="AM21" s="2223"/>
      <c r="AN21" s="2223"/>
      <c r="AO21" s="2223"/>
      <c r="AP21" s="145"/>
      <c r="AQ21" s="227"/>
      <c r="AR21" s="224"/>
      <c r="AS21" s="224"/>
      <c r="AT21" s="224"/>
      <c r="AU21" s="224"/>
      <c r="AV21" s="125"/>
      <c r="AW21" s="125"/>
      <c r="AX21" s="125"/>
      <c r="AY21" s="125"/>
      <c r="AZ21" s="125"/>
      <c r="BA21" s="125"/>
      <c r="BB21" s="125"/>
      <c r="BC21" s="125"/>
    </row>
    <row r="22" spans="1:72" s="281" customFormat="1" ht="12.75" customHeight="1" x14ac:dyDescent="0.25">
      <c r="C22" s="288" t="s">
        <v>261</v>
      </c>
      <c r="D22" s="282"/>
      <c r="E22" s="282"/>
      <c r="F22" s="282"/>
      <c r="G22" s="282"/>
      <c r="H22" s="282"/>
      <c r="I22" s="282"/>
      <c r="J22" s="282"/>
      <c r="K22" s="282"/>
      <c r="L22" s="282"/>
      <c r="M22" s="282"/>
      <c r="N22" s="282"/>
      <c r="O22" s="282"/>
      <c r="P22" s="282"/>
      <c r="Q22" s="282"/>
      <c r="R22" s="282"/>
      <c r="S22" s="282"/>
      <c r="T22" s="282"/>
      <c r="U22" s="282"/>
      <c r="V22" s="282"/>
      <c r="W22" s="282"/>
      <c r="X22" s="282"/>
      <c r="Y22" s="282"/>
      <c r="Z22" s="282"/>
      <c r="AA22" s="282"/>
      <c r="AB22" s="282"/>
      <c r="AC22" s="282"/>
      <c r="AD22" s="282"/>
      <c r="AE22" s="282"/>
      <c r="AF22" s="282"/>
      <c r="AG22" s="282"/>
      <c r="AH22" s="282"/>
      <c r="AI22" s="282"/>
      <c r="AJ22" s="282"/>
      <c r="AK22" s="282"/>
      <c r="AL22" s="282"/>
      <c r="AM22" s="282"/>
      <c r="AN22" s="282"/>
      <c r="AO22" s="282"/>
      <c r="AP22" s="145"/>
      <c r="AQ22" s="227"/>
      <c r="AR22" s="224"/>
      <c r="AS22" s="224"/>
      <c r="AT22" s="224"/>
      <c r="AU22" s="224"/>
      <c r="AV22" s="125"/>
      <c r="AW22" s="125"/>
      <c r="AX22" s="125"/>
      <c r="AY22" s="125"/>
      <c r="AZ22" s="125"/>
      <c r="BA22" s="125"/>
      <c r="BB22" s="125"/>
      <c r="BC22" s="125"/>
    </row>
    <row r="23" spans="1:72" s="6" customFormat="1" ht="11.1" customHeight="1" x14ac:dyDescent="0.25">
      <c r="AP23" s="125"/>
      <c r="AQ23" s="224"/>
      <c r="AR23" s="224"/>
      <c r="AS23" s="224"/>
      <c r="AT23" s="224"/>
      <c r="AU23" s="224"/>
      <c r="AV23" s="125"/>
      <c r="AW23" s="125"/>
      <c r="AX23" s="125"/>
      <c r="AY23" s="125"/>
      <c r="AZ23" s="125"/>
      <c r="BA23" s="125"/>
      <c r="BB23" s="125"/>
      <c r="BC23" s="125"/>
      <c r="BE23" s="844"/>
      <c r="BF23" s="844"/>
      <c r="BG23" s="844"/>
      <c r="BH23" s="844"/>
      <c r="BI23" s="844"/>
      <c r="BJ23" s="844"/>
      <c r="BK23" s="844"/>
      <c r="BL23" s="844"/>
      <c r="BM23" s="844"/>
      <c r="BN23" s="844"/>
      <c r="BO23" s="844"/>
      <c r="BP23" s="844"/>
      <c r="BQ23" s="844"/>
      <c r="BR23" s="844"/>
      <c r="BS23" s="844"/>
      <c r="BT23" s="844"/>
    </row>
    <row r="24" spans="1:72" s="11" customFormat="1" ht="11.4" x14ac:dyDescent="0.2">
      <c r="A24" s="1766" t="s">
        <v>89</v>
      </c>
      <c r="B24" s="1766"/>
      <c r="C24" s="1615"/>
      <c r="D24" s="1613" t="s">
        <v>236</v>
      </c>
      <c r="E24" s="1766"/>
      <c r="F24" s="1766"/>
      <c r="G24" s="1766"/>
      <c r="H24" s="1766"/>
      <c r="I24" s="1766"/>
      <c r="J24" s="1766"/>
      <c r="K24" s="1766"/>
      <c r="L24" s="1766"/>
      <c r="M24" s="1766"/>
      <c r="N24" s="1766"/>
      <c r="O24" s="1766"/>
      <c r="P24" s="1766"/>
      <c r="Q24" s="1766"/>
      <c r="R24" s="1766"/>
      <c r="S24" s="1766"/>
      <c r="T24" s="1615"/>
      <c r="U24" s="1613" t="s">
        <v>87</v>
      </c>
      <c r="V24" s="1766"/>
      <c r="W24" s="1766"/>
      <c r="X24" s="1615"/>
      <c r="Y24" s="1613" t="s">
        <v>237</v>
      </c>
      <c r="Z24" s="1766"/>
      <c r="AA24" s="1766"/>
      <c r="AB24" s="1615"/>
      <c r="AC24" s="1613" t="s">
        <v>74</v>
      </c>
      <c r="AD24" s="1766"/>
      <c r="AE24" s="1766"/>
      <c r="AF24" s="1766"/>
      <c r="AG24" s="1766"/>
      <c r="AH24" s="1615"/>
      <c r="AI24" s="1613" t="s">
        <v>238</v>
      </c>
      <c r="AJ24" s="1766"/>
      <c r="AK24" s="1766"/>
      <c r="AL24" s="1766"/>
      <c r="AM24" s="1766"/>
      <c r="AN24" s="1766"/>
      <c r="AO24" s="1766"/>
      <c r="AP24" s="50"/>
      <c r="AQ24" s="227"/>
      <c r="AR24" s="227"/>
      <c r="AS24" s="227"/>
      <c r="AT24" s="227"/>
      <c r="AU24" s="227"/>
      <c r="AV24" s="50"/>
      <c r="AW24" s="50"/>
      <c r="AX24" s="50"/>
      <c r="AY24" s="50"/>
      <c r="AZ24" s="50"/>
      <c r="BA24" s="50"/>
      <c r="BB24" s="50"/>
      <c r="BC24" s="50"/>
    </row>
    <row r="25" spans="1:72" s="11" customFormat="1" ht="11.4" x14ac:dyDescent="0.2">
      <c r="A25" s="34"/>
      <c r="B25" s="34"/>
      <c r="C25" s="24"/>
      <c r="D25" s="144"/>
      <c r="E25" s="34"/>
      <c r="F25" s="34"/>
      <c r="G25" s="34"/>
      <c r="H25" s="34"/>
      <c r="I25" s="34"/>
      <c r="J25" s="34"/>
      <c r="K25" s="34"/>
      <c r="L25" s="34"/>
      <c r="M25" s="34"/>
      <c r="N25" s="34"/>
      <c r="O25" s="34"/>
      <c r="P25" s="34"/>
      <c r="Q25" s="34"/>
      <c r="R25" s="34"/>
      <c r="S25" s="34"/>
      <c r="T25" s="24"/>
      <c r="U25" s="144"/>
      <c r="V25" s="34"/>
      <c r="W25" s="34"/>
      <c r="X25" s="24"/>
      <c r="Y25" s="26"/>
      <c r="Z25" s="35"/>
      <c r="AA25" s="35"/>
      <c r="AB25" s="25"/>
      <c r="AC25" s="2382" t="s">
        <v>262</v>
      </c>
      <c r="AD25" s="1648"/>
      <c r="AE25" s="1648"/>
      <c r="AF25" s="1648"/>
      <c r="AG25" s="1648"/>
      <c r="AH25" s="1649"/>
      <c r="AI25" s="2382" t="s">
        <v>239</v>
      </c>
      <c r="AJ25" s="1648"/>
      <c r="AK25" s="1648"/>
      <c r="AL25" s="1648"/>
      <c r="AM25" s="1648"/>
      <c r="AN25" s="1648"/>
      <c r="AO25" s="1648"/>
      <c r="AP25" s="50"/>
      <c r="AQ25" s="227"/>
      <c r="AR25" s="227"/>
      <c r="AS25" s="227"/>
      <c r="AT25" s="227"/>
      <c r="AU25" s="227"/>
      <c r="AV25" s="50"/>
      <c r="AW25" s="50"/>
      <c r="AX25" s="50"/>
      <c r="AY25" s="50"/>
      <c r="AZ25" s="50"/>
      <c r="BA25" s="50"/>
      <c r="BB25" s="50"/>
      <c r="BC25" s="50"/>
    </row>
    <row r="26" spans="1:72" ht="16.2" customHeight="1" x14ac:dyDescent="0.25">
      <c r="A26" s="2397"/>
      <c r="B26" s="2393"/>
      <c r="C26" s="2394"/>
      <c r="D26" s="2398"/>
      <c r="E26" s="2399"/>
      <c r="F26" s="2399"/>
      <c r="G26" s="2399"/>
      <c r="H26" s="2399"/>
      <c r="I26" s="2399"/>
      <c r="J26" s="2399"/>
      <c r="K26" s="2399"/>
      <c r="L26" s="2399"/>
      <c r="M26" s="2399"/>
      <c r="N26" s="2399"/>
      <c r="O26" s="2399"/>
      <c r="P26" s="2399"/>
      <c r="Q26" s="2399"/>
      <c r="R26" s="2399"/>
      <c r="S26" s="2399"/>
      <c r="T26" s="2400"/>
      <c r="U26" s="2389"/>
      <c r="V26" s="2390"/>
      <c r="W26" s="2390"/>
      <c r="X26" s="2391"/>
      <c r="Y26" s="2392"/>
      <c r="Z26" s="2393"/>
      <c r="AA26" s="2393"/>
      <c r="AB26" s="2394"/>
      <c r="AC26" s="2376"/>
      <c r="AD26" s="2377"/>
      <c r="AE26" s="2377"/>
      <c r="AF26" s="2377"/>
      <c r="AG26" s="2377"/>
      <c r="AH26" s="2378"/>
      <c r="AI26" s="2374">
        <f>ROUND(U26*AC26,2)</f>
        <v>0</v>
      </c>
      <c r="AJ26" s="2375"/>
      <c r="AK26" s="2375"/>
      <c r="AL26" s="2375"/>
      <c r="AM26" s="2375"/>
      <c r="AN26" s="2375"/>
      <c r="AO26" s="2375"/>
      <c r="AP26" s="125"/>
      <c r="AQ26" s="224"/>
      <c r="AR26" s="224"/>
      <c r="AS26" s="224"/>
      <c r="AT26" s="224"/>
      <c r="AU26" s="224"/>
      <c r="AV26" s="125"/>
      <c r="AW26" s="125"/>
      <c r="AX26" s="125"/>
      <c r="AY26" s="125"/>
      <c r="AZ26" s="125"/>
      <c r="BA26" s="125"/>
      <c r="BB26" s="125"/>
      <c r="BC26" s="125"/>
    </row>
    <row r="27" spans="1:72" s="15" customFormat="1" ht="16.2" customHeight="1" x14ac:dyDescent="0.25">
      <c r="A27" s="2383"/>
      <c r="B27" s="2383"/>
      <c r="C27" s="2384"/>
      <c r="D27" s="2163"/>
      <c r="E27" s="2159"/>
      <c r="F27" s="2159"/>
      <c r="G27" s="2159"/>
      <c r="H27" s="2159"/>
      <c r="I27" s="2159"/>
      <c r="J27" s="2159"/>
      <c r="K27" s="2159"/>
      <c r="L27" s="2159"/>
      <c r="M27" s="2159"/>
      <c r="N27" s="2159"/>
      <c r="O27" s="2159"/>
      <c r="P27" s="2159"/>
      <c r="Q27" s="2159"/>
      <c r="R27" s="2159"/>
      <c r="S27" s="2159"/>
      <c r="T27" s="2160"/>
      <c r="U27" s="2385"/>
      <c r="V27" s="2386"/>
      <c r="W27" s="2386"/>
      <c r="X27" s="2387"/>
      <c r="Y27" s="2388"/>
      <c r="Z27" s="2383"/>
      <c r="AA27" s="2383"/>
      <c r="AB27" s="2384"/>
      <c r="AC27" s="2379"/>
      <c r="AD27" s="2380"/>
      <c r="AE27" s="2380"/>
      <c r="AF27" s="2380"/>
      <c r="AG27" s="2380"/>
      <c r="AH27" s="2381"/>
      <c r="AI27" s="2395">
        <f t="shared" ref="AI27:AI36" si="0">ROUND(U27*AC27,2)</f>
        <v>0</v>
      </c>
      <c r="AJ27" s="2396"/>
      <c r="AK27" s="2396"/>
      <c r="AL27" s="2396"/>
      <c r="AM27" s="2396"/>
      <c r="AN27" s="2396"/>
      <c r="AO27" s="2396"/>
      <c r="AP27" s="125"/>
      <c r="AQ27" s="224"/>
      <c r="AR27" s="224"/>
      <c r="AS27" s="224"/>
      <c r="AT27" s="224"/>
      <c r="AU27" s="224"/>
      <c r="AV27" s="125"/>
      <c r="AW27" s="125"/>
      <c r="AX27" s="125"/>
      <c r="AY27" s="125"/>
      <c r="AZ27" s="125"/>
      <c r="BA27" s="125"/>
      <c r="BB27" s="125"/>
      <c r="BC27" s="125"/>
    </row>
    <row r="28" spans="1:72" s="15" customFormat="1" ht="16.2" customHeight="1" x14ac:dyDescent="0.25">
      <c r="A28" s="2383"/>
      <c r="B28" s="2383"/>
      <c r="C28" s="2384"/>
      <c r="D28" s="2163"/>
      <c r="E28" s="2159"/>
      <c r="F28" s="2159"/>
      <c r="G28" s="2159"/>
      <c r="H28" s="2159"/>
      <c r="I28" s="2159"/>
      <c r="J28" s="2159"/>
      <c r="K28" s="2159"/>
      <c r="L28" s="2159"/>
      <c r="M28" s="2159"/>
      <c r="N28" s="2159"/>
      <c r="O28" s="2159"/>
      <c r="P28" s="2159"/>
      <c r="Q28" s="2159"/>
      <c r="R28" s="2159"/>
      <c r="S28" s="2159"/>
      <c r="T28" s="2160"/>
      <c r="U28" s="2385"/>
      <c r="V28" s="2386"/>
      <c r="W28" s="2386"/>
      <c r="X28" s="2387"/>
      <c r="Y28" s="2388"/>
      <c r="Z28" s="2383"/>
      <c r="AA28" s="2383"/>
      <c r="AB28" s="2384"/>
      <c r="AC28" s="2379"/>
      <c r="AD28" s="2380"/>
      <c r="AE28" s="2380"/>
      <c r="AF28" s="2380"/>
      <c r="AG28" s="2380"/>
      <c r="AH28" s="2381"/>
      <c r="AI28" s="2395">
        <f t="shared" si="0"/>
        <v>0</v>
      </c>
      <c r="AJ28" s="2396"/>
      <c r="AK28" s="2396"/>
      <c r="AL28" s="2396"/>
      <c r="AM28" s="2396"/>
      <c r="AN28" s="2396"/>
      <c r="AO28" s="2396"/>
      <c r="AP28" s="125"/>
      <c r="AQ28" s="224"/>
      <c r="AR28" s="224"/>
      <c r="AS28" s="224"/>
      <c r="AT28" s="224"/>
      <c r="AU28" s="224"/>
      <c r="AV28" s="125"/>
      <c r="AW28" s="125"/>
      <c r="AX28" s="125"/>
      <c r="AY28" s="125"/>
      <c r="AZ28" s="125"/>
      <c r="BA28" s="125"/>
      <c r="BB28" s="125"/>
      <c r="BC28" s="125"/>
    </row>
    <row r="29" spans="1:72" s="15" customFormat="1" ht="16.2" customHeight="1" x14ac:dyDescent="0.25">
      <c r="A29" s="2383"/>
      <c r="B29" s="2383"/>
      <c r="C29" s="2384"/>
      <c r="D29" s="2163"/>
      <c r="E29" s="2159"/>
      <c r="F29" s="2159"/>
      <c r="G29" s="2159"/>
      <c r="H29" s="2159"/>
      <c r="I29" s="2159"/>
      <c r="J29" s="2159"/>
      <c r="K29" s="2159"/>
      <c r="L29" s="2159"/>
      <c r="M29" s="2159"/>
      <c r="N29" s="2159"/>
      <c r="O29" s="2159"/>
      <c r="P29" s="2159"/>
      <c r="Q29" s="2159"/>
      <c r="R29" s="2159"/>
      <c r="S29" s="2159"/>
      <c r="T29" s="2160"/>
      <c r="U29" s="2385"/>
      <c r="V29" s="2386"/>
      <c r="W29" s="2386"/>
      <c r="X29" s="2387"/>
      <c r="Y29" s="2388"/>
      <c r="Z29" s="2383"/>
      <c r="AA29" s="2383"/>
      <c r="AB29" s="2384"/>
      <c r="AC29" s="2379"/>
      <c r="AD29" s="2380"/>
      <c r="AE29" s="2380"/>
      <c r="AF29" s="2380"/>
      <c r="AG29" s="2380"/>
      <c r="AH29" s="2381"/>
      <c r="AI29" s="2395">
        <f t="shared" si="0"/>
        <v>0</v>
      </c>
      <c r="AJ29" s="2396"/>
      <c r="AK29" s="2396"/>
      <c r="AL29" s="2396"/>
      <c r="AM29" s="2396"/>
      <c r="AN29" s="2396"/>
      <c r="AO29" s="2396"/>
      <c r="AP29" s="917"/>
      <c r="AQ29" s="269" t="s">
        <v>616</v>
      </c>
      <c r="AR29" s="917"/>
      <c r="AS29" s="917"/>
      <c r="AT29" s="917"/>
      <c r="AU29" s="917"/>
      <c r="AV29" s="125"/>
      <c r="AW29" s="125"/>
      <c r="AX29" s="125"/>
      <c r="AY29" s="125"/>
      <c r="AZ29" s="125"/>
      <c r="BA29" s="125"/>
      <c r="BB29" s="125"/>
      <c r="BC29" s="125"/>
    </row>
    <row r="30" spans="1:72" s="15" customFormat="1" ht="16.2" customHeight="1" x14ac:dyDescent="0.25">
      <c r="A30" s="2383"/>
      <c r="B30" s="2383"/>
      <c r="C30" s="2384"/>
      <c r="D30" s="2163"/>
      <c r="E30" s="2159"/>
      <c r="F30" s="2159"/>
      <c r="G30" s="2159"/>
      <c r="H30" s="2159"/>
      <c r="I30" s="2159"/>
      <c r="J30" s="2159"/>
      <c r="K30" s="2159"/>
      <c r="L30" s="2159"/>
      <c r="M30" s="2159"/>
      <c r="N30" s="2159"/>
      <c r="O30" s="2159"/>
      <c r="P30" s="2159"/>
      <c r="Q30" s="2159"/>
      <c r="R30" s="2159"/>
      <c r="S30" s="2159"/>
      <c r="T30" s="2160"/>
      <c r="U30" s="2385"/>
      <c r="V30" s="2386"/>
      <c r="W30" s="2386"/>
      <c r="X30" s="2387"/>
      <c r="Y30" s="2388"/>
      <c r="Z30" s="2383"/>
      <c r="AA30" s="2383"/>
      <c r="AB30" s="2384"/>
      <c r="AC30" s="2379"/>
      <c r="AD30" s="2380"/>
      <c r="AE30" s="2380"/>
      <c r="AF30" s="2380"/>
      <c r="AG30" s="2380"/>
      <c r="AH30" s="2381"/>
      <c r="AI30" s="2395">
        <f t="shared" si="0"/>
        <v>0</v>
      </c>
      <c r="AJ30" s="2396"/>
      <c r="AK30" s="2396"/>
      <c r="AL30" s="2396"/>
      <c r="AM30" s="2396"/>
      <c r="AN30" s="2396"/>
      <c r="AO30" s="2396"/>
      <c r="AP30" s="1369" t="s">
        <v>112</v>
      </c>
      <c r="AQ30" s="1708" t="s">
        <v>624</v>
      </c>
      <c r="AR30" s="1708"/>
      <c r="AS30" s="1708"/>
      <c r="AT30" s="1708"/>
      <c r="AU30" s="1708"/>
      <c r="AV30" s="1119"/>
      <c r="AW30" s="1119"/>
      <c r="AX30" s="1119"/>
      <c r="AY30" s="1119"/>
      <c r="AZ30" s="125"/>
      <c r="BA30" s="125"/>
      <c r="BB30" s="125"/>
      <c r="BC30" s="125"/>
    </row>
    <row r="31" spans="1:72" s="15" customFormat="1" ht="16.2" customHeight="1" x14ac:dyDescent="0.25">
      <c r="A31" s="2383"/>
      <c r="B31" s="2383"/>
      <c r="C31" s="2384"/>
      <c r="D31" s="2163"/>
      <c r="E31" s="2159"/>
      <c r="F31" s="2159"/>
      <c r="G31" s="2159"/>
      <c r="H31" s="2159"/>
      <c r="I31" s="2159"/>
      <c r="J31" s="2159"/>
      <c r="K31" s="2159"/>
      <c r="L31" s="2159"/>
      <c r="M31" s="2159"/>
      <c r="N31" s="2159"/>
      <c r="O31" s="2159"/>
      <c r="P31" s="2159"/>
      <c r="Q31" s="2159"/>
      <c r="R31" s="2159"/>
      <c r="S31" s="2159"/>
      <c r="T31" s="2160"/>
      <c r="U31" s="2385"/>
      <c r="V31" s="2386"/>
      <c r="W31" s="2386"/>
      <c r="X31" s="2387"/>
      <c r="Y31" s="2388"/>
      <c r="Z31" s="2383"/>
      <c r="AA31" s="2383"/>
      <c r="AB31" s="2384"/>
      <c r="AC31" s="2379"/>
      <c r="AD31" s="2380"/>
      <c r="AE31" s="2380"/>
      <c r="AF31" s="2380"/>
      <c r="AG31" s="2380"/>
      <c r="AH31" s="2381"/>
      <c r="AI31" s="2395">
        <f t="shared" si="0"/>
        <v>0</v>
      </c>
      <c r="AJ31" s="2396"/>
      <c r="AK31" s="2396"/>
      <c r="AL31" s="2396"/>
      <c r="AM31" s="2396"/>
      <c r="AN31" s="2396"/>
      <c r="AO31" s="2396"/>
      <c r="AP31" s="1370"/>
      <c r="AQ31" s="1708"/>
      <c r="AR31" s="1708"/>
      <c r="AS31" s="1708"/>
      <c r="AT31" s="1708"/>
      <c r="AU31" s="1708"/>
      <c r="AV31" s="1117"/>
      <c r="AW31" s="1117"/>
      <c r="AX31" s="1117"/>
      <c r="AY31" s="1117"/>
      <c r="AZ31" s="125"/>
      <c r="BA31" s="125"/>
      <c r="BB31" s="125"/>
      <c r="BC31" s="125"/>
    </row>
    <row r="32" spans="1:72" s="15" customFormat="1" ht="16.2" customHeight="1" x14ac:dyDescent="0.25">
      <c r="A32" s="2383"/>
      <c r="B32" s="2383"/>
      <c r="C32" s="2384"/>
      <c r="D32" s="2163"/>
      <c r="E32" s="2159"/>
      <c r="F32" s="2159"/>
      <c r="G32" s="2159"/>
      <c r="H32" s="2159"/>
      <c r="I32" s="2159"/>
      <c r="J32" s="2159"/>
      <c r="K32" s="2159"/>
      <c r="L32" s="2159"/>
      <c r="M32" s="2159"/>
      <c r="N32" s="2159"/>
      <c r="O32" s="2159"/>
      <c r="P32" s="2159"/>
      <c r="Q32" s="2159"/>
      <c r="R32" s="2159"/>
      <c r="S32" s="2159"/>
      <c r="T32" s="2160"/>
      <c r="U32" s="2385"/>
      <c r="V32" s="2386"/>
      <c r="W32" s="2386"/>
      <c r="X32" s="2387"/>
      <c r="Y32" s="2388"/>
      <c r="Z32" s="2383"/>
      <c r="AA32" s="2383"/>
      <c r="AB32" s="2384"/>
      <c r="AC32" s="2379"/>
      <c r="AD32" s="2380"/>
      <c r="AE32" s="2380"/>
      <c r="AF32" s="2380"/>
      <c r="AG32" s="2380"/>
      <c r="AH32" s="2381"/>
      <c r="AI32" s="2395">
        <f t="shared" si="0"/>
        <v>0</v>
      </c>
      <c r="AJ32" s="2396"/>
      <c r="AK32" s="2396"/>
      <c r="AL32" s="2396"/>
      <c r="AM32" s="2396"/>
      <c r="AN32" s="2396"/>
      <c r="AO32" s="2396"/>
      <c r="AP32" s="1369" t="s">
        <v>112</v>
      </c>
      <c r="AQ32" s="1708" t="s">
        <v>617</v>
      </c>
      <c r="AR32" s="1708"/>
      <c r="AS32" s="1708"/>
      <c r="AT32" s="1708"/>
      <c r="AU32" s="1708"/>
      <c r="AV32" s="1117"/>
      <c r="AW32" s="1117"/>
      <c r="AX32" s="1117"/>
      <c r="AY32" s="1117"/>
      <c r="AZ32" s="125"/>
      <c r="BA32" s="125"/>
      <c r="BB32" s="125"/>
      <c r="BC32" s="125"/>
    </row>
    <row r="33" spans="1:58" s="15" customFormat="1" ht="16.2" customHeight="1" x14ac:dyDescent="0.25">
      <c r="A33" s="2383"/>
      <c r="B33" s="2383"/>
      <c r="C33" s="2384"/>
      <c r="D33" s="2163"/>
      <c r="E33" s="2159"/>
      <c r="F33" s="2159"/>
      <c r="G33" s="2159"/>
      <c r="H33" s="2159"/>
      <c r="I33" s="2159"/>
      <c r="J33" s="2159"/>
      <c r="K33" s="2159"/>
      <c r="L33" s="2159"/>
      <c r="M33" s="2159"/>
      <c r="N33" s="2159"/>
      <c r="O33" s="2159"/>
      <c r="P33" s="2159"/>
      <c r="Q33" s="2159"/>
      <c r="R33" s="2159"/>
      <c r="S33" s="2159"/>
      <c r="T33" s="2160"/>
      <c r="U33" s="2385"/>
      <c r="V33" s="2386"/>
      <c r="W33" s="2386"/>
      <c r="X33" s="2387"/>
      <c r="Y33" s="2388"/>
      <c r="Z33" s="2383"/>
      <c r="AA33" s="2383"/>
      <c r="AB33" s="2384"/>
      <c r="AC33" s="2379"/>
      <c r="AD33" s="2380"/>
      <c r="AE33" s="2380"/>
      <c r="AF33" s="2380"/>
      <c r="AG33" s="2380"/>
      <c r="AH33" s="2381"/>
      <c r="AI33" s="2395">
        <f t="shared" si="0"/>
        <v>0</v>
      </c>
      <c r="AJ33" s="2396"/>
      <c r="AK33" s="2396"/>
      <c r="AL33" s="2396"/>
      <c r="AM33" s="2396"/>
      <c r="AN33" s="2396"/>
      <c r="AO33" s="2396"/>
      <c r="AP33" s="1369" t="s">
        <v>112</v>
      </c>
      <c r="AQ33" s="1709" t="s">
        <v>618</v>
      </c>
      <c r="AR33" s="1709"/>
      <c r="AS33" s="1709"/>
      <c r="AT33" s="1709"/>
      <c r="AU33" s="1709"/>
      <c r="AV33" s="125"/>
      <c r="AW33" s="125"/>
      <c r="AX33" s="125"/>
      <c r="AY33" s="125"/>
      <c r="AZ33" s="125"/>
      <c r="BA33" s="125"/>
      <c r="BB33" s="125"/>
      <c r="BC33" s="125"/>
    </row>
    <row r="34" spans="1:58" s="15" customFormat="1" ht="16.2" customHeight="1" x14ac:dyDescent="0.25">
      <c r="A34" s="2383"/>
      <c r="B34" s="2383"/>
      <c r="C34" s="2384"/>
      <c r="D34" s="2163"/>
      <c r="E34" s="2159"/>
      <c r="F34" s="2159"/>
      <c r="G34" s="2159"/>
      <c r="H34" s="2159"/>
      <c r="I34" s="2159"/>
      <c r="J34" s="2159"/>
      <c r="K34" s="2159"/>
      <c r="L34" s="2159"/>
      <c r="M34" s="2159"/>
      <c r="N34" s="2159"/>
      <c r="O34" s="2159"/>
      <c r="P34" s="2159"/>
      <c r="Q34" s="2159"/>
      <c r="R34" s="2159"/>
      <c r="S34" s="2159"/>
      <c r="T34" s="2160"/>
      <c r="U34" s="2385"/>
      <c r="V34" s="2386"/>
      <c r="W34" s="2386"/>
      <c r="X34" s="2387"/>
      <c r="Y34" s="2388"/>
      <c r="Z34" s="2383"/>
      <c r="AA34" s="2383"/>
      <c r="AB34" s="2384"/>
      <c r="AC34" s="2379"/>
      <c r="AD34" s="2380"/>
      <c r="AE34" s="2380"/>
      <c r="AF34" s="2380"/>
      <c r="AG34" s="2380"/>
      <c r="AH34" s="2381"/>
      <c r="AI34" s="2395">
        <f t="shared" si="0"/>
        <v>0</v>
      </c>
      <c r="AJ34" s="2396"/>
      <c r="AK34" s="2396"/>
      <c r="AL34" s="2396"/>
      <c r="AM34" s="2396"/>
      <c r="AN34" s="2396"/>
      <c r="AO34" s="2396"/>
      <c r="AP34" s="1369" t="s">
        <v>112</v>
      </c>
      <c r="AQ34" s="1553" t="s">
        <v>615</v>
      </c>
      <c r="AR34" s="1553"/>
      <c r="AS34" s="1553"/>
      <c r="AT34" s="1553"/>
      <c r="AU34" s="1553"/>
      <c r="AV34" s="125"/>
      <c r="AW34" s="125"/>
      <c r="AX34" s="125"/>
      <c r="AY34" s="125"/>
      <c r="AZ34" s="125"/>
      <c r="BA34" s="125"/>
      <c r="BB34" s="125"/>
      <c r="BC34" s="125"/>
    </row>
    <row r="35" spans="1:58" s="15" customFormat="1" ht="16.2" customHeight="1" x14ac:dyDescent="0.25">
      <c r="A35" s="2383"/>
      <c r="B35" s="2383"/>
      <c r="C35" s="2384"/>
      <c r="D35" s="2163"/>
      <c r="E35" s="2159"/>
      <c r="F35" s="2159"/>
      <c r="G35" s="2159"/>
      <c r="H35" s="2159"/>
      <c r="I35" s="2159"/>
      <c r="J35" s="2159"/>
      <c r="K35" s="2159"/>
      <c r="L35" s="2159"/>
      <c r="M35" s="2159"/>
      <c r="N35" s="2159"/>
      <c r="O35" s="2159"/>
      <c r="P35" s="2159"/>
      <c r="Q35" s="2159"/>
      <c r="R35" s="2159"/>
      <c r="S35" s="2159"/>
      <c r="T35" s="2160"/>
      <c r="U35" s="2385"/>
      <c r="V35" s="2386"/>
      <c r="W35" s="2386"/>
      <c r="X35" s="2387"/>
      <c r="Y35" s="2388"/>
      <c r="Z35" s="2383"/>
      <c r="AA35" s="2383"/>
      <c r="AB35" s="2384"/>
      <c r="AC35" s="2379"/>
      <c r="AD35" s="2380"/>
      <c r="AE35" s="2380"/>
      <c r="AF35" s="2380"/>
      <c r="AG35" s="2380"/>
      <c r="AH35" s="2381"/>
      <c r="AI35" s="2423">
        <f t="shared" si="0"/>
        <v>0</v>
      </c>
      <c r="AJ35" s="2424"/>
      <c r="AK35" s="2424"/>
      <c r="AL35" s="2424"/>
      <c r="AM35" s="2424"/>
      <c r="AN35" s="2424"/>
      <c r="AO35" s="2424"/>
      <c r="AP35" s="1370"/>
      <c r="AQ35" s="1553"/>
      <c r="AR35" s="1553"/>
      <c r="AS35" s="1553"/>
      <c r="AT35" s="1553"/>
      <c r="AU35" s="1553"/>
      <c r="AV35" s="125"/>
      <c r="AW35" s="125"/>
      <c r="AX35" s="125"/>
      <c r="AY35" s="125"/>
      <c r="AZ35" s="125"/>
      <c r="BA35" s="125"/>
      <c r="BB35" s="125"/>
      <c r="BC35" s="125"/>
    </row>
    <row r="36" spans="1:58" s="15" customFormat="1" ht="16.2" customHeight="1" x14ac:dyDescent="0.25">
      <c r="A36" s="765"/>
      <c r="B36" s="765"/>
      <c r="C36" s="766"/>
      <c r="D36" s="767"/>
      <c r="E36" s="765"/>
      <c r="F36" s="765"/>
      <c r="G36" s="765"/>
      <c r="H36" s="765"/>
      <c r="I36" s="765"/>
      <c r="J36" s="765"/>
      <c r="K36" s="765"/>
      <c r="L36" s="765"/>
      <c r="M36" s="765"/>
      <c r="N36" s="765"/>
      <c r="O36" s="765"/>
      <c r="P36" s="765"/>
      <c r="Q36" s="765"/>
      <c r="R36" s="765"/>
      <c r="S36" s="765"/>
      <c r="T36" s="766"/>
      <c r="U36" s="2415"/>
      <c r="V36" s="2416"/>
      <c r="W36" s="2416"/>
      <c r="X36" s="2417"/>
      <c r="Y36" s="2418"/>
      <c r="Z36" s="2419"/>
      <c r="AA36" s="2419"/>
      <c r="AB36" s="2420"/>
      <c r="AC36" s="2405"/>
      <c r="AD36" s="2406"/>
      <c r="AE36" s="2406"/>
      <c r="AF36" s="2406"/>
      <c r="AG36" s="2406"/>
      <c r="AH36" s="2407"/>
      <c r="AI36" s="2425">
        <f t="shared" si="0"/>
        <v>0</v>
      </c>
      <c r="AJ36" s="2426"/>
      <c r="AK36" s="2426"/>
      <c r="AL36" s="2426"/>
      <c r="AM36" s="2426"/>
      <c r="AN36" s="2426"/>
      <c r="AO36" s="2426"/>
      <c r="AP36" s="1373"/>
      <c r="AQ36" s="1553"/>
      <c r="AR36" s="1553"/>
      <c r="AS36" s="1553"/>
      <c r="AT36" s="1553"/>
      <c r="AU36" s="1553"/>
      <c r="AV36" s="125"/>
      <c r="AW36" s="125"/>
      <c r="AX36" s="125"/>
      <c r="AY36" s="125"/>
      <c r="AZ36" s="125"/>
      <c r="BA36" s="125"/>
      <c r="BB36" s="125"/>
      <c r="BC36" s="125"/>
    </row>
    <row r="37" spans="1:58" x14ac:dyDescent="0.25">
      <c r="C37" s="4"/>
      <c r="U37" s="305"/>
      <c r="V37" s="724"/>
      <c r="W37" s="724"/>
      <c r="X37" s="724"/>
      <c r="Y37" s="724"/>
      <c r="Z37" s="724"/>
      <c r="AA37" s="724"/>
      <c r="AB37" s="724"/>
      <c r="AC37" s="724"/>
      <c r="AD37" s="724"/>
      <c r="AE37" s="724"/>
      <c r="AF37" s="724"/>
      <c r="AG37" s="724"/>
      <c r="AH37" s="764" t="s">
        <v>263</v>
      </c>
      <c r="AI37" s="2427">
        <f>SUM(AI26:AI36)</f>
        <v>0</v>
      </c>
      <c r="AJ37" s="2428"/>
      <c r="AK37" s="2428"/>
      <c r="AL37" s="2428"/>
      <c r="AM37" s="2428"/>
      <c r="AN37" s="2428"/>
      <c r="AO37" s="2428"/>
      <c r="AP37" s="291"/>
      <c r="AQ37" s="224"/>
      <c r="AR37" s="224"/>
      <c r="AS37" s="224"/>
      <c r="AT37" s="224"/>
      <c r="AU37" s="224"/>
      <c r="AV37" s="125"/>
      <c r="AW37" s="125"/>
      <c r="AX37" s="125"/>
      <c r="AY37" s="125"/>
      <c r="AZ37" s="125"/>
      <c r="BA37" s="125"/>
      <c r="BB37" s="125"/>
      <c r="BC37" s="125"/>
    </row>
    <row r="38" spans="1:58" s="287" customFormat="1" x14ac:dyDescent="0.25">
      <c r="C38" s="289"/>
      <c r="U38" s="305"/>
      <c r="V38" s="288"/>
      <c r="W38" s="288"/>
      <c r="X38" s="288"/>
      <c r="Y38" s="288"/>
      <c r="Z38" s="288"/>
      <c r="AA38" s="288"/>
      <c r="AB38" s="288"/>
      <c r="AC38" s="288"/>
      <c r="AD38" s="293"/>
      <c r="AE38" s="292" t="s">
        <v>265</v>
      </c>
      <c r="AF38" s="2421">
        <f>données!P16</f>
        <v>0</v>
      </c>
      <c r="AG38" s="2421"/>
      <c r="AH38" s="2422"/>
      <c r="AI38" s="2411">
        <f>ROUND(AI37*(AF38),2)</f>
        <v>0</v>
      </c>
      <c r="AJ38" s="2412"/>
      <c r="AK38" s="2412"/>
      <c r="AL38" s="2412"/>
      <c r="AM38" s="2412"/>
      <c r="AN38" s="2412"/>
      <c r="AO38" s="2412"/>
      <c r="AP38" s="291"/>
      <c r="AQ38" s="224"/>
      <c r="AR38" s="224"/>
      <c r="AS38" s="224"/>
      <c r="AT38" s="224"/>
      <c r="AU38" s="224"/>
      <c r="AV38" s="125"/>
      <c r="AW38" s="125"/>
      <c r="AX38" s="125"/>
      <c r="AY38" s="125"/>
      <c r="AZ38" s="125"/>
      <c r="BA38" s="125"/>
      <c r="BB38" s="125"/>
      <c r="BC38" s="125"/>
    </row>
    <row r="39" spans="1:58" ht="6" customHeight="1" x14ac:dyDescent="0.25">
      <c r="C39" s="4"/>
      <c r="U39" s="305"/>
      <c r="V39" s="290"/>
      <c r="W39" s="290"/>
      <c r="X39" s="290"/>
      <c r="Y39" s="290"/>
      <c r="Z39" s="290"/>
      <c r="AA39" s="290"/>
      <c r="AB39" s="290"/>
      <c r="AC39" s="290"/>
      <c r="AD39" s="290"/>
      <c r="AE39" s="290"/>
      <c r="AF39" s="290"/>
      <c r="AG39" s="290"/>
      <c r="AH39" s="304"/>
      <c r="AI39" s="1192"/>
      <c r="AJ39" s="1193"/>
      <c r="AK39" s="1193"/>
      <c r="AL39" s="1193"/>
      <c r="AM39" s="1193"/>
      <c r="AN39" s="1193"/>
      <c r="AO39" s="1194"/>
      <c r="AP39" s="306"/>
      <c r="AQ39" s="224"/>
      <c r="AR39" s="224"/>
      <c r="AS39" s="224"/>
      <c r="AT39" s="224"/>
      <c r="AU39" s="224"/>
      <c r="AV39" s="125"/>
      <c r="AW39" s="125"/>
      <c r="AX39" s="125"/>
      <c r="AY39" s="125"/>
      <c r="AZ39" s="125"/>
      <c r="BA39" s="125"/>
      <c r="BB39" s="125"/>
      <c r="BC39" s="125"/>
    </row>
    <row r="40" spans="1:58" x14ac:dyDescent="0.25">
      <c r="C40" s="4"/>
      <c r="U40" s="144"/>
      <c r="V40" s="34"/>
      <c r="W40" s="34"/>
      <c r="X40" s="34"/>
      <c r="Y40" s="34"/>
      <c r="Z40" s="34"/>
      <c r="AA40" s="34"/>
      <c r="AB40" s="34"/>
      <c r="AC40" s="34"/>
      <c r="AD40" s="34"/>
      <c r="AE40" s="34"/>
      <c r="AF40" s="34"/>
      <c r="AG40" s="34"/>
      <c r="AH40" s="316" t="s">
        <v>264</v>
      </c>
      <c r="AI40" s="2413">
        <f>AI37-AI38</f>
        <v>0</v>
      </c>
      <c r="AJ40" s="2414"/>
      <c r="AK40" s="2414"/>
      <c r="AL40" s="2414"/>
      <c r="AM40" s="2414"/>
      <c r="AN40" s="2414"/>
      <c r="AO40" s="2414"/>
      <c r="AP40" s="306"/>
      <c r="AQ40" s="224"/>
      <c r="AR40" s="224"/>
      <c r="AS40" s="224"/>
      <c r="AT40" s="224"/>
      <c r="AU40" s="224"/>
      <c r="AV40" s="125"/>
      <c r="AW40" s="125"/>
      <c r="AX40" s="125"/>
      <c r="AY40" s="125"/>
      <c r="AZ40" s="125"/>
      <c r="BA40" s="50"/>
      <c r="BB40" s="125"/>
      <c r="BC40" s="125"/>
    </row>
    <row r="41" spans="1:58" s="287" customFormat="1" x14ac:dyDescent="0.25">
      <c r="C41" s="285"/>
      <c r="U41" s="288"/>
      <c r="V41" s="288"/>
      <c r="W41" s="288"/>
      <c r="X41" s="288"/>
      <c r="Y41" s="288"/>
      <c r="Z41" s="288"/>
      <c r="AA41" s="288"/>
      <c r="AB41" s="288"/>
      <c r="AC41" s="288"/>
      <c r="AD41" s="288"/>
      <c r="AE41" s="288"/>
      <c r="AF41" s="288"/>
      <c r="AG41" s="288"/>
      <c r="AH41" s="292"/>
      <c r="AI41" s="307"/>
      <c r="AJ41" s="308"/>
      <c r="AK41" s="308"/>
      <c r="AL41" s="308"/>
      <c r="AM41" s="308"/>
      <c r="AN41" s="308"/>
      <c r="AO41" s="309"/>
      <c r="AP41" s="306"/>
      <c r="AQ41" s="224"/>
      <c r="AR41" s="224"/>
      <c r="AS41" s="224"/>
      <c r="AT41" s="224"/>
      <c r="AU41" s="224"/>
      <c r="AV41" s="125"/>
      <c r="AW41" s="125"/>
      <c r="AX41" s="125"/>
      <c r="AY41" s="125"/>
      <c r="AZ41" s="125"/>
      <c r="BA41" s="291"/>
      <c r="BB41" s="125"/>
      <c r="BC41" s="125"/>
    </row>
    <row r="42" spans="1:58" ht="2.1" customHeight="1" x14ac:dyDescent="0.25">
      <c r="AP42" s="125"/>
      <c r="AQ42" s="224"/>
      <c r="AR42" s="224"/>
      <c r="AS42" s="224"/>
      <c r="AT42" s="224"/>
      <c r="AU42" s="224"/>
      <c r="AV42" s="125"/>
      <c r="AW42" s="125"/>
      <c r="AX42" s="125"/>
      <c r="AY42" s="125"/>
      <c r="AZ42" s="125"/>
      <c r="BA42" s="125"/>
      <c r="BB42" s="125"/>
      <c r="BC42" s="125"/>
    </row>
    <row r="43" spans="1:58" x14ac:dyDescent="0.25">
      <c r="B43" s="23" t="s">
        <v>51</v>
      </c>
      <c r="C43" s="778" t="s">
        <v>504</v>
      </c>
      <c r="D43" s="778"/>
      <c r="E43" s="778"/>
      <c r="F43" s="778"/>
      <c r="G43" s="778"/>
      <c r="H43" s="778"/>
      <c r="I43" s="778"/>
      <c r="J43" s="778"/>
      <c r="K43" s="778"/>
      <c r="L43" s="778"/>
      <c r="M43" s="778"/>
      <c r="N43" s="778"/>
      <c r="O43" s="778"/>
      <c r="P43" s="778"/>
      <c r="Q43" s="778"/>
      <c r="R43" s="778"/>
      <c r="S43" s="778"/>
      <c r="T43" s="778"/>
      <c r="U43" s="778"/>
      <c r="V43" s="778"/>
      <c r="W43" s="778"/>
      <c r="X43" s="778"/>
      <c r="Y43" s="778"/>
      <c r="Z43" s="778"/>
      <c r="AA43" s="778"/>
      <c r="AB43" s="778"/>
      <c r="AC43" s="778"/>
      <c r="AD43" s="778"/>
      <c r="AE43" s="778"/>
      <c r="AF43" s="778"/>
      <c r="AG43" s="778"/>
      <c r="AH43" s="778"/>
      <c r="AI43" s="778"/>
      <c r="AJ43" s="778"/>
      <c r="AK43" s="778"/>
      <c r="AL43" s="778"/>
      <c r="AM43" s="778"/>
      <c r="AN43" s="778"/>
      <c r="AO43" s="778"/>
      <c r="AP43" s="125"/>
      <c r="AQ43" s="224"/>
      <c r="AR43" s="227"/>
      <c r="AS43" s="227"/>
      <c r="AT43" s="227"/>
      <c r="AU43" s="227"/>
      <c r="AV43" s="50"/>
      <c r="AW43" s="50"/>
      <c r="AX43" s="50"/>
      <c r="AY43" s="50"/>
      <c r="AZ43" s="50"/>
      <c r="BA43" s="50"/>
      <c r="BB43" s="50"/>
      <c r="BC43" s="50"/>
      <c r="BD43" s="52"/>
      <c r="BE43" s="52"/>
      <c r="BF43" s="11"/>
    </row>
    <row r="44" spans="1:58" x14ac:dyDescent="0.25">
      <c r="A44" s="22"/>
      <c r="C44" s="1093" t="s">
        <v>717</v>
      </c>
      <c r="D44" s="942"/>
      <c r="E44" s="942"/>
      <c r="F44" s="942"/>
      <c r="G44" s="942"/>
      <c r="H44" s="942"/>
      <c r="I44" s="942"/>
      <c r="J44" s="942"/>
      <c r="K44" s="942"/>
      <c r="L44" s="942"/>
      <c r="M44" s="942"/>
      <c r="N44" s="942"/>
      <c r="O44" s="942"/>
      <c r="P44" s="942"/>
      <c r="Q44" s="942"/>
      <c r="R44" s="942"/>
      <c r="S44" s="942"/>
      <c r="T44" s="942"/>
      <c r="U44" s="942"/>
      <c r="V44" s="942"/>
      <c r="W44" s="942"/>
      <c r="X44" s="942"/>
      <c r="Y44" s="942"/>
      <c r="Z44" s="942"/>
      <c r="AA44" s="942"/>
      <c r="AB44" s="942"/>
      <c r="AC44" s="942"/>
      <c r="AD44" s="942"/>
      <c r="AE44" s="942"/>
      <c r="AF44" s="942"/>
      <c r="AG44" s="942"/>
      <c r="AH44" s="942"/>
      <c r="AI44" s="942"/>
      <c r="AJ44" s="942"/>
      <c r="AK44" s="2408"/>
      <c r="AL44" s="2409"/>
      <c r="AM44" s="2409"/>
      <c r="AN44" s="2409"/>
      <c r="AO44" s="2409"/>
      <c r="AP44" s="125"/>
      <c r="AQ44" s="224"/>
      <c r="AR44" s="227"/>
      <c r="AS44" s="227"/>
      <c r="AT44" s="227"/>
      <c r="AU44" s="227"/>
      <c r="AV44" s="50"/>
      <c r="AW44" s="50"/>
      <c r="AX44" s="50"/>
      <c r="AY44" s="50"/>
      <c r="AZ44" s="50"/>
      <c r="BA44" s="50"/>
      <c r="BB44" s="50"/>
      <c r="BC44" s="50"/>
      <c r="BD44" s="52"/>
      <c r="BE44" s="52"/>
      <c r="BF44" s="11"/>
    </row>
    <row r="45" spans="1:58" s="1104" customFormat="1" ht="12.15" customHeight="1" x14ac:dyDescent="0.25">
      <c r="A45" s="1102"/>
      <c r="C45" s="2408">
        <f>AI40</f>
        <v>0</v>
      </c>
      <c r="D45" s="2409"/>
      <c r="E45" s="2409"/>
      <c r="F45" s="2409"/>
      <c r="G45" s="2409"/>
      <c r="H45" s="2409"/>
      <c r="I45" s="310" t="s">
        <v>266</v>
      </c>
      <c r="J45" s="310"/>
      <c r="K45" s="310"/>
      <c r="L45" s="310"/>
      <c r="M45" s="310"/>
      <c r="N45" s="310"/>
      <c r="O45" s="310"/>
      <c r="P45" s="310"/>
      <c r="Q45" s="311"/>
      <c r="R45" s="311"/>
      <c r="S45" s="311"/>
      <c r="T45" s="311"/>
      <c r="U45" s="311"/>
      <c r="V45" s="563"/>
      <c r="Z45" s="738"/>
      <c r="AA45" s="738"/>
      <c r="AB45" s="738"/>
      <c r="AC45" s="738"/>
      <c r="AE45" s="2410"/>
      <c r="AF45" s="2410"/>
      <c r="AG45" s="2410"/>
      <c r="AH45" s="2410"/>
      <c r="AI45" s="2410"/>
      <c r="AJ45" s="312"/>
      <c r="AK45" s="312"/>
      <c r="AL45" s="312"/>
      <c r="AM45" s="563"/>
      <c r="AN45" s="563"/>
      <c r="AO45" s="54" t="s">
        <v>521</v>
      </c>
      <c r="AP45" s="301"/>
      <c r="AQ45" s="227"/>
      <c r="AR45" s="227"/>
      <c r="AS45" s="227"/>
      <c r="AT45" s="227"/>
      <c r="AU45" s="227"/>
      <c r="AV45" s="301"/>
      <c r="AW45" s="301"/>
      <c r="AX45" s="301"/>
      <c r="AY45" s="301"/>
      <c r="AZ45" s="301"/>
      <c r="BA45" s="301"/>
      <c r="BB45" s="301"/>
      <c r="BC45" s="301"/>
      <c r="BD45" s="563"/>
      <c r="BE45" s="563"/>
    </row>
    <row r="46" spans="1:58" s="293" customFormat="1" ht="12.15" customHeight="1" x14ac:dyDescent="0.2">
      <c r="A46" s="288"/>
      <c r="C46" s="2401" t="s">
        <v>267</v>
      </c>
      <c r="D46" s="2401"/>
      <c r="E46" s="2401"/>
      <c r="F46" s="2401"/>
      <c r="G46" s="2401"/>
      <c r="H46" s="2401"/>
      <c r="I46" s="2401"/>
      <c r="J46" s="2401"/>
      <c r="K46" s="2401"/>
      <c r="L46" s="2401"/>
      <c r="M46" s="2401"/>
      <c r="N46" s="2401"/>
      <c r="O46" s="2401"/>
      <c r="P46" s="2401"/>
      <c r="Q46" s="2401"/>
      <c r="R46" s="2401"/>
      <c r="S46" s="2401"/>
      <c r="T46" s="2401"/>
      <c r="U46" s="2401"/>
      <c r="V46" s="2401"/>
      <c r="W46" s="2401"/>
      <c r="X46" s="2401"/>
      <c r="Y46" s="2401"/>
      <c r="Z46" s="2401"/>
      <c r="AA46" s="2401"/>
      <c r="AB46" s="2401"/>
      <c r="AC46" s="2401"/>
      <c r="AD46" s="2401"/>
      <c r="AE46" s="2401"/>
      <c r="AF46" s="2401"/>
      <c r="AG46" s="2401"/>
      <c r="AH46" s="2401"/>
      <c r="AI46" s="2401"/>
      <c r="AJ46" s="2401"/>
      <c r="AK46" s="2401"/>
      <c r="AL46" s="2401"/>
      <c r="AM46" s="2401"/>
      <c r="AN46" s="2401"/>
      <c r="AO46" s="2401"/>
      <c r="AP46" s="291"/>
      <c r="AQ46" s="227"/>
      <c r="AR46" s="227"/>
      <c r="AS46" s="227"/>
      <c r="AT46" s="227"/>
      <c r="AU46" s="227"/>
      <c r="AV46" s="291"/>
      <c r="AW46" s="291"/>
      <c r="AX46" s="291"/>
      <c r="AY46" s="291"/>
      <c r="AZ46" s="291"/>
      <c r="BA46" s="291"/>
      <c r="BB46" s="291"/>
      <c r="BC46" s="291"/>
      <c r="BD46" s="52"/>
      <c r="BE46" s="52"/>
    </row>
    <row r="47" spans="1:58" s="293" customFormat="1" ht="12" x14ac:dyDescent="0.25">
      <c r="A47" s="288"/>
      <c r="C47" s="317" t="s">
        <v>268</v>
      </c>
      <c r="D47" s="313"/>
      <c r="E47" s="313"/>
      <c r="F47" s="313"/>
      <c r="G47" s="313"/>
      <c r="H47" s="313"/>
      <c r="I47" s="310"/>
      <c r="J47" s="310"/>
      <c r="K47" s="310"/>
      <c r="L47" s="310"/>
      <c r="M47" s="310"/>
      <c r="N47" s="310"/>
      <c r="O47" s="310"/>
      <c r="P47" s="310"/>
      <c r="Q47" s="311"/>
      <c r="R47" s="311"/>
      <c r="S47" s="311"/>
      <c r="T47" s="311"/>
      <c r="U47" s="311"/>
      <c r="V47" s="52"/>
      <c r="W47" s="314"/>
      <c r="X47" s="314"/>
      <c r="Y47" s="314"/>
      <c r="Z47" s="314"/>
      <c r="AA47" s="314"/>
      <c r="AB47" s="314"/>
      <c r="AC47" s="314"/>
      <c r="AD47" s="312"/>
      <c r="AE47" s="312"/>
      <c r="AF47" s="312"/>
      <c r="AG47" s="312"/>
      <c r="AH47" s="312"/>
      <c r="AI47" s="312"/>
      <c r="AJ47" s="312"/>
      <c r="AK47" s="312"/>
      <c r="AL47" s="312"/>
      <c r="AM47" s="52"/>
      <c r="AN47" s="52"/>
      <c r="AO47" s="54"/>
      <c r="AP47" s="291"/>
      <c r="AQ47" s="227"/>
      <c r="AR47" s="227"/>
      <c r="AS47" s="227"/>
      <c r="AT47" s="227"/>
      <c r="AU47" s="227"/>
      <c r="AV47" s="291"/>
      <c r="AW47" s="291"/>
      <c r="AX47" s="291"/>
      <c r="AY47" s="291"/>
      <c r="AZ47" s="291"/>
      <c r="BA47" s="291"/>
      <c r="BB47" s="291"/>
      <c r="BC47" s="291"/>
      <c r="BD47" s="52"/>
      <c r="BE47" s="52"/>
    </row>
    <row r="48" spans="1:58" s="293" customFormat="1" ht="8.1" customHeight="1" x14ac:dyDescent="0.25">
      <c r="A48" s="288"/>
      <c r="C48" s="313"/>
      <c r="D48" s="313"/>
      <c r="E48" s="313"/>
      <c r="F48" s="313"/>
      <c r="G48" s="313"/>
      <c r="H48" s="313"/>
      <c r="I48" s="310"/>
      <c r="J48" s="310"/>
      <c r="K48" s="310"/>
      <c r="L48" s="310"/>
      <c r="M48" s="310"/>
      <c r="N48" s="310"/>
      <c r="O48" s="310"/>
      <c r="P48" s="310"/>
      <c r="Q48" s="311"/>
      <c r="R48" s="311"/>
      <c r="S48" s="311"/>
      <c r="T48" s="311"/>
      <c r="U48" s="311"/>
      <c r="V48" s="52"/>
      <c r="W48" s="314"/>
      <c r="X48" s="314"/>
      <c r="Y48" s="314"/>
      <c r="Z48" s="314"/>
      <c r="AA48" s="314"/>
      <c r="AB48" s="314"/>
      <c r="AC48" s="314"/>
      <c r="AD48" s="312"/>
      <c r="AE48" s="312"/>
      <c r="AF48" s="312"/>
      <c r="AG48" s="312"/>
      <c r="AH48" s="312"/>
      <c r="AI48" s="312"/>
      <c r="AJ48" s="312"/>
      <c r="AK48" s="312"/>
      <c r="AL48" s="312"/>
      <c r="AM48" s="52"/>
      <c r="AN48" s="52"/>
      <c r="AO48" s="54"/>
      <c r="AP48" s="291"/>
      <c r="AQ48" s="227"/>
      <c r="AR48" s="227"/>
      <c r="AS48" s="227"/>
      <c r="AT48" s="227"/>
      <c r="AU48" s="227"/>
      <c r="AV48" s="291"/>
      <c r="AW48" s="291"/>
      <c r="AX48" s="291"/>
      <c r="AY48" s="291"/>
      <c r="AZ48" s="291"/>
      <c r="BA48" s="291"/>
      <c r="BB48" s="291"/>
      <c r="BC48" s="291"/>
      <c r="BD48" s="52"/>
      <c r="BE48" s="52"/>
    </row>
    <row r="49" spans="1:81" s="293" customFormat="1" ht="12.15" customHeight="1" x14ac:dyDescent="0.2">
      <c r="A49" s="288"/>
      <c r="B49" s="293" t="s">
        <v>52</v>
      </c>
      <c r="C49" s="2402" t="s">
        <v>687</v>
      </c>
      <c r="D49" s="2402"/>
      <c r="E49" s="2402"/>
      <c r="F49" s="2402"/>
      <c r="G49" s="2402"/>
      <c r="H49" s="2402"/>
      <c r="I49" s="2402"/>
      <c r="J49" s="2402"/>
      <c r="K49" s="2402"/>
      <c r="L49" s="2402"/>
      <c r="M49" s="2402"/>
      <c r="N49" s="2402"/>
      <c r="O49" s="2402"/>
      <c r="P49" s="2402"/>
      <c r="Q49" s="2402"/>
      <c r="R49" s="2402"/>
      <c r="S49" s="2402"/>
      <c r="T49" s="2402"/>
      <c r="U49" s="2402"/>
      <c r="V49" s="2402"/>
      <c r="W49" s="2402"/>
      <c r="X49" s="2402"/>
      <c r="Y49" s="2402"/>
      <c r="Z49" s="2402"/>
      <c r="AA49" s="2402"/>
      <c r="AB49" s="2402"/>
      <c r="AC49" s="2402"/>
      <c r="AD49" s="2402"/>
      <c r="AE49" s="2402"/>
      <c r="AF49" s="2402"/>
      <c r="AG49" s="2402"/>
      <c r="AH49" s="2402"/>
      <c r="AI49" s="2402"/>
      <c r="AJ49" s="2402"/>
      <c r="AK49" s="2402"/>
      <c r="AL49" s="2402"/>
      <c r="AM49" s="2402"/>
      <c r="AN49" s="2402"/>
      <c r="AO49" s="2402"/>
      <c r="AP49" s="291"/>
      <c r="AQ49" s="227"/>
      <c r="AR49" s="227"/>
      <c r="AS49" s="227"/>
      <c r="AT49" s="227"/>
      <c r="AU49" s="227"/>
      <c r="AV49" s="291"/>
      <c r="AW49" s="291"/>
      <c r="AX49" s="291"/>
      <c r="AY49" s="291"/>
      <c r="AZ49" s="291"/>
      <c r="BA49" s="291"/>
      <c r="BB49" s="291"/>
      <c r="BC49" s="291"/>
      <c r="BD49" s="52"/>
      <c r="BE49" s="52"/>
    </row>
    <row r="50" spans="1:81" s="293" customFormat="1" ht="11.4" x14ac:dyDescent="0.2">
      <c r="A50" s="288"/>
      <c r="C50" s="2402"/>
      <c r="D50" s="2402"/>
      <c r="E50" s="2402"/>
      <c r="F50" s="2402"/>
      <c r="G50" s="2402"/>
      <c r="H50" s="2402"/>
      <c r="I50" s="2402"/>
      <c r="J50" s="2402"/>
      <c r="K50" s="2402"/>
      <c r="L50" s="2402"/>
      <c r="M50" s="2402"/>
      <c r="N50" s="2402"/>
      <c r="O50" s="2402"/>
      <c r="P50" s="2402"/>
      <c r="Q50" s="2402"/>
      <c r="R50" s="2402"/>
      <c r="S50" s="2402"/>
      <c r="T50" s="2402"/>
      <c r="U50" s="2402"/>
      <c r="V50" s="2402"/>
      <c r="W50" s="2402"/>
      <c r="X50" s="2402"/>
      <c r="Y50" s="2402"/>
      <c r="Z50" s="2402"/>
      <c r="AA50" s="2402"/>
      <c r="AB50" s="2402"/>
      <c r="AC50" s="2402"/>
      <c r="AD50" s="2402"/>
      <c r="AE50" s="2402"/>
      <c r="AF50" s="2402"/>
      <c r="AG50" s="2402"/>
      <c r="AH50" s="2402"/>
      <c r="AI50" s="2402"/>
      <c r="AJ50" s="2402"/>
      <c r="AK50" s="2402"/>
      <c r="AL50" s="2402"/>
      <c r="AM50" s="2402"/>
      <c r="AN50" s="2402"/>
      <c r="AO50" s="2402"/>
      <c r="AP50" s="291"/>
      <c r="AQ50" s="227"/>
      <c r="AR50" s="227"/>
      <c r="AS50" s="227"/>
      <c r="AT50" s="227"/>
      <c r="AU50" s="227"/>
      <c r="AV50" s="291"/>
      <c r="AW50" s="291"/>
      <c r="AX50" s="291"/>
      <c r="AY50" s="291"/>
      <c r="AZ50" s="291"/>
      <c r="BA50" s="291"/>
      <c r="BB50" s="291"/>
      <c r="BC50" s="291"/>
      <c r="BD50" s="52"/>
      <c r="BE50" s="52"/>
    </row>
    <row r="51" spans="1:81" s="15" customFormat="1" ht="8.1" customHeight="1" x14ac:dyDescent="0.25">
      <c r="AP51" s="50"/>
      <c r="AQ51" s="224"/>
      <c r="AR51" s="224"/>
      <c r="AS51" s="224"/>
      <c r="AT51" s="224"/>
      <c r="AU51" s="224"/>
      <c r="AV51" s="125"/>
      <c r="AW51" s="125"/>
      <c r="AX51" s="125"/>
      <c r="AY51" s="125"/>
      <c r="AZ51" s="125"/>
      <c r="BA51" s="125"/>
      <c r="BB51" s="125"/>
      <c r="BC51" s="125"/>
      <c r="BD51" s="49"/>
      <c r="BE51" s="49"/>
    </row>
    <row r="52" spans="1:81" s="837" customFormat="1" ht="12.75" customHeight="1" x14ac:dyDescent="0.25">
      <c r="A52" s="940" t="s">
        <v>91</v>
      </c>
      <c r="B52" s="738"/>
      <c r="C52" s="941" t="s">
        <v>203</v>
      </c>
      <c r="D52" s="941"/>
      <c r="E52" s="941"/>
      <c r="F52" s="941"/>
      <c r="G52" s="738" t="s">
        <v>635</v>
      </c>
      <c r="H52" s="942"/>
      <c r="I52" s="1585">
        <f>SignRP</f>
        <v>0</v>
      </c>
      <c r="J52" s="1585"/>
      <c r="K52" s="1585"/>
      <c r="L52" s="1585"/>
      <c r="M52" s="1585"/>
      <c r="N52" s="1585"/>
      <c r="O52" s="1585"/>
      <c r="P52" s="1585"/>
      <c r="Q52" s="1585"/>
      <c r="R52" s="1585"/>
      <c r="S52" s="1585"/>
      <c r="T52" s="1585"/>
      <c r="U52" s="1585"/>
      <c r="V52" s="942"/>
      <c r="W52" s="947" t="s">
        <v>494</v>
      </c>
      <c r="X52" s="942"/>
      <c r="Y52" s="942"/>
      <c r="Z52" s="942"/>
      <c r="AA52" s="942"/>
      <c r="AB52" s="942"/>
      <c r="AC52" s="942"/>
      <c r="AD52" s="942"/>
      <c r="AE52" s="942"/>
      <c r="AF52" s="942"/>
      <c r="AG52" s="944"/>
      <c r="AH52" s="944"/>
      <c r="AI52" s="948"/>
      <c r="AJ52" s="940"/>
      <c r="AK52" s="738"/>
      <c r="AL52" s="738"/>
      <c r="AM52" s="738"/>
      <c r="AN52" s="738"/>
      <c r="AO52" s="738"/>
      <c r="AP52" s="840"/>
      <c r="AQ52" s="796"/>
      <c r="AR52" s="796"/>
      <c r="AS52" s="796"/>
      <c r="AT52" s="796"/>
      <c r="AU52" s="796"/>
      <c r="AV52" s="796"/>
      <c r="AW52" s="796"/>
      <c r="AX52" s="796"/>
      <c r="AY52" s="796"/>
      <c r="AZ52" s="796"/>
      <c r="BA52" s="796"/>
      <c r="BB52" s="840"/>
      <c r="BC52" s="840"/>
    </row>
    <row r="53" spans="1:81" ht="11.1" customHeight="1" x14ac:dyDescent="0.25">
      <c r="A53" s="944"/>
      <c r="B53" s="942"/>
      <c r="C53" s="942"/>
      <c r="D53" s="942"/>
      <c r="E53" s="942"/>
      <c r="F53" s="942"/>
      <c r="G53" s="942"/>
      <c r="H53" s="942"/>
      <c r="I53" s="942"/>
      <c r="J53" s="942"/>
      <c r="K53" s="942"/>
      <c r="L53" s="942"/>
      <c r="M53" s="942"/>
      <c r="N53" s="942"/>
      <c r="O53" s="942"/>
      <c r="P53" s="942"/>
      <c r="Q53" s="942"/>
      <c r="R53" s="942"/>
      <c r="S53" s="942"/>
      <c r="T53" s="942"/>
      <c r="U53" s="942"/>
      <c r="V53" s="949"/>
      <c r="W53" s="942"/>
      <c r="X53" s="942"/>
      <c r="Y53" s="944"/>
      <c r="Z53" s="944"/>
      <c r="AA53" s="942"/>
      <c r="AB53" s="942"/>
      <c r="AC53" s="942"/>
      <c r="AD53" s="942"/>
      <c r="AE53" s="942"/>
      <c r="AF53" s="942"/>
      <c r="AG53" s="942"/>
      <c r="AH53" s="944"/>
      <c r="AI53" s="944"/>
      <c r="AJ53" s="944"/>
      <c r="AK53" s="944"/>
      <c r="AL53" s="944"/>
      <c r="AM53" s="944"/>
      <c r="AN53" s="944"/>
      <c r="AO53" s="944"/>
      <c r="AP53" s="27"/>
      <c r="AQ53" s="213"/>
      <c r="AR53" s="213"/>
      <c r="AS53" s="213"/>
      <c r="AT53" s="213"/>
      <c r="AU53" s="213"/>
      <c r="AV53" s="15"/>
      <c r="AW53" s="15"/>
      <c r="AX53" s="15"/>
      <c r="AY53" s="15"/>
      <c r="AZ53" s="15"/>
    </row>
    <row r="54" spans="1:81" s="15" customFormat="1" ht="12.75" customHeight="1" x14ac:dyDescent="0.25">
      <c r="A54" s="1766" t="s">
        <v>255</v>
      </c>
      <c r="B54" s="1766"/>
      <c r="C54" s="1766"/>
      <c r="D54" s="1766"/>
      <c r="E54" s="1766"/>
      <c r="F54" s="1766"/>
      <c r="G54" s="1615"/>
      <c r="H54" s="1613" t="s">
        <v>63</v>
      </c>
      <c r="I54" s="1766"/>
      <c r="J54" s="1766"/>
      <c r="K54" s="1766"/>
      <c r="L54" s="1766"/>
      <c r="M54" s="1766"/>
      <c r="N54" s="1615"/>
      <c r="O54" s="1613" t="s">
        <v>648</v>
      </c>
      <c r="P54" s="1766"/>
      <c r="Q54" s="1766"/>
      <c r="R54" s="1766"/>
      <c r="S54" s="1766"/>
      <c r="T54" s="1766"/>
      <c r="U54" s="1766"/>
      <c r="V54" s="1766"/>
      <c r="W54" s="1766"/>
      <c r="X54" s="1766"/>
      <c r="Y54" s="1766"/>
      <c r="Z54" s="1766"/>
      <c r="AA54" s="1615"/>
      <c r="AB54" s="1766" t="s">
        <v>436</v>
      </c>
      <c r="AC54" s="1766"/>
      <c r="AD54" s="1766"/>
      <c r="AE54" s="1766"/>
      <c r="AF54" s="1766"/>
      <c r="AG54" s="1766"/>
      <c r="AH54" s="1615"/>
      <c r="AI54" s="1767" t="s">
        <v>258</v>
      </c>
      <c r="AJ54" s="1768"/>
      <c r="AK54" s="1768"/>
      <c r="AL54" s="1768"/>
      <c r="AM54" s="1768"/>
      <c r="AN54" s="1768"/>
      <c r="AO54" s="1768"/>
      <c r="AQ54" s="175"/>
      <c r="AR54" s="175"/>
      <c r="AS54" s="186"/>
      <c r="AT54" s="175"/>
      <c r="AU54" s="175"/>
      <c r="AV54"/>
      <c r="AW54"/>
      <c r="AX54"/>
      <c r="AY54"/>
      <c r="AZ54"/>
      <c r="BA54"/>
      <c r="BB54"/>
      <c r="BC54"/>
      <c r="BD54"/>
      <c r="BE54"/>
      <c r="BF54"/>
      <c r="BG54"/>
      <c r="BH54"/>
      <c r="BI54"/>
      <c r="BJ54"/>
      <c r="BK54"/>
      <c r="BL54"/>
      <c r="BM54"/>
      <c r="BN54"/>
      <c r="BO54"/>
      <c r="BP54"/>
      <c r="BQ54"/>
      <c r="BR54"/>
      <c r="BS54"/>
      <c r="BT54"/>
      <c r="BU54"/>
      <c r="BV54"/>
      <c r="BW54"/>
      <c r="BX54"/>
      <c r="BY54"/>
      <c r="BZ54"/>
      <c r="CA54"/>
      <c r="CB54"/>
      <c r="CC54"/>
    </row>
    <row r="55" spans="1:81" s="15" customFormat="1" ht="12.75" customHeight="1" x14ac:dyDescent="0.25">
      <c r="A55"/>
      <c r="B55"/>
      <c r="C55"/>
      <c r="D55"/>
      <c r="E55"/>
      <c r="F55"/>
      <c r="G55" s="4"/>
      <c r="H55" s="1595" t="s">
        <v>34</v>
      </c>
      <c r="I55" s="1596"/>
      <c r="J55" s="1596"/>
      <c r="K55" s="1596"/>
      <c r="L55" s="1596"/>
      <c r="M55" s="1596"/>
      <c r="N55" s="1597"/>
      <c r="O55" s="1595" t="s">
        <v>35</v>
      </c>
      <c r="P55" s="1596"/>
      <c r="Q55" s="1596"/>
      <c r="R55" s="1596"/>
      <c r="S55" s="1596"/>
      <c r="T55" s="1596"/>
      <c r="U55" s="1596"/>
      <c r="V55" s="1596"/>
      <c r="W55" s="1596"/>
      <c r="X55" s="1596"/>
      <c r="Y55" s="1596"/>
      <c r="Z55" s="1596"/>
      <c r="AA55" s="1597"/>
      <c r="AB55" s="1617" t="s">
        <v>270</v>
      </c>
      <c r="AC55" s="1617"/>
      <c r="AD55" s="1617"/>
      <c r="AE55" s="1617"/>
      <c r="AF55" s="1617"/>
      <c r="AG55" s="1617"/>
      <c r="AH55" s="1618"/>
      <c r="AI55" s="1616" t="s">
        <v>259</v>
      </c>
      <c r="AJ55" s="1617"/>
      <c r="AK55" s="1617"/>
      <c r="AL55" s="1617"/>
      <c r="AM55" s="1617"/>
      <c r="AN55" s="1617"/>
      <c r="AO55" s="1617"/>
      <c r="AQ55" s="175"/>
      <c r="AR55" s="175"/>
      <c r="AS55" s="186"/>
      <c r="AT55" s="175"/>
      <c r="AU55" s="175"/>
      <c r="AV55"/>
      <c r="AW55"/>
      <c r="AX55"/>
      <c r="AY55"/>
      <c r="AZ55"/>
      <c r="BA55"/>
      <c r="BB55"/>
      <c r="BC55"/>
      <c r="BD55"/>
      <c r="BE55"/>
      <c r="BF55"/>
      <c r="BG55"/>
      <c r="BH55"/>
      <c r="BI55"/>
      <c r="BJ55"/>
      <c r="BK55"/>
      <c r="BL55"/>
      <c r="BM55"/>
      <c r="BN55"/>
      <c r="BO55"/>
      <c r="BP55"/>
      <c r="BQ55"/>
      <c r="BR55"/>
      <c r="BS55"/>
      <c r="BT55"/>
      <c r="BU55"/>
      <c r="BV55"/>
      <c r="BW55"/>
      <c r="BX55"/>
      <c r="BY55"/>
      <c r="BZ55"/>
      <c r="CA55"/>
      <c r="CB55"/>
      <c r="CC55"/>
    </row>
    <row r="56" spans="1:81" s="15" customFormat="1" x14ac:dyDescent="0.25">
      <c r="A56"/>
      <c r="B56"/>
      <c r="C56"/>
      <c r="D56"/>
      <c r="E56"/>
      <c r="F56"/>
      <c r="G56" s="4"/>
      <c r="H56" s="1595"/>
      <c r="I56" s="1596"/>
      <c r="J56" s="1596"/>
      <c r="K56" s="1596"/>
      <c r="L56" s="1596"/>
      <c r="M56" s="1596"/>
      <c r="N56" s="1597"/>
      <c r="O56" s="1595"/>
      <c r="P56" s="1596"/>
      <c r="Q56" s="1596"/>
      <c r="R56" s="1596"/>
      <c r="S56" s="1596"/>
      <c r="T56" s="1596"/>
      <c r="U56" s="1596"/>
      <c r="V56" s="1596"/>
      <c r="W56" s="1596"/>
      <c r="X56" s="1596"/>
      <c r="Y56" s="1596"/>
      <c r="Z56" s="1596"/>
      <c r="AA56" s="1597"/>
      <c r="AB56" s="285"/>
      <c r="AC56" s="285"/>
      <c r="AD56" s="285"/>
      <c r="AE56" s="285"/>
      <c r="AF56" s="285"/>
      <c r="AG56" s="285"/>
      <c r="AH56" s="285"/>
      <c r="AI56" s="286"/>
      <c r="AJ56" s="285"/>
      <c r="AK56" s="285"/>
      <c r="AL56" s="285"/>
      <c r="AM56" s="285"/>
      <c r="AN56" s="285"/>
      <c r="AO56" s="285"/>
      <c r="AQ56" s="175"/>
      <c r="AR56" s="175"/>
      <c r="AS56" s="186"/>
      <c r="AT56" s="175"/>
      <c r="AU56" s="175"/>
      <c r="AV56"/>
      <c r="AW56"/>
      <c r="AX56"/>
      <c r="AY56"/>
      <c r="AZ56"/>
      <c r="BA56"/>
      <c r="BB56"/>
      <c r="BC56"/>
      <c r="BD56"/>
      <c r="BE56"/>
      <c r="BF56"/>
      <c r="BG56"/>
      <c r="BH56"/>
      <c r="BI56"/>
      <c r="BJ56"/>
      <c r="BK56"/>
      <c r="BL56"/>
      <c r="BM56"/>
      <c r="BN56"/>
      <c r="BO56"/>
      <c r="BP56"/>
      <c r="BQ56"/>
      <c r="BR56"/>
      <c r="BS56"/>
      <c r="BT56"/>
      <c r="BU56"/>
      <c r="BV56"/>
      <c r="BW56"/>
      <c r="BX56"/>
      <c r="BY56"/>
      <c r="BZ56"/>
      <c r="CA56"/>
      <c r="CB56"/>
      <c r="CC56"/>
    </row>
    <row r="57" spans="1:81" s="15" customFormat="1" x14ac:dyDescent="0.25">
      <c r="A57"/>
      <c r="B57"/>
      <c r="C57"/>
      <c r="D57"/>
      <c r="E57"/>
      <c r="F57"/>
      <c r="G57" s="4"/>
      <c r="H57"/>
      <c r="I57"/>
      <c r="J57"/>
      <c r="K57"/>
      <c r="L57"/>
      <c r="N57" s="4"/>
      <c r="O57" s="286"/>
      <c r="P57" s="285"/>
      <c r="Q57" s="285"/>
      <c r="R57" s="285"/>
      <c r="S57" s="285"/>
      <c r="T57" s="285"/>
      <c r="U57" s="285"/>
      <c r="V57" s="285"/>
      <c r="W57" s="285"/>
      <c r="X57" s="285"/>
      <c r="Y57" s="285"/>
      <c r="Z57" s="285"/>
      <c r="AA57" s="289"/>
      <c r="AH57" s="285"/>
      <c r="AI57" s="286"/>
      <c r="AJ57" s="285"/>
      <c r="AK57" s="285"/>
      <c r="AL57" s="285"/>
      <c r="AM57" s="285"/>
      <c r="AN57" s="285"/>
      <c r="AO57" s="285"/>
      <c r="AQ57" s="175"/>
      <c r="AR57" s="175"/>
      <c r="AS57" s="186"/>
      <c r="AT57" s="175"/>
      <c r="AU57" s="175"/>
      <c r="AV57"/>
      <c r="AW57"/>
      <c r="AX57"/>
      <c r="AY57"/>
      <c r="AZ57"/>
      <c r="BA57"/>
      <c r="BB57"/>
      <c r="BC57"/>
      <c r="BD57"/>
      <c r="BE57"/>
      <c r="BF57"/>
      <c r="BG57"/>
      <c r="BH57"/>
      <c r="BI57"/>
      <c r="BJ57"/>
      <c r="BK57"/>
      <c r="BL57"/>
      <c r="BM57"/>
      <c r="BN57"/>
      <c r="BO57"/>
      <c r="BP57"/>
      <c r="BQ57"/>
      <c r="BR57"/>
      <c r="BS57"/>
      <c r="BT57"/>
      <c r="BU57"/>
      <c r="BV57"/>
      <c r="BW57"/>
      <c r="BX57"/>
      <c r="BY57"/>
      <c r="BZ57"/>
      <c r="CA57"/>
      <c r="CB57"/>
      <c r="CC57"/>
    </row>
    <row r="58" spans="1:81" s="15" customFormat="1" x14ac:dyDescent="0.25">
      <c r="A58"/>
      <c r="B58"/>
      <c r="C58"/>
      <c r="D58"/>
      <c r="E58"/>
      <c r="F58"/>
      <c r="G58" s="4"/>
      <c r="H58"/>
      <c r="I58"/>
      <c r="J58"/>
      <c r="K58"/>
      <c r="L58"/>
      <c r="N58" s="4"/>
      <c r="O58" s="286"/>
      <c r="P58" s="285"/>
      <c r="Q58" s="285"/>
      <c r="R58" s="285"/>
      <c r="S58" s="285"/>
      <c r="T58" s="285"/>
      <c r="U58" s="285"/>
      <c r="V58" s="285"/>
      <c r="W58" s="285"/>
      <c r="X58" s="285"/>
      <c r="Y58" s="285"/>
      <c r="Z58" s="285"/>
      <c r="AA58" s="289"/>
      <c r="AH58" s="285"/>
      <c r="AI58" s="286"/>
      <c r="AJ58" s="285"/>
      <c r="AK58" s="285"/>
      <c r="AL58" s="285"/>
      <c r="AM58" s="285"/>
      <c r="AN58" s="285"/>
      <c r="AO58" s="285"/>
      <c r="AQ58" s="175"/>
      <c r="AR58" s="175"/>
      <c r="AS58" s="186"/>
      <c r="AT58" s="175"/>
      <c r="AU58" s="175"/>
      <c r="AV58"/>
      <c r="AW58"/>
      <c r="AX58"/>
      <c r="AY58"/>
      <c r="AZ58"/>
      <c r="BA58"/>
      <c r="BB58"/>
      <c r="BC58"/>
      <c r="BD58"/>
      <c r="BE58"/>
      <c r="BF58"/>
      <c r="BG58"/>
      <c r="BH58"/>
      <c r="BI58"/>
      <c r="BJ58"/>
      <c r="BK58"/>
      <c r="BL58"/>
      <c r="BM58"/>
      <c r="BN58"/>
      <c r="BO58"/>
      <c r="BP58"/>
      <c r="BQ58"/>
      <c r="BR58"/>
      <c r="BS58"/>
      <c r="BT58"/>
      <c r="BU58"/>
      <c r="BV58"/>
      <c r="BW58"/>
      <c r="BX58"/>
      <c r="BY58"/>
      <c r="BZ58"/>
      <c r="CA58"/>
      <c r="CB58"/>
      <c r="CC58"/>
    </row>
    <row r="59" spans="1:81" x14ac:dyDescent="0.25">
      <c r="A59" s="6"/>
      <c r="B59" s="6"/>
      <c r="C59" s="6"/>
      <c r="D59" s="6"/>
      <c r="E59" s="6"/>
      <c r="F59" s="6"/>
      <c r="G59" s="6"/>
      <c r="H59" s="18"/>
      <c r="I59" s="6"/>
      <c r="J59" s="6"/>
      <c r="K59" s="6"/>
      <c r="L59" s="6"/>
      <c r="M59" s="6"/>
      <c r="N59" s="6"/>
      <c r="O59" s="18"/>
      <c r="P59" s="294"/>
      <c r="Q59" s="294"/>
      <c r="R59" s="294"/>
      <c r="S59" s="294"/>
      <c r="T59" s="294"/>
      <c r="U59" s="294"/>
      <c r="V59" s="294"/>
      <c r="W59" s="294"/>
      <c r="X59" s="294"/>
      <c r="Y59" s="294"/>
      <c r="Z59" s="294"/>
      <c r="AA59" s="295"/>
      <c r="AB59" s="6"/>
      <c r="AC59" s="6"/>
      <c r="AD59" s="6"/>
      <c r="AE59" s="6"/>
      <c r="AF59" s="6"/>
      <c r="AG59" s="6"/>
      <c r="AH59" s="6"/>
      <c r="AI59" s="18"/>
      <c r="AJ59" s="294"/>
      <c r="AK59" s="294"/>
      <c r="AL59" s="294"/>
      <c r="AM59" s="294"/>
      <c r="AN59" s="294"/>
      <c r="AO59" s="294"/>
      <c r="AP59" s="27"/>
      <c r="AQ59" s="172"/>
      <c r="AR59" s="172"/>
      <c r="AS59" s="172"/>
      <c r="AT59" s="172"/>
      <c r="AU59" s="172"/>
      <c r="AV59" s="27"/>
      <c r="AW59" s="27"/>
      <c r="AX59" s="27"/>
      <c r="AY59" s="27"/>
      <c r="AZ59" s="27"/>
      <c r="BA59" s="27"/>
      <c r="BB59" s="27"/>
      <c r="BC59" s="27"/>
      <c r="BD59" s="27"/>
      <c r="BE59" s="27"/>
      <c r="BF59" s="6"/>
      <c r="BG59" s="6"/>
      <c r="BH59" s="15">
        <v>1</v>
      </c>
    </row>
    <row r="60" spans="1:81" s="15" customFormat="1" x14ac:dyDescent="0.25">
      <c r="A60" s="19" t="s">
        <v>92</v>
      </c>
      <c r="AP60" s="125"/>
      <c r="AQ60" s="224"/>
      <c r="AR60" s="224"/>
      <c r="AS60" s="224"/>
      <c r="AT60" s="224"/>
      <c r="AU60" s="224"/>
      <c r="AV60" s="125"/>
      <c r="AW60" s="125"/>
      <c r="AX60" s="125"/>
      <c r="AY60" s="125"/>
      <c r="AZ60" s="125"/>
      <c r="BA60" s="125"/>
      <c r="BB60" s="125"/>
      <c r="BC60" s="125"/>
    </row>
    <row r="61" spans="1:81" s="15" customFormat="1" x14ac:dyDescent="0.25">
      <c r="A61" s="19" t="s">
        <v>157</v>
      </c>
      <c r="AP61" s="125"/>
      <c r="AQ61" s="224"/>
      <c r="AR61" s="224"/>
      <c r="AS61" s="224"/>
      <c r="AT61" s="224"/>
      <c r="AU61" s="224"/>
      <c r="AV61" s="125"/>
      <c r="AW61" s="125"/>
      <c r="AX61" s="125"/>
      <c r="AY61" s="125"/>
      <c r="AZ61" s="125"/>
      <c r="BA61" s="125"/>
      <c r="BB61" s="125"/>
      <c r="BC61" s="125"/>
    </row>
    <row r="62" spans="1:81" s="15" customFormat="1" x14ac:dyDescent="0.25">
      <c r="A62" s="19" t="s">
        <v>150</v>
      </c>
      <c r="B62" s="43" t="s">
        <v>271</v>
      </c>
      <c r="AP62" s="125"/>
      <c r="AQ62" s="224"/>
      <c r="AR62" s="224"/>
      <c r="AS62" s="224"/>
      <c r="AT62" s="224"/>
      <c r="AU62" s="224"/>
      <c r="AV62" s="125"/>
      <c r="AW62" s="125"/>
      <c r="AX62" s="125"/>
      <c r="AY62" s="125"/>
      <c r="AZ62" s="125"/>
      <c r="BA62" s="125"/>
      <c r="BB62" s="125"/>
      <c r="BC62" s="125"/>
    </row>
    <row r="64" spans="1:81" ht="26.1" customHeight="1" x14ac:dyDescent="0.25"/>
    <row r="65" spans="42:54" s="15" customFormat="1" x14ac:dyDescent="0.25">
      <c r="AP65" s="19"/>
      <c r="AQ65" s="175"/>
      <c r="AR65" s="175"/>
      <c r="AS65" s="175"/>
      <c r="AT65" s="175"/>
      <c r="AU65" s="175"/>
      <c r="AV65"/>
      <c r="AW65"/>
      <c r="AX65"/>
      <c r="AY65"/>
      <c r="AZ65"/>
      <c r="BA65"/>
      <c r="BB65"/>
    </row>
    <row r="66" spans="42:54" s="15" customFormat="1" x14ac:dyDescent="0.25">
      <c r="AP66" s="19"/>
      <c r="AQ66" s="175"/>
      <c r="AR66" s="175"/>
      <c r="AS66" s="175"/>
      <c r="AT66" s="175"/>
      <c r="AU66" s="175"/>
      <c r="AV66"/>
      <c r="AW66"/>
      <c r="AX66"/>
      <c r="AY66"/>
      <c r="AZ66"/>
      <c r="BA66"/>
      <c r="BB66"/>
    </row>
  </sheetData>
  <sheetProtection algorithmName="SHA-512" hashValue="1uANVLa/Z9Zp22YJyIvET0ypKvyfpcC63P1JcJe6eW5uBCTzLZZ0pRqjoi9hlotQ6vAtpB6D6p9yg+c8Zjx7bg==" saltValue="dCw7GX2yDBcfTgXaYG6hiA==" spinCount="100000" sheet="1" objects="1" scenarios="1" insertRows="0"/>
  <mergeCells count="123">
    <mergeCell ref="AK44:AO44"/>
    <mergeCell ref="C45:H45"/>
    <mergeCell ref="U33:X33"/>
    <mergeCell ref="Y33:AB33"/>
    <mergeCell ref="A35:C35"/>
    <mergeCell ref="D35:T35"/>
    <mergeCell ref="A33:C33"/>
    <mergeCell ref="D33:T33"/>
    <mergeCell ref="AE45:AI45"/>
    <mergeCell ref="AI38:AO38"/>
    <mergeCell ref="AI40:AO40"/>
    <mergeCell ref="U36:X36"/>
    <mergeCell ref="Y36:AB36"/>
    <mergeCell ref="AC34:AH34"/>
    <mergeCell ref="AC33:AH33"/>
    <mergeCell ref="U34:X34"/>
    <mergeCell ref="Y34:AB34"/>
    <mergeCell ref="AF38:AH38"/>
    <mergeCell ref="AC35:AH35"/>
    <mergeCell ref="AI33:AO33"/>
    <mergeCell ref="AI34:AO34"/>
    <mergeCell ref="AI35:AO35"/>
    <mergeCell ref="AI36:AO36"/>
    <mergeCell ref="AI37:AO37"/>
    <mergeCell ref="AC36:AH36"/>
    <mergeCell ref="AQ30:AU31"/>
    <mergeCell ref="AQ32:AU32"/>
    <mergeCell ref="AQ33:AU33"/>
    <mergeCell ref="AQ34:AU36"/>
    <mergeCell ref="A32:C32"/>
    <mergeCell ref="D32:T32"/>
    <mergeCell ref="A34:C34"/>
    <mergeCell ref="D34:T34"/>
    <mergeCell ref="Y35:AB35"/>
    <mergeCell ref="U35:X35"/>
    <mergeCell ref="D31:T31"/>
    <mergeCell ref="AC28:AH28"/>
    <mergeCell ref="AC29:AH29"/>
    <mergeCell ref="A5:G5"/>
    <mergeCell ref="M5:AG5"/>
    <mergeCell ref="AH5:AO5"/>
    <mergeCell ref="B6:G6"/>
    <mergeCell ref="U24:X24"/>
    <mergeCell ref="Y24:AB24"/>
    <mergeCell ref="A24:C24"/>
    <mergeCell ref="D24:T24"/>
    <mergeCell ref="A12:AO12"/>
    <mergeCell ref="AI24:AO24"/>
    <mergeCell ref="C14:AO14"/>
    <mergeCell ref="C21:AO21"/>
    <mergeCell ref="A8:G8"/>
    <mergeCell ref="A9:G9"/>
    <mergeCell ref="M6:AG6"/>
    <mergeCell ref="AH6:AO6"/>
    <mergeCell ref="L9:P9"/>
    <mergeCell ref="AC24:AH24"/>
    <mergeCell ref="AC9:AI9"/>
    <mergeCell ref="C15:AO15"/>
    <mergeCell ref="C16:AO16"/>
    <mergeCell ref="C18:AO18"/>
    <mergeCell ref="C19:AO19"/>
    <mergeCell ref="A2:G2"/>
    <mergeCell ref="AH2:AO2"/>
    <mergeCell ref="AH3:AO3"/>
    <mergeCell ref="H2:J2"/>
    <mergeCell ref="R2:V2"/>
    <mergeCell ref="D3:G3"/>
    <mergeCell ref="AH4:AO4"/>
    <mergeCell ref="L2:Q2"/>
    <mergeCell ref="W2:AA2"/>
    <mergeCell ref="A4:G4"/>
    <mergeCell ref="I3:AG4"/>
    <mergeCell ref="A29:C29"/>
    <mergeCell ref="D29:T29"/>
    <mergeCell ref="A31:C31"/>
    <mergeCell ref="AI31:AO31"/>
    <mergeCell ref="AI32:AO32"/>
    <mergeCell ref="AI30:AO30"/>
    <mergeCell ref="AC31:AH31"/>
    <mergeCell ref="AC32:AH32"/>
    <mergeCell ref="AC30:AH30"/>
    <mergeCell ref="U31:X31"/>
    <mergeCell ref="Y31:AB31"/>
    <mergeCell ref="U30:X30"/>
    <mergeCell ref="Y30:AB30"/>
    <mergeCell ref="U32:X32"/>
    <mergeCell ref="Y32:AB32"/>
    <mergeCell ref="C46:AO46"/>
    <mergeCell ref="H55:N56"/>
    <mergeCell ref="A54:G54"/>
    <mergeCell ref="H54:N54"/>
    <mergeCell ref="AI54:AO54"/>
    <mergeCell ref="AI55:AO55"/>
    <mergeCell ref="AB54:AH54"/>
    <mergeCell ref="AB55:AH55"/>
    <mergeCell ref="O54:AA54"/>
    <mergeCell ref="O55:AA56"/>
    <mergeCell ref="I52:U52"/>
    <mergeCell ref="C49:AO50"/>
    <mergeCell ref="AI26:AO26"/>
    <mergeCell ref="AC26:AH26"/>
    <mergeCell ref="AC27:AH27"/>
    <mergeCell ref="AC25:AH25"/>
    <mergeCell ref="AI25:AO25"/>
    <mergeCell ref="A30:C30"/>
    <mergeCell ref="D30:T30"/>
    <mergeCell ref="U27:X27"/>
    <mergeCell ref="Y27:AB27"/>
    <mergeCell ref="U26:X26"/>
    <mergeCell ref="U28:X28"/>
    <mergeCell ref="Y28:AB28"/>
    <mergeCell ref="U29:X29"/>
    <mergeCell ref="Y29:AB29"/>
    <mergeCell ref="Y26:AB26"/>
    <mergeCell ref="AI27:AO27"/>
    <mergeCell ref="AI29:AO29"/>
    <mergeCell ref="AI28:AO28"/>
    <mergeCell ref="A26:C26"/>
    <mergeCell ref="D26:T26"/>
    <mergeCell ref="A27:C27"/>
    <mergeCell ref="A28:C28"/>
    <mergeCell ref="D28:T28"/>
    <mergeCell ref="D27:T27"/>
  </mergeCells>
  <phoneticPr fontId="43" type="noConversion"/>
  <conditionalFormatting sqref="E23:T23 V23:X23 Z23:AB23 Z25:AB25 V25:X25 D13:AO13 B13:C15 AD23:AO23 V40:AH41 AC37:AI37 AC38 AE38:AF38 AJ39:AN39 V42:AI42 U40:U42 AJ41:AO42 I45 V45:AA45 AE45 AD47:AO48 V47:AA48 I47:I48 U37:AB38 B16 B17:D17 A51:AO51 B50 AJ56:AO59 AI54 AB54:AB55 A57:W59 Y57:AH59 A54:O55 AB56:AH56 A56:N56 A60:AO62 A53:AO53 E25:T25 D23:D42 B25:C25 U23:U36 Y23:Y36 AC23:AC36 A12:A27 B20:C23 B18:B19 AI24:AI36 AJ45:AO45 B36:C43 A29:A50 E36:T42 B44:AI44 B45:C49">
    <cfRule type="expression" dxfId="61" priority="10" stopIfTrue="1">
      <formula>langue="nl"</formula>
    </cfRule>
  </conditionalFormatting>
  <conditionalFormatting sqref="AI38">
    <cfRule type="expression" dxfId="60" priority="8" stopIfTrue="1">
      <formula>langue="nl"</formula>
    </cfRule>
  </conditionalFormatting>
  <conditionalFormatting sqref="AI40">
    <cfRule type="expression" dxfId="59" priority="7" stopIfTrue="1">
      <formula>langue="nl"</formula>
    </cfRule>
  </conditionalFormatting>
  <conditionalFormatting sqref="R2 L2 W2">
    <cfRule type="expression" dxfId="58" priority="3" stopIfTrue="1">
      <formula>L2&lt;&gt;TypeChantier</formula>
    </cfRule>
  </conditionalFormatting>
  <conditionalFormatting sqref="A28">
    <cfRule type="expression" dxfId="57" priority="2" stopIfTrue="1">
      <formula>langue="nl"</formula>
    </cfRule>
  </conditionalFormatting>
  <conditionalFormatting sqref="AK44">
    <cfRule type="expression" dxfId="56" priority="1" stopIfTrue="1">
      <formula>langue="nl"</formula>
    </cfRule>
  </conditionalFormatting>
  <dataValidations count="1">
    <dataValidation type="list" allowBlank="1" showInputMessage="1" showErrorMessage="1" sqref="AR2" xr:uid="{00000000-0002-0000-2200-000000000000}">
      <formula1>"FR,NL"</formula1>
    </dataValidation>
  </dataValidations>
  <pageMargins left="0.39370078740157483" right="0" top="0" bottom="0" header="0" footer="0"/>
  <pageSetup paperSize="9" fitToHeight="0" orientation="portrait" r:id="rId1"/>
  <headerFooter alignWithMargins="0"/>
  <rowBreaks count="1" manualBreakCount="1">
    <brk id="62" max="40" man="1"/>
  </rowBreaks>
  <ignoredErrors>
    <ignoredError sqref="I52" unlockedFormula="1"/>
  </ignoredErrors>
  <drawing r:id="rId2"/>
  <legacyDrawing r:id="rId3"/>
  <oleObjects>
    <mc:AlternateContent xmlns:mc="http://schemas.openxmlformats.org/markup-compatibility/2006">
      <mc:Choice Requires="x14">
        <oleObject progId="Document" shapeId="14345" r:id="rId4">
          <objectPr defaultSize="0" autoPict="0" r:id="rId5">
            <anchor moveWithCells="1">
              <from>
                <xdr:col>0</xdr:col>
                <xdr:colOff>99060</xdr:colOff>
                <xdr:row>65</xdr:row>
                <xdr:rowOff>0</xdr:rowOff>
              </from>
              <to>
                <xdr:col>40</xdr:col>
                <xdr:colOff>30480</xdr:colOff>
                <xdr:row>115</xdr:row>
                <xdr:rowOff>160020</xdr:rowOff>
              </to>
            </anchor>
          </objectPr>
        </oleObject>
      </mc:Choice>
      <mc:Fallback>
        <oleObject progId="Document" shapeId="14345" r:id="rId4"/>
      </mc:Fallback>
    </mc:AlternateContent>
  </oleObjects>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Feuil13">
    <pageSetUpPr fitToPage="1"/>
  </sheetPr>
  <dimension ref="A1:CC133"/>
  <sheetViews>
    <sheetView topLeftCell="A102" zoomScaleNormal="100" zoomScaleSheetLayoutView="115" workbookViewId="0">
      <selection activeCell="AS117" sqref="AS117"/>
    </sheetView>
  </sheetViews>
  <sheetFormatPr baseColWidth="10" defaultColWidth="11.44140625" defaultRowHeight="13.2" x14ac:dyDescent="0.25"/>
  <cols>
    <col min="1" max="40" width="2.44140625" style="271" customWidth="1"/>
    <col min="41" max="41" width="2.5546875" style="271" customWidth="1"/>
    <col min="42" max="42" width="6.44140625" style="570" customWidth="1"/>
    <col min="43" max="43" width="47.44140625" style="570" customWidth="1"/>
    <col min="44" max="44" width="10.44140625" style="570" customWidth="1"/>
    <col min="45" max="45" width="6.5546875" style="570" customWidth="1"/>
    <col min="46" max="46" width="12.5546875" style="570" customWidth="1"/>
    <col min="47" max="47" width="11" style="570" customWidth="1"/>
    <col min="48" max="48" width="8.44140625" style="570" customWidth="1"/>
    <col min="49" max="49" width="9.44140625" style="570" hidden="1" customWidth="1"/>
    <col min="50" max="50" width="3.88671875" style="570" hidden="1" customWidth="1"/>
    <col min="51" max="51" width="9.5546875" style="570" customWidth="1"/>
    <col min="52" max="52" width="8.44140625" style="570" customWidth="1"/>
    <col min="53" max="53" width="4.44140625" style="570" customWidth="1"/>
    <col min="54" max="54" width="4.5546875" style="570" customWidth="1"/>
    <col min="55" max="55" width="3.44140625" style="570" customWidth="1"/>
    <col min="56" max="56" width="14.44140625" style="570" customWidth="1"/>
    <col min="57" max="60" width="11.44140625" style="570"/>
    <col min="61" max="61" width="8" style="570" customWidth="1"/>
    <col min="62" max="64" width="11.44140625" style="570"/>
    <col min="65" max="16384" width="11.44140625" style="271"/>
  </cols>
  <sheetData>
    <row r="1" spans="1:64" ht="6.75" customHeight="1" x14ac:dyDescent="0.25"/>
    <row r="2" spans="1:64" s="1272" customFormat="1" ht="20.100000000000001" customHeight="1" x14ac:dyDescent="0.4">
      <c r="A2" s="2500" t="s">
        <v>99</v>
      </c>
      <c r="B2" s="2500"/>
      <c r="C2" s="2500"/>
      <c r="D2" s="2500"/>
      <c r="E2" s="2500"/>
      <c r="F2" s="2500"/>
      <c r="G2" s="2500"/>
      <c r="H2" s="2500"/>
      <c r="I2" s="2500"/>
      <c r="J2" s="2500"/>
      <c r="K2" s="2500"/>
      <c r="L2" s="2500"/>
      <c r="M2" s="2500"/>
      <c r="N2" s="2500"/>
      <c r="O2" s="2500"/>
      <c r="P2" s="2500"/>
      <c r="Q2" s="2500"/>
      <c r="R2" s="2500"/>
      <c r="S2" s="2500"/>
      <c r="T2" s="2500"/>
      <c r="U2" s="2500"/>
      <c r="V2" s="2500"/>
      <c r="W2" s="2500"/>
      <c r="X2" s="2500"/>
      <c r="Y2" s="2500"/>
      <c r="Z2" s="2500"/>
      <c r="AA2" s="2500"/>
      <c r="AB2" s="2500"/>
      <c r="AC2" s="2500"/>
      <c r="AD2" s="2500"/>
      <c r="AE2" s="2500"/>
      <c r="AF2" s="2500"/>
      <c r="AG2" s="2500"/>
      <c r="AH2" s="2500"/>
      <c r="AI2" s="2500"/>
      <c r="AJ2" s="2500"/>
      <c r="AK2" s="2500"/>
      <c r="AL2" s="2500"/>
      <c r="AM2" s="2500"/>
      <c r="AN2" s="2500"/>
      <c r="AO2" s="2500"/>
      <c r="AP2" s="1270"/>
      <c r="AQ2" s="1270"/>
      <c r="AR2" s="1271"/>
      <c r="AS2" s="1270"/>
      <c r="AT2" s="1270"/>
      <c r="AU2" s="1270"/>
      <c r="AV2" s="1270"/>
      <c r="AW2" s="1270"/>
      <c r="AX2" s="1270"/>
      <c r="AY2" s="1270"/>
      <c r="AZ2" s="1270"/>
      <c r="BA2" s="1270"/>
      <c r="BB2" s="1270"/>
      <c r="BC2" s="1270"/>
      <c r="BD2" s="1270"/>
      <c r="BE2" s="1270"/>
      <c r="BF2" s="1270"/>
      <c r="BG2" s="1270"/>
      <c r="BH2" s="1270"/>
      <c r="BI2" s="1270"/>
      <c r="BJ2" s="1270"/>
      <c r="BK2" s="1270"/>
      <c r="BL2" s="1270"/>
    </row>
    <row r="3" spans="1:64" s="49" customFormat="1" ht="12.6" customHeight="1" x14ac:dyDescent="0.25">
      <c r="A3" s="49" t="str">
        <f>données!A5</f>
        <v>version 2021 (1)</v>
      </c>
      <c r="AP3" s="787"/>
      <c r="AQ3" s="787"/>
      <c r="AR3" s="787"/>
      <c r="AS3" s="787"/>
      <c r="AT3" s="787"/>
      <c r="AU3" s="787"/>
      <c r="AV3" s="787"/>
      <c r="AW3" s="787"/>
      <c r="AX3" s="787"/>
      <c r="AY3" s="787"/>
      <c r="AZ3" s="787"/>
      <c r="BA3" s="787"/>
      <c r="BB3" s="787"/>
      <c r="BC3" s="787"/>
      <c r="BD3" s="787"/>
      <c r="BE3" s="787"/>
      <c r="BF3" s="787"/>
      <c r="BG3" s="787"/>
      <c r="BH3" s="787"/>
      <c r="BI3" s="787"/>
      <c r="BJ3" s="787"/>
      <c r="BK3" s="787"/>
      <c r="BL3" s="787"/>
    </row>
    <row r="4" spans="1:64" x14ac:dyDescent="0.25">
      <c r="A4" s="2515" t="s">
        <v>100</v>
      </c>
      <c r="B4" s="2515"/>
      <c r="C4" s="2515"/>
      <c r="D4" s="2515"/>
      <c r="E4" s="2515"/>
      <c r="F4" s="2515"/>
      <c r="G4" s="2516"/>
      <c r="H4" s="2517" t="s">
        <v>97</v>
      </c>
      <c r="I4" s="2518"/>
      <c r="J4" s="2518"/>
      <c r="K4" s="1138"/>
      <c r="L4" s="2511" t="s">
        <v>488</v>
      </c>
      <c r="M4" s="2511"/>
      <c r="N4" s="2511"/>
      <c r="O4" s="2511"/>
      <c r="P4" s="2511"/>
      <c r="Q4" s="2511"/>
      <c r="R4" s="2511" t="s">
        <v>484</v>
      </c>
      <c r="S4" s="2511"/>
      <c r="T4" s="2511"/>
      <c r="U4" s="2511"/>
      <c r="V4" s="2511"/>
      <c r="W4" s="2511" t="s">
        <v>489</v>
      </c>
      <c r="X4" s="2511"/>
      <c r="Y4" s="2511"/>
      <c r="Z4" s="2511"/>
      <c r="AA4" s="2511"/>
      <c r="AB4" s="1139" t="s">
        <v>42</v>
      </c>
      <c r="AC4" s="131"/>
      <c r="AD4" s="131"/>
      <c r="AE4" s="131"/>
      <c r="AF4" s="131"/>
      <c r="AG4" s="1140"/>
      <c r="AH4" s="2519" t="s">
        <v>101</v>
      </c>
      <c r="AI4" s="2520"/>
      <c r="AJ4" s="2520"/>
      <c r="AK4" s="2520"/>
      <c r="AL4" s="2520"/>
      <c r="AM4" s="2520"/>
      <c r="AN4" s="2520"/>
      <c r="AO4" s="2520"/>
      <c r="AP4" s="847"/>
      <c r="AQ4" s="847"/>
    </row>
    <row r="5" spans="1:64" ht="12.75" customHeight="1" x14ac:dyDescent="0.25">
      <c r="A5" s="1129" t="s">
        <v>137</v>
      </c>
      <c r="B5" s="1129"/>
      <c r="C5" s="1129"/>
      <c r="D5" s="2501">
        <f>données!$D$7</f>
        <v>0</v>
      </c>
      <c r="E5" s="2501"/>
      <c r="F5" s="2501"/>
      <c r="G5" s="2502"/>
      <c r="H5" s="1138" t="s">
        <v>141</v>
      </c>
      <c r="I5" s="1701">
        <f>données!$J$7</f>
        <v>0</v>
      </c>
      <c r="J5" s="1701"/>
      <c r="K5" s="1701"/>
      <c r="L5" s="1701"/>
      <c r="M5" s="1701"/>
      <c r="N5" s="1701"/>
      <c r="O5" s="1701"/>
      <c r="P5" s="1701"/>
      <c r="Q5" s="1701"/>
      <c r="R5" s="1701"/>
      <c r="S5" s="1701"/>
      <c r="T5" s="1701"/>
      <c r="U5" s="1701"/>
      <c r="V5" s="1701"/>
      <c r="W5" s="1701"/>
      <c r="X5" s="1701"/>
      <c r="Y5" s="1701"/>
      <c r="Z5" s="1701"/>
      <c r="AA5" s="1701"/>
      <c r="AB5" s="1701"/>
      <c r="AC5" s="1701"/>
      <c r="AD5" s="1701"/>
      <c r="AE5" s="1701"/>
      <c r="AF5" s="1701"/>
      <c r="AG5" s="1702"/>
      <c r="AH5" s="2521">
        <f>données!$AI$7</f>
        <v>0</v>
      </c>
      <c r="AI5" s="2501"/>
      <c r="AJ5" s="2501"/>
      <c r="AK5" s="2501"/>
      <c r="AL5" s="2501"/>
      <c r="AM5" s="2501"/>
      <c r="AN5" s="2501"/>
      <c r="AO5" s="2501"/>
      <c r="AP5" s="787"/>
      <c r="AQ5" s="787"/>
    </row>
    <row r="6" spans="1:64" x14ac:dyDescent="0.25">
      <c r="A6" s="2503">
        <f>données!A8</f>
        <v>0</v>
      </c>
      <c r="B6" s="2503"/>
      <c r="C6" s="2503"/>
      <c r="D6" s="2503"/>
      <c r="E6" s="2503"/>
      <c r="F6" s="2503"/>
      <c r="G6" s="2504"/>
      <c r="H6" s="1138" t="s">
        <v>138</v>
      </c>
      <c r="I6" s="1703"/>
      <c r="J6" s="1703"/>
      <c r="K6" s="1703"/>
      <c r="L6" s="1703"/>
      <c r="M6" s="1703"/>
      <c r="N6" s="1703"/>
      <c r="O6" s="1703"/>
      <c r="P6" s="1703"/>
      <c r="Q6" s="1703"/>
      <c r="R6" s="1703"/>
      <c r="S6" s="1703"/>
      <c r="T6" s="1703"/>
      <c r="U6" s="1703"/>
      <c r="V6" s="1703"/>
      <c r="W6" s="1703"/>
      <c r="X6" s="1703"/>
      <c r="Y6" s="1703"/>
      <c r="Z6" s="1703"/>
      <c r="AA6" s="1703"/>
      <c r="AB6" s="1703"/>
      <c r="AC6" s="1703"/>
      <c r="AD6" s="1703"/>
      <c r="AE6" s="1703"/>
      <c r="AF6" s="1703"/>
      <c r="AG6" s="1704"/>
      <c r="AH6" s="2431">
        <f>données!$AI$8</f>
        <v>0</v>
      </c>
      <c r="AI6" s="2432"/>
      <c r="AJ6" s="2432"/>
      <c r="AK6" s="2432"/>
      <c r="AL6" s="2432"/>
      <c r="AM6" s="2432"/>
      <c r="AN6" s="2432"/>
      <c r="AO6" s="2432"/>
      <c r="AP6" s="787"/>
      <c r="AQ6" s="787"/>
    </row>
    <row r="7" spans="1:64" ht="12.15" customHeight="1" x14ac:dyDescent="0.25">
      <c r="A7" s="2505">
        <f>données!A9</f>
        <v>0</v>
      </c>
      <c r="B7" s="2505"/>
      <c r="C7" s="2505"/>
      <c r="D7" s="2505"/>
      <c r="E7" s="2505"/>
      <c r="F7" s="2505"/>
      <c r="G7" s="2506"/>
      <c r="H7" s="1138" t="s">
        <v>140</v>
      </c>
      <c r="I7" s="1138"/>
      <c r="J7" s="1138"/>
      <c r="K7" s="1138"/>
      <c r="L7" s="1138"/>
      <c r="M7" s="2522">
        <f>données!$M$9</f>
        <v>0</v>
      </c>
      <c r="N7" s="2522"/>
      <c r="O7" s="2522"/>
      <c r="P7" s="2522"/>
      <c r="Q7" s="2522"/>
      <c r="R7" s="2522"/>
      <c r="S7" s="2522"/>
      <c r="T7" s="2522"/>
      <c r="U7" s="2522"/>
      <c r="V7" s="2522"/>
      <c r="W7" s="2522"/>
      <c r="X7" s="2522"/>
      <c r="Y7" s="2522"/>
      <c r="Z7" s="2522"/>
      <c r="AA7" s="2522"/>
      <c r="AB7" s="2522"/>
      <c r="AC7" s="2522"/>
      <c r="AD7" s="2522"/>
      <c r="AE7" s="2522"/>
      <c r="AF7" s="2522"/>
      <c r="AG7" s="2523"/>
      <c r="AH7" s="2431">
        <f>données!$AI$9</f>
        <v>0</v>
      </c>
      <c r="AI7" s="2432"/>
      <c r="AJ7" s="2432"/>
      <c r="AK7" s="2432"/>
      <c r="AL7" s="2432"/>
      <c r="AM7" s="2432"/>
      <c r="AN7" s="2432"/>
      <c r="AO7" s="2432"/>
      <c r="AP7" s="787"/>
      <c r="AQ7" s="787"/>
    </row>
    <row r="8" spans="1:64" x14ac:dyDescent="0.25">
      <c r="A8" s="1129" t="s">
        <v>138</v>
      </c>
      <c r="B8" s="2505">
        <f>données!B10</f>
        <v>0</v>
      </c>
      <c r="C8" s="2505"/>
      <c r="D8" s="2505"/>
      <c r="E8" s="2505"/>
      <c r="F8" s="2505"/>
      <c r="G8" s="2506"/>
      <c r="H8" s="1138" t="s">
        <v>139</v>
      </c>
      <c r="I8" s="1138"/>
      <c r="J8" s="1138"/>
      <c r="K8" s="1138"/>
      <c r="L8" s="131"/>
      <c r="M8" s="2507">
        <f>données!$M$10</f>
        <v>0</v>
      </c>
      <c r="N8" s="2507"/>
      <c r="O8" s="2507"/>
      <c r="P8" s="2507"/>
      <c r="Q8" s="2507"/>
      <c r="R8" s="2507"/>
      <c r="S8" s="2507"/>
      <c r="T8" s="2507"/>
      <c r="U8" s="2507"/>
      <c r="V8" s="2507"/>
      <c r="W8" s="2507"/>
      <c r="X8" s="2507"/>
      <c r="Y8" s="2507"/>
      <c r="Z8" s="2507"/>
      <c r="AA8" s="2507"/>
      <c r="AB8" s="2507"/>
      <c r="AC8" s="2507"/>
      <c r="AD8" s="2507"/>
      <c r="AE8" s="2507"/>
      <c r="AF8" s="2507"/>
      <c r="AG8" s="2508"/>
      <c r="AH8" s="2431" t="str">
        <f>IF(données!$AI$10=0,"",données!$AI$10)</f>
        <v/>
      </c>
      <c r="AI8" s="2432"/>
      <c r="AJ8" s="2432"/>
      <c r="AK8" s="2432"/>
      <c r="AL8" s="2432"/>
      <c r="AM8" s="2432"/>
      <c r="AN8" s="2432"/>
      <c r="AO8" s="2432"/>
      <c r="AP8" s="787"/>
      <c r="AQ8" s="787"/>
      <c r="AR8" s="787"/>
      <c r="AS8" s="787"/>
      <c r="AT8" s="787"/>
      <c r="AU8" s="787"/>
      <c r="AV8" s="787"/>
      <c r="AW8" s="787"/>
      <c r="AX8" s="787"/>
      <c r="AY8" s="787"/>
    </row>
    <row r="9" spans="1:64" ht="8.1" customHeight="1" x14ac:dyDescent="0.25">
      <c r="A9" s="441"/>
      <c r="B9" s="441"/>
      <c r="C9" s="441"/>
      <c r="D9" s="441"/>
      <c r="E9" s="441"/>
      <c r="F9" s="441"/>
      <c r="G9" s="441"/>
      <c r="H9" s="440"/>
      <c r="I9" s="441"/>
      <c r="J9" s="441"/>
      <c r="K9" s="441"/>
      <c r="L9" s="441"/>
      <c r="M9" s="441"/>
      <c r="N9" s="441"/>
      <c r="O9" s="441"/>
      <c r="P9" s="441"/>
      <c r="Q9" s="441"/>
      <c r="R9" s="441"/>
      <c r="S9" s="441"/>
      <c r="T9" s="441"/>
      <c r="U9" s="441"/>
      <c r="V9" s="441"/>
      <c r="W9" s="441"/>
      <c r="X9" s="441"/>
      <c r="Y9" s="441"/>
      <c r="Z9" s="441"/>
      <c r="AA9" s="441"/>
      <c r="AB9" s="441"/>
      <c r="AC9" s="441"/>
      <c r="AD9" s="441"/>
      <c r="AE9" s="441"/>
      <c r="AF9" s="441"/>
      <c r="AG9" s="441"/>
      <c r="AH9" s="440"/>
      <c r="AI9" s="441"/>
      <c r="AJ9" s="441"/>
      <c r="AK9" s="441"/>
      <c r="AL9" s="441"/>
      <c r="AM9" s="441"/>
      <c r="AN9" s="441"/>
      <c r="AO9" s="441"/>
    </row>
    <row r="10" spans="1:64" ht="18.899999999999999" customHeight="1" x14ac:dyDescent="0.4">
      <c r="A10" s="2524" t="str">
        <f>'dv1'!A10:E10</f>
        <v>Ed. 2017</v>
      </c>
      <c r="B10" s="2524"/>
      <c r="C10" s="2524"/>
      <c r="D10" s="2524"/>
      <c r="E10" s="2524"/>
      <c r="F10" s="2524"/>
      <c r="G10" s="2524"/>
      <c r="H10" s="2441" t="s">
        <v>5</v>
      </c>
      <c r="I10" s="2442"/>
      <c r="J10" s="2442"/>
      <c r="K10" s="2442"/>
      <c r="L10" s="2442"/>
      <c r="M10" s="2442"/>
      <c r="N10" s="2442"/>
      <c r="O10" s="2442"/>
      <c r="P10" s="2442"/>
      <c r="Q10" s="2442"/>
      <c r="R10" s="2442"/>
      <c r="S10" s="2442"/>
      <c r="T10" s="2442"/>
      <c r="U10" s="2442"/>
      <c r="V10" s="2442"/>
      <c r="W10" s="2442"/>
      <c r="X10" s="2442"/>
      <c r="Y10" s="2442"/>
      <c r="Z10" s="2442"/>
      <c r="AA10" s="2442"/>
      <c r="AB10" s="2442"/>
      <c r="AC10" s="2442"/>
      <c r="AD10" s="2442"/>
      <c r="AE10" s="2442"/>
      <c r="AF10" s="2442"/>
      <c r="AG10" s="2442"/>
      <c r="AH10" s="2442"/>
      <c r="AI10" s="2443"/>
      <c r="AJ10" s="848" t="s">
        <v>158</v>
      </c>
      <c r="AK10" s="849"/>
      <c r="AL10" s="437"/>
      <c r="AM10" s="437"/>
      <c r="AN10" s="437"/>
      <c r="AO10" s="437"/>
    </row>
    <row r="11" spans="1:64" ht="12" customHeight="1" x14ac:dyDescent="0.25">
      <c r="A11" s="2525" t="str">
        <f>'dv1'!A11:F11</f>
        <v>(SLRB/MT 2017)</v>
      </c>
      <c r="B11" s="2525"/>
      <c r="C11" s="2525"/>
      <c r="D11" s="2525"/>
      <c r="E11" s="2525"/>
      <c r="F11" s="2525"/>
      <c r="G11" s="2525"/>
      <c r="H11" s="850"/>
      <c r="I11" s="851"/>
      <c r="J11" s="852"/>
      <c r="K11" s="852"/>
      <c r="L11" s="852"/>
      <c r="M11" s="852"/>
      <c r="N11" s="852"/>
      <c r="O11" s="852"/>
      <c r="P11" s="852"/>
      <c r="Q11" s="852"/>
      <c r="R11" s="852"/>
      <c r="S11" s="852"/>
      <c r="T11" s="852"/>
      <c r="U11" s="852"/>
      <c r="V11" s="852"/>
      <c r="W11" s="852"/>
      <c r="X11" s="852"/>
      <c r="Y11" s="852"/>
      <c r="Z11" s="852"/>
      <c r="AA11" s="852"/>
      <c r="AB11" s="853"/>
      <c r="AC11" s="852"/>
      <c r="AD11" s="852"/>
      <c r="AE11" s="852"/>
      <c r="AF11" s="852"/>
      <c r="AG11" s="852"/>
      <c r="AH11" s="852"/>
      <c r="AI11" s="854"/>
      <c r="AJ11" s="440"/>
      <c r="AK11" s="852"/>
      <c r="AL11" s="852"/>
      <c r="AM11" s="852"/>
      <c r="AN11" s="852"/>
      <c r="AO11" s="852"/>
    </row>
    <row r="12" spans="1:64" ht="6.9" customHeight="1" x14ac:dyDescent="0.25"/>
    <row r="13" spans="1:64" ht="12.75" customHeight="1" x14ac:dyDescent="0.25">
      <c r="A13" s="1052" t="s">
        <v>193</v>
      </c>
      <c r="B13" s="2216"/>
      <c r="C13" s="2216"/>
      <c r="D13" s="2216"/>
      <c r="E13" s="2216"/>
      <c r="F13" s="2216"/>
      <c r="G13" s="2216"/>
      <c r="H13" s="2216"/>
      <c r="I13" s="2216"/>
      <c r="J13" s="2216"/>
      <c r="K13" s="2216"/>
      <c r="L13" s="2216"/>
      <c r="M13" s="2215">
        <v>20</v>
      </c>
      <c r="N13" s="2215"/>
      <c r="O13" s="2227">
        <f>B13</f>
        <v>0</v>
      </c>
      <c r="P13" s="2227"/>
      <c r="Q13" s="2227"/>
      <c r="R13" s="855" t="s">
        <v>138</v>
      </c>
      <c r="S13" s="1659"/>
      <c r="T13" s="1659"/>
      <c r="U13" s="1659"/>
      <c r="V13" s="1659"/>
      <c r="W13" s="314" t="s">
        <v>6</v>
      </c>
      <c r="X13" s="314"/>
      <c r="Y13" s="314"/>
      <c r="Z13" s="314"/>
      <c r="AA13" s="314"/>
      <c r="AB13" s="314"/>
      <c r="AC13" s="314"/>
      <c r="AD13" s="314"/>
      <c r="AE13" s="314"/>
      <c r="AF13" s="314"/>
      <c r="AG13" s="314"/>
      <c r="AH13" s="314"/>
      <c r="AI13" s="314"/>
      <c r="AJ13" s="314"/>
      <c r="AK13" s="314"/>
      <c r="AL13" s="314"/>
      <c r="AM13" s="314"/>
      <c r="AN13" s="314"/>
      <c r="AO13" s="314"/>
    </row>
    <row r="14" spans="1:64" ht="5.0999999999999996" customHeight="1" x14ac:dyDescent="0.25">
      <c r="A14" s="570"/>
      <c r="B14" s="570"/>
      <c r="C14" s="570"/>
      <c r="D14" s="570"/>
      <c r="E14" s="570"/>
      <c r="F14" s="570"/>
      <c r="G14" s="570"/>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row>
    <row r="15" spans="1:64" ht="12.75" customHeight="1" x14ac:dyDescent="0.25">
      <c r="A15" s="314" t="s">
        <v>20</v>
      </c>
      <c r="B15" s="570"/>
      <c r="C15" s="570"/>
      <c r="D15" s="570"/>
      <c r="E15" s="570"/>
      <c r="F15" s="570"/>
      <c r="G15" s="570"/>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row>
    <row r="16" spans="1:64" ht="13.65" customHeight="1" x14ac:dyDescent="0.25">
      <c r="A16" s="570"/>
      <c r="B16" s="570"/>
      <c r="C16" s="570"/>
      <c r="D16" s="570"/>
      <c r="E16" s="778" t="s">
        <v>659</v>
      </c>
      <c r="F16" s="570"/>
      <c r="G16" s="570"/>
      <c r="H16" s="570"/>
      <c r="I16" s="570"/>
      <c r="J16" s="570"/>
      <c r="K16" s="2434"/>
      <c r="L16" s="2434"/>
      <c r="M16" s="2434"/>
      <c r="N16" s="2434"/>
      <c r="O16" s="2434"/>
      <c r="P16" s="2434"/>
      <c r="Q16" s="2434"/>
      <c r="R16" s="2434"/>
      <c r="S16" s="2434"/>
      <c r="T16" s="2434"/>
      <c r="U16" s="2434"/>
      <c r="V16" s="2434"/>
      <c r="W16" s="2434"/>
      <c r="X16" s="2434"/>
      <c r="Y16" s="2434"/>
      <c r="Z16" s="2434"/>
      <c r="AA16" s="2434"/>
      <c r="AB16" s="2434"/>
      <c r="AC16" s="2434"/>
      <c r="AD16" s="2434"/>
      <c r="AE16" s="2434"/>
      <c r="AF16" s="2434"/>
      <c r="AG16" s="2434"/>
      <c r="AH16" s="2434"/>
      <c r="AI16" s="2434"/>
      <c r="AJ16" s="2434"/>
      <c r="AK16" s="2434"/>
      <c r="AL16" s="2434"/>
      <c r="AM16" s="2434"/>
      <c r="AN16" s="2434"/>
      <c r="AO16" s="2434"/>
    </row>
    <row r="17" spans="1:64" ht="13.65" customHeight="1" x14ac:dyDescent="0.25">
      <c r="A17" s="570"/>
      <c r="B17" s="570"/>
      <c r="C17" s="570"/>
      <c r="D17" s="570"/>
      <c r="E17" s="301" t="s">
        <v>7</v>
      </c>
      <c r="F17" s="570"/>
      <c r="G17" s="570"/>
      <c r="H17" s="570"/>
      <c r="I17" s="570"/>
      <c r="J17" s="570"/>
      <c r="K17" s="2434"/>
      <c r="L17" s="2434"/>
      <c r="M17" s="2434"/>
      <c r="N17" s="2434"/>
      <c r="O17" s="2434"/>
      <c r="P17" s="2434"/>
      <c r="Q17" s="2434"/>
      <c r="R17" s="2434"/>
      <c r="S17" s="2434"/>
      <c r="T17" s="2434"/>
      <c r="U17" s="2434"/>
      <c r="V17" s="2434"/>
      <c r="W17" s="2434"/>
      <c r="X17" s="2434"/>
      <c r="Y17" s="2434"/>
      <c r="Z17" s="2434"/>
      <c r="AA17" s="2434"/>
      <c r="AB17" s="2434"/>
      <c r="AC17" s="2434"/>
      <c r="AD17" s="2434"/>
      <c r="AE17" s="2434"/>
      <c r="AF17" s="2434"/>
      <c r="AG17" s="2434"/>
      <c r="AH17" s="2434"/>
      <c r="AI17" s="2434"/>
      <c r="AJ17" s="2434"/>
      <c r="AK17" s="2434"/>
      <c r="AL17" s="2434"/>
      <c r="AM17" s="2434"/>
      <c r="AN17" s="2434"/>
      <c r="AO17" s="2434"/>
    </row>
    <row r="18" spans="1:64" ht="13.65" customHeight="1" x14ac:dyDescent="0.25">
      <c r="A18" s="570"/>
      <c r="B18" s="570"/>
      <c r="C18" s="570"/>
      <c r="D18" s="570"/>
      <c r="E18" s="301"/>
      <c r="F18" s="570"/>
      <c r="G18" s="570"/>
      <c r="H18" s="570"/>
      <c r="J18" s="570"/>
      <c r="K18" s="856" t="s">
        <v>474</v>
      </c>
      <c r="L18" s="2509"/>
      <c r="M18" s="2509"/>
      <c r="N18" s="2509"/>
      <c r="O18" s="2509"/>
      <c r="P18" s="2509"/>
      <c r="Q18" s="2509"/>
      <c r="R18" s="2509"/>
      <c r="S18" s="2509"/>
      <c r="T18" s="2509"/>
      <c r="U18" s="2509"/>
      <c r="V18" s="2509"/>
      <c r="W18" s="2509"/>
      <c r="X18" s="2509"/>
      <c r="Y18" s="2509"/>
      <c r="Z18" s="2509"/>
      <c r="AA18" s="2509"/>
      <c r="AB18" s="2509"/>
      <c r="AC18" s="2509"/>
      <c r="AD18" s="2509"/>
      <c r="AE18" s="2509"/>
      <c r="AF18" s="2509"/>
      <c r="AG18" s="2509"/>
      <c r="AH18" s="2509"/>
      <c r="AI18" s="2509"/>
      <c r="AJ18" s="2509"/>
      <c r="AK18" s="2509"/>
      <c r="AL18" s="2509"/>
      <c r="AM18" s="2509"/>
      <c r="AN18" s="2509"/>
      <c r="AO18" s="2509"/>
      <c r="AP18" s="857"/>
    </row>
    <row r="19" spans="1:64" ht="13.65" customHeight="1" x14ac:dyDescent="0.25">
      <c r="A19" s="787"/>
      <c r="B19" s="787"/>
      <c r="C19" s="787"/>
      <c r="D19" s="787"/>
      <c r="E19" s="563" t="s">
        <v>196</v>
      </c>
      <c r="F19" s="787"/>
      <c r="G19" s="787"/>
      <c r="H19" s="787"/>
      <c r="I19" s="787"/>
      <c r="J19" s="787"/>
      <c r="K19" s="787"/>
      <c r="L19" s="787"/>
      <c r="M19" s="787"/>
      <c r="N19" s="787"/>
      <c r="O19" s="787"/>
      <c r="P19" s="787"/>
      <c r="Q19" s="787"/>
      <c r="R19" s="570"/>
      <c r="S19" s="787"/>
      <c r="T19" s="2444"/>
      <c r="U19" s="2444"/>
      <c r="V19" s="2444"/>
      <c r="W19" s="2444"/>
      <c r="X19" s="2444"/>
      <c r="Y19" s="2444"/>
      <c r="Z19" s="2444"/>
      <c r="AA19" s="2444"/>
      <c r="AB19" s="2444"/>
      <c r="AC19" s="2444"/>
      <c r="AD19" s="2444"/>
      <c r="AE19" s="2444"/>
      <c r="AF19" s="2444"/>
      <c r="AG19" s="2444"/>
      <c r="AH19" s="2444"/>
      <c r="AI19" s="2444"/>
      <c r="AJ19" s="2444"/>
      <c r="AK19" s="2444"/>
      <c r="AL19" s="2444"/>
      <c r="AM19" s="2444"/>
      <c r="AN19" s="2444"/>
      <c r="AO19" s="2444"/>
    </row>
    <row r="20" spans="1:64" ht="13.65" customHeight="1" x14ac:dyDescent="0.25">
      <c r="A20" s="570"/>
      <c r="B20" s="570"/>
      <c r="C20" s="570"/>
      <c r="D20" s="570"/>
      <c r="E20" s="570"/>
      <c r="F20" s="570"/>
      <c r="G20" s="570"/>
      <c r="H20" s="570"/>
      <c r="I20" s="570"/>
      <c r="J20" s="570"/>
      <c r="K20" s="570"/>
      <c r="L20" s="570"/>
      <c r="M20" s="570"/>
      <c r="N20" s="570"/>
      <c r="O20" s="570"/>
      <c r="P20" s="570"/>
      <c r="Q20" s="570"/>
      <c r="R20" s="570"/>
      <c r="S20" s="570"/>
      <c r="T20" s="2444"/>
      <c r="U20" s="2444"/>
      <c r="V20" s="2444"/>
      <c r="W20" s="2444"/>
      <c r="X20" s="2444"/>
      <c r="Y20" s="2444"/>
      <c r="Z20" s="2444"/>
      <c r="AA20" s="2444"/>
      <c r="AB20" s="2444"/>
      <c r="AC20" s="2444"/>
      <c r="AD20" s="2444"/>
      <c r="AE20" s="2444"/>
      <c r="AF20" s="2444"/>
      <c r="AG20" s="2444"/>
      <c r="AH20" s="2444"/>
      <c r="AI20" s="2444"/>
      <c r="AJ20" s="2444"/>
      <c r="AK20" s="2444"/>
      <c r="AL20" s="2444"/>
      <c r="AM20" s="2444"/>
      <c r="AN20" s="2444"/>
      <c r="AO20" s="2444"/>
    </row>
    <row r="21" spans="1:64" ht="5.0999999999999996" customHeight="1" x14ac:dyDescent="0.25">
      <c r="A21" s="570"/>
      <c r="B21" s="570"/>
      <c r="C21" s="570"/>
      <c r="D21" s="570"/>
      <c r="E21" s="570"/>
      <c r="F21" s="570"/>
      <c r="G21" s="570"/>
      <c r="H21" s="570"/>
      <c r="I21" s="570"/>
      <c r="J21" s="570"/>
      <c r="K21" s="570"/>
      <c r="L21" s="570"/>
      <c r="M21" s="570"/>
      <c r="N21" s="570"/>
      <c r="O21" s="570"/>
      <c r="P21" s="570"/>
      <c r="Q21" s="570"/>
      <c r="R21" s="570"/>
      <c r="S21" s="1098"/>
      <c r="T21" s="1098"/>
      <c r="U21" s="1098"/>
      <c r="V21" s="1098"/>
      <c r="W21" s="1098"/>
      <c r="X21" s="1098"/>
      <c r="Y21" s="1098"/>
      <c r="Z21" s="1098"/>
      <c r="AA21" s="1098"/>
      <c r="AB21" s="1098"/>
      <c r="AC21" s="1098"/>
      <c r="AD21" s="1098"/>
      <c r="AE21" s="1098"/>
      <c r="AF21" s="1098"/>
      <c r="AG21" s="1098"/>
      <c r="AH21" s="1098"/>
      <c r="AI21" s="1098"/>
      <c r="AJ21" s="1098"/>
      <c r="AK21" s="1098"/>
      <c r="AL21" s="1098"/>
      <c r="AM21" s="1098"/>
      <c r="AN21" s="1098"/>
      <c r="AO21" s="1098"/>
    </row>
    <row r="22" spans="1:64" s="314" customFormat="1" x14ac:dyDescent="0.25">
      <c r="A22" s="563" t="s">
        <v>21</v>
      </c>
      <c r="B22" s="570"/>
      <c r="C22" s="570"/>
      <c r="D22" s="570"/>
      <c r="E22" s="570"/>
      <c r="F22" s="570"/>
      <c r="G22" s="570"/>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row>
    <row r="23" spans="1:64" ht="13.65" customHeight="1" x14ac:dyDescent="0.25">
      <c r="A23" s="570"/>
      <c r="B23" s="570"/>
      <c r="C23" s="570"/>
      <c r="D23" s="570"/>
      <c r="E23" s="563" t="s">
        <v>8</v>
      </c>
      <c r="F23" s="570"/>
      <c r="G23" s="570"/>
      <c r="H23" s="570"/>
      <c r="I23" s="570"/>
      <c r="J23" s="2433"/>
      <c r="K23" s="2434"/>
      <c r="L23" s="2434"/>
      <c r="M23" s="2434"/>
      <c r="N23" s="2434"/>
      <c r="O23" s="2434"/>
      <c r="P23" s="2434"/>
      <c r="Q23" s="2434"/>
      <c r="R23" s="2434"/>
      <c r="S23" s="2434"/>
      <c r="T23" s="2434"/>
      <c r="U23" s="2434"/>
      <c r="V23" s="2434"/>
      <c r="W23" s="2434"/>
      <c r="X23" s="2434"/>
      <c r="Y23" s="2434"/>
      <c r="Z23" s="2434"/>
      <c r="AA23" s="2434"/>
      <c r="AB23" s="2434"/>
      <c r="AC23" s="2434"/>
      <c r="AD23" s="2434"/>
      <c r="AE23" s="2434"/>
      <c r="AF23" s="2434"/>
      <c r="AG23" s="2434"/>
      <c r="AH23" s="2434"/>
      <c r="AI23" s="2434"/>
      <c r="AJ23" s="2434"/>
      <c r="AK23" s="2434"/>
      <c r="AL23" s="2434"/>
      <c r="AM23" s="2434"/>
      <c r="AN23" s="2434"/>
      <c r="AO23" s="2434"/>
    </row>
    <row r="24" spans="1:64" ht="13.65" customHeight="1" x14ac:dyDescent="0.25">
      <c r="A24" s="570"/>
      <c r="B24" s="570"/>
      <c r="C24" s="570"/>
      <c r="D24" s="570"/>
      <c r="E24" s="563"/>
      <c r="F24" s="570"/>
      <c r="G24" s="570"/>
      <c r="H24" s="570"/>
      <c r="I24" s="570"/>
      <c r="J24" s="2444"/>
      <c r="K24" s="2444"/>
      <c r="L24" s="2444"/>
      <c r="M24" s="2444"/>
      <c r="N24" s="2444"/>
      <c r="O24" s="2444"/>
      <c r="P24" s="2444"/>
      <c r="Q24" s="2444"/>
      <c r="R24" s="2444"/>
      <c r="S24" s="2444"/>
      <c r="T24" s="2444"/>
      <c r="U24" s="2444"/>
      <c r="V24" s="2444"/>
      <c r="W24" s="2444"/>
      <c r="X24" s="2444"/>
      <c r="Y24" s="2444"/>
      <c r="Z24" s="2444"/>
      <c r="AA24" s="2444"/>
      <c r="AB24" s="2444"/>
      <c r="AC24" s="2444"/>
      <c r="AD24" s="2444"/>
      <c r="AE24" s="2444"/>
      <c r="AF24" s="2444"/>
      <c r="AG24" s="2444"/>
      <c r="AH24" s="2444"/>
      <c r="AI24" s="2444"/>
      <c r="AJ24" s="2444"/>
      <c r="AK24" s="2444"/>
      <c r="AL24" s="2444"/>
      <c r="AM24" s="2444"/>
      <c r="AN24" s="2444"/>
      <c r="AO24" s="2444"/>
    </row>
    <row r="25" spans="1:64" ht="7.2" customHeight="1" x14ac:dyDescent="0.25">
      <c r="A25" s="570"/>
      <c r="B25" s="570"/>
      <c r="C25" s="570"/>
      <c r="D25" s="570"/>
      <c r="E25" s="570"/>
      <c r="F25" s="570"/>
      <c r="G25" s="570"/>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row>
    <row r="26" spans="1:64" ht="13.65" customHeight="1" x14ac:dyDescent="0.25">
      <c r="A26" s="563" t="s">
        <v>9</v>
      </c>
      <c r="B26" s="570"/>
      <c r="C26" s="570"/>
      <c r="D26" s="570"/>
      <c r="E26" s="570"/>
      <c r="F26" s="570"/>
      <c r="G26" s="570"/>
      <c r="H26" s="570"/>
      <c r="I26" s="570"/>
      <c r="J26" s="570"/>
      <c r="K26" s="570"/>
      <c r="L26" s="570"/>
      <c r="M26" s="570"/>
      <c r="N26" s="2434"/>
      <c r="O26" s="2434"/>
      <c r="P26" s="2434"/>
      <c r="Q26" s="2434"/>
      <c r="R26" s="2434"/>
      <c r="S26" s="2434"/>
      <c r="T26" s="2434"/>
      <c r="U26" s="2434"/>
      <c r="V26" s="2434"/>
      <c r="W26" s="2434"/>
      <c r="X26" s="2434"/>
      <c r="Y26" s="2434"/>
      <c r="Z26" s="2434"/>
      <c r="AA26" s="2434"/>
      <c r="AB26" s="2434"/>
      <c r="AC26" s="2434"/>
      <c r="AD26" s="2434"/>
      <c r="AE26" s="2434"/>
      <c r="AF26" s="2434"/>
      <c r="AG26" s="2434"/>
      <c r="AH26" s="2434"/>
      <c r="AI26" s="2434"/>
      <c r="AJ26" s="2434"/>
      <c r="AK26" s="2434"/>
      <c r="AL26" s="2434"/>
      <c r="AM26" s="2434"/>
      <c r="AN26" s="2434"/>
      <c r="AO26" s="1486" t="s">
        <v>44</v>
      </c>
    </row>
    <row r="27" spans="1:64" ht="13.65" customHeight="1" x14ac:dyDescent="0.25">
      <c r="A27" s="847"/>
      <c r="B27" s="847"/>
      <c r="C27" s="847"/>
      <c r="D27" s="847"/>
      <c r="E27" s="563" t="s">
        <v>242</v>
      </c>
      <c r="F27" s="847"/>
      <c r="G27" s="847"/>
      <c r="H27" s="847"/>
      <c r="I27" s="2434"/>
      <c r="J27" s="2434"/>
      <c r="K27" s="2434"/>
      <c r="L27" s="2434"/>
      <c r="M27" s="2434"/>
      <c r="N27" s="2434"/>
      <c r="O27" s="2434"/>
      <c r="P27" s="2434"/>
      <c r="Q27" s="2434"/>
      <c r="R27" s="2434"/>
      <c r="S27" s="2434"/>
      <c r="T27" s="2434"/>
      <c r="U27" s="2434"/>
      <c r="V27" s="2434"/>
      <c r="W27" s="2434"/>
      <c r="X27" s="2434"/>
      <c r="Y27" s="2434"/>
      <c r="Z27" s="2434"/>
      <c r="AA27" s="2434"/>
      <c r="AB27" s="2434"/>
      <c r="AC27" s="2434"/>
      <c r="AD27" s="2434"/>
      <c r="AE27" s="2434"/>
      <c r="AF27" s="2434"/>
      <c r="AG27" s="2434"/>
      <c r="AH27" s="2434"/>
      <c r="AI27" s="2434"/>
      <c r="AJ27" s="2434"/>
      <c r="AK27" s="2434"/>
      <c r="AL27" s="2434"/>
      <c r="AM27" s="2434"/>
      <c r="AN27" s="2434"/>
      <c r="AO27" s="2434"/>
    </row>
    <row r="28" spans="1:64" ht="13.65" customHeight="1" x14ac:dyDescent="0.25">
      <c r="A28" s="787"/>
      <c r="B28" s="787"/>
      <c r="C28" s="787"/>
      <c r="D28" s="847"/>
      <c r="E28" s="847"/>
      <c r="F28" s="847"/>
      <c r="G28" s="847"/>
      <c r="H28" s="847"/>
      <c r="I28" s="2444"/>
      <c r="J28" s="2444"/>
      <c r="K28" s="2444"/>
      <c r="L28" s="2444"/>
      <c r="M28" s="2444"/>
      <c r="N28" s="2444"/>
      <c r="O28" s="2444"/>
      <c r="P28" s="2444"/>
      <c r="Q28" s="2444"/>
      <c r="R28" s="2444"/>
      <c r="S28" s="2444"/>
      <c r="T28" s="2444"/>
      <c r="U28" s="2444"/>
      <c r="V28" s="2444"/>
      <c r="W28" s="2444"/>
      <c r="X28" s="2444"/>
      <c r="Y28" s="2444"/>
      <c r="Z28" s="2444"/>
      <c r="AA28" s="2444"/>
      <c r="AB28" s="2444"/>
      <c r="AC28" s="2444"/>
      <c r="AD28" s="2444"/>
      <c r="AE28" s="2444"/>
      <c r="AF28" s="2444"/>
      <c r="AG28" s="2444"/>
      <c r="AH28" s="2444"/>
      <c r="AI28" s="2444"/>
      <c r="AJ28" s="2444"/>
      <c r="AK28" s="2444"/>
      <c r="AL28" s="2444"/>
      <c r="AM28" s="2444"/>
      <c r="AN28" s="2444"/>
      <c r="AO28" s="2444"/>
    </row>
    <row r="29" spans="1:64" ht="5.0999999999999996" customHeight="1" x14ac:dyDescent="0.25">
      <c r="A29" s="570"/>
      <c r="B29" s="570"/>
      <c r="C29" s="570"/>
      <c r="D29" s="570"/>
      <c r="E29" s="570"/>
      <c r="F29" s="570"/>
      <c r="G29" s="570"/>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row>
    <row r="30" spans="1:64" ht="12.75" customHeight="1" x14ac:dyDescent="0.25">
      <c r="A30" s="563" t="s">
        <v>30</v>
      </c>
      <c r="B30" s="570"/>
      <c r="C30" s="570"/>
      <c r="D30" s="570"/>
      <c r="E30" s="570"/>
      <c r="F30" s="570"/>
      <c r="G30" s="570"/>
      <c r="H30" s="570"/>
      <c r="I30" s="570"/>
      <c r="J30" s="570"/>
      <c r="K30" s="570"/>
      <c r="L30" s="570"/>
      <c r="M30" s="570"/>
      <c r="N30" s="570"/>
      <c r="O30" s="787"/>
      <c r="P30" s="787"/>
      <c r="Q30" s="787"/>
      <c r="R30" s="787"/>
      <c r="S30" s="787"/>
      <c r="T30" s="787"/>
      <c r="U30" s="787"/>
      <c r="V30" s="787"/>
      <c r="W30" s="787"/>
      <c r="X30" s="787"/>
      <c r="Y30" s="787"/>
      <c r="Z30" s="787"/>
      <c r="AA30" s="787"/>
      <c r="AB30" s="787"/>
      <c r="AC30" s="787"/>
      <c r="AD30" s="787"/>
      <c r="AE30" s="787"/>
      <c r="AF30" s="787"/>
      <c r="AG30" s="787"/>
      <c r="AH30" s="787"/>
      <c r="AI30" s="787"/>
      <c r="AJ30" s="787"/>
      <c r="AK30" s="787"/>
      <c r="AL30" s="787"/>
      <c r="AM30" s="787"/>
      <c r="AN30" s="787"/>
      <c r="AO30" s="787"/>
      <c r="AP30" s="787"/>
    </row>
    <row r="31" spans="1:64" s="859" customFormat="1" ht="12.75" customHeight="1" x14ac:dyDescent="0.25">
      <c r="A31" s="2453" t="s">
        <v>608</v>
      </c>
      <c r="B31" s="2453"/>
      <c r="C31" s="2453"/>
      <c r="D31" s="2453"/>
      <c r="E31" s="2453"/>
      <c r="F31" s="2453"/>
      <c r="G31" s="2453"/>
      <c r="H31" s="2453"/>
      <c r="I31" s="2453"/>
      <c r="J31" s="2453"/>
      <c r="K31" s="2453"/>
      <c r="L31" s="2453"/>
      <c r="M31" s="2453"/>
      <c r="N31" s="2453"/>
      <c r="O31" s="2453"/>
      <c r="P31" s="1129" t="s">
        <v>42</v>
      </c>
      <c r="Q31" s="860"/>
      <c r="R31" s="860"/>
      <c r="S31" s="860"/>
      <c r="T31" s="860"/>
      <c r="U31" s="860"/>
      <c r="V31" s="860"/>
      <c r="W31" s="860"/>
      <c r="X31" s="860"/>
      <c r="Y31" s="860"/>
      <c r="Z31" s="860"/>
      <c r="AA31" s="860"/>
      <c r="AB31" s="860"/>
      <c r="AC31" s="860"/>
      <c r="AD31" s="860"/>
      <c r="AE31" s="860"/>
      <c r="AF31" s="860"/>
      <c r="AG31" s="860"/>
      <c r="AH31" s="860"/>
      <c r="AI31" s="860"/>
      <c r="AJ31" s="860"/>
      <c r="AK31" s="860"/>
      <c r="AL31" s="860"/>
      <c r="AM31" s="860"/>
      <c r="AN31" s="860"/>
      <c r="AO31" s="860"/>
      <c r="AP31" s="860"/>
      <c r="AQ31" s="2430"/>
      <c r="AR31" s="2430"/>
      <c r="AS31" s="2430"/>
      <c r="AT31" s="2430"/>
      <c r="AU31" s="2430"/>
      <c r="AV31" s="2430"/>
      <c r="AW31" s="2430"/>
      <c r="AX31" s="2430"/>
      <c r="AY31" s="2430"/>
      <c r="AZ31" s="2430"/>
      <c r="BA31" s="2430"/>
      <c r="BB31" s="2430"/>
      <c r="BC31" s="2430"/>
      <c r="BD31" s="2430"/>
      <c r="BE31" s="2430"/>
    </row>
    <row r="32" spans="1:64" s="861" customFormat="1" ht="12.75" customHeight="1" x14ac:dyDescent="0.25">
      <c r="A32" s="858" t="s">
        <v>10</v>
      </c>
      <c r="B32" s="570"/>
      <c r="C32" s="570"/>
      <c r="D32" s="570"/>
      <c r="E32" s="570"/>
      <c r="F32" s="570"/>
      <c r="G32" s="570"/>
      <c r="H32" s="570"/>
      <c r="I32" s="570"/>
      <c r="J32" s="570"/>
      <c r="K32" s="570"/>
      <c r="L32" s="570"/>
      <c r="M32" s="570"/>
      <c r="N32" s="570"/>
      <c r="O32" s="570"/>
      <c r="P32" s="570"/>
      <c r="Q32" s="570"/>
      <c r="R32" s="570"/>
      <c r="S32" s="570"/>
      <c r="T32" s="570"/>
      <c r="U32" s="570"/>
      <c r="V32" s="570"/>
      <c r="W32" s="570"/>
      <c r="X32" s="2447"/>
      <c r="Y32" s="2447"/>
      <c r="Z32" s="2447"/>
      <c r="AA32" s="2447"/>
      <c r="AB32" s="2447"/>
      <c r="AC32" s="2447"/>
      <c r="AD32" s="2447"/>
      <c r="AE32" s="2447"/>
      <c r="AF32" s="2447"/>
      <c r="AG32" s="2447"/>
      <c r="AH32" s="2447"/>
      <c r="AI32" s="2447"/>
      <c r="AJ32" s="2447"/>
      <c r="AK32" s="2447"/>
      <c r="AL32" s="2447"/>
      <c r="AM32" s="2447"/>
      <c r="AN32" s="2447"/>
      <c r="AO32" s="2447"/>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row>
    <row r="33" spans="1:64" ht="5.0999999999999996" customHeight="1" x14ac:dyDescent="0.25">
      <c r="A33" s="570"/>
      <c r="B33" s="570"/>
      <c r="C33" s="570"/>
      <c r="D33" s="570"/>
      <c r="E33" s="570"/>
      <c r="F33" s="570"/>
      <c r="G33" s="570"/>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row>
    <row r="34" spans="1:64" ht="12.75" customHeight="1" x14ac:dyDescent="0.25">
      <c r="A34" s="2445" t="s">
        <v>256</v>
      </c>
      <c r="B34" s="2445"/>
      <c r="C34" s="2445"/>
      <c r="D34" s="2445"/>
      <c r="E34" s="2445"/>
      <c r="F34" s="2445"/>
      <c r="G34" s="2445"/>
      <c r="H34" s="2445"/>
      <c r="I34" s="2445"/>
      <c r="J34" s="2445"/>
      <c r="K34" s="2445"/>
      <c r="L34" s="2445"/>
      <c r="M34" s="2445"/>
      <c r="N34" s="2445"/>
      <c r="O34" s="2445"/>
      <c r="P34" s="2445"/>
      <c r="Q34" s="2445"/>
      <c r="R34" s="2445"/>
      <c r="S34" s="2445"/>
      <c r="T34" s="2445"/>
      <c r="U34" s="2445"/>
      <c r="V34" s="2445"/>
      <c r="W34" s="2445"/>
      <c r="X34" s="2445"/>
      <c r="Y34" s="2445"/>
      <c r="Z34" s="2445"/>
      <c r="AA34" s="2445"/>
      <c r="AB34" s="2445"/>
      <c r="AC34" s="2445"/>
      <c r="AD34" s="2445"/>
      <c r="AE34" s="2445"/>
      <c r="AF34" s="2445"/>
      <c r="AG34" s="2445"/>
      <c r="AH34" s="2445"/>
      <c r="AI34" s="2445"/>
      <c r="AJ34" s="2445"/>
      <c r="AK34" s="2445"/>
      <c r="AL34" s="2445"/>
      <c r="AM34" s="2445"/>
      <c r="AN34" s="2445"/>
      <c r="AO34" s="2445"/>
    </row>
    <row r="35" spans="1:64" s="859" customFormat="1" x14ac:dyDescent="0.25">
      <c r="A35" s="314"/>
      <c r="D35" s="1258" t="s">
        <v>159</v>
      </c>
      <c r="E35" s="965" t="s">
        <v>612</v>
      </c>
      <c r="F35" s="965"/>
      <c r="G35" s="965"/>
      <c r="H35" s="965"/>
      <c r="I35" s="965"/>
      <c r="J35" s="965"/>
      <c r="K35" s="965"/>
      <c r="L35" s="965"/>
      <c r="M35" s="965"/>
      <c r="N35" s="965"/>
      <c r="O35" s="965"/>
      <c r="P35" s="965"/>
      <c r="Q35" s="965"/>
      <c r="R35" s="965"/>
      <c r="S35" s="965"/>
      <c r="T35" s="965"/>
      <c r="U35" s="965"/>
      <c r="V35" s="965"/>
      <c r="W35" s="965"/>
      <c r="X35" s="965"/>
      <c r="Y35" s="965"/>
      <c r="Z35" s="965"/>
      <c r="AA35" s="965"/>
      <c r="AB35" s="965"/>
      <c r="AC35" s="965"/>
      <c r="AD35" s="965"/>
      <c r="AE35" s="965"/>
      <c r="AF35" s="965"/>
      <c r="AG35" s="965"/>
      <c r="AH35" s="965"/>
      <c r="AI35" s="965"/>
      <c r="AJ35" s="965"/>
      <c r="AK35" s="965"/>
      <c r="AL35" s="965"/>
      <c r="AM35" s="965"/>
      <c r="AN35" s="965"/>
      <c r="AO35" s="965"/>
    </row>
    <row r="36" spans="1:64" s="859" customFormat="1" x14ac:dyDescent="0.25">
      <c r="D36" s="862"/>
      <c r="E36" s="965" t="s">
        <v>505</v>
      </c>
      <c r="F36" s="965"/>
      <c r="G36" s="965"/>
      <c r="H36" s="965"/>
      <c r="I36" s="965"/>
      <c r="J36" s="965"/>
      <c r="K36" s="965"/>
      <c r="L36" s="965"/>
      <c r="M36" s="965"/>
      <c r="N36" s="965"/>
      <c r="O36" s="965"/>
      <c r="P36" s="965"/>
      <c r="Q36" s="965"/>
      <c r="R36" s="965"/>
      <c r="S36" s="965"/>
      <c r="T36" s="965"/>
      <c r="U36" s="965"/>
      <c r="V36" s="965"/>
      <c r="W36" s="965"/>
      <c r="X36" s="965"/>
      <c r="Y36" s="965"/>
      <c r="Z36" s="965"/>
      <c r="AA36" s="965"/>
      <c r="AB36" s="965"/>
      <c r="AC36" s="965"/>
      <c r="AD36" s="965"/>
      <c r="AE36" s="965"/>
      <c r="AF36" s="965"/>
      <c r="AG36" s="965"/>
      <c r="AH36" s="965"/>
      <c r="AI36" s="965"/>
      <c r="AJ36" s="965"/>
      <c r="AK36" s="965"/>
      <c r="AL36" s="965"/>
      <c r="AM36" s="965"/>
      <c r="AN36" s="965"/>
      <c r="AO36" s="965"/>
    </row>
    <row r="37" spans="1:64" s="859" customFormat="1" ht="12.75" customHeight="1" x14ac:dyDescent="0.25">
      <c r="D37" s="862"/>
      <c r="E37" s="2499">
        <f>'dv6'!AJ49</f>
        <v>0</v>
      </c>
      <c r="F37" s="2499"/>
      <c r="G37" s="2499"/>
      <c r="H37" s="2499"/>
      <c r="I37" s="2499"/>
      <c r="J37" s="2499"/>
      <c r="K37" s="2499"/>
      <c r="L37" s="2499"/>
      <c r="M37" s="2499"/>
      <c r="N37" s="2499"/>
      <c r="O37" s="54" t="s">
        <v>45</v>
      </c>
      <c r="P37" s="778" t="s">
        <v>204</v>
      </c>
      <c r="Q37" s="314"/>
      <c r="R37" s="863"/>
      <c r="S37" s="863"/>
      <c r="T37" s="863"/>
      <c r="U37" s="863"/>
      <c r="V37" s="863"/>
      <c r="W37" s="863"/>
      <c r="X37" s="863"/>
      <c r="Y37" s="863"/>
      <c r="Z37" s="863"/>
      <c r="AA37" s="863"/>
      <c r="AB37" s="863"/>
      <c r="AC37" s="863"/>
      <c r="AD37" s="863"/>
      <c r="AE37" s="863"/>
      <c r="AF37" s="863"/>
      <c r="AG37" s="863"/>
      <c r="AH37" s="863"/>
      <c r="AI37" s="863"/>
      <c r="AJ37" s="863"/>
      <c r="AK37" s="863"/>
      <c r="AL37" s="863"/>
      <c r="AM37" s="863"/>
      <c r="AN37" s="863"/>
      <c r="AO37" s="863"/>
    </row>
    <row r="38" spans="1:64" s="861" customFormat="1" ht="12.75" customHeight="1" x14ac:dyDescent="0.25">
      <c r="A38" s="314"/>
      <c r="B38" s="570"/>
      <c r="C38" s="570"/>
      <c r="D38" s="1258" t="s">
        <v>300</v>
      </c>
      <c r="E38" s="968" t="s">
        <v>301</v>
      </c>
      <c r="F38" s="968"/>
      <c r="G38" s="968"/>
      <c r="H38" s="968"/>
      <c r="I38" s="968"/>
      <c r="J38" s="968"/>
      <c r="K38" s="968"/>
      <c r="L38" s="968"/>
      <c r="M38" s="968"/>
      <c r="N38" s="968"/>
      <c r="O38" s="968"/>
      <c r="P38" s="968"/>
      <c r="Q38" s="968"/>
      <c r="R38" s="968"/>
      <c r="S38" s="968"/>
      <c r="T38" s="968"/>
      <c r="U38" s="968"/>
      <c r="V38" s="968"/>
      <c r="W38" s="968"/>
      <c r="X38" s="968"/>
      <c r="Y38" s="968"/>
      <c r="Z38" s="968"/>
      <c r="AA38" s="968"/>
      <c r="AB38" s="968"/>
      <c r="AC38" s="968"/>
      <c r="AD38" s="968"/>
      <c r="AE38" s="968"/>
      <c r="AF38" s="968"/>
      <c r="AG38" s="968"/>
      <c r="AH38" s="968"/>
      <c r="AI38" s="968"/>
      <c r="AJ38" s="968"/>
      <c r="AK38" s="968"/>
      <c r="AL38" s="968"/>
      <c r="AM38" s="968"/>
      <c r="AN38" s="968"/>
      <c r="AO38" s="968"/>
      <c r="AP38" s="570"/>
      <c r="AQ38" s="570"/>
      <c r="AR38" s="570"/>
      <c r="AS38" s="864"/>
      <c r="AT38" s="570"/>
      <c r="AU38" s="570"/>
      <c r="AV38" s="570"/>
      <c r="AW38" s="570"/>
      <c r="AX38" s="570"/>
      <c r="AY38" s="570"/>
      <c r="AZ38" s="570"/>
      <c r="BA38" s="570"/>
      <c r="BB38" s="570"/>
      <c r="BC38" s="570"/>
      <c r="BD38" s="570"/>
      <c r="BE38" s="570"/>
      <c r="BF38" s="570"/>
      <c r="BG38" s="570"/>
      <c r="BH38" s="570"/>
      <c r="BI38" s="570"/>
      <c r="BJ38" s="570"/>
      <c r="BK38" s="570"/>
      <c r="BL38" s="570"/>
    </row>
    <row r="39" spans="1:64" s="861" customFormat="1" ht="12.75" customHeight="1" x14ac:dyDescent="0.25">
      <c r="A39" s="570"/>
      <c r="B39" s="570"/>
      <c r="C39" s="570"/>
      <c r="D39" s="54"/>
      <c r="E39" s="968" t="s">
        <v>506</v>
      </c>
      <c r="F39" s="1099"/>
      <c r="G39" s="1099"/>
      <c r="H39" s="1099"/>
      <c r="I39" s="1099"/>
      <c r="J39" s="1099"/>
      <c r="K39" s="1099"/>
      <c r="L39" s="1099"/>
      <c r="M39" s="1099"/>
      <c r="N39" s="1099"/>
      <c r="O39" s="1099"/>
      <c r="P39" s="1099"/>
      <c r="Q39" s="1099"/>
      <c r="R39" s="1099"/>
      <c r="S39" s="1099"/>
      <c r="T39" s="1099"/>
      <c r="U39" s="1099"/>
      <c r="V39" s="1099"/>
      <c r="W39" s="1099"/>
      <c r="X39" s="1099"/>
      <c r="Y39" s="1099"/>
      <c r="Z39" s="1099"/>
      <c r="AA39" s="1099"/>
      <c r="AB39" s="1099"/>
      <c r="AC39" s="1099"/>
      <c r="AD39" s="1099"/>
      <c r="AE39" s="1099"/>
      <c r="AF39" s="1099"/>
      <c r="AG39" s="1099"/>
      <c r="AH39" s="1099"/>
      <c r="AI39" s="1099"/>
      <c r="AJ39" s="1099"/>
      <c r="AK39" s="1099"/>
      <c r="AL39" s="1099"/>
      <c r="AM39" s="1099"/>
      <c r="AN39" s="1099"/>
      <c r="AO39" s="1099"/>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row>
    <row r="40" spans="1:64" s="861" customFormat="1" ht="12.75" customHeight="1" x14ac:dyDescent="0.25">
      <c r="A40" s="570"/>
      <c r="B40" s="570"/>
      <c r="C40" s="570"/>
      <c r="D40" s="54"/>
      <c r="E40" s="965" t="s">
        <v>244</v>
      </c>
      <c r="F40" s="863"/>
      <c r="G40" s="863"/>
      <c r="H40" s="863"/>
      <c r="I40" s="863"/>
      <c r="J40" s="2499">
        <f>'dv7.1'!C19+'dv7.2'!C19+'dv7.3'!C19</f>
        <v>0</v>
      </c>
      <c r="K40" s="2499"/>
      <c r="L40" s="2499"/>
      <c r="M40" s="2499"/>
      <c r="N40" s="2499"/>
      <c r="O40" s="2499"/>
      <c r="P40" s="2499"/>
      <c r="Q40" s="2499"/>
      <c r="R40" s="2499"/>
      <c r="S40" s="2499"/>
      <c r="T40" s="2499"/>
      <c r="U40" s="778" t="s">
        <v>483</v>
      </c>
      <c r="V40" s="778"/>
      <c r="W40" s="863" t="s">
        <v>482</v>
      </c>
      <c r="X40" s="863"/>
      <c r="Y40" s="863"/>
      <c r="Z40" s="863"/>
      <c r="AA40" s="863"/>
      <c r="AB40" s="863"/>
      <c r="AC40" s="863"/>
      <c r="AD40" s="863"/>
      <c r="AE40" s="863"/>
      <c r="AF40" s="863"/>
      <c r="AG40" s="863"/>
      <c r="AH40" s="863"/>
      <c r="AI40" s="863"/>
      <c r="AJ40" s="863"/>
      <c r="AK40" s="863"/>
      <c r="AL40" s="863"/>
      <c r="AM40" s="314"/>
      <c r="AN40" s="314"/>
      <c r="AO40" s="314"/>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row>
    <row r="41" spans="1:64" ht="12.75" customHeight="1" x14ac:dyDescent="0.25">
      <c r="A41" s="314"/>
      <c r="B41" s="570"/>
      <c r="C41" s="570"/>
      <c r="D41" s="1258" t="s">
        <v>300</v>
      </c>
      <c r="E41" s="965" t="s">
        <v>1</v>
      </c>
      <c r="F41" s="965"/>
      <c r="G41" s="965"/>
      <c r="H41" s="965"/>
      <c r="I41" s="965"/>
      <c r="J41" s="965"/>
      <c r="K41" s="965"/>
      <c r="L41" s="965"/>
      <c r="M41" s="965"/>
      <c r="N41" s="965"/>
      <c r="O41" s="965"/>
      <c r="P41" s="965"/>
      <c r="Q41" s="965"/>
      <c r="R41" s="965"/>
      <c r="S41" s="965"/>
      <c r="T41" s="965"/>
      <c r="U41" s="965"/>
      <c r="V41" s="965"/>
      <c r="W41" s="965"/>
      <c r="X41" s="965"/>
      <c r="Y41" s="965"/>
      <c r="Z41" s="965"/>
      <c r="AA41" s="965"/>
      <c r="AB41" s="965"/>
      <c r="AC41" s="965"/>
      <c r="AD41" s="965"/>
      <c r="AE41" s="965"/>
      <c r="AF41" s="965"/>
      <c r="AG41" s="965"/>
      <c r="AH41" s="965"/>
      <c r="AI41" s="965"/>
      <c r="AJ41" s="965"/>
      <c r="AK41" s="965"/>
      <c r="AL41" s="965"/>
      <c r="AM41" s="965"/>
      <c r="AN41" s="965"/>
      <c r="AO41" s="965"/>
    </row>
    <row r="42" spans="1:64" ht="12.75" customHeight="1" x14ac:dyDescent="0.25">
      <c r="A42" s="570"/>
      <c r="B42" s="570"/>
      <c r="C42" s="570"/>
      <c r="D42" s="859"/>
      <c r="E42" s="965" t="s">
        <v>302</v>
      </c>
      <c r="F42" s="863"/>
      <c r="G42" s="863"/>
      <c r="H42" s="863"/>
      <c r="I42" s="863"/>
      <c r="J42" s="863"/>
      <c r="K42" s="863"/>
      <c r="L42" s="863"/>
      <c r="M42" s="863"/>
      <c r="N42" s="863"/>
      <c r="O42" s="863"/>
      <c r="P42" s="863"/>
      <c r="Q42" s="863"/>
      <c r="R42" s="863"/>
      <c r="S42" s="2499">
        <f>'dv9'!AI40</f>
        <v>0</v>
      </c>
      <c r="T42" s="2499"/>
      <c r="U42" s="2499"/>
      <c r="V42" s="2499"/>
      <c r="W42" s="2499"/>
      <c r="X42" s="2499"/>
      <c r="Y42" s="2499"/>
      <c r="Z42" s="2499"/>
      <c r="AA42" s="2499"/>
      <c r="AB42" s="2499"/>
      <c r="AC42" s="54" t="s">
        <v>45</v>
      </c>
      <c r="AD42" s="778" t="s">
        <v>185</v>
      </c>
      <c r="AE42" s="314"/>
      <c r="AF42" s="314"/>
      <c r="AG42" s="314"/>
      <c r="AH42" s="314"/>
      <c r="AI42" s="314"/>
      <c r="AJ42" s="314"/>
      <c r="AK42" s="314"/>
      <c r="AL42" s="314"/>
      <c r="AM42" s="314"/>
      <c r="AN42" s="314"/>
      <c r="AO42" s="314"/>
    </row>
    <row r="43" spans="1:64" ht="5.0999999999999996" customHeight="1" x14ac:dyDescent="0.25">
      <c r="A43" s="570"/>
      <c r="B43" s="570"/>
      <c r="C43" s="570"/>
      <c r="D43" s="778"/>
      <c r="E43" s="570"/>
      <c r="F43" s="570"/>
      <c r="G43" s="570"/>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row>
    <row r="44" spans="1:64" ht="36" customHeight="1" x14ac:dyDescent="0.25">
      <c r="A44" s="2211" t="s">
        <v>688</v>
      </c>
      <c r="B44" s="2211"/>
      <c r="C44" s="2211"/>
      <c r="D44" s="2211"/>
      <c r="E44" s="2211"/>
      <c r="F44" s="2211"/>
      <c r="G44" s="2211"/>
      <c r="H44" s="2211"/>
      <c r="I44" s="2211"/>
      <c r="J44" s="2211"/>
      <c r="K44" s="2211"/>
      <c r="L44" s="2211"/>
      <c r="M44" s="2211"/>
      <c r="N44" s="2211"/>
      <c r="O44" s="2211"/>
      <c r="P44" s="2211"/>
      <c r="Q44" s="2211"/>
      <c r="R44" s="2211"/>
      <c r="S44" s="2211"/>
      <c r="T44" s="2211"/>
      <c r="U44" s="2211"/>
      <c r="V44" s="2211"/>
      <c r="W44" s="2211"/>
      <c r="X44" s="2211"/>
      <c r="Y44" s="2211"/>
      <c r="Z44" s="2211"/>
      <c r="AA44" s="2211"/>
      <c r="AB44" s="2211"/>
      <c r="AC44" s="2211"/>
      <c r="AD44" s="2211"/>
      <c r="AE44" s="2211"/>
      <c r="AF44" s="2211"/>
      <c r="AG44" s="2211"/>
      <c r="AH44" s="2211"/>
      <c r="AI44" s="2211"/>
      <c r="AJ44" s="2211"/>
      <c r="AK44" s="2211"/>
      <c r="AL44" s="2211"/>
      <c r="AM44" s="2211"/>
      <c r="AN44" s="2211"/>
      <c r="AO44" s="2211"/>
    </row>
    <row r="45" spans="1:64" ht="12.75" customHeight="1" x14ac:dyDescent="0.25">
      <c r="A45" s="570"/>
      <c r="B45" s="570"/>
      <c r="C45" s="570"/>
      <c r="D45" s="1258" t="s">
        <v>300</v>
      </c>
      <c r="E45" s="2449" t="s">
        <v>303</v>
      </c>
      <c r="F45" s="2449"/>
      <c r="G45" s="2449"/>
      <c r="H45" s="2449"/>
      <c r="I45" s="2449"/>
      <c r="J45" s="2449"/>
      <c r="K45" s="2449"/>
      <c r="L45" s="2449"/>
      <c r="M45" s="2449"/>
      <c r="N45" s="2449"/>
      <c r="O45" s="2449"/>
      <c r="P45" s="2449"/>
      <c r="Q45" s="2449"/>
      <c r="R45" s="2449"/>
      <c r="S45" s="2449"/>
      <c r="T45" s="2449"/>
      <c r="U45" s="2449"/>
      <c r="V45" s="2449"/>
      <c r="W45" s="2449"/>
      <c r="X45" s="2449"/>
      <c r="Y45" s="2448">
        <f>IF('dv8'!AH34&gt;'dv8'!AJ37,'dv8'!AJ37,'dv8'!AH34)</f>
        <v>0</v>
      </c>
      <c r="Z45" s="2448"/>
      <c r="AA45" s="2448"/>
      <c r="AB45" s="2448"/>
      <c r="AC45" s="2448"/>
      <c r="AD45" s="2448"/>
      <c r="AE45" s="2448"/>
      <c r="AF45" s="2448"/>
      <c r="AG45" s="2448"/>
      <c r="AH45" s="2435" t="s">
        <v>46</v>
      </c>
      <c r="AI45" s="2435"/>
      <c r="AJ45" s="1257"/>
      <c r="AK45" s="1257"/>
      <c r="AL45" s="1257"/>
      <c r="AM45" s="1257"/>
      <c r="AN45" s="1257"/>
      <c r="AO45" s="1257"/>
      <c r="AQ45" s="1109"/>
    </row>
    <row r="46" spans="1:64" ht="12.75" customHeight="1" x14ac:dyDescent="0.25">
      <c r="A46" s="570"/>
      <c r="B46" s="570"/>
      <c r="C46" s="570"/>
      <c r="D46" s="1056"/>
      <c r="E46" s="1257"/>
      <c r="F46" s="1257"/>
      <c r="G46" s="570"/>
      <c r="H46" s="570"/>
      <c r="I46" s="2435" t="s">
        <v>304</v>
      </c>
      <c r="J46" s="2435"/>
      <c r="K46" s="2448">
        <f>dv8bis!V62</f>
        <v>0</v>
      </c>
      <c r="L46" s="2448"/>
      <c r="M46" s="2448"/>
      <c r="N46" s="2448"/>
      <c r="O46" s="2448"/>
      <c r="P46" s="2448"/>
      <c r="Q46" s="2448"/>
      <c r="R46" s="310"/>
      <c r="S46" s="310"/>
      <c r="T46" s="570"/>
      <c r="U46" s="1257"/>
      <c r="V46" s="1257"/>
      <c r="W46" s="1257"/>
      <c r="X46" s="1257"/>
      <c r="Y46" s="1257"/>
      <c r="Z46" s="1257"/>
      <c r="AA46" s="1257"/>
      <c r="AB46" s="1257"/>
      <c r="AC46" s="1257"/>
      <c r="AD46" s="1257"/>
      <c r="AE46" s="1257"/>
      <c r="AF46" s="1257"/>
      <c r="AG46" s="1257"/>
      <c r="AH46" s="1257"/>
      <c r="AI46" s="1257"/>
      <c r="AJ46" s="1257"/>
      <c r="AK46" s="1257"/>
      <c r="AL46" s="1257"/>
      <c r="AM46" s="1257"/>
      <c r="AN46" s="1257"/>
      <c r="AO46" s="54" t="s">
        <v>464</v>
      </c>
      <c r="AP46" s="964"/>
      <c r="AS46" s="1111"/>
    </row>
    <row r="47" spans="1:64" ht="12.75" customHeight="1" x14ac:dyDescent="0.25">
      <c r="A47" s="570"/>
      <c r="B47" s="570"/>
      <c r="C47" s="570"/>
      <c r="D47" s="1258" t="s">
        <v>300</v>
      </c>
      <c r="E47" s="2449" t="s">
        <v>305</v>
      </c>
      <c r="F47" s="2449"/>
      <c r="G47" s="2449"/>
      <c r="H47" s="2449"/>
      <c r="I47" s="2449"/>
      <c r="J47" s="2449"/>
      <c r="K47" s="2449"/>
      <c r="L47" s="2449"/>
      <c r="M47" s="2449"/>
      <c r="N47" s="2449"/>
      <c r="O47" s="2449"/>
      <c r="P47" s="2449"/>
      <c r="Q47" s="2449"/>
      <c r="R47" s="2449"/>
      <c r="S47" s="2449"/>
      <c r="T47" s="2449"/>
      <c r="U47" s="2449"/>
      <c r="V47" s="2449"/>
      <c r="W47" s="2449"/>
      <c r="X47" s="2448">
        <f>'dv8'!AH49</f>
        <v>0</v>
      </c>
      <c r="Y47" s="2448"/>
      <c r="Z47" s="2448"/>
      <c r="AA47" s="2448"/>
      <c r="AB47" s="2448"/>
      <c r="AC47" s="2448"/>
      <c r="AD47" s="2448"/>
      <c r="AE47" s="2448"/>
      <c r="AF47" s="2448"/>
      <c r="AG47" s="2448"/>
      <c r="AH47" s="2435" t="s">
        <v>46</v>
      </c>
      <c r="AI47" s="2435"/>
      <c r="AJ47" s="1257"/>
      <c r="AK47" s="1257"/>
      <c r="AL47" s="1257"/>
      <c r="AM47" s="1257"/>
      <c r="AN47" s="1257"/>
      <c r="AO47" s="1257"/>
    </row>
    <row r="48" spans="1:64" ht="12.75" customHeight="1" x14ac:dyDescent="0.25">
      <c r="A48" s="570"/>
      <c r="B48" s="570"/>
      <c r="C48" s="570"/>
      <c r="D48" s="1258" t="s">
        <v>300</v>
      </c>
      <c r="E48" s="301" t="s">
        <v>614</v>
      </c>
      <c r="F48" s="787"/>
      <c r="G48" s="787"/>
      <c r="H48" s="787"/>
      <c r="I48" s="787"/>
      <c r="J48" s="787"/>
      <c r="K48" s="787"/>
      <c r="L48" s="787"/>
      <c r="M48" s="787"/>
      <c r="N48" s="787"/>
      <c r="O48" s="787"/>
      <c r="P48" s="787"/>
      <c r="Q48" s="787"/>
      <c r="R48" s="787"/>
      <c r="S48" s="570"/>
      <c r="T48" s="570"/>
      <c r="U48" s="2446">
        <f>'calculs pénalités DV 1-DV 10'!X30</f>
        <v>0</v>
      </c>
      <c r="V48" s="2446"/>
      <c r="W48" s="2446"/>
      <c r="X48" s="2446"/>
      <c r="Y48" s="2446"/>
      <c r="Z48" s="2446"/>
      <c r="AA48" s="2446"/>
      <c r="AB48" s="2446"/>
      <c r="AC48" s="2446"/>
      <c r="AD48" s="2446"/>
      <c r="AE48" s="2435" t="s">
        <v>46</v>
      </c>
      <c r="AF48" s="2435"/>
      <c r="AG48" s="787"/>
      <c r="AH48" s="787"/>
      <c r="AI48" s="787"/>
      <c r="AJ48" s="787"/>
      <c r="AK48" s="787"/>
      <c r="AL48" s="787"/>
      <c r="AM48" s="787"/>
      <c r="AN48" s="787"/>
      <c r="AO48" s="787"/>
      <c r="AQ48" s="2237" t="s">
        <v>766</v>
      </c>
      <c r="AR48" s="1471"/>
    </row>
    <row r="49" spans="1:81" ht="5.0999999999999996" customHeight="1" x14ac:dyDescent="0.25">
      <c r="D49" s="778"/>
      <c r="E49" s="49"/>
      <c r="F49" s="49"/>
      <c r="G49" s="49"/>
      <c r="H49" s="49"/>
      <c r="I49" s="49"/>
      <c r="J49" s="49"/>
      <c r="K49" s="49"/>
      <c r="L49" s="49"/>
      <c r="M49" s="49"/>
      <c r="N49" s="49"/>
      <c r="O49" s="49"/>
      <c r="P49" s="49"/>
      <c r="Q49" s="49"/>
      <c r="R49" s="49"/>
      <c r="S49" s="49"/>
      <c r="T49" s="49"/>
      <c r="U49" s="49"/>
      <c r="V49" s="49"/>
      <c r="W49" s="49"/>
      <c r="X49" s="49"/>
      <c r="Y49" s="49"/>
      <c r="Z49" s="49"/>
      <c r="AA49" s="49"/>
      <c r="AB49" s="49"/>
      <c r="AC49" s="49"/>
      <c r="AD49" s="49"/>
      <c r="AE49" s="49"/>
      <c r="AF49" s="49"/>
      <c r="AG49" s="49"/>
      <c r="AH49" s="49"/>
      <c r="AI49" s="49"/>
      <c r="AJ49" s="49"/>
      <c r="AK49" s="49"/>
      <c r="AL49" s="49"/>
      <c r="AM49" s="49"/>
      <c r="AN49" s="49"/>
      <c r="AO49" s="49"/>
      <c r="AQ49" s="2237"/>
      <c r="AR49" s="1471"/>
    </row>
    <row r="50" spans="1:81" s="866" customFormat="1" ht="15.75" customHeight="1" x14ac:dyDescent="0.25">
      <c r="A50" s="865" t="s">
        <v>306</v>
      </c>
      <c r="D50" s="392"/>
      <c r="E50" s="867"/>
      <c r="F50" s="867"/>
      <c r="G50" s="867"/>
      <c r="H50" s="867"/>
      <c r="I50" s="867"/>
      <c r="J50" s="867"/>
      <c r="K50" s="867"/>
      <c r="L50" s="867"/>
      <c r="M50" s="867"/>
      <c r="N50" s="867"/>
      <c r="O50" s="867"/>
      <c r="P50" s="867"/>
      <c r="Q50" s="867"/>
      <c r="R50" s="867"/>
      <c r="S50" s="867"/>
      <c r="T50" s="867"/>
      <c r="U50" s="867"/>
      <c r="V50" s="867"/>
      <c r="W50" s="867"/>
      <c r="X50" s="867"/>
      <c r="Y50" s="867"/>
      <c r="Z50" s="867"/>
      <c r="AA50" s="867"/>
      <c r="AB50" s="867"/>
      <c r="AC50" s="867"/>
      <c r="AD50" s="867"/>
      <c r="AE50" s="867"/>
      <c r="AF50" s="867"/>
      <c r="AG50" s="867"/>
      <c r="AH50" s="867"/>
      <c r="AI50" s="867"/>
      <c r="AJ50" s="867"/>
      <c r="AK50" s="867"/>
      <c r="AL50" s="867"/>
      <c r="AM50" s="867"/>
      <c r="AN50" s="867"/>
      <c r="AO50" s="867"/>
      <c r="AQ50" s="2237"/>
      <c r="AR50" s="1471"/>
      <c r="AS50" s="570"/>
      <c r="AT50" s="1108"/>
      <c r="AU50" s="1108"/>
    </row>
    <row r="51" spans="1:81" s="49" customFormat="1" ht="5.0999999999999996" customHeight="1" x14ac:dyDescent="0.25">
      <c r="AP51" s="787"/>
      <c r="AQ51" s="2237"/>
      <c r="AR51" s="787"/>
      <c r="AS51" s="787"/>
      <c r="AT51" s="787"/>
      <c r="AU51" s="787"/>
      <c r="AV51" s="787"/>
      <c r="AW51" s="787"/>
      <c r="AX51" s="787"/>
      <c r="AY51" s="787"/>
      <c r="AZ51" s="787"/>
      <c r="BA51" s="787"/>
      <c r="BB51" s="787"/>
      <c r="BC51" s="787"/>
      <c r="BD51" s="787"/>
      <c r="BE51" s="787"/>
      <c r="BF51" s="787"/>
      <c r="BG51" s="787"/>
      <c r="BH51" s="787"/>
      <c r="BI51" s="787"/>
      <c r="BJ51" s="787"/>
      <c r="BK51" s="787"/>
      <c r="BL51" s="787"/>
    </row>
    <row r="52" spans="1:81" s="837" customFormat="1" ht="12.75" customHeight="1" x14ac:dyDescent="0.25">
      <c r="A52" s="940" t="s">
        <v>91</v>
      </c>
      <c r="B52" s="738"/>
      <c r="C52" s="941" t="s">
        <v>203</v>
      </c>
      <c r="D52" s="941"/>
      <c r="E52" s="941"/>
      <c r="F52" s="941"/>
      <c r="G52" s="738" t="s">
        <v>635</v>
      </c>
      <c r="H52" s="942"/>
      <c r="I52" s="1585"/>
      <c r="J52" s="1585"/>
      <c r="K52" s="1585"/>
      <c r="L52" s="1585"/>
      <c r="M52" s="1585"/>
      <c r="N52" s="1585"/>
      <c r="O52" s="1585"/>
      <c r="P52" s="1585"/>
      <c r="Q52" s="1585"/>
      <c r="R52" s="1585"/>
      <c r="S52" s="1585"/>
      <c r="T52" s="942"/>
      <c r="U52" s="942"/>
      <c r="V52" s="942"/>
      <c r="W52" s="942"/>
      <c r="X52" s="942"/>
      <c r="Y52" s="942"/>
      <c r="Z52" s="942"/>
      <c r="AA52" s="942"/>
      <c r="AB52" s="942"/>
      <c r="AC52" s="942"/>
      <c r="AD52" s="942"/>
      <c r="AE52" s="942"/>
      <c r="AF52" s="942"/>
      <c r="AG52" s="944"/>
      <c r="AH52" s="944"/>
      <c r="AI52" s="948"/>
      <c r="AJ52" s="940"/>
      <c r="AK52" s="738"/>
      <c r="AL52" s="738"/>
      <c r="AM52" s="738"/>
      <c r="AN52" s="738"/>
      <c r="AO52" s="950" t="s">
        <v>511</v>
      </c>
      <c r="AP52" s="840"/>
      <c r="AQ52" s="2237"/>
      <c r="AR52" s="1110"/>
      <c r="AS52" s="796"/>
      <c r="AT52" s="796"/>
      <c r="AU52" s="796"/>
      <c r="AV52" s="796"/>
      <c r="AW52" s="796"/>
      <c r="AX52" s="796"/>
      <c r="AY52" s="796"/>
      <c r="AZ52" s="796"/>
      <c r="BA52" s="796"/>
      <c r="BB52" s="840"/>
      <c r="BC52" s="840"/>
    </row>
    <row r="53" spans="1:81" ht="5.0999999999999996" customHeight="1" x14ac:dyDescent="0.25">
      <c r="A53" s="49"/>
      <c r="V53" s="868"/>
      <c r="Y53" s="49"/>
      <c r="Z53" s="49"/>
      <c r="AH53" s="49"/>
      <c r="AI53" s="49"/>
      <c r="AJ53" s="49"/>
      <c r="AK53" s="49"/>
      <c r="AL53" s="49"/>
      <c r="AM53" s="49"/>
      <c r="AN53" s="49"/>
      <c r="AO53" s="49"/>
      <c r="AP53" s="323"/>
      <c r="AQ53" s="1474"/>
      <c r="AR53" s="787"/>
      <c r="AS53" s="787"/>
      <c r="AT53" s="787"/>
      <c r="AU53" s="787"/>
      <c r="AV53" s="787"/>
      <c r="AW53" s="787"/>
      <c r="AX53" s="787"/>
      <c r="AY53" s="787"/>
      <c r="AZ53" s="787"/>
    </row>
    <row r="54" spans="1:81" s="49" customFormat="1" ht="12.75" customHeight="1" x14ac:dyDescent="0.25">
      <c r="A54" s="2451" t="s">
        <v>255</v>
      </c>
      <c r="B54" s="2451"/>
      <c r="C54" s="2451"/>
      <c r="D54" s="2451"/>
      <c r="E54" s="2451"/>
      <c r="F54" s="2451"/>
      <c r="G54" s="2452"/>
      <c r="H54" s="2450" t="s">
        <v>63</v>
      </c>
      <c r="I54" s="2451"/>
      <c r="J54" s="2451"/>
      <c r="K54" s="2451"/>
      <c r="L54" s="2451"/>
      <c r="M54" s="2451"/>
      <c r="N54" s="2452"/>
      <c r="O54" s="2450" t="s">
        <v>648</v>
      </c>
      <c r="P54" s="2451"/>
      <c r="Q54" s="2451"/>
      <c r="R54" s="2451"/>
      <c r="S54" s="2451"/>
      <c r="T54" s="2451"/>
      <c r="U54" s="2451"/>
      <c r="V54" s="2451"/>
      <c r="W54" s="2451"/>
      <c r="X54" s="2451"/>
      <c r="Y54" s="2451"/>
      <c r="Z54" s="2451"/>
      <c r="AA54" s="2452"/>
      <c r="AB54" s="2450" t="s">
        <v>269</v>
      </c>
      <c r="AC54" s="2451"/>
      <c r="AD54" s="2451"/>
      <c r="AE54" s="2451"/>
      <c r="AF54" s="2451"/>
      <c r="AG54" s="2451"/>
      <c r="AH54" s="2452"/>
      <c r="AI54" s="2513" t="s">
        <v>258</v>
      </c>
      <c r="AJ54" s="2514"/>
      <c r="AK54" s="2514"/>
      <c r="AL54" s="2514"/>
      <c r="AM54" s="2514"/>
      <c r="AN54" s="2514"/>
      <c r="AO54" s="2514"/>
      <c r="AP54" s="787"/>
      <c r="AQ54" s="1474"/>
      <c r="AR54" s="1471"/>
      <c r="AS54" s="570"/>
      <c r="AT54" s="570"/>
      <c r="AU54" s="570"/>
      <c r="AV54" s="570"/>
      <c r="AW54" s="570"/>
      <c r="AX54" s="570"/>
      <c r="AY54" s="570"/>
      <c r="AZ54" s="570"/>
      <c r="BA54" s="570"/>
      <c r="BB54" s="570"/>
      <c r="BC54" s="570"/>
      <c r="BD54" s="570"/>
      <c r="BE54" s="570"/>
      <c r="BF54" s="570"/>
      <c r="BG54" s="570"/>
      <c r="BH54" s="570"/>
      <c r="BI54" s="570"/>
      <c r="BJ54" s="570"/>
      <c r="BK54" s="570"/>
      <c r="BL54" s="570"/>
      <c r="BM54" s="271"/>
      <c r="BN54" s="271"/>
      <c r="BO54" s="271"/>
      <c r="BP54" s="271"/>
      <c r="BQ54" s="271"/>
      <c r="BR54" s="271"/>
      <c r="BS54" s="271"/>
      <c r="BT54" s="271"/>
      <c r="BU54" s="271"/>
      <c r="BV54" s="271"/>
      <c r="BW54" s="271"/>
      <c r="BX54" s="271"/>
      <c r="BY54" s="271"/>
      <c r="BZ54" s="271"/>
      <c r="CA54" s="271"/>
      <c r="CB54" s="271"/>
      <c r="CC54" s="271"/>
    </row>
    <row r="55" spans="1:81" s="49" customFormat="1" ht="12.75" customHeight="1" x14ac:dyDescent="0.25">
      <c r="A55" s="271"/>
      <c r="B55" s="271"/>
      <c r="C55" s="271"/>
      <c r="D55" s="271"/>
      <c r="E55" s="271"/>
      <c r="F55" s="271"/>
      <c r="G55" s="439"/>
      <c r="H55" s="2438" t="s">
        <v>34</v>
      </c>
      <c r="I55" s="2439"/>
      <c r="J55" s="2439"/>
      <c r="K55" s="2439"/>
      <c r="L55" s="2439"/>
      <c r="M55" s="2439"/>
      <c r="N55" s="2440"/>
      <c r="O55" s="2438" t="s">
        <v>35</v>
      </c>
      <c r="P55" s="2439"/>
      <c r="Q55" s="2439"/>
      <c r="R55" s="2439"/>
      <c r="S55" s="2439"/>
      <c r="T55" s="2439"/>
      <c r="U55" s="2439"/>
      <c r="V55" s="2439"/>
      <c r="W55" s="2439"/>
      <c r="X55" s="2439"/>
      <c r="Y55" s="2439"/>
      <c r="Z55" s="2439"/>
      <c r="AA55" s="2440"/>
      <c r="AB55" s="2437" t="s">
        <v>297</v>
      </c>
      <c r="AC55" s="2437"/>
      <c r="AD55" s="2437"/>
      <c r="AE55" s="2437"/>
      <c r="AF55" s="2437"/>
      <c r="AG55" s="2437"/>
      <c r="AH55" s="2455"/>
      <c r="AI55" s="2436" t="s">
        <v>298</v>
      </c>
      <c r="AJ55" s="2437"/>
      <c r="AK55" s="2437"/>
      <c r="AL55" s="2437"/>
      <c r="AM55" s="2437"/>
      <c r="AN55" s="2437"/>
      <c r="AO55" s="2437"/>
      <c r="AP55" s="787"/>
      <c r="AQ55" s="1471"/>
      <c r="AR55" s="1471"/>
      <c r="AS55" s="1445"/>
      <c r="AT55" s="570"/>
      <c r="AU55" s="570"/>
      <c r="AV55" s="570"/>
      <c r="AW55" s="570"/>
      <c r="AX55" s="570"/>
      <c r="AY55" s="570"/>
      <c r="AZ55" s="570"/>
      <c r="BA55" s="570"/>
      <c r="BB55" s="570"/>
      <c r="BC55" s="570"/>
      <c r="BD55" s="570"/>
      <c r="BE55" s="570"/>
      <c r="BF55" s="570"/>
      <c r="BG55" s="570"/>
      <c r="BH55" s="570"/>
      <c r="BI55" s="570"/>
      <c r="BJ55" s="570"/>
      <c r="BK55" s="570"/>
      <c r="BL55" s="570"/>
      <c r="BM55" s="271"/>
      <c r="BN55" s="271"/>
      <c r="BO55" s="271"/>
      <c r="BP55" s="271"/>
      <c r="BQ55" s="271"/>
      <c r="BR55" s="271"/>
      <c r="BS55" s="271"/>
      <c r="BT55" s="271"/>
      <c r="BU55" s="271"/>
      <c r="BV55" s="271"/>
      <c r="BW55" s="271"/>
      <c r="BX55" s="271"/>
      <c r="BY55" s="271"/>
      <c r="BZ55" s="271"/>
      <c r="CA55" s="271"/>
      <c r="CB55" s="271"/>
      <c r="CC55" s="271"/>
    </row>
    <row r="56" spans="1:81" s="49" customFormat="1" x14ac:dyDescent="0.25">
      <c r="A56" s="271"/>
      <c r="B56" s="271"/>
      <c r="C56" s="271"/>
      <c r="D56" s="271"/>
      <c r="E56" s="271"/>
      <c r="F56" s="271"/>
      <c r="G56" s="439"/>
      <c r="H56" s="2438"/>
      <c r="I56" s="2439"/>
      <c r="J56" s="2439"/>
      <c r="K56" s="2439"/>
      <c r="L56" s="2439"/>
      <c r="M56" s="2439"/>
      <c r="N56" s="2440"/>
      <c r="O56" s="2438"/>
      <c r="P56" s="2439"/>
      <c r="Q56" s="2439"/>
      <c r="R56" s="2439"/>
      <c r="S56" s="2439"/>
      <c r="T56" s="2439"/>
      <c r="U56" s="2439"/>
      <c r="V56" s="2439"/>
      <c r="W56" s="2439"/>
      <c r="X56" s="2439"/>
      <c r="Y56" s="2439"/>
      <c r="Z56" s="2439"/>
      <c r="AA56" s="2440"/>
      <c r="AH56" s="439"/>
      <c r="AP56" s="787"/>
      <c r="AQ56" s="1471"/>
      <c r="AR56" s="1471"/>
      <c r="AS56" s="1445"/>
      <c r="AT56" s="570"/>
      <c r="AU56" s="570"/>
      <c r="AV56" s="570"/>
      <c r="AW56" s="570"/>
      <c r="AX56" s="570"/>
      <c r="AY56" s="570"/>
      <c r="AZ56" s="570"/>
      <c r="BA56" s="570"/>
      <c r="BB56" s="570"/>
      <c r="BC56" s="570"/>
      <c r="BD56" s="570"/>
      <c r="BE56" s="570"/>
      <c r="BF56" s="570"/>
      <c r="BG56" s="570"/>
      <c r="BH56" s="570"/>
      <c r="BI56" s="570"/>
      <c r="BJ56" s="570"/>
      <c r="BK56" s="570"/>
      <c r="BL56" s="570"/>
      <c r="BM56" s="271"/>
      <c r="BN56" s="271"/>
      <c r="BO56" s="271"/>
      <c r="BP56" s="271"/>
      <c r="BQ56" s="271"/>
      <c r="BR56" s="271"/>
      <c r="BS56" s="271"/>
      <c r="BT56" s="271"/>
      <c r="BU56" s="271"/>
      <c r="BV56" s="271"/>
      <c r="BW56" s="271"/>
      <c r="BX56" s="271"/>
      <c r="BY56" s="271"/>
      <c r="BZ56" s="271"/>
      <c r="CA56" s="271"/>
      <c r="CB56" s="271"/>
      <c r="CC56" s="271"/>
    </row>
    <row r="57" spans="1:81" s="49" customFormat="1" x14ac:dyDescent="0.25">
      <c r="A57" s="271"/>
      <c r="B57" s="271"/>
      <c r="C57" s="271"/>
      <c r="D57" s="271"/>
      <c r="E57" s="271"/>
      <c r="F57" s="271"/>
      <c r="G57" s="439"/>
      <c r="H57" s="271"/>
      <c r="I57" s="271"/>
      <c r="J57" s="271"/>
      <c r="K57" s="271"/>
      <c r="L57" s="271"/>
      <c r="N57" s="439"/>
      <c r="O57" s="438"/>
      <c r="AA57" s="439"/>
      <c r="AH57" s="439"/>
      <c r="AP57" s="787"/>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271"/>
      <c r="BN57" s="271"/>
      <c r="BO57" s="271"/>
      <c r="BP57" s="271"/>
      <c r="BQ57" s="271"/>
      <c r="BR57" s="271"/>
      <c r="BS57" s="271"/>
      <c r="BT57" s="271"/>
      <c r="BU57" s="271"/>
      <c r="BV57" s="271"/>
      <c r="BW57" s="271"/>
      <c r="BX57" s="271"/>
      <c r="BY57" s="271"/>
      <c r="BZ57" s="271"/>
      <c r="CA57" s="271"/>
      <c r="CB57" s="271"/>
      <c r="CC57" s="271"/>
    </row>
    <row r="58" spans="1:81" s="49" customFormat="1" ht="12.75" customHeight="1" x14ac:dyDescent="0.25">
      <c r="A58" s="271"/>
      <c r="B58" s="271"/>
      <c r="C58" s="271"/>
      <c r="D58" s="271"/>
      <c r="E58" s="271"/>
      <c r="F58" s="271"/>
      <c r="G58" s="439"/>
      <c r="H58" s="271"/>
      <c r="I58" s="271"/>
      <c r="J58" s="271"/>
      <c r="K58" s="271"/>
      <c r="L58" s="271"/>
      <c r="N58" s="439"/>
      <c r="O58" s="438"/>
      <c r="AA58" s="439"/>
      <c r="AH58" s="439"/>
      <c r="AP58" s="787"/>
      <c r="AS58" s="1470"/>
      <c r="AT58" s="570"/>
      <c r="AU58" s="570"/>
      <c r="AV58" s="570"/>
      <c r="AW58" s="570"/>
      <c r="AX58" s="570"/>
      <c r="AY58" s="570"/>
      <c r="AZ58" s="570"/>
      <c r="BA58" s="570"/>
      <c r="BB58" s="570"/>
      <c r="BC58" s="570"/>
      <c r="BD58" s="570"/>
      <c r="BE58" s="570"/>
      <c r="BF58" s="570"/>
      <c r="BG58" s="570"/>
      <c r="BH58" s="570"/>
      <c r="BI58" s="570"/>
      <c r="BJ58" s="570"/>
      <c r="BK58" s="570"/>
      <c r="BL58" s="570"/>
      <c r="BM58" s="271"/>
      <c r="BN58" s="271"/>
      <c r="BO58" s="271"/>
      <c r="BP58" s="271"/>
      <c r="BQ58" s="271"/>
      <c r="BR58" s="271"/>
      <c r="BS58" s="271"/>
      <c r="BT58" s="271"/>
      <c r="BU58" s="271"/>
      <c r="BV58" s="271"/>
      <c r="BW58" s="271"/>
      <c r="BX58" s="271"/>
      <c r="BY58" s="271"/>
      <c r="BZ58" s="271"/>
      <c r="CA58" s="271"/>
      <c r="CB58" s="271"/>
      <c r="CC58" s="271"/>
    </row>
    <row r="59" spans="1:81" x14ac:dyDescent="0.25">
      <c r="A59" s="441"/>
      <c r="B59" s="441"/>
      <c r="C59" s="441"/>
      <c r="D59" s="441"/>
      <c r="E59" s="441"/>
      <c r="F59" s="441"/>
      <c r="G59" s="441"/>
      <c r="H59" s="440"/>
      <c r="I59" s="441"/>
      <c r="J59" s="441"/>
      <c r="K59" s="441"/>
      <c r="L59" s="441"/>
      <c r="M59" s="441"/>
      <c r="N59" s="441"/>
      <c r="O59" s="440"/>
      <c r="P59" s="441"/>
      <c r="Q59" s="441"/>
      <c r="R59" s="441"/>
      <c r="S59" s="441"/>
      <c r="T59" s="441"/>
      <c r="U59" s="441"/>
      <c r="V59" s="441"/>
      <c r="W59" s="441"/>
      <c r="X59" s="441"/>
      <c r="Y59" s="441"/>
      <c r="Z59" s="441"/>
      <c r="AA59" s="442"/>
      <c r="AB59" s="441"/>
      <c r="AC59" s="441"/>
      <c r="AD59" s="441"/>
      <c r="AE59" s="441"/>
      <c r="AF59" s="441"/>
      <c r="AG59" s="441"/>
      <c r="AH59" s="442"/>
      <c r="AI59" s="441"/>
      <c r="AJ59" s="441"/>
      <c r="AK59" s="441"/>
      <c r="AL59" s="441"/>
      <c r="AM59" s="441"/>
      <c r="AN59" s="441"/>
      <c r="AO59" s="441"/>
      <c r="AP59" s="323"/>
      <c r="AS59" s="1470"/>
      <c r="AT59" s="323"/>
      <c r="AU59" s="323"/>
      <c r="AV59" s="323"/>
      <c r="AW59" s="323"/>
      <c r="AX59" s="323"/>
      <c r="AY59" s="323"/>
      <c r="AZ59" s="323"/>
      <c r="BA59" s="323"/>
      <c r="BB59" s="323"/>
      <c r="BC59" s="323"/>
      <c r="BD59" s="323"/>
      <c r="BE59" s="323"/>
      <c r="BF59" s="869"/>
      <c r="BG59" s="869"/>
      <c r="BH59" s="787">
        <v>1</v>
      </c>
    </row>
    <row r="60" spans="1:81" x14ac:dyDescent="0.25">
      <c r="A60" s="870" t="s">
        <v>42</v>
      </c>
      <c r="B60" s="2512" t="s">
        <v>43</v>
      </c>
      <c r="C60" s="2512"/>
      <c r="D60" s="2512"/>
      <c r="E60" s="2512"/>
      <c r="F60" s="2512"/>
      <c r="G60" s="2512"/>
      <c r="H60" s="2512"/>
      <c r="I60" s="2512"/>
      <c r="J60" s="2512"/>
      <c r="K60" s="2512"/>
      <c r="L60" s="2512"/>
      <c r="M60" s="2512"/>
      <c r="N60" s="2512"/>
      <c r="O60" s="2512"/>
      <c r="P60" s="2512"/>
      <c r="Q60" s="2512"/>
      <c r="R60" s="2512"/>
      <c r="S60" s="2512"/>
      <c r="T60" s="2512"/>
      <c r="U60" s="2512"/>
      <c r="V60" s="2512"/>
      <c r="W60" s="2512"/>
      <c r="X60" s="2512"/>
      <c r="Y60" s="2512"/>
      <c r="Z60" s="2512"/>
      <c r="AA60" s="2512"/>
      <c r="AB60" s="2512"/>
      <c r="AC60" s="2512"/>
      <c r="AD60" s="2512"/>
      <c r="AE60" s="2512"/>
      <c r="AF60" s="2512"/>
      <c r="AG60" s="2512"/>
      <c r="AH60" s="2512"/>
      <c r="AI60" s="2512"/>
      <c r="AJ60" s="2512"/>
      <c r="AK60" s="2512"/>
      <c r="AL60" s="2512"/>
      <c r="AM60" s="2512"/>
      <c r="AN60" s="2512"/>
      <c r="AO60" s="2512"/>
      <c r="AS60" s="1470"/>
    </row>
    <row r="61" spans="1:81" ht="12.75" customHeight="1" x14ac:dyDescent="0.25">
      <c r="A61" s="870" t="s">
        <v>44</v>
      </c>
      <c r="B61" s="2456" t="s">
        <v>689</v>
      </c>
      <c r="C61" s="2456"/>
      <c r="D61" s="2456"/>
      <c r="E61" s="2456"/>
      <c r="F61" s="2456"/>
      <c r="G61" s="2456"/>
      <c r="H61" s="2456"/>
      <c r="I61" s="2456"/>
      <c r="J61" s="2456"/>
      <c r="K61" s="2456"/>
      <c r="L61" s="2456"/>
      <c r="M61" s="2456"/>
      <c r="N61" s="2456"/>
      <c r="O61" s="2456"/>
      <c r="P61" s="2456"/>
      <c r="Q61" s="2456"/>
      <c r="R61" s="2456"/>
      <c r="S61" s="2456"/>
      <c r="T61" s="2456"/>
      <c r="U61" s="2456"/>
      <c r="V61" s="2456"/>
      <c r="W61" s="2456"/>
      <c r="X61" s="2456"/>
      <c r="Y61" s="2456"/>
      <c r="Z61" s="2456"/>
      <c r="AA61" s="2456"/>
      <c r="AB61" s="2456"/>
      <c r="AC61" s="2456"/>
      <c r="AD61" s="2456"/>
      <c r="AE61" s="2456"/>
      <c r="AF61" s="2456"/>
      <c r="AG61" s="2456"/>
      <c r="AH61" s="2456"/>
      <c r="AI61" s="2456"/>
      <c r="AJ61" s="2456"/>
      <c r="AK61" s="2456"/>
      <c r="AL61" s="2456"/>
      <c r="AM61" s="2456"/>
      <c r="AN61" s="2456"/>
      <c r="AO61" s="2456"/>
      <c r="AQ61" s="1470"/>
      <c r="AR61" s="1470"/>
      <c r="AS61" s="1470"/>
    </row>
    <row r="62" spans="1:81" ht="12.75" customHeight="1" x14ac:dyDescent="0.25">
      <c r="A62" s="870"/>
      <c r="B62" s="2456"/>
      <c r="C62" s="2456"/>
      <c r="D62" s="2456"/>
      <c r="E62" s="2456"/>
      <c r="F62" s="2456"/>
      <c r="G62" s="2456"/>
      <c r="H62" s="2456"/>
      <c r="I62" s="2456"/>
      <c r="J62" s="2456"/>
      <c r="K62" s="2456"/>
      <c r="L62" s="2456"/>
      <c r="M62" s="2456"/>
      <c r="N62" s="2456"/>
      <c r="O62" s="2456"/>
      <c r="P62" s="2456"/>
      <c r="Q62" s="2456"/>
      <c r="R62" s="2456"/>
      <c r="S62" s="2456"/>
      <c r="T62" s="2456"/>
      <c r="U62" s="2456"/>
      <c r="V62" s="2456"/>
      <c r="W62" s="2456"/>
      <c r="X62" s="2456"/>
      <c r="Y62" s="2456"/>
      <c r="Z62" s="2456"/>
      <c r="AA62" s="2456"/>
      <c r="AB62" s="2456"/>
      <c r="AC62" s="2456"/>
      <c r="AD62" s="2456"/>
      <c r="AE62" s="2456"/>
      <c r="AF62" s="2456"/>
      <c r="AG62" s="2456"/>
      <c r="AH62" s="2456"/>
      <c r="AI62" s="2456"/>
      <c r="AJ62" s="2456"/>
      <c r="AK62" s="2456"/>
      <c r="AL62" s="2456"/>
      <c r="AM62" s="2456"/>
      <c r="AN62" s="2456"/>
      <c r="AO62" s="2456"/>
      <c r="AR62" s="868"/>
    </row>
    <row r="63" spans="1:81" ht="12.75" customHeight="1" x14ac:dyDescent="0.25">
      <c r="A63" s="870"/>
      <c r="B63" s="2454" t="s">
        <v>308</v>
      </c>
      <c r="C63" s="2454"/>
      <c r="D63" s="2454"/>
      <c r="E63" s="2454"/>
      <c r="F63" s="2454"/>
      <c r="G63" s="2454"/>
      <c r="H63" s="2454"/>
      <c r="I63" s="2454"/>
      <c r="J63" s="2454"/>
      <c r="K63" s="2454"/>
      <c r="L63" s="2454"/>
      <c r="M63" s="2454"/>
      <c r="N63" s="2454"/>
      <c r="O63" s="2454"/>
      <c r="P63" s="2454"/>
      <c r="Q63" s="2454"/>
      <c r="R63" s="2454"/>
      <c r="S63" s="2454"/>
      <c r="T63" s="2454"/>
      <c r="U63" s="2454"/>
      <c r="V63" s="2454"/>
      <c r="W63" s="2454"/>
      <c r="X63" s="2454"/>
      <c r="Y63" s="2454"/>
      <c r="Z63" s="2454"/>
      <c r="AA63" s="2454"/>
      <c r="AB63" s="2454"/>
      <c r="AC63" s="2454"/>
      <c r="AD63" s="2454"/>
      <c r="AE63" s="2454"/>
      <c r="AF63" s="2454"/>
      <c r="AG63" s="2454"/>
      <c r="AH63" s="2454"/>
      <c r="AI63" s="2454"/>
      <c r="AJ63" s="2454"/>
      <c r="AK63" s="2454"/>
      <c r="AL63" s="2454"/>
      <c r="AM63" s="2454"/>
      <c r="AN63" s="2454"/>
      <c r="AO63" s="2454"/>
      <c r="AP63" s="871"/>
      <c r="AQ63" s="871"/>
      <c r="AR63" s="871"/>
    </row>
    <row r="64" spans="1:81" s="49" customFormat="1" x14ac:dyDescent="0.25">
      <c r="A64" s="501" t="s">
        <v>45</v>
      </c>
      <c r="B64" s="2429" t="s">
        <v>309</v>
      </c>
      <c r="C64" s="2429"/>
      <c r="D64" s="2429"/>
      <c r="E64" s="2429"/>
      <c r="F64" s="2429"/>
      <c r="G64" s="2429"/>
      <c r="H64" s="2429"/>
      <c r="I64" s="2429"/>
      <c r="J64" s="2429"/>
      <c r="K64" s="2429"/>
      <c r="L64" s="2429"/>
      <c r="M64" s="2429"/>
      <c r="N64" s="2429"/>
      <c r="O64" s="2429"/>
      <c r="P64" s="2429"/>
      <c r="Q64" s="2429"/>
      <c r="R64" s="2429"/>
      <c r="S64" s="2429"/>
      <c r="T64" s="2429"/>
      <c r="U64" s="2429"/>
      <c r="V64" s="2429"/>
      <c r="W64" s="2429"/>
      <c r="X64" s="2429"/>
      <c r="Y64" s="2429"/>
      <c r="Z64" s="2429"/>
      <c r="AA64" s="2429"/>
      <c r="AB64" s="2429"/>
      <c r="AC64" s="2429"/>
      <c r="AD64" s="2429"/>
      <c r="AE64" s="2429"/>
      <c r="AF64" s="2429"/>
      <c r="AG64" s="2429"/>
      <c r="AH64" s="2429"/>
      <c r="AI64" s="2429"/>
      <c r="AJ64" s="2429"/>
      <c r="AK64" s="2429"/>
      <c r="AL64" s="2429"/>
      <c r="AM64" s="2429"/>
      <c r="AN64" s="2429"/>
      <c r="AO64" s="2429"/>
      <c r="AP64" s="787"/>
      <c r="AQ64" s="787"/>
      <c r="AR64" s="868"/>
      <c r="AS64" s="787"/>
      <c r="AT64" s="787"/>
      <c r="AU64" s="787"/>
      <c r="AV64" s="787"/>
      <c r="AW64" s="787"/>
      <c r="AX64" s="787"/>
      <c r="AY64" s="787"/>
      <c r="AZ64" s="787"/>
      <c r="BA64" s="787"/>
      <c r="BB64" s="787"/>
      <c r="BC64" s="787"/>
      <c r="BD64" s="787"/>
      <c r="BE64" s="787"/>
      <c r="BF64" s="787"/>
      <c r="BG64" s="787"/>
      <c r="BH64" s="787"/>
      <c r="BI64" s="787"/>
      <c r="BJ64" s="787"/>
      <c r="BK64" s="787"/>
      <c r="BL64" s="787"/>
    </row>
    <row r="65" spans="1:64" s="49" customFormat="1" x14ac:dyDescent="0.25">
      <c r="A65" s="501" t="s">
        <v>46</v>
      </c>
      <c r="B65" s="2429" t="s">
        <v>243</v>
      </c>
      <c r="C65" s="2429"/>
      <c r="D65" s="2429"/>
      <c r="E65" s="2429"/>
      <c r="F65" s="2429"/>
      <c r="G65" s="2429"/>
      <c r="H65" s="2429"/>
      <c r="I65" s="2429"/>
      <c r="J65" s="2429"/>
      <c r="K65" s="2429"/>
      <c r="L65" s="2429"/>
      <c r="M65" s="2429"/>
      <c r="N65" s="2429"/>
      <c r="O65" s="2429"/>
      <c r="P65" s="2429"/>
      <c r="Q65" s="2429"/>
      <c r="R65" s="2429"/>
      <c r="S65" s="2429"/>
      <c r="T65" s="2429"/>
      <c r="U65" s="2429"/>
      <c r="V65" s="2429"/>
      <c r="W65" s="2429"/>
      <c r="X65" s="2429"/>
      <c r="Y65" s="2429"/>
      <c r="Z65" s="2429"/>
      <c r="AA65" s="2429"/>
      <c r="AB65" s="2429"/>
      <c r="AC65" s="2429"/>
      <c r="AD65" s="2429"/>
      <c r="AE65" s="2429"/>
      <c r="AF65" s="2429"/>
      <c r="AG65" s="2429"/>
      <c r="AH65" s="2429"/>
      <c r="AI65" s="2429"/>
      <c r="AJ65" s="2429"/>
      <c r="AK65" s="2429"/>
      <c r="AL65" s="2429"/>
      <c r="AM65" s="2429"/>
      <c r="AN65" s="2429"/>
      <c r="AO65" s="2429"/>
      <c r="AP65" s="787"/>
      <c r="AQ65" s="787"/>
      <c r="AR65" s="868"/>
      <c r="AS65" s="787"/>
      <c r="AT65" s="787"/>
      <c r="AU65" s="787"/>
      <c r="AV65" s="787"/>
      <c r="AW65" s="787"/>
      <c r="AX65" s="787"/>
      <c r="AY65" s="787"/>
      <c r="AZ65" s="787"/>
      <c r="BA65" s="787"/>
      <c r="BB65" s="787"/>
      <c r="BC65" s="787"/>
      <c r="BD65" s="787"/>
      <c r="BE65" s="787"/>
      <c r="BF65" s="787"/>
      <c r="BG65" s="787"/>
      <c r="BH65" s="787"/>
      <c r="BI65" s="787"/>
      <c r="BJ65" s="787"/>
      <c r="BK65" s="787"/>
      <c r="BL65" s="787"/>
    </row>
    <row r="66" spans="1:64" s="49" customFormat="1" ht="12.75" customHeight="1" x14ac:dyDescent="0.25">
      <c r="A66" s="501" t="s">
        <v>47</v>
      </c>
      <c r="B66" s="2429" t="s">
        <v>257</v>
      </c>
      <c r="C66" s="2429"/>
      <c r="D66" s="2429"/>
      <c r="E66" s="2429"/>
      <c r="F66" s="2429"/>
      <c r="G66" s="2429"/>
      <c r="H66" s="2429"/>
      <c r="I66" s="2429"/>
      <c r="J66" s="2429"/>
      <c r="K66" s="2429"/>
      <c r="L66" s="2429"/>
      <c r="M66" s="2429"/>
      <c r="N66" s="2429"/>
      <c r="O66" s="2429"/>
      <c r="P66" s="2429"/>
      <c r="Q66" s="2429"/>
      <c r="R66" s="2429"/>
      <c r="S66" s="2429"/>
      <c r="T66" s="2429"/>
      <c r="U66" s="2429"/>
      <c r="V66" s="2429"/>
      <c r="W66" s="2429"/>
      <c r="X66" s="2429"/>
      <c r="Y66" s="2429"/>
      <c r="Z66" s="2429"/>
      <c r="AA66" s="2429"/>
      <c r="AB66" s="2429"/>
      <c r="AC66" s="2429"/>
      <c r="AD66" s="2429"/>
      <c r="AE66" s="2429"/>
      <c r="AF66" s="2429"/>
      <c r="AG66" s="2429"/>
      <c r="AH66" s="2429"/>
      <c r="AI66" s="2429"/>
      <c r="AJ66" s="2429"/>
      <c r="AK66" s="2429"/>
      <c r="AL66" s="2429"/>
      <c r="AM66" s="2429"/>
      <c r="AN66" s="2429"/>
      <c r="AO66" s="2429"/>
      <c r="AP66" s="787"/>
      <c r="AQ66" s="868"/>
      <c r="AR66" s="868"/>
      <c r="AS66" s="570"/>
      <c r="AT66" s="570"/>
      <c r="AU66" s="570"/>
      <c r="AV66" s="570"/>
      <c r="AW66" s="570"/>
      <c r="AX66" s="570"/>
      <c r="AY66" s="570"/>
      <c r="AZ66" s="570"/>
      <c r="BA66" s="570"/>
      <c r="BB66" s="570"/>
      <c r="BC66" s="570"/>
      <c r="BD66" s="570"/>
      <c r="BE66" s="787"/>
      <c r="BF66" s="787"/>
      <c r="BG66" s="787"/>
      <c r="BH66" s="787"/>
      <c r="BI66" s="787"/>
      <c r="BJ66" s="787"/>
      <c r="BK66" s="787"/>
      <c r="BL66" s="787"/>
    </row>
    <row r="67" spans="1:64" ht="15.9" customHeight="1" x14ac:dyDescent="0.25">
      <c r="A67" s="1273" t="str">
        <f>données!A5</f>
        <v>version 2021 (1)</v>
      </c>
      <c r="B67" s="872"/>
      <c r="C67" s="872"/>
      <c r="D67" s="872"/>
      <c r="E67" s="872"/>
      <c r="F67" s="872"/>
      <c r="G67" s="872"/>
      <c r="H67" s="872"/>
      <c r="AI67" s="872"/>
      <c r="AJ67" s="872"/>
      <c r="AK67" s="872"/>
      <c r="AL67" s="872"/>
      <c r="AM67" s="872"/>
      <c r="AN67" s="872"/>
      <c r="AO67" s="872"/>
    </row>
    <row r="68" spans="1:64" ht="12.75" customHeight="1" x14ac:dyDescent="0.25">
      <c r="A68" s="2471" t="s">
        <v>100</v>
      </c>
      <c r="B68" s="2471"/>
      <c r="C68" s="2471"/>
      <c r="D68" s="2471"/>
      <c r="E68" s="2471"/>
      <c r="F68" s="2471"/>
      <c r="G68" s="2472"/>
      <c r="H68" s="2473" t="s">
        <v>96</v>
      </c>
      <c r="I68" s="2474"/>
      <c r="J68" s="2474"/>
      <c r="L68" s="2486" t="s">
        <v>488</v>
      </c>
      <c r="M68" s="2486"/>
      <c r="N68" s="2486"/>
      <c r="O68" s="2486"/>
      <c r="P68" s="2486"/>
      <c r="Q68" s="2486"/>
      <c r="R68" s="2486" t="s">
        <v>484</v>
      </c>
      <c r="S68" s="2486"/>
      <c r="T68" s="2486"/>
      <c r="U68" s="2486"/>
      <c r="V68" s="2486"/>
      <c r="W68" s="2486" t="s">
        <v>489</v>
      </c>
      <c r="X68" s="2486"/>
      <c r="Y68" s="2486"/>
      <c r="Z68" s="2486"/>
      <c r="AA68" s="2486"/>
      <c r="AB68" s="873" t="s">
        <v>42</v>
      </c>
      <c r="AC68" s="873"/>
      <c r="AD68" s="873"/>
      <c r="AE68" s="873"/>
      <c r="AF68" s="873"/>
      <c r="AG68" s="874"/>
      <c r="AH68" s="875" t="s">
        <v>101</v>
      </c>
      <c r="AI68" s="872"/>
      <c r="AJ68" s="872"/>
      <c r="AK68" s="872"/>
      <c r="AL68" s="872"/>
      <c r="AM68" s="872"/>
      <c r="AN68" s="872"/>
      <c r="AO68" s="872"/>
    </row>
    <row r="69" spans="1:64" s="49" customFormat="1" ht="12.75" customHeight="1" x14ac:dyDescent="0.25">
      <c r="A69" s="873" t="s">
        <v>137</v>
      </c>
      <c r="B69" s="873"/>
      <c r="C69" s="873"/>
      <c r="D69" s="2461">
        <f>données!D7</f>
        <v>0</v>
      </c>
      <c r="E69" s="2461"/>
      <c r="F69" s="2461"/>
      <c r="G69" s="2462"/>
      <c r="H69" s="876" t="s">
        <v>141</v>
      </c>
      <c r="I69" s="2479">
        <f>données!$J$7</f>
        <v>0</v>
      </c>
      <c r="J69" s="2479"/>
      <c r="K69" s="2479"/>
      <c r="L69" s="2479"/>
      <c r="M69" s="2479"/>
      <c r="N69" s="2479"/>
      <c r="O69" s="2479"/>
      <c r="P69" s="2479"/>
      <c r="Q69" s="2479"/>
      <c r="R69" s="2479"/>
      <c r="S69" s="2479"/>
      <c r="T69" s="2479"/>
      <c r="U69" s="2479"/>
      <c r="V69" s="2479"/>
      <c r="W69" s="2479"/>
      <c r="X69" s="2479"/>
      <c r="Y69" s="2479"/>
      <c r="Z69" s="2479"/>
      <c r="AA69" s="2479"/>
      <c r="AB69" s="2479"/>
      <c r="AC69" s="2479"/>
      <c r="AD69" s="2479"/>
      <c r="AE69" s="2479"/>
      <c r="AF69" s="2479"/>
      <c r="AG69" s="2480"/>
      <c r="AH69" s="2485">
        <f>données!AI7</f>
        <v>0</v>
      </c>
      <c r="AI69" s="2461"/>
      <c r="AJ69" s="2461"/>
      <c r="AK69" s="2461"/>
      <c r="AL69" s="2461"/>
      <c r="AM69" s="2461"/>
      <c r="AN69" s="2461"/>
      <c r="AO69" s="2461"/>
      <c r="AP69" s="570"/>
      <c r="AQ69" s="570"/>
      <c r="AR69" s="570"/>
      <c r="AS69" s="570"/>
      <c r="AT69" s="570"/>
      <c r="AU69" s="570"/>
      <c r="AV69" s="570"/>
      <c r="AW69" s="570"/>
      <c r="AX69" s="570"/>
      <c r="AY69" s="570"/>
      <c r="AZ69" s="570"/>
      <c r="BA69" s="570"/>
      <c r="BB69" s="570"/>
      <c r="BC69" s="570"/>
      <c r="BD69" s="570"/>
      <c r="BE69" s="787"/>
      <c r="BF69" s="787"/>
      <c r="BG69" s="787"/>
      <c r="BH69" s="787"/>
      <c r="BI69" s="787"/>
      <c r="BJ69" s="787"/>
      <c r="BK69" s="787"/>
      <c r="BL69" s="787"/>
    </row>
    <row r="70" spans="1:64" s="49" customFormat="1" x14ac:dyDescent="0.25">
      <c r="A70" s="2463">
        <f>données!A8</f>
        <v>0</v>
      </c>
      <c r="B70" s="2463"/>
      <c r="C70" s="2463"/>
      <c r="D70" s="2463"/>
      <c r="E70" s="2463"/>
      <c r="F70" s="2463"/>
      <c r="G70" s="2464"/>
      <c r="H70" s="876" t="s">
        <v>138</v>
      </c>
      <c r="I70" s="2481"/>
      <c r="J70" s="2481"/>
      <c r="K70" s="2481"/>
      <c r="L70" s="2481"/>
      <c r="M70" s="2481"/>
      <c r="N70" s="2481"/>
      <c r="O70" s="2481"/>
      <c r="P70" s="2481"/>
      <c r="Q70" s="2481"/>
      <c r="R70" s="2481"/>
      <c r="S70" s="2481"/>
      <c r="T70" s="2481"/>
      <c r="U70" s="2481"/>
      <c r="V70" s="2481"/>
      <c r="W70" s="2481"/>
      <c r="X70" s="2481"/>
      <c r="Y70" s="2481"/>
      <c r="Z70" s="2481"/>
      <c r="AA70" s="2481"/>
      <c r="AB70" s="2481"/>
      <c r="AC70" s="2481"/>
      <c r="AD70" s="2481"/>
      <c r="AE70" s="2481"/>
      <c r="AF70" s="2481"/>
      <c r="AG70" s="2482"/>
      <c r="AH70" s="2483">
        <f>données!AI8</f>
        <v>0</v>
      </c>
      <c r="AI70" s="2484"/>
      <c r="AJ70" s="2484"/>
      <c r="AK70" s="2484"/>
      <c r="AL70" s="2484"/>
      <c r="AM70" s="2484"/>
      <c r="AN70" s="2484"/>
      <c r="AO70" s="2484"/>
      <c r="AP70" s="570"/>
      <c r="AQ70" s="570"/>
      <c r="AR70" s="570"/>
      <c r="AS70" s="570"/>
      <c r="AT70" s="570"/>
      <c r="AU70" s="570"/>
      <c r="AV70" s="570"/>
      <c r="AW70" s="570"/>
      <c r="AX70" s="570"/>
      <c r="AY70" s="570"/>
      <c r="AZ70" s="570"/>
      <c r="BA70" s="570"/>
      <c r="BB70" s="570"/>
      <c r="BC70" s="570"/>
      <c r="BD70" s="570"/>
      <c r="BE70" s="570"/>
      <c r="BF70" s="787"/>
      <c r="BG70" s="787"/>
      <c r="BH70" s="787"/>
      <c r="BI70" s="787"/>
      <c r="BJ70" s="787"/>
      <c r="BK70" s="787"/>
      <c r="BL70" s="787"/>
    </row>
    <row r="71" spans="1:64" s="49" customFormat="1" x14ac:dyDescent="0.25">
      <c r="A71" s="2465">
        <f>données!A9</f>
        <v>0</v>
      </c>
      <c r="B71" s="2465"/>
      <c r="C71" s="2465"/>
      <c r="D71" s="2465"/>
      <c r="E71" s="2465"/>
      <c r="F71" s="2465"/>
      <c r="G71" s="2466"/>
      <c r="H71" s="876" t="s">
        <v>140</v>
      </c>
      <c r="J71" s="876"/>
      <c r="K71" s="876"/>
      <c r="L71" s="876"/>
      <c r="M71" s="2475">
        <f>données!$M$9</f>
        <v>0</v>
      </c>
      <c r="N71" s="2475"/>
      <c r="O71" s="2475"/>
      <c r="P71" s="2475"/>
      <c r="Q71" s="2475"/>
      <c r="R71" s="2475"/>
      <c r="S71" s="2475"/>
      <c r="T71" s="2475"/>
      <c r="U71" s="2475"/>
      <c r="V71" s="2475"/>
      <c r="W71" s="2475"/>
      <c r="X71" s="2475"/>
      <c r="Y71" s="2475"/>
      <c r="Z71" s="2475"/>
      <c r="AA71" s="2475"/>
      <c r="AB71" s="2475"/>
      <c r="AC71" s="2475"/>
      <c r="AD71" s="2475"/>
      <c r="AE71" s="2475"/>
      <c r="AF71" s="2475"/>
      <c r="AG71" s="2476"/>
      <c r="AH71" s="2483">
        <f>données!AI9</f>
        <v>0</v>
      </c>
      <c r="AI71" s="2484"/>
      <c r="AJ71" s="2484"/>
      <c r="AK71" s="2484"/>
      <c r="AL71" s="2484"/>
      <c r="AM71" s="2484"/>
      <c r="AN71" s="2484"/>
      <c r="AO71" s="2484"/>
      <c r="AP71" s="570"/>
      <c r="AQ71" s="570"/>
      <c r="AR71" s="570"/>
      <c r="AS71" s="570"/>
      <c r="AT71" s="570"/>
      <c r="AU71" s="570"/>
      <c r="AV71" s="570"/>
      <c r="AW71" s="570"/>
      <c r="AX71" s="570"/>
      <c r="AY71" s="570"/>
      <c r="AZ71" s="570"/>
      <c r="BA71" s="570"/>
      <c r="BB71" s="570"/>
      <c r="BC71" s="570"/>
      <c r="BD71" s="570"/>
      <c r="BE71" s="570"/>
      <c r="BF71" s="787"/>
      <c r="BG71" s="787"/>
      <c r="BH71" s="787"/>
      <c r="BI71" s="787"/>
      <c r="BJ71" s="787"/>
      <c r="BK71" s="787"/>
      <c r="BL71" s="787"/>
    </row>
    <row r="72" spans="1:64" s="49" customFormat="1" x14ac:dyDescent="0.25">
      <c r="A72" s="873" t="s">
        <v>138</v>
      </c>
      <c r="B72" s="2465">
        <f>données!B10</f>
        <v>0</v>
      </c>
      <c r="C72" s="2465"/>
      <c r="D72" s="2465"/>
      <c r="E72" s="2465"/>
      <c r="F72" s="2465"/>
      <c r="G72" s="2466"/>
      <c r="H72" s="876" t="s">
        <v>139</v>
      </c>
      <c r="J72" s="876"/>
      <c r="K72" s="876"/>
      <c r="M72" s="2477">
        <f>données!$M$10</f>
        <v>0</v>
      </c>
      <c r="N72" s="2477"/>
      <c r="O72" s="2477"/>
      <c r="P72" s="2477"/>
      <c r="Q72" s="2477"/>
      <c r="R72" s="2477"/>
      <c r="S72" s="2477"/>
      <c r="T72" s="2477"/>
      <c r="U72" s="2477"/>
      <c r="V72" s="2477"/>
      <c r="W72" s="2477"/>
      <c r="X72" s="2477"/>
      <c r="Y72" s="2477"/>
      <c r="Z72" s="2477"/>
      <c r="AA72" s="2477"/>
      <c r="AB72" s="2477"/>
      <c r="AC72" s="2477"/>
      <c r="AD72" s="2477"/>
      <c r="AE72" s="2477"/>
      <c r="AF72" s="2477"/>
      <c r="AG72" s="2478"/>
      <c r="AH72" s="2483" t="str">
        <f>IF(données!$AI$10=0,"",données!$AI$10)</f>
        <v/>
      </c>
      <c r="AI72" s="2484"/>
      <c r="AJ72" s="2484"/>
      <c r="AK72" s="2484"/>
      <c r="AL72" s="2484"/>
      <c r="AM72" s="2484"/>
      <c r="AN72" s="2484"/>
      <c r="AO72" s="2484"/>
      <c r="AP72" s="570"/>
      <c r="AQ72" s="570"/>
      <c r="AR72" s="570"/>
      <c r="AS72" s="570"/>
      <c r="AT72" s="570"/>
      <c r="AU72" s="570"/>
      <c r="AV72" s="570"/>
      <c r="AW72" s="570"/>
      <c r="AX72" s="570"/>
      <c r="AY72" s="570"/>
      <c r="AZ72" s="570"/>
      <c r="BA72" s="570"/>
      <c r="BB72" s="570"/>
      <c r="BC72" s="570"/>
      <c r="BD72" s="570"/>
      <c r="BE72" s="570"/>
      <c r="BF72" s="787"/>
      <c r="BG72" s="787"/>
      <c r="BH72" s="787"/>
      <c r="BI72" s="787"/>
      <c r="BJ72" s="787"/>
      <c r="BK72" s="787"/>
      <c r="BL72" s="787"/>
    </row>
    <row r="73" spans="1:64" s="49" customFormat="1" x14ac:dyDescent="0.25">
      <c r="A73" s="877"/>
      <c r="B73" s="877"/>
      <c r="C73" s="877"/>
      <c r="D73" s="877"/>
      <c r="E73" s="877"/>
      <c r="F73" s="877"/>
      <c r="G73" s="878"/>
      <c r="H73" s="1389"/>
      <c r="I73" s="903"/>
      <c r="J73" s="903"/>
      <c r="K73" s="903"/>
      <c r="L73" s="903"/>
      <c r="M73" s="903"/>
      <c r="N73" s="903"/>
      <c r="O73" s="903"/>
      <c r="P73" s="903"/>
      <c r="Q73" s="903"/>
      <c r="R73" s="903"/>
      <c r="S73" s="903"/>
      <c r="T73" s="903"/>
      <c r="U73" s="903"/>
      <c r="V73" s="903"/>
      <c r="W73" s="903"/>
      <c r="X73" s="903"/>
      <c r="Y73" s="903"/>
      <c r="Z73" s="903"/>
      <c r="AA73" s="903"/>
      <c r="AB73" s="903"/>
      <c r="AC73" s="903"/>
      <c r="AD73" s="903"/>
      <c r="AE73" s="903"/>
      <c r="AF73" s="903"/>
      <c r="AG73" s="904"/>
      <c r="AH73" s="887"/>
      <c r="AI73" s="903"/>
      <c r="AJ73" s="903"/>
      <c r="AK73" s="903"/>
      <c r="AL73" s="903"/>
      <c r="AM73" s="903"/>
      <c r="AN73" s="903"/>
      <c r="AO73" s="903"/>
      <c r="AP73" s="570"/>
      <c r="AQ73" s="570"/>
      <c r="AR73" s="570"/>
      <c r="AS73" s="570"/>
      <c r="AT73" s="570"/>
      <c r="AU73" s="570"/>
      <c r="AV73" s="570"/>
      <c r="AW73" s="570"/>
      <c r="AX73" s="570"/>
      <c r="AY73" s="570"/>
      <c r="AZ73" s="570"/>
      <c r="BA73" s="570"/>
      <c r="BB73" s="570"/>
      <c r="BC73" s="570"/>
      <c r="BD73" s="570"/>
      <c r="BE73" s="570"/>
      <c r="BF73" s="570"/>
      <c r="BG73" s="570"/>
      <c r="BH73" s="787"/>
      <c r="BI73" s="787"/>
      <c r="BJ73" s="787"/>
      <c r="BK73" s="787"/>
      <c r="BL73" s="787"/>
    </row>
    <row r="74" spans="1:64" s="49" customFormat="1" ht="20.100000000000001" customHeight="1" x14ac:dyDescent="0.4">
      <c r="A74" s="2467" t="str">
        <f>'dv1'!A10:E10</f>
        <v>Ed. 2017</v>
      </c>
      <c r="B74" s="2467"/>
      <c r="C74" s="2467"/>
      <c r="D74" s="2467"/>
      <c r="E74" s="2467"/>
      <c r="F74" s="2467"/>
      <c r="G74" s="2468"/>
      <c r="H74" s="2458" t="s">
        <v>310</v>
      </c>
      <c r="I74" s="2459"/>
      <c r="J74" s="2459"/>
      <c r="K74" s="2459"/>
      <c r="L74" s="2459"/>
      <c r="M74" s="2459"/>
      <c r="N74" s="2459"/>
      <c r="O74" s="2459"/>
      <c r="P74" s="2459"/>
      <c r="Q74" s="2459"/>
      <c r="R74" s="2459"/>
      <c r="S74" s="2459"/>
      <c r="T74" s="2459"/>
      <c r="U74" s="2459"/>
      <c r="V74" s="2459"/>
      <c r="W74" s="2459"/>
      <c r="X74" s="2459"/>
      <c r="Y74" s="2459"/>
      <c r="Z74" s="2459"/>
      <c r="AA74" s="2459"/>
      <c r="AB74" s="2459"/>
      <c r="AC74" s="2459"/>
      <c r="AD74" s="2459"/>
      <c r="AE74" s="2459"/>
      <c r="AF74" s="2459"/>
      <c r="AG74" s="2459"/>
      <c r="AH74" s="2459"/>
      <c r="AI74" s="2460"/>
      <c r="AJ74" s="883" t="s">
        <v>27</v>
      </c>
      <c r="AK74" s="880"/>
      <c r="AL74" s="880"/>
      <c r="AM74" s="880"/>
      <c r="AN74" s="880"/>
      <c r="AO74" s="880"/>
      <c r="AP74" s="570"/>
      <c r="AQ74" s="570"/>
      <c r="AR74" s="570"/>
      <c r="AS74" s="570"/>
      <c r="AT74" s="570"/>
      <c r="AU74" s="570"/>
      <c r="AV74" s="570"/>
      <c r="AW74" s="570"/>
      <c r="AX74" s="570"/>
      <c r="AY74" s="570"/>
      <c r="AZ74" s="570"/>
      <c r="BA74" s="570"/>
      <c r="BB74" s="570"/>
      <c r="BC74" s="570"/>
      <c r="BD74" s="570"/>
      <c r="BE74" s="570"/>
      <c r="BF74" s="570"/>
      <c r="BG74" s="570"/>
      <c r="BH74" s="787"/>
      <c r="BI74" s="787"/>
      <c r="BJ74" s="787"/>
      <c r="BK74" s="787"/>
      <c r="BL74" s="787"/>
    </row>
    <row r="75" spans="1:64" s="49" customFormat="1" ht="12" customHeight="1" x14ac:dyDescent="0.25">
      <c r="A75" s="2469" t="str">
        <f>'dv1'!A11:F11</f>
        <v>(SLRB/MT 2017)</v>
      </c>
      <c r="B75" s="2469"/>
      <c r="C75" s="2469"/>
      <c r="D75" s="2469"/>
      <c r="E75" s="2469"/>
      <c r="F75" s="2469"/>
      <c r="G75" s="2470"/>
      <c r="H75" s="1385"/>
      <c r="I75" s="1384"/>
      <c r="J75" s="884"/>
      <c r="K75" s="884"/>
      <c r="L75" s="884"/>
      <c r="M75" s="884"/>
      <c r="N75" s="884"/>
      <c r="O75" s="884"/>
      <c r="P75" s="884"/>
      <c r="Q75" s="884"/>
      <c r="R75" s="884"/>
      <c r="S75" s="884"/>
      <c r="T75" s="884"/>
      <c r="U75" s="884"/>
      <c r="V75" s="884"/>
      <c r="W75" s="884"/>
      <c r="X75" s="884"/>
      <c r="Y75" s="884"/>
      <c r="Z75" s="884"/>
      <c r="AA75" s="884"/>
      <c r="AB75" s="886"/>
      <c r="AC75" s="884"/>
      <c r="AD75" s="884"/>
      <c r="AE75" s="884"/>
      <c r="AF75" s="884"/>
      <c r="AG75" s="884"/>
      <c r="AH75" s="884"/>
      <c r="AI75" s="885"/>
      <c r="AJ75" s="887"/>
      <c r="AK75" s="884"/>
      <c r="AL75" s="884"/>
      <c r="AM75" s="884"/>
      <c r="AN75" s="884"/>
      <c r="AO75" s="884"/>
      <c r="AP75" s="570"/>
      <c r="AQ75" s="570"/>
      <c r="AR75" s="570"/>
      <c r="AS75" s="570"/>
      <c r="AT75" s="570"/>
      <c r="AU75" s="570"/>
      <c r="AV75" s="570"/>
      <c r="AW75" s="570"/>
      <c r="AX75" s="570"/>
      <c r="AY75" s="570"/>
      <c r="AZ75" s="570"/>
      <c r="BA75" s="570"/>
      <c r="BB75" s="570"/>
      <c r="BC75" s="570"/>
      <c r="BD75" s="570"/>
      <c r="BE75" s="570"/>
      <c r="BF75" s="570"/>
      <c r="BG75" s="570"/>
      <c r="BH75" s="787"/>
      <c r="BI75" s="787"/>
      <c r="BJ75" s="787"/>
      <c r="BK75" s="787"/>
      <c r="BL75" s="787"/>
    </row>
    <row r="76" spans="1:64" s="49" customFormat="1" ht="8.1" customHeight="1" x14ac:dyDescent="0.25">
      <c r="A76" s="876"/>
      <c r="B76" s="876"/>
      <c r="C76" s="876"/>
      <c r="D76" s="876"/>
      <c r="E76" s="876"/>
      <c r="F76" s="876"/>
      <c r="G76" s="876"/>
      <c r="H76" s="876"/>
      <c r="I76" s="876"/>
      <c r="J76" s="876"/>
      <c r="K76" s="876"/>
      <c r="L76" s="876"/>
      <c r="M76" s="876"/>
      <c r="N76" s="876"/>
      <c r="O76" s="876"/>
      <c r="P76" s="876"/>
      <c r="Q76" s="876"/>
      <c r="R76" s="876"/>
      <c r="S76" s="876"/>
      <c r="T76" s="876"/>
      <c r="U76" s="876"/>
      <c r="V76" s="876"/>
      <c r="W76" s="876"/>
      <c r="X76" s="876"/>
      <c r="Y76" s="876"/>
      <c r="Z76" s="876"/>
      <c r="AA76" s="876"/>
      <c r="AB76" s="876"/>
      <c r="AC76" s="876"/>
      <c r="AD76" s="876"/>
      <c r="AE76" s="876"/>
      <c r="AF76" s="876"/>
      <c r="AG76" s="876"/>
      <c r="AH76" s="876"/>
      <c r="AI76" s="876"/>
      <c r="AJ76" s="876"/>
      <c r="AK76" s="876"/>
      <c r="AL76" s="876"/>
      <c r="AM76" s="876"/>
      <c r="AN76" s="876"/>
      <c r="AO76" s="876"/>
      <c r="AP76" s="570"/>
      <c r="AQ76" s="570"/>
      <c r="AR76" s="570"/>
      <c r="AS76" s="570"/>
      <c r="AT76" s="570"/>
      <c r="AU76" s="570"/>
      <c r="AV76" s="570"/>
      <c r="AW76" s="570"/>
      <c r="AX76" s="570"/>
      <c r="AY76" s="570"/>
      <c r="AZ76" s="570"/>
      <c r="BA76" s="570"/>
      <c r="BB76" s="570"/>
      <c r="BC76" s="570"/>
      <c r="BD76" s="570"/>
      <c r="BE76" s="570"/>
      <c r="BF76" s="570"/>
      <c r="BG76" s="570"/>
      <c r="BH76" s="787"/>
      <c r="BI76" s="787"/>
      <c r="BJ76" s="787"/>
      <c r="BK76" s="787"/>
      <c r="BL76" s="787"/>
    </row>
    <row r="77" spans="1:64" s="49" customFormat="1" x14ac:dyDescent="0.25">
      <c r="A77" s="873"/>
      <c r="B77" s="873"/>
      <c r="C77" s="873"/>
      <c r="D77" s="873"/>
      <c r="E77" s="873"/>
      <c r="F77" s="873"/>
      <c r="G77" s="873"/>
      <c r="H77" s="873"/>
      <c r="I77" s="873"/>
      <c r="J77" s="873"/>
      <c r="K77" s="873"/>
      <c r="L77" s="873"/>
      <c r="M77" s="873"/>
      <c r="N77" s="873"/>
      <c r="O77" s="873"/>
      <c r="P77" s="873"/>
      <c r="Q77" s="873"/>
      <c r="R77" s="873"/>
      <c r="S77" s="873"/>
      <c r="T77" s="873"/>
      <c r="U77" s="873"/>
      <c r="V77" s="873"/>
      <c r="W77" s="873"/>
      <c r="X77" s="873"/>
      <c r="Y77" s="873"/>
      <c r="Z77" s="873"/>
      <c r="AA77" s="873"/>
      <c r="AB77" s="873"/>
      <c r="AC77" s="873"/>
      <c r="AD77" s="873"/>
      <c r="AE77" s="873"/>
      <c r="AF77" s="873"/>
      <c r="AG77" s="873"/>
      <c r="AH77" s="873"/>
      <c r="AI77" s="873"/>
      <c r="AJ77" s="873"/>
      <c r="AK77" s="873"/>
      <c r="AL77" s="873"/>
      <c r="AM77" s="873"/>
      <c r="AN77" s="873"/>
      <c r="AO77" s="888" t="s">
        <v>28</v>
      </c>
      <c r="AP77" s="868"/>
      <c r="AQ77" s="868"/>
      <c r="AR77" s="570"/>
      <c r="AS77" s="570"/>
      <c r="AT77" s="570"/>
      <c r="AU77" s="570"/>
      <c r="AV77" s="570"/>
      <c r="AW77" s="570"/>
      <c r="AX77" s="570"/>
      <c r="AY77" s="570"/>
      <c r="AZ77" s="570"/>
      <c r="BA77" s="570"/>
      <c r="BB77" s="570"/>
      <c r="BC77" s="570"/>
      <c r="BD77" s="570"/>
      <c r="BE77" s="787"/>
      <c r="BF77" s="787"/>
      <c r="BG77" s="787"/>
      <c r="BH77" s="787"/>
      <c r="BI77" s="787"/>
      <c r="BJ77" s="787"/>
      <c r="BK77" s="787"/>
      <c r="BL77" s="787"/>
    </row>
    <row r="78" spans="1:64" s="49" customFormat="1" ht="8.1" customHeight="1" x14ac:dyDescent="0.25">
      <c r="A78" s="873"/>
      <c r="B78" s="873"/>
      <c r="C78" s="873"/>
      <c r="D78" s="873"/>
      <c r="E78" s="873"/>
      <c r="F78" s="873"/>
      <c r="G78" s="873"/>
      <c r="H78" s="873"/>
      <c r="I78" s="873"/>
      <c r="J78" s="873"/>
      <c r="K78" s="873"/>
      <c r="L78" s="873"/>
      <c r="M78" s="873"/>
      <c r="N78" s="873"/>
      <c r="O78" s="873"/>
      <c r="P78" s="873"/>
      <c r="Q78" s="873"/>
      <c r="R78" s="873"/>
      <c r="S78" s="873"/>
      <c r="T78" s="873"/>
      <c r="U78" s="873"/>
      <c r="V78" s="873"/>
      <c r="W78" s="873"/>
      <c r="X78" s="873"/>
      <c r="Y78" s="873"/>
      <c r="Z78" s="873"/>
      <c r="AA78" s="873"/>
      <c r="AB78" s="873"/>
      <c r="AC78" s="873"/>
      <c r="AD78" s="873"/>
      <c r="AE78" s="873"/>
      <c r="AF78" s="873"/>
      <c r="AG78" s="873"/>
      <c r="AH78" s="873"/>
      <c r="AI78" s="873"/>
      <c r="AJ78" s="873"/>
      <c r="AK78" s="873"/>
      <c r="AL78" s="873"/>
      <c r="AM78" s="873"/>
      <c r="AN78" s="873"/>
      <c r="AO78" s="873"/>
      <c r="AP78" s="868"/>
      <c r="AQ78" s="868"/>
      <c r="AR78" s="570"/>
      <c r="AS78" s="570"/>
      <c r="AT78" s="570"/>
      <c r="AU78" s="570"/>
      <c r="AV78" s="570"/>
      <c r="AW78" s="570"/>
      <c r="AX78" s="570"/>
      <c r="AY78" s="570"/>
      <c r="AZ78" s="570"/>
      <c r="BA78" s="570"/>
      <c r="BB78" s="570"/>
      <c r="BC78" s="570"/>
      <c r="BD78" s="570"/>
      <c r="BE78" s="787"/>
      <c r="BF78" s="787"/>
      <c r="BG78" s="787"/>
      <c r="BH78" s="787"/>
      <c r="BI78" s="787"/>
      <c r="BJ78" s="787"/>
      <c r="BK78" s="787"/>
      <c r="BL78" s="787"/>
    </row>
    <row r="79" spans="1:64" x14ac:dyDescent="0.25">
      <c r="A79" s="889" t="s">
        <v>193</v>
      </c>
      <c r="B79" s="2489"/>
      <c r="C79" s="2489"/>
      <c r="D79" s="2489"/>
      <c r="E79" s="2489"/>
      <c r="F79" s="2489"/>
      <c r="G79" s="2489"/>
      <c r="H79" s="2489"/>
      <c r="I79" s="2489"/>
      <c r="J79" s="2489"/>
      <c r="K79" s="2489"/>
      <c r="L79" s="2489"/>
      <c r="M79" s="2492">
        <v>20</v>
      </c>
      <c r="N79" s="2492"/>
      <c r="O79" s="2490">
        <f>B79</f>
        <v>0</v>
      </c>
      <c r="P79" s="2490"/>
      <c r="Q79" s="2490"/>
      <c r="R79" s="890" t="s">
        <v>138</v>
      </c>
      <c r="S79" s="2491"/>
      <c r="T79" s="2491"/>
      <c r="U79" s="2491"/>
      <c r="V79" s="2491"/>
      <c r="W79" s="889" t="s">
        <v>194</v>
      </c>
      <c r="X79" s="889"/>
      <c r="Y79" s="889"/>
      <c r="Z79" s="889"/>
      <c r="AA79" s="889"/>
      <c r="AB79" s="889"/>
      <c r="AC79" s="889"/>
      <c r="AD79" s="889"/>
      <c r="AE79" s="889"/>
      <c r="AF79" s="889"/>
      <c r="AG79" s="889"/>
      <c r="AH79" s="889"/>
      <c r="AI79" s="889"/>
      <c r="AJ79" s="889"/>
      <c r="AK79" s="889"/>
      <c r="AL79" s="889"/>
      <c r="AM79" s="72"/>
      <c r="AN79" s="873"/>
      <c r="AO79" s="873"/>
    </row>
    <row r="80" spans="1:64" ht="8.1" customHeight="1" x14ac:dyDescent="0.25">
      <c r="A80" s="873"/>
      <c r="B80" s="873"/>
      <c r="C80" s="873"/>
      <c r="D80" s="873"/>
      <c r="E80" s="873"/>
      <c r="F80" s="873"/>
      <c r="G80" s="873"/>
      <c r="H80" s="873"/>
      <c r="I80" s="873"/>
      <c r="J80" s="873"/>
      <c r="K80" s="873"/>
      <c r="L80" s="873"/>
      <c r="M80" s="873"/>
      <c r="N80" s="873"/>
      <c r="O80" s="873"/>
      <c r="P80" s="873"/>
      <c r="Q80" s="873"/>
      <c r="R80" s="873"/>
      <c r="S80" s="873"/>
      <c r="T80" s="873"/>
      <c r="U80" s="873"/>
      <c r="V80" s="873"/>
      <c r="W80" s="873"/>
      <c r="X80" s="873"/>
      <c r="Y80" s="873"/>
      <c r="Z80" s="873"/>
      <c r="AA80" s="873"/>
      <c r="AB80" s="873"/>
      <c r="AC80" s="873"/>
      <c r="AD80" s="873"/>
      <c r="AE80" s="873"/>
      <c r="AF80" s="873"/>
      <c r="AG80" s="873"/>
      <c r="AH80" s="873"/>
      <c r="AI80" s="873"/>
      <c r="AJ80" s="873"/>
      <c r="AK80" s="873"/>
      <c r="AL80" s="873"/>
      <c r="AM80" s="873"/>
      <c r="AN80" s="873"/>
      <c r="AO80" s="873"/>
    </row>
    <row r="81" spans="1:41" x14ac:dyDescent="0.25">
      <c r="A81" s="889" t="s">
        <v>20</v>
      </c>
      <c r="B81" s="876"/>
      <c r="C81" s="876"/>
      <c r="D81" s="876"/>
      <c r="E81" s="876"/>
      <c r="F81" s="876"/>
      <c r="G81" s="876"/>
      <c r="H81" s="876"/>
      <c r="I81" s="876"/>
      <c r="J81" s="876"/>
      <c r="K81" s="876"/>
      <c r="L81" s="876"/>
      <c r="M81" s="876"/>
      <c r="N81" s="876"/>
      <c r="O81" s="876"/>
      <c r="P81" s="876"/>
      <c r="Q81" s="876"/>
      <c r="R81" s="876"/>
      <c r="S81" s="876"/>
      <c r="T81" s="876"/>
      <c r="U81" s="876"/>
      <c r="V81" s="876"/>
      <c r="W81" s="876"/>
      <c r="X81" s="876"/>
      <c r="Y81" s="876"/>
      <c r="Z81" s="876"/>
      <c r="AA81" s="876"/>
      <c r="AB81" s="876"/>
      <c r="AC81" s="876"/>
      <c r="AD81" s="876"/>
      <c r="AE81" s="876"/>
      <c r="AF81" s="876"/>
      <c r="AG81" s="876"/>
      <c r="AH81" s="876"/>
      <c r="AI81" s="876"/>
      <c r="AJ81" s="876"/>
      <c r="AK81" s="876"/>
      <c r="AL81" s="876"/>
      <c r="AM81" s="876"/>
      <c r="AN81" s="876"/>
      <c r="AO81" s="876"/>
    </row>
    <row r="82" spans="1:41" ht="12.75" customHeight="1" x14ac:dyDescent="0.25">
      <c r="A82" s="876"/>
      <c r="B82" s="876"/>
      <c r="C82" s="876"/>
      <c r="D82" s="876"/>
      <c r="E82" s="71" t="s">
        <v>659</v>
      </c>
      <c r="F82" s="876"/>
      <c r="G82" s="876"/>
      <c r="H82" s="876"/>
      <c r="I82" s="876"/>
      <c r="J82" s="876"/>
      <c r="K82" s="2487"/>
      <c r="L82" s="2487"/>
      <c r="M82" s="2487"/>
      <c r="N82" s="2487"/>
      <c r="O82" s="2487"/>
      <c r="P82" s="2487"/>
      <c r="Q82" s="2487"/>
      <c r="R82" s="2487"/>
      <c r="S82" s="2487"/>
      <c r="T82" s="2487"/>
      <c r="U82" s="2487"/>
      <c r="V82" s="2487"/>
      <c r="W82" s="2487"/>
      <c r="X82" s="2487"/>
      <c r="Y82" s="2487"/>
      <c r="Z82" s="2487"/>
      <c r="AA82" s="2487"/>
      <c r="AB82" s="2487"/>
      <c r="AC82" s="2487"/>
      <c r="AD82" s="2487"/>
      <c r="AE82" s="2487"/>
      <c r="AF82" s="2487"/>
      <c r="AG82" s="2487"/>
      <c r="AH82" s="2487"/>
      <c r="AI82" s="2487"/>
      <c r="AJ82" s="2487"/>
      <c r="AK82" s="2487"/>
      <c r="AL82" s="2487"/>
      <c r="AM82" s="2487"/>
      <c r="AN82" s="2487"/>
      <c r="AO82" s="2487"/>
    </row>
    <row r="83" spans="1:41" ht="12.75" customHeight="1" x14ac:dyDescent="0.25">
      <c r="A83" s="876"/>
      <c r="B83" s="876"/>
      <c r="C83" s="876"/>
      <c r="D83" s="876"/>
      <c r="E83" s="73" t="s">
        <v>195</v>
      </c>
      <c r="F83" s="876"/>
      <c r="G83" s="876"/>
      <c r="H83" s="876"/>
      <c r="I83" s="876"/>
      <c r="J83" s="876"/>
      <c r="K83" s="2487"/>
      <c r="L83" s="2487"/>
      <c r="M83" s="2487"/>
      <c r="N83" s="2487"/>
      <c r="O83" s="2487"/>
      <c r="P83" s="2487"/>
      <c r="Q83" s="2487"/>
      <c r="R83" s="2487"/>
      <c r="S83" s="2487"/>
      <c r="T83" s="2487"/>
      <c r="U83" s="2487"/>
      <c r="V83" s="2487"/>
      <c r="W83" s="2487"/>
      <c r="X83" s="2487"/>
      <c r="Y83" s="2487"/>
      <c r="Z83" s="2487"/>
      <c r="AA83" s="2487"/>
      <c r="AB83" s="2487"/>
      <c r="AC83" s="2487"/>
      <c r="AD83" s="2487"/>
      <c r="AE83" s="2487"/>
      <c r="AF83" s="2487"/>
      <c r="AG83" s="2487"/>
      <c r="AH83" s="2487"/>
      <c r="AI83" s="2487"/>
      <c r="AJ83" s="2487"/>
      <c r="AK83" s="2487"/>
      <c r="AL83" s="2487"/>
      <c r="AM83" s="2487"/>
      <c r="AN83" s="2487"/>
      <c r="AO83" s="2487"/>
    </row>
    <row r="84" spans="1:41" ht="12.75" customHeight="1" x14ac:dyDescent="0.25">
      <c r="A84" s="876"/>
      <c r="B84" s="876"/>
      <c r="C84" s="876"/>
      <c r="D84" s="876"/>
      <c r="E84" s="73" t="s">
        <v>197</v>
      </c>
      <c r="F84" s="876"/>
      <c r="G84" s="876"/>
      <c r="H84" s="876"/>
      <c r="I84" s="876"/>
      <c r="J84" s="876"/>
      <c r="K84" s="2493"/>
      <c r="L84" s="2493"/>
      <c r="M84" s="2493"/>
      <c r="N84" s="2493"/>
      <c r="O84" s="2493"/>
      <c r="P84" s="2493"/>
      <c r="Q84" s="2493"/>
      <c r="R84" s="2493"/>
      <c r="S84" s="2493"/>
      <c r="T84" s="2493"/>
      <c r="U84" s="2493"/>
      <c r="V84" s="2493"/>
      <c r="W84" s="2493"/>
      <c r="X84" s="2493"/>
      <c r="Y84" s="2493"/>
      <c r="Z84" s="2493"/>
      <c r="AA84" s="2493"/>
      <c r="AB84" s="2493"/>
      <c r="AC84" s="2493"/>
      <c r="AD84" s="2493"/>
      <c r="AE84" s="2493"/>
      <c r="AF84" s="2493"/>
      <c r="AG84" s="2493"/>
      <c r="AH84" s="2493"/>
      <c r="AI84" s="2493"/>
      <c r="AJ84" s="2493"/>
      <c r="AK84" s="2493"/>
      <c r="AL84" s="2493"/>
      <c r="AM84" s="2493"/>
      <c r="AN84" s="2493"/>
      <c r="AO84" s="2493"/>
    </row>
    <row r="85" spans="1:41" ht="12.75" customHeight="1" x14ac:dyDescent="0.25">
      <c r="A85" s="873"/>
      <c r="B85" s="873"/>
      <c r="C85" s="873"/>
      <c r="D85" s="873"/>
      <c r="E85" s="72" t="s">
        <v>196</v>
      </c>
      <c r="F85" s="873"/>
      <c r="G85" s="873"/>
      <c r="H85" s="873"/>
      <c r="I85" s="873"/>
      <c r="J85" s="873"/>
      <c r="K85" s="873"/>
      <c r="L85" s="873"/>
      <c r="M85" s="873"/>
      <c r="N85" s="873"/>
      <c r="O85" s="873"/>
      <c r="P85" s="873"/>
      <c r="Q85" s="873"/>
      <c r="R85" s="873"/>
      <c r="S85" s="49"/>
      <c r="T85" s="2457"/>
      <c r="U85" s="2457"/>
      <c r="V85" s="2457"/>
      <c r="W85" s="2457"/>
      <c r="X85" s="2457"/>
      <c r="Y85" s="2457"/>
      <c r="Z85" s="2457"/>
      <c r="AA85" s="2457"/>
      <c r="AB85" s="2457"/>
      <c r="AC85" s="2457"/>
      <c r="AD85" s="2457"/>
      <c r="AE85" s="2457"/>
      <c r="AF85" s="2457"/>
      <c r="AG85" s="2457"/>
      <c r="AH85" s="2457"/>
      <c r="AI85" s="2457"/>
      <c r="AJ85" s="2457"/>
      <c r="AK85" s="2457"/>
      <c r="AL85" s="2457"/>
      <c r="AM85" s="2457"/>
      <c r="AN85" s="2457"/>
      <c r="AO85" s="2457"/>
    </row>
    <row r="86" spans="1:41" ht="12.75" customHeight="1" x14ac:dyDescent="0.25">
      <c r="A86" s="876"/>
      <c r="B86" s="876"/>
      <c r="C86" s="876"/>
      <c r="D86" s="876"/>
      <c r="E86" s="876"/>
      <c r="F86" s="876"/>
      <c r="G86" s="876"/>
      <c r="H86" s="876"/>
      <c r="I86" s="876"/>
      <c r="J86" s="876"/>
      <c r="K86" s="876"/>
      <c r="L86" s="876"/>
      <c r="M86" s="876"/>
      <c r="N86" s="876"/>
      <c r="O86" s="876"/>
      <c r="P86" s="876"/>
      <c r="Q86" s="876"/>
      <c r="R86" s="873"/>
      <c r="T86" s="2488"/>
      <c r="U86" s="2488"/>
      <c r="V86" s="2488"/>
      <c r="W86" s="2488"/>
      <c r="X86" s="2488"/>
      <c r="Y86" s="2488"/>
      <c r="Z86" s="2488"/>
      <c r="AA86" s="2488"/>
      <c r="AB86" s="2488"/>
      <c r="AC86" s="2488"/>
      <c r="AD86" s="2488"/>
      <c r="AE86" s="2488"/>
      <c r="AF86" s="2488"/>
      <c r="AG86" s="2488"/>
      <c r="AH86" s="2488"/>
      <c r="AI86" s="2488"/>
      <c r="AJ86" s="2488"/>
      <c r="AK86" s="2488"/>
      <c r="AL86" s="2488"/>
      <c r="AM86" s="2488"/>
      <c r="AN86" s="2488"/>
      <c r="AO86" s="2488"/>
    </row>
    <row r="87" spans="1:41" ht="8.1" customHeight="1" x14ac:dyDescent="0.25">
      <c r="A87" s="72"/>
      <c r="B87" s="72"/>
      <c r="C87" s="72"/>
      <c r="D87" s="72"/>
      <c r="E87" s="72"/>
      <c r="F87" s="72"/>
      <c r="G87" s="72"/>
      <c r="H87" s="72"/>
      <c r="I87" s="72"/>
      <c r="J87" s="72"/>
      <c r="K87" s="72"/>
      <c r="L87" s="72"/>
      <c r="M87" s="72"/>
      <c r="N87" s="72"/>
      <c r="O87" s="72"/>
      <c r="P87" s="72"/>
      <c r="Q87" s="72"/>
      <c r="R87" s="72"/>
      <c r="S87" s="72"/>
      <c r="T87" s="72"/>
      <c r="U87" s="72"/>
      <c r="V87" s="72"/>
      <c r="W87" s="72"/>
      <c r="X87" s="72"/>
      <c r="Y87" s="72"/>
      <c r="Z87" s="72"/>
      <c r="AA87" s="72"/>
      <c r="AB87" s="72"/>
      <c r="AC87" s="72"/>
      <c r="AD87" s="72"/>
      <c r="AE87" s="72"/>
      <c r="AF87" s="72"/>
      <c r="AG87" s="72"/>
      <c r="AH87" s="72"/>
      <c r="AI87" s="72"/>
      <c r="AJ87" s="72"/>
      <c r="AK87" s="72"/>
      <c r="AL87" s="72"/>
      <c r="AM87" s="72"/>
      <c r="AN87" s="72"/>
      <c r="AO87" s="72"/>
    </row>
    <row r="88" spans="1:41" x14ac:dyDescent="0.25">
      <c r="A88" s="72" t="s">
        <v>21</v>
      </c>
      <c r="B88" s="876"/>
      <c r="C88" s="876"/>
      <c r="D88" s="876"/>
      <c r="E88" s="876"/>
      <c r="F88" s="876"/>
      <c r="G88" s="876"/>
      <c r="H88" s="876"/>
      <c r="I88" s="876"/>
      <c r="J88" s="876"/>
      <c r="K88" s="876"/>
      <c r="L88" s="876"/>
      <c r="M88" s="876"/>
      <c r="N88" s="876"/>
      <c r="O88" s="876"/>
      <c r="P88" s="876"/>
      <c r="Q88" s="876"/>
      <c r="R88" s="876"/>
      <c r="S88" s="876"/>
      <c r="T88" s="876"/>
      <c r="U88" s="876"/>
      <c r="V88" s="876"/>
      <c r="W88" s="876"/>
      <c r="X88" s="876"/>
      <c r="Y88" s="876"/>
      <c r="Z88" s="876"/>
      <c r="AA88" s="876"/>
      <c r="AB88" s="876"/>
      <c r="AC88" s="876"/>
      <c r="AD88" s="876"/>
      <c r="AE88" s="876"/>
      <c r="AF88" s="876"/>
      <c r="AG88" s="876"/>
      <c r="AH88" s="876"/>
      <c r="AI88" s="876"/>
      <c r="AJ88" s="876"/>
      <c r="AK88" s="876"/>
      <c r="AL88" s="876"/>
      <c r="AM88" s="876"/>
      <c r="AN88" s="876"/>
      <c r="AO88" s="876"/>
    </row>
    <row r="89" spans="1:41" ht="12.75" customHeight="1" x14ac:dyDescent="0.25">
      <c r="A89" s="876"/>
      <c r="B89" s="876"/>
      <c r="C89" s="876"/>
      <c r="D89" s="876"/>
      <c r="E89" s="72" t="s">
        <v>8</v>
      </c>
      <c r="F89" s="876"/>
      <c r="G89" s="876"/>
      <c r="H89" s="876"/>
      <c r="I89" s="876"/>
      <c r="J89" s="2457"/>
      <c r="K89" s="2457"/>
      <c r="L89" s="2457"/>
      <c r="M89" s="2457"/>
      <c r="N89" s="2457"/>
      <c r="O89" s="2457"/>
      <c r="P89" s="2457"/>
      <c r="Q89" s="2457"/>
      <c r="R89" s="2457"/>
      <c r="S89" s="2457"/>
      <c r="T89" s="2457"/>
      <c r="U89" s="2457"/>
      <c r="V89" s="2457"/>
      <c r="W89" s="2457"/>
      <c r="X89" s="2457"/>
      <c r="Y89" s="2457"/>
      <c r="Z89" s="2457"/>
      <c r="AA89" s="2457"/>
      <c r="AB89" s="2457"/>
      <c r="AC89" s="2457"/>
      <c r="AD89" s="2457"/>
      <c r="AE89" s="2457"/>
      <c r="AF89" s="2457"/>
      <c r="AG89" s="2457"/>
      <c r="AH89" s="2457"/>
      <c r="AI89" s="2457"/>
      <c r="AJ89" s="2457"/>
      <c r="AK89" s="2457"/>
      <c r="AL89" s="2457"/>
      <c r="AM89" s="2457"/>
      <c r="AN89" s="2457"/>
      <c r="AO89" s="1100" t="s">
        <v>45</v>
      </c>
    </row>
    <row r="90" spans="1:41" ht="12.75" customHeight="1" x14ac:dyDescent="0.25">
      <c r="A90" s="873"/>
      <c r="B90" s="873"/>
      <c r="C90" s="873"/>
      <c r="D90" s="873"/>
      <c r="E90" s="873"/>
      <c r="F90" s="873"/>
      <c r="G90" s="873"/>
      <c r="H90" s="873"/>
      <c r="I90" s="873"/>
      <c r="J90" s="2457"/>
      <c r="K90" s="2457"/>
      <c r="L90" s="2457"/>
      <c r="M90" s="2457"/>
      <c r="N90" s="2457"/>
      <c r="O90" s="2457"/>
      <c r="P90" s="2457"/>
      <c r="Q90" s="2457"/>
      <c r="R90" s="2457"/>
      <c r="S90" s="2457"/>
      <c r="T90" s="2457"/>
      <c r="U90" s="2457"/>
      <c r="V90" s="2457"/>
      <c r="W90" s="2457"/>
      <c r="X90" s="2457"/>
      <c r="Y90" s="2457"/>
      <c r="Z90" s="2457"/>
      <c r="AA90" s="2457"/>
      <c r="AB90" s="2457"/>
      <c r="AC90" s="2457"/>
      <c r="AD90" s="2457"/>
      <c r="AE90" s="2457"/>
      <c r="AF90" s="2457"/>
      <c r="AG90" s="2457"/>
      <c r="AH90" s="2457"/>
      <c r="AI90" s="2457"/>
      <c r="AJ90" s="2457"/>
      <c r="AK90" s="2457"/>
      <c r="AL90" s="2457"/>
      <c r="AM90" s="2457"/>
      <c r="AN90" s="2457"/>
      <c r="AO90" s="2457"/>
    </row>
    <row r="91" spans="1:41" ht="8.1" customHeight="1" x14ac:dyDescent="0.25">
      <c r="A91" s="873"/>
      <c r="B91" s="873"/>
      <c r="C91" s="873"/>
      <c r="D91" s="873"/>
      <c r="E91" s="873"/>
      <c r="F91" s="873"/>
      <c r="G91" s="873"/>
      <c r="H91" s="873"/>
      <c r="I91" s="873"/>
      <c r="J91" s="873"/>
      <c r="K91" s="873"/>
      <c r="L91" s="873"/>
      <c r="M91" s="873"/>
      <c r="N91" s="873"/>
      <c r="O91" s="873"/>
      <c r="P91" s="873"/>
      <c r="Q91" s="873"/>
      <c r="R91" s="873"/>
      <c r="S91" s="873"/>
      <c r="T91" s="873"/>
      <c r="U91" s="873"/>
      <c r="V91" s="873"/>
      <c r="W91" s="873"/>
      <c r="X91" s="873"/>
      <c r="Y91" s="873"/>
      <c r="Z91" s="873"/>
      <c r="AA91" s="873"/>
      <c r="AB91" s="873"/>
      <c r="AC91" s="873"/>
      <c r="AD91" s="873"/>
      <c r="AE91" s="873"/>
      <c r="AF91" s="873"/>
      <c r="AG91" s="873"/>
      <c r="AH91" s="873"/>
      <c r="AI91" s="873"/>
      <c r="AJ91" s="873"/>
      <c r="AK91" s="873"/>
      <c r="AL91" s="873"/>
      <c r="AM91" s="873"/>
      <c r="AN91" s="873"/>
      <c r="AO91" s="873"/>
    </row>
    <row r="92" spans="1:41" x14ac:dyDescent="0.25">
      <c r="A92" s="72" t="s">
        <v>29</v>
      </c>
      <c r="B92" s="876"/>
      <c r="C92" s="876"/>
      <c r="D92" s="876"/>
      <c r="E92" s="876"/>
      <c r="F92" s="876"/>
      <c r="G92" s="876"/>
      <c r="H92" s="876"/>
      <c r="I92" s="876"/>
      <c r="J92" s="876"/>
      <c r="K92" s="876"/>
      <c r="L92" s="876"/>
      <c r="M92" s="876"/>
      <c r="N92" s="876"/>
      <c r="O92" s="876"/>
      <c r="P92" s="876"/>
      <c r="Q92" s="876"/>
      <c r="R92" s="876"/>
      <c r="S92" s="876"/>
      <c r="T92" s="876"/>
      <c r="U92" s="876"/>
      <c r="V92" s="876"/>
      <c r="W92" s="876"/>
      <c r="X92" s="876"/>
      <c r="Y92" s="873"/>
      <c r="Z92" s="873"/>
      <c r="AA92" s="873"/>
      <c r="AB92" s="873"/>
      <c r="AC92" s="873"/>
      <c r="AD92" s="873"/>
      <c r="AE92" s="873"/>
      <c r="AF92" s="873"/>
      <c r="AG92" s="873"/>
      <c r="AH92" s="873"/>
      <c r="AI92" s="873"/>
      <c r="AJ92" s="873"/>
      <c r="AK92" s="873"/>
      <c r="AL92" s="873"/>
      <c r="AM92" s="873"/>
      <c r="AN92" s="873"/>
      <c r="AO92" s="873"/>
    </row>
    <row r="93" spans="1:41" ht="12.75" customHeight="1" x14ac:dyDescent="0.25">
      <c r="A93" s="72"/>
      <c r="B93" s="876"/>
      <c r="C93" s="876"/>
      <c r="D93" s="873"/>
      <c r="E93" s="72" t="s">
        <v>311</v>
      </c>
      <c r="F93" s="873"/>
      <c r="G93" s="873"/>
      <c r="H93" s="873"/>
      <c r="I93" s="873"/>
      <c r="J93" s="873"/>
      <c r="K93" s="873"/>
      <c r="L93" s="876"/>
      <c r="M93" s="969"/>
      <c r="N93" s="2457"/>
      <c r="O93" s="2457"/>
      <c r="P93" s="2457"/>
      <c r="Q93" s="2457"/>
      <c r="R93" s="2457"/>
      <c r="S93" s="2457"/>
      <c r="T93" s="2457"/>
      <c r="U93" s="2457"/>
      <c r="V93" s="2457"/>
      <c r="W93" s="2457"/>
      <c r="X93" s="2457"/>
      <c r="Y93" s="2457"/>
      <c r="Z93" s="2457"/>
      <c r="AA93" s="2457"/>
      <c r="AB93" s="2457"/>
      <c r="AC93" s="2457"/>
      <c r="AD93" s="2457"/>
      <c r="AE93" s="2457"/>
      <c r="AF93" s="2457"/>
      <c r="AG93" s="2457"/>
      <c r="AH93" s="2457"/>
      <c r="AI93" s="2457"/>
      <c r="AJ93" s="2457"/>
      <c r="AK93" s="2457"/>
      <c r="AL93" s="2457"/>
      <c r="AM93" s="2457"/>
      <c r="AN93" s="2457"/>
      <c r="AO93" s="891" t="s">
        <v>46</v>
      </c>
    </row>
    <row r="94" spans="1:41" ht="12.75" customHeight="1" x14ac:dyDescent="0.25">
      <c r="D94" s="873"/>
      <c r="E94" s="892" t="s">
        <v>242</v>
      </c>
      <c r="F94" s="893"/>
      <c r="G94" s="894"/>
      <c r="H94" s="2495"/>
      <c r="I94" s="2495"/>
      <c r="J94" s="2495"/>
      <c r="K94" s="2495"/>
      <c r="L94" s="2495"/>
      <c r="M94" s="2495"/>
      <c r="N94" s="2495"/>
      <c r="O94" s="2495"/>
      <c r="P94" s="2495"/>
      <c r="Q94" s="2495"/>
      <c r="R94" s="2495"/>
      <c r="S94" s="2495"/>
      <c r="T94" s="2495"/>
      <c r="U94" s="2495"/>
      <c r="V94" s="2495"/>
      <c r="W94" s="2495"/>
      <c r="X94" s="2495"/>
      <c r="Y94" s="2495"/>
      <c r="Z94" s="2495"/>
      <c r="AA94" s="2495"/>
      <c r="AB94" s="2495"/>
      <c r="AC94" s="2495"/>
      <c r="AD94" s="2495"/>
      <c r="AE94" s="2495"/>
      <c r="AF94" s="2495"/>
      <c r="AG94" s="2495"/>
      <c r="AH94" s="2495"/>
      <c r="AI94" s="2495"/>
      <c r="AJ94" s="2495"/>
      <c r="AK94" s="2495"/>
      <c r="AL94" s="2495"/>
      <c r="AM94" s="2495"/>
      <c r="AN94" s="2495"/>
      <c r="AO94" s="2495"/>
    </row>
    <row r="95" spans="1:41" ht="12.75" customHeight="1" x14ac:dyDescent="0.25">
      <c r="A95" s="873"/>
      <c r="B95" s="873"/>
      <c r="C95" s="873"/>
      <c r="D95" s="873"/>
      <c r="E95" s="895"/>
      <c r="F95" s="895"/>
      <c r="G95" s="894"/>
      <c r="H95" s="2496"/>
      <c r="I95" s="2496"/>
      <c r="J95" s="2496"/>
      <c r="K95" s="2496"/>
      <c r="L95" s="2496"/>
      <c r="M95" s="2496"/>
      <c r="N95" s="2496"/>
      <c r="O95" s="2496"/>
      <c r="P95" s="2496"/>
      <c r="Q95" s="2496"/>
      <c r="R95" s="2496"/>
      <c r="S95" s="2496"/>
      <c r="T95" s="2496"/>
      <c r="U95" s="2496"/>
      <c r="V95" s="2496"/>
      <c r="W95" s="2496"/>
      <c r="X95" s="2496"/>
      <c r="Y95" s="2496"/>
      <c r="Z95" s="2496"/>
      <c r="AA95" s="2496"/>
      <c r="AB95" s="2496"/>
      <c r="AC95" s="2496"/>
      <c r="AD95" s="2496"/>
      <c r="AE95" s="2496"/>
      <c r="AF95" s="2496"/>
      <c r="AG95" s="2496"/>
      <c r="AH95" s="2496"/>
      <c r="AI95" s="2496"/>
      <c r="AJ95" s="2496"/>
      <c r="AK95" s="2496"/>
      <c r="AL95" s="2496"/>
      <c r="AM95" s="2496"/>
      <c r="AN95" s="2496"/>
      <c r="AO95" s="2496"/>
    </row>
    <row r="96" spans="1:41" ht="9.9" customHeight="1" x14ac:dyDescent="0.25">
      <c r="A96" s="876"/>
      <c r="B96" s="876"/>
      <c r="C96" s="876"/>
      <c r="D96" s="876"/>
      <c r="E96" s="876"/>
      <c r="F96" s="876"/>
      <c r="G96" s="876"/>
      <c r="H96" s="876"/>
      <c r="I96" s="876"/>
      <c r="J96" s="876"/>
      <c r="K96" s="876"/>
      <c r="L96" s="876"/>
      <c r="M96" s="876"/>
      <c r="N96" s="876"/>
      <c r="O96" s="876"/>
      <c r="P96" s="876"/>
      <c r="Q96" s="876"/>
      <c r="R96" s="876"/>
      <c r="S96" s="876"/>
      <c r="T96" s="876"/>
      <c r="U96" s="876"/>
      <c r="V96" s="876"/>
      <c r="W96" s="876"/>
      <c r="X96" s="876"/>
      <c r="Y96" s="876"/>
      <c r="Z96" s="876"/>
      <c r="AA96" s="876"/>
      <c r="AB96" s="876"/>
      <c r="AC96" s="876"/>
      <c r="AD96" s="876"/>
      <c r="AE96" s="876"/>
      <c r="AF96" s="876"/>
      <c r="AG96" s="876"/>
      <c r="AH96" s="876"/>
      <c r="AI96" s="876"/>
      <c r="AJ96" s="876"/>
      <c r="AK96" s="876"/>
      <c r="AL96" s="876"/>
      <c r="AM96" s="876"/>
      <c r="AN96" s="876"/>
      <c r="AO96" s="876"/>
    </row>
    <row r="97" spans="1:43" x14ac:dyDescent="0.25">
      <c r="A97" s="72" t="s">
        <v>30</v>
      </c>
      <c r="B97" s="876"/>
      <c r="C97" s="876"/>
      <c r="D97" s="876"/>
      <c r="E97" s="876"/>
      <c r="F97" s="876"/>
      <c r="G97" s="876"/>
      <c r="H97" s="876"/>
      <c r="I97" s="876"/>
      <c r="J97" s="876"/>
      <c r="K97" s="876"/>
      <c r="L97" s="876"/>
      <c r="M97" s="876"/>
      <c r="N97" s="876"/>
      <c r="O97" s="873"/>
      <c r="P97" s="873"/>
      <c r="Q97" s="873"/>
      <c r="R97" s="873"/>
      <c r="S97" s="873"/>
      <c r="T97" s="873"/>
      <c r="U97" s="873"/>
      <c r="V97" s="873"/>
      <c r="W97" s="873"/>
      <c r="X97" s="873"/>
      <c r="Y97" s="873"/>
      <c r="Z97" s="873"/>
      <c r="AA97" s="873"/>
      <c r="AB97" s="873"/>
      <c r="AC97" s="873"/>
      <c r="AD97" s="873"/>
      <c r="AE97" s="873"/>
      <c r="AF97" s="873"/>
      <c r="AG97" s="873"/>
      <c r="AH97" s="873"/>
      <c r="AI97" s="873"/>
      <c r="AJ97" s="873"/>
      <c r="AK97" s="873"/>
      <c r="AL97" s="873"/>
      <c r="AM97" s="873"/>
      <c r="AN97" s="873"/>
      <c r="AO97" s="873"/>
      <c r="AP97" s="787"/>
    </row>
    <row r="98" spans="1:43" x14ac:dyDescent="0.25">
      <c r="A98" s="896" t="s">
        <v>136</v>
      </c>
      <c r="B98" s="876"/>
      <c r="C98" s="876"/>
      <c r="D98" s="876"/>
      <c r="E98" s="876"/>
      <c r="F98" s="876"/>
      <c r="G98" s="876"/>
      <c r="H98" s="876"/>
      <c r="I98" s="876"/>
      <c r="J98" s="876"/>
      <c r="K98" s="876"/>
      <c r="L98" s="876"/>
      <c r="M98" s="876"/>
      <c r="N98" s="876"/>
      <c r="O98" s="876"/>
      <c r="P98" s="873"/>
      <c r="Q98" s="873"/>
      <c r="R98" s="873"/>
      <c r="S98" s="873"/>
      <c r="T98" s="873"/>
      <c r="U98" s="873"/>
      <c r="V98" s="873"/>
      <c r="W98" s="873"/>
      <c r="X98" s="873"/>
      <c r="Y98" s="873"/>
      <c r="Z98" s="873"/>
      <c r="AA98" s="873"/>
      <c r="AB98" s="873"/>
      <c r="AC98" s="873"/>
      <c r="AD98" s="873"/>
      <c r="AE98" s="873"/>
      <c r="AF98" s="873"/>
      <c r="AG98" s="873"/>
      <c r="AH98" s="873"/>
      <c r="AI98" s="873"/>
      <c r="AJ98" s="873"/>
      <c r="AK98" s="873"/>
      <c r="AL98" s="873"/>
      <c r="AM98" s="873"/>
      <c r="AN98" s="873"/>
      <c r="AO98" s="873"/>
      <c r="AP98" s="787"/>
    </row>
    <row r="99" spans="1:43" x14ac:dyDescent="0.25">
      <c r="A99" s="896" t="s">
        <v>10</v>
      </c>
      <c r="B99" s="876"/>
      <c r="C99" s="876"/>
      <c r="D99" s="876"/>
      <c r="E99" s="876"/>
      <c r="F99" s="876"/>
      <c r="G99" s="876"/>
      <c r="H99" s="876"/>
      <c r="I99" s="876"/>
      <c r="J99" s="876"/>
      <c r="K99" s="876"/>
      <c r="L99" s="876"/>
      <c r="M99" s="876"/>
      <c r="N99" s="876"/>
      <c r="O99" s="876"/>
      <c r="P99" s="876"/>
      <c r="Q99" s="876"/>
      <c r="R99" s="876"/>
      <c r="S99" s="876"/>
      <c r="T99" s="876"/>
      <c r="U99" s="876"/>
      <c r="V99" s="876"/>
      <c r="X99" s="2497"/>
      <c r="Y99" s="2497"/>
      <c r="Z99" s="2497"/>
      <c r="AA99" s="2497"/>
      <c r="AB99" s="2497"/>
      <c r="AC99" s="2497"/>
      <c r="AD99" s="2497"/>
      <c r="AE99" s="2497"/>
      <c r="AF99" s="2497"/>
      <c r="AG99" s="2497"/>
      <c r="AH99" s="2497"/>
      <c r="AI99" s="2497"/>
      <c r="AJ99" s="2497"/>
      <c r="AK99" s="2497"/>
      <c r="AL99" s="2497"/>
      <c r="AM99" s="2497"/>
      <c r="AN99" s="2497"/>
      <c r="AO99" s="2497"/>
    </row>
    <row r="100" spans="1:43" x14ac:dyDescent="0.25">
      <c r="A100" s="873"/>
      <c r="B100" s="873"/>
      <c r="C100" s="873"/>
      <c r="D100" s="873"/>
      <c r="E100" s="873"/>
      <c r="F100" s="873"/>
      <c r="G100" s="873"/>
      <c r="H100" s="873"/>
      <c r="I100" s="873"/>
      <c r="J100" s="873"/>
      <c r="K100" s="873"/>
      <c r="L100" s="873"/>
      <c r="M100" s="873"/>
      <c r="N100" s="873"/>
      <c r="O100" s="873"/>
      <c r="P100" s="873"/>
      <c r="Q100" s="873"/>
      <c r="R100" s="873"/>
      <c r="S100" s="873"/>
      <c r="T100" s="873"/>
      <c r="U100" s="873"/>
      <c r="V100" s="873"/>
      <c r="W100" s="873"/>
      <c r="X100" s="873"/>
      <c r="Y100" s="873"/>
      <c r="Z100" s="873"/>
      <c r="AA100" s="873"/>
      <c r="AB100" s="873"/>
      <c r="AC100" s="873"/>
      <c r="AD100" s="873"/>
      <c r="AE100" s="873"/>
      <c r="AF100" s="873"/>
      <c r="AG100" s="873"/>
      <c r="AH100" s="873"/>
      <c r="AI100" s="873"/>
      <c r="AJ100" s="873"/>
      <c r="AK100" s="873"/>
      <c r="AL100" s="873"/>
      <c r="AM100" s="873"/>
      <c r="AN100" s="873"/>
      <c r="AO100" s="873"/>
    </row>
    <row r="101" spans="1:43" x14ac:dyDescent="0.25">
      <c r="A101" s="72" t="s">
        <v>312</v>
      </c>
      <c r="B101" s="873"/>
      <c r="C101" s="873"/>
      <c r="D101" s="873"/>
      <c r="E101" s="873"/>
      <c r="F101" s="873"/>
      <c r="G101" s="873"/>
      <c r="H101" s="873"/>
      <c r="I101" s="873"/>
      <c r="J101" s="873"/>
      <c r="K101" s="873"/>
      <c r="L101" s="873"/>
      <c r="M101" s="873"/>
      <c r="N101" s="873"/>
      <c r="O101" s="873"/>
      <c r="P101" s="873"/>
      <c r="Q101" s="873"/>
      <c r="R101" s="873"/>
      <c r="S101" s="873"/>
      <c r="T101" s="873"/>
      <c r="U101" s="873"/>
      <c r="V101" s="873"/>
      <c r="W101" s="873"/>
      <c r="X101" s="873"/>
      <c r="Y101" s="873"/>
      <c r="Z101" s="873"/>
      <c r="AA101" s="873"/>
      <c r="AB101" s="873"/>
      <c r="AC101" s="873"/>
      <c r="AD101" s="873"/>
      <c r="AE101" s="873"/>
      <c r="AF101" s="873"/>
      <c r="AG101" s="873"/>
      <c r="AH101" s="873"/>
      <c r="AI101" s="873"/>
      <c r="AJ101" s="873"/>
      <c r="AK101" s="873"/>
      <c r="AL101" s="873"/>
      <c r="AM101" s="873"/>
      <c r="AN101" s="873"/>
      <c r="AO101" s="873"/>
    </row>
    <row r="102" spans="1:43" x14ac:dyDescent="0.25">
      <c r="A102" s="2457"/>
      <c r="B102" s="2457"/>
      <c r="C102" s="2457"/>
      <c r="D102" s="2457"/>
      <c r="E102" s="2457"/>
      <c r="F102" s="2457"/>
      <c r="G102" s="2457"/>
      <c r="H102" s="2457"/>
      <c r="I102" s="2457"/>
      <c r="J102" s="2457"/>
      <c r="K102" s="2457"/>
      <c r="L102" s="2457"/>
      <c r="M102" s="2457"/>
      <c r="N102" s="2457"/>
      <c r="O102" s="2457"/>
      <c r="P102" s="2457"/>
      <c r="Q102" s="2457"/>
      <c r="R102" s="2457"/>
      <c r="S102" s="2457"/>
      <c r="T102" s="2457"/>
      <c r="U102" s="2457"/>
      <c r="V102" s="2457"/>
      <c r="W102" s="2457"/>
      <c r="X102" s="2457"/>
      <c r="Y102" s="2457"/>
      <c r="Z102" s="2457"/>
      <c r="AA102" s="2457"/>
      <c r="AB102" s="2457"/>
      <c r="AC102" s="2457"/>
      <c r="AD102" s="2457"/>
      <c r="AE102" s="2457"/>
      <c r="AF102" s="2457"/>
      <c r="AG102" s="2457"/>
      <c r="AH102" s="2457"/>
      <c r="AI102" s="2457"/>
      <c r="AJ102" s="2457"/>
      <c r="AK102" s="2457"/>
      <c r="AL102" s="2457"/>
      <c r="AM102" s="2457"/>
      <c r="AN102" s="2457"/>
      <c r="AO102" s="2457"/>
    </row>
    <row r="103" spans="1:43" x14ac:dyDescent="0.25">
      <c r="A103" s="2488"/>
      <c r="B103" s="2488"/>
      <c r="C103" s="2488"/>
      <c r="D103" s="2488"/>
      <c r="E103" s="2488"/>
      <c r="F103" s="2488"/>
      <c r="G103" s="2488"/>
      <c r="H103" s="2488"/>
      <c r="I103" s="2488"/>
      <c r="J103" s="2488"/>
      <c r="K103" s="2488"/>
      <c r="L103" s="2488"/>
      <c r="M103" s="2488"/>
      <c r="N103" s="2488"/>
      <c r="O103" s="2488"/>
      <c r="P103" s="2488"/>
      <c r="Q103" s="2488"/>
      <c r="R103" s="2488"/>
      <c r="S103" s="2488"/>
      <c r="T103" s="2488"/>
      <c r="U103" s="2488"/>
      <c r="V103" s="2488"/>
      <c r="W103" s="2488"/>
      <c r="X103" s="2488"/>
      <c r="Y103" s="2488"/>
      <c r="Z103" s="2488"/>
      <c r="AA103" s="2488"/>
      <c r="AB103" s="2488"/>
      <c r="AC103" s="2488"/>
      <c r="AD103" s="2488"/>
      <c r="AE103" s="2488"/>
      <c r="AF103" s="2488"/>
      <c r="AG103" s="2488"/>
      <c r="AH103" s="2488"/>
      <c r="AI103" s="2488"/>
      <c r="AJ103" s="2488"/>
      <c r="AK103" s="2488"/>
      <c r="AL103" s="2488"/>
      <c r="AM103" s="2488"/>
      <c r="AN103" s="2488"/>
      <c r="AO103" s="2488"/>
    </row>
    <row r="104" spans="1:43" x14ac:dyDescent="0.25">
      <c r="A104" s="2488"/>
      <c r="B104" s="2488"/>
      <c r="C104" s="2488"/>
      <c r="D104" s="2488"/>
      <c r="E104" s="2488"/>
      <c r="F104" s="2488"/>
      <c r="G104" s="2488"/>
      <c r="H104" s="2488"/>
      <c r="I104" s="2488"/>
      <c r="J104" s="2488"/>
      <c r="K104" s="2488"/>
      <c r="L104" s="2488"/>
      <c r="M104" s="2488"/>
      <c r="N104" s="2488"/>
      <c r="O104" s="2488"/>
      <c r="P104" s="2488"/>
      <c r="Q104" s="2488"/>
      <c r="R104" s="2488"/>
      <c r="S104" s="2488"/>
      <c r="T104" s="2488"/>
      <c r="U104" s="2488"/>
      <c r="V104" s="2488"/>
      <c r="W104" s="2488"/>
      <c r="X104" s="2488"/>
      <c r="Y104" s="2488"/>
      <c r="Z104" s="2488"/>
      <c r="AA104" s="2488"/>
      <c r="AB104" s="2488"/>
      <c r="AC104" s="2488"/>
      <c r="AD104" s="2488"/>
      <c r="AE104" s="2488"/>
      <c r="AF104" s="2488"/>
      <c r="AG104" s="2488"/>
      <c r="AH104" s="2488"/>
      <c r="AI104" s="2488"/>
      <c r="AJ104" s="2488"/>
      <c r="AK104" s="2488"/>
      <c r="AL104" s="2488"/>
      <c r="AM104" s="2488"/>
      <c r="AN104" s="2488"/>
      <c r="AO104" s="2488"/>
    </row>
    <row r="105" spans="1:43" x14ac:dyDescent="0.25">
      <c r="A105" s="2488"/>
      <c r="B105" s="2488"/>
      <c r="C105" s="2488"/>
      <c r="D105" s="2488"/>
      <c r="E105" s="2488"/>
      <c r="F105" s="2488"/>
      <c r="G105" s="2488"/>
      <c r="H105" s="2488"/>
      <c r="I105" s="2488"/>
      <c r="J105" s="2488"/>
      <c r="K105" s="2488"/>
      <c r="L105" s="2488"/>
      <c r="M105" s="2488"/>
      <c r="N105" s="2488"/>
      <c r="O105" s="2488"/>
      <c r="P105" s="2488"/>
      <c r="Q105" s="2488"/>
      <c r="R105" s="2488"/>
      <c r="S105" s="2488"/>
      <c r="T105" s="2488"/>
      <c r="U105" s="2488"/>
      <c r="V105" s="2488"/>
      <c r="W105" s="2488"/>
      <c r="X105" s="2488"/>
      <c r="Y105" s="2488"/>
      <c r="Z105" s="2488"/>
      <c r="AA105" s="2488"/>
      <c r="AB105" s="2488"/>
      <c r="AC105" s="2488"/>
      <c r="AD105" s="2488"/>
      <c r="AE105" s="2488"/>
      <c r="AF105" s="2488"/>
      <c r="AG105" s="2488"/>
      <c r="AH105" s="2488"/>
      <c r="AI105" s="2488"/>
      <c r="AJ105" s="2488"/>
      <c r="AK105" s="2488"/>
      <c r="AL105" s="2488"/>
      <c r="AM105" s="2488"/>
      <c r="AN105" s="2488"/>
      <c r="AO105" s="2488"/>
    </row>
    <row r="106" spans="1:43" x14ac:dyDescent="0.25">
      <c r="A106" s="2488"/>
      <c r="B106" s="2488"/>
      <c r="C106" s="2488"/>
      <c r="D106" s="2488"/>
      <c r="E106" s="2488"/>
      <c r="F106" s="2488"/>
      <c r="G106" s="2488"/>
      <c r="H106" s="2488"/>
      <c r="I106" s="2488"/>
      <c r="J106" s="2488"/>
      <c r="K106" s="2488"/>
      <c r="L106" s="2488"/>
      <c r="M106" s="2488"/>
      <c r="N106" s="2488"/>
      <c r="O106" s="2488"/>
      <c r="P106" s="2488"/>
      <c r="Q106" s="2488"/>
      <c r="R106" s="2488"/>
      <c r="S106" s="2488"/>
      <c r="T106" s="2488"/>
      <c r="U106" s="2488"/>
      <c r="V106" s="2488"/>
      <c r="W106" s="2488"/>
      <c r="X106" s="2488"/>
      <c r="Y106" s="2488"/>
      <c r="Z106" s="2488"/>
      <c r="AA106" s="2488"/>
      <c r="AB106" s="2488"/>
      <c r="AC106" s="2488"/>
      <c r="AD106" s="2488"/>
      <c r="AE106" s="2488"/>
      <c r="AF106" s="2488"/>
      <c r="AG106" s="2488"/>
      <c r="AH106" s="2488"/>
      <c r="AI106" s="2488"/>
      <c r="AJ106" s="2488"/>
      <c r="AK106" s="2488"/>
      <c r="AL106" s="2488"/>
      <c r="AM106" s="2488"/>
      <c r="AN106" s="2488"/>
      <c r="AO106" s="2488"/>
    </row>
    <row r="107" spans="1:43" x14ac:dyDescent="0.25">
      <c r="A107" s="2488"/>
      <c r="B107" s="2488"/>
      <c r="C107" s="2488"/>
      <c r="D107" s="2488"/>
      <c r="E107" s="2488"/>
      <c r="F107" s="2488"/>
      <c r="G107" s="2488"/>
      <c r="H107" s="2488"/>
      <c r="I107" s="2488"/>
      <c r="J107" s="2488"/>
      <c r="K107" s="2488"/>
      <c r="L107" s="2488"/>
      <c r="M107" s="2488"/>
      <c r="N107" s="2488"/>
      <c r="O107" s="2488"/>
      <c r="P107" s="2488"/>
      <c r="Q107" s="2488"/>
      <c r="R107" s="2488"/>
      <c r="S107" s="2488"/>
      <c r="T107" s="2488"/>
      <c r="U107" s="2488"/>
      <c r="V107" s="2488"/>
      <c r="W107" s="2488"/>
      <c r="X107" s="2488"/>
      <c r="Y107" s="2488"/>
      <c r="Z107" s="2488"/>
      <c r="AA107" s="2488"/>
      <c r="AB107" s="2488"/>
      <c r="AC107" s="2488"/>
      <c r="AD107" s="2488"/>
      <c r="AE107" s="2488"/>
      <c r="AF107" s="2488"/>
      <c r="AG107" s="2488"/>
      <c r="AH107" s="2488"/>
      <c r="AI107" s="2488"/>
      <c r="AJ107" s="2488"/>
      <c r="AK107" s="2488"/>
      <c r="AL107" s="2488"/>
      <c r="AM107" s="2488"/>
      <c r="AN107" s="2488"/>
      <c r="AO107" s="2488"/>
    </row>
    <row r="108" spans="1:43" x14ac:dyDescent="0.25">
      <c r="A108" s="72" t="s">
        <v>591</v>
      </c>
      <c r="B108" s="873"/>
      <c r="C108" s="873"/>
      <c r="D108" s="873"/>
      <c r="E108" s="873"/>
      <c r="F108" s="873"/>
      <c r="G108" s="873"/>
      <c r="H108" s="873"/>
      <c r="I108" s="873"/>
      <c r="J108" s="873"/>
      <c r="K108" s="873"/>
      <c r="L108" s="873"/>
      <c r="M108" s="873"/>
      <c r="N108" s="873"/>
      <c r="O108" s="873"/>
      <c r="P108" s="873"/>
      <c r="Q108" s="873"/>
      <c r="R108" s="873"/>
      <c r="S108" s="873"/>
      <c r="T108" s="873"/>
      <c r="U108" s="873"/>
      <c r="V108" s="873"/>
      <c r="W108" s="873"/>
      <c r="X108" s="873"/>
      <c r="Y108" s="873"/>
      <c r="Z108" s="873"/>
      <c r="AA108" s="873"/>
      <c r="AB108" s="873"/>
      <c r="AC108" s="873"/>
      <c r="AD108" s="873"/>
      <c r="AE108" s="873"/>
      <c r="AF108" s="873"/>
      <c r="AG108" s="873"/>
      <c r="AH108" s="873"/>
      <c r="AI108" s="873"/>
      <c r="AJ108" s="873"/>
      <c r="AK108" s="873"/>
      <c r="AL108" s="873"/>
      <c r="AM108" s="873"/>
      <c r="AN108" s="873"/>
      <c r="AO108" s="873"/>
    </row>
    <row r="109" spans="1:43" ht="8.1" customHeight="1" x14ac:dyDescent="0.25">
      <c r="A109" s="873"/>
      <c r="B109" s="873"/>
      <c r="C109" s="873"/>
      <c r="D109" s="873"/>
      <c r="E109" s="873"/>
      <c r="F109" s="873"/>
      <c r="G109" s="873"/>
      <c r="H109" s="873"/>
      <c r="I109" s="873"/>
      <c r="J109" s="873"/>
      <c r="K109" s="873"/>
      <c r="L109" s="873"/>
      <c r="M109" s="873"/>
      <c r="N109" s="873"/>
      <c r="O109" s="873"/>
      <c r="P109" s="873"/>
      <c r="Q109" s="873"/>
      <c r="R109" s="873"/>
      <c r="S109" s="873"/>
      <c r="T109" s="873"/>
      <c r="U109" s="873"/>
      <c r="V109" s="873"/>
      <c r="W109" s="873"/>
      <c r="X109" s="873"/>
      <c r="Y109" s="873"/>
      <c r="Z109" s="873"/>
      <c r="AA109" s="873"/>
      <c r="AB109" s="873"/>
      <c r="AC109" s="873"/>
      <c r="AD109" s="873"/>
      <c r="AE109" s="873"/>
      <c r="AF109" s="873"/>
      <c r="AG109" s="873"/>
      <c r="AH109" s="873"/>
      <c r="AI109" s="873"/>
      <c r="AJ109" s="873"/>
      <c r="AK109" s="873"/>
      <c r="AL109" s="873"/>
      <c r="AM109" s="873"/>
      <c r="AN109" s="873"/>
      <c r="AO109" s="873"/>
    </row>
    <row r="110" spans="1:43" x14ac:dyDescent="0.25">
      <c r="B110" s="73"/>
      <c r="C110" s="73"/>
      <c r="D110" s="73"/>
      <c r="E110" s="73"/>
      <c r="F110" s="73"/>
      <c r="G110" s="73"/>
      <c r="H110" s="73"/>
      <c r="I110" s="73"/>
      <c r="J110" s="73"/>
      <c r="K110" s="73"/>
      <c r="L110" s="73"/>
      <c r="M110" s="73"/>
      <c r="N110" s="73"/>
      <c r="O110" s="73"/>
      <c r="P110" s="73"/>
      <c r="Q110" s="73"/>
      <c r="R110" s="73"/>
      <c r="S110" s="73"/>
      <c r="T110" s="73"/>
      <c r="U110" s="73"/>
      <c r="V110" s="73"/>
      <c r="W110" s="73"/>
      <c r="X110" s="73"/>
      <c r="Y110" s="73"/>
      <c r="Z110" s="73"/>
      <c r="AA110" s="73"/>
      <c r="AB110" s="73"/>
      <c r="AC110" s="73"/>
      <c r="AD110" s="73"/>
      <c r="AE110" s="73"/>
      <c r="AF110" s="73"/>
      <c r="AG110" s="73"/>
      <c r="AH110" s="73"/>
      <c r="AI110" s="73"/>
      <c r="AJ110" s="73"/>
      <c r="AK110" s="73"/>
      <c r="AL110" s="73"/>
      <c r="AM110" s="73"/>
      <c r="AN110" s="73"/>
      <c r="AO110" s="898" t="s">
        <v>637</v>
      </c>
      <c r="AP110" s="314"/>
      <c r="AQ110" s="314"/>
    </row>
    <row r="111" spans="1:43" x14ac:dyDescent="0.25">
      <c r="A111" s="2498"/>
      <c r="B111" s="2498"/>
      <c r="C111" s="2498"/>
      <c r="D111" s="2498"/>
      <c r="E111" s="2498"/>
      <c r="F111" s="2498"/>
      <c r="G111" s="2498"/>
      <c r="H111" s="2498"/>
      <c r="I111" s="2498"/>
      <c r="J111" s="2498"/>
      <c r="K111" s="2498"/>
      <c r="L111" s="2498"/>
      <c r="M111" s="2498"/>
      <c r="N111" s="2498"/>
      <c r="O111" s="897"/>
      <c r="Q111" s="72"/>
      <c r="R111" s="72"/>
      <c r="S111" s="72"/>
      <c r="T111" s="72"/>
      <c r="U111" s="72"/>
      <c r="V111" s="72"/>
      <c r="W111" s="72"/>
      <c r="X111" s="72"/>
      <c r="Y111" s="72"/>
      <c r="Z111" s="72"/>
      <c r="AA111" s="72"/>
      <c r="AB111" s="72"/>
      <c r="AC111" s="72"/>
      <c r="AD111" s="72"/>
      <c r="AE111" s="72"/>
      <c r="AF111" s="72"/>
      <c r="AG111" s="72"/>
      <c r="AH111" s="72"/>
      <c r="AI111" s="72"/>
      <c r="AJ111" s="72"/>
      <c r="AK111" s="72"/>
      <c r="AL111" s="72"/>
      <c r="AM111" s="72"/>
      <c r="AN111" s="72"/>
      <c r="AO111" s="898" t="s">
        <v>313</v>
      </c>
      <c r="AP111" s="314"/>
      <c r="AQ111" s="314"/>
    </row>
    <row r="112" spans="1:43" x14ac:dyDescent="0.25">
      <c r="A112" s="72" t="s">
        <v>690</v>
      </c>
      <c r="B112" s="72"/>
      <c r="C112" s="72"/>
      <c r="D112" s="72"/>
      <c r="E112" s="72"/>
      <c r="F112" s="72"/>
      <c r="G112" s="72"/>
      <c r="H112" s="72"/>
      <c r="I112" s="72"/>
      <c r="J112" s="72"/>
      <c r="K112" s="72"/>
      <c r="L112" s="72"/>
      <c r="M112" s="72"/>
      <c r="N112" s="72"/>
      <c r="O112" s="72"/>
      <c r="P112" s="72"/>
      <c r="Q112" s="72"/>
      <c r="R112" s="72"/>
      <c r="S112" s="72"/>
      <c r="T112" s="72"/>
      <c r="U112" s="72"/>
      <c r="V112" s="72"/>
      <c r="W112" s="72"/>
      <c r="X112" s="72"/>
      <c r="Y112" s="72"/>
      <c r="Z112" s="72"/>
      <c r="AA112" s="72"/>
      <c r="AB112" s="72"/>
      <c r="AC112" s="72"/>
      <c r="AD112" s="72"/>
      <c r="AE112" s="72"/>
      <c r="AF112" s="72"/>
      <c r="AG112" s="72"/>
      <c r="AH112" s="72"/>
      <c r="AI112" s="72"/>
      <c r="AJ112" s="72"/>
      <c r="AK112" s="72"/>
      <c r="AL112" s="72"/>
      <c r="AM112" s="72"/>
      <c r="AN112" s="72"/>
      <c r="AO112" s="72"/>
      <c r="AP112" s="314"/>
      <c r="AQ112" s="314"/>
    </row>
    <row r="113" spans="1:47" ht="8.1" customHeight="1" x14ac:dyDescent="0.25">
      <c r="A113" s="72"/>
      <c r="B113" s="873"/>
      <c r="C113" s="873"/>
      <c r="D113" s="873"/>
      <c r="E113" s="873"/>
      <c r="F113" s="873"/>
      <c r="G113" s="873"/>
      <c r="H113" s="873"/>
      <c r="I113" s="873"/>
      <c r="J113" s="873"/>
      <c r="K113" s="873"/>
      <c r="L113" s="873"/>
      <c r="M113" s="873"/>
      <c r="N113" s="873"/>
      <c r="O113" s="873"/>
      <c r="P113" s="873"/>
      <c r="Q113" s="873"/>
      <c r="R113" s="873"/>
      <c r="S113" s="873"/>
      <c r="T113" s="873"/>
      <c r="U113" s="873"/>
      <c r="V113" s="873"/>
      <c r="W113" s="873"/>
      <c r="X113" s="873"/>
      <c r="Y113" s="873"/>
      <c r="Z113" s="873"/>
      <c r="AA113" s="873"/>
      <c r="AB113" s="873"/>
      <c r="AC113" s="873"/>
      <c r="AD113" s="873"/>
      <c r="AE113" s="873"/>
      <c r="AF113" s="873"/>
      <c r="AG113" s="873"/>
      <c r="AH113" s="873"/>
      <c r="AI113" s="873"/>
      <c r="AJ113" s="873"/>
      <c r="AK113" s="873"/>
      <c r="AL113" s="873"/>
      <c r="AM113" s="873"/>
      <c r="AN113" s="873"/>
      <c r="AO113" s="873"/>
    </row>
    <row r="114" spans="1:47" ht="24" customHeight="1" x14ac:dyDescent="0.25">
      <c r="A114" s="2494" t="s">
        <v>691</v>
      </c>
      <c r="B114" s="2494"/>
      <c r="C114" s="2494"/>
      <c r="D114" s="2494"/>
      <c r="E114" s="2494"/>
      <c r="F114" s="2494"/>
      <c r="G114" s="2494"/>
      <c r="H114" s="2494"/>
      <c r="I114" s="2494"/>
      <c r="J114" s="2494"/>
      <c r="K114" s="2494"/>
      <c r="L114" s="2494"/>
      <c r="M114" s="2494"/>
      <c r="N114" s="2494"/>
      <c r="O114" s="2494"/>
      <c r="P114" s="2494"/>
      <c r="Q114" s="2494"/>
      <c r="R114" s="2494"/>
      <c r="S114" s="2494"/>
      <c r="T114" s="2494"/>
      <c r="U114" s="2494"/>
      <c r="V114" s="2494"/>
      <c r="W114" s="2494"/>
      <c r="X114" s="2494"/>
      <c r="Y114" s="2494"/>
      <c r="Z114" s="2494"/>
      <c r="AA114" s="2494"/>
      <c r="AB114" s="2494"/>
      <c r="AC114" s="2494"/>
      <c r="AD114" s="2494"/>
      <c r="AE114" s="2494"/>
      <c r="AF114" s="2494"/>
      <c r="AG114" s="2494"/>
      <c r="AH114" s="2494"/>
      <c r="AI114" s="2494"/>
      <c r="AJ114" s="2494"/>
      <c r="AK114" s="2494"/>
      <c r="AL114" s="2494"/>
      <c r="AM114" s="2494"/>
      <c r="AN114" s="2494"/>
      <c r="AO114" s="2494"/>
    </row>
    <row r="115" spans="1:47" ht="12.75" customHeight="1" thickBot="1" x14ac:dyDescent="0.3">
      <c r="A115" s="873"/>
      <c r="B115" s="873"/>
      <c r="C115" s="873"/>
      <c r="D115" s="873"/>
      <c r="E115" s="873"/>
      <c r="F115" s="873"/>
      <c r="G115" s="873"/>
      <c r="H115" s="873"/>
      <c r="I115" s="873"/>
      <c r="J115" s="873"/>
      <c r="K115" s="873"/>
      <c r="L115" s="873"/>
      <c r="M115" s="873"/>
      <c r="N115" s="873"/>
      <c r="O115" s="873"/>
      <c r="P115" s="873"/>
      <c r="Q115" s="873"/>
      <c r="R115" s="873"/>
      <c r="S115" s="873"/>
      <c r="T115" s="873"/>
      <c r="U115" s="873"/>
      <c r="V115" s="873"/>
      <c r="W115" s="873"/>
      <c r="X115" s="873"/>
      <c r="Y115" s="873"/>
      <c r="Z115" s="873"/>
      <c r="AA115" s="873"/>
      <c r="AB115" s="873"/>
      <c r="AC115" s="873"/>
      <c r="AD115" s="873"/>
      <c r="AE115" s="873"/>
      <c r="AF115" s="873"/>
      <c r="AG115" s="873"/>
      <c r="AH115" s="873"/>
      <c r="AI115" s="873"/>
      <c r="AJ115" s="873"/>
      <c r="AK115" s="873"/>
      <c r="AL115" s="873"/>
      <c r="AM115" s="873"/>
      <c r="AN115" s="873"/>
      <c r="AO115" s="873"/>
    </row>
    <row r="116" spans="1:47" ht="13.8" thickBot="1" x14ac:dyDescent="0.3">
      <c r="A116" s="1487" t="s">
        <v>169</v>
      </c>
      <c r="B116" s="1488"/>
      <c r="C116" s="1488"/>
      <c r="D116" s="1488"/>
      <c r="E116" s="1488"/>
      <c r="F116" s="1488"/>
      <c r="G116" s="1488"/>
      <c r="H116" s="1488"/>
      <c r="I116" s="1488"/>
      <c r="J116" s="1488"/>
      <c r="K116" s="1488"/>
      <c r="L116" s="1488"/>
      <c r="M116" s="1488"/>
      <c r="N116" s="1488"/>
      <c r="O116" s="1488"/>
      <c r="P116" s="1488"/>
      <c r="Q116" s="1488"/>
      <c r="R116" s="1488"/>
      <c r="S116" s="1488"/>
      <c r="T116" s="1488"/>
      <c r="U116" s="1488"/>
      <c r="V116" s="1488"/>
      <c r="W116" s="1488"/>
      <c r="X116" s="1488"/>
      <c r="Y116" s="1488"/>
      <c r="Z116" s="1488"/>
      <c r="AA116" s="1488"/>
      <c r="AB116" s="1488"/>
      <c r="AC116" s="1488"/>
      <c r="AD116" s="1489"/>
      <c r="AE116" s="873"/>
      <c r="AF116" s="873"/>
      <c r="AG116" s="873"/>
      <c r="AH116" s="873"/>
      <c r="AI116" s="873"/>
      <c r="AJ116" s="873"/>
      <c r="AK116" s="873"/>
      <c r="AL116" s="873"/>
      <c r="AM116" s="873"/>
      <c r="AN116" s="873"/>
      <c r="AO116" s="873"/>
    </row>
    <row r="117" spans="1:47" ht="5.4" customHeight="1" x14ac:dyDescent="0.25">
      <c r="A117" s="1423"/>
      <c r="B117" s="873"/>
      <c r="C117" s="873"/>
      <c r="D117" s="873"/>
      <c r="E117" s="873"/>
      <c r="F117" s="873"/>
      <c r="G117" s="873"/>
      <c r="H117" s="873"/>
      <c r="I117" s="873"/>
      <c r="J117" s="873"/>
      <c r="K117" s="873"/>
      <c r="L117" s="873"/>
      <c r="M117" s="873"/>
      <c r="N117" s="873"/>
      <c r="O117" s="873"/>
      <c r="P117" s="873"/>
      <c r="Q117" s="873"/>
      <c r="R117" s="873"/>
      <c r="S117" s="873"/>
      <c r="T117" s="873"/>
      <c r="U117" s="873"/>
      <c r="V117" s="873"/>
      <c r="W117" s="873"/>
      <c r="X117" s="873"/>
      <c r="Y117" s="873"/>
      <c r="Z117" s="873"/>
      <c r="AA117" s="873"/>
      <c r="AB117" s="873"/>
      <c r="AC117" s="873"/>
      <c r="AD117" s="873"/>
      <c r="AE117" s="873"/>
      <c r="AF117" s="873"/>
      <c r="AG117" s="873"/>
      <c r="AH117" s="873"/>
      <c r="AI117" s="873"/>
      <c r="AJ117" s="873"/>
      <c r="AK117" s="873"/>
      <c r="AL117" s="873"/>
      <c r="AM117" s="873"/>
      <c r="AN117" s="873"/>
      <c r="AO117" s="873"/>
    </row>
    <row r="118" spans="1:47" x14ac:dyDescent="0.25">
      <c r="A118" s="1424" t="s">
        <v>664</v>
      </c>
      <c r="B118" s="873"/>
      <c r="C118" s="873"/>
      <c r="D118" s="873"/>
      <c r="E118" s="873"/>
      <c r="F118" s="873"/>
      <c r="G118" s="873"/>
      <c r="H118" s="873"/>
      <c r="I118" s="873"/>
      <c r="J118" s="873"/>
      <c r="K118" s="873"/>
      <c r="L118" s="873"/>
      <c r="M118" s="873"/>
      <c r="N118" s="873"/>
      <c r="O118" s="873"/>
      <c r="P118" s="873"/>
      <c r="Q118" s="873"/>
      <c r="R118" s="873"/>
      <c r="S118" s="873"/>
      <c r="T118" s="873"/>
      <c r="U118" s="873"/>
      <c r="V118" s="873"/>
      <c r="W118" s="873"/>
      <c r="X118" s="873"/>
      <c r="Y118" s="873"/>
      <c r="Z118" s="873"/>
      <c r="AA118" s="873"/>
      <c r="AB118" s="873"/>
      <c r="AC118" s="873"/>
      <c r="AD118" s="873"/>
      <c r="AE118" s="873"/>
      <c r="AF118" s="873"/>
      <c r="AG118" s="873"/>
      <c r="AH118" s="873"/>
      <c r="AI118" s="873"/>
      <c r="AJ118" s="873"/>
      <c r="AK118" s="873"/>
      <c r="AL118" s="873"/>
      <c r="AM118" s="873"/>
      <c r="AN118" s="873"/>
      <c r="AO118" s="873"/>
    </row>
    <row r="119" spans="1:47" s="917" customFormat="1" x14ac:dyDescent="0.25">
      <c r="A119" s="1424" t="s">
        <v>781</v>
      </c>
      <c r="B119" s="1003"/>
      <c r="C119" s="1003"/>
      <c r="D119" s="1003"/>
      <c r="E119" s="1003"/>
      <c r="F119" s="1003"/>
      <c r="G119" s="1003"/>
      <c r="H119" s="1003"/>
      <c r="I119" s="1003"/>
      <c r="J119" s="1003"/>
      <c r="K119" s="1003"/>
      <c r="L119" s="1003"/>
      <c r="M119" s="1003"/>
      <c r="N119" s="1003"/>
      <c r="O119" s="1003"/>
      <c r="P119" s="1003"/>
      <c r="Q119" s="1003"/>
      <c r="R119" s="1003"/>
      <c r="S119" s="1003"/>
      <c r="T119" s="1003"/>
      <c r="U119" s="1003"/>
      <c r="V119" s="1003"/>
      <c r="W119" s="1003"/>
      <c r="X119" s="1003"/>
      <c r="Y119" s="1003"/>
      <c r="Z119" s="1003"/>
      <c r="AA119" s="1003"/>
      <c r="AB119" s="1003"/>
      <c r="AC119" s="1003"/>
      <c r="AD119" s="1003"/>
      <c r="AE119" s="1003"/>
      <c r="AF119" s="1003"/>
      <c r="AG119" s="1003"/>
      <c r="AQ119" s="175"/>
      <c r="AR119" s="175"/>
      <c r="AS119" s="175"/>
      <c r="AT119" s="175"/>
      <c r="AU119" s="175"/>
    </row>
    <row r="120" spans="1:47" x14ac:dyDescent="0.25">
      <c r="A120" s="953" t="s">
        <v>91</v>
      </c>
      <c r="B120" s="954"/>
      <c r="C120" s="955" t="s">
        <v>203</v>
      </c>
      <c r="D120" s="955"/>
      <c r="E120" s="955"/>
      <c r="F120" s="955"/>
      <c r="G120" s="953" t="s">
        <v>635</v>
      </c>
      <c r="H120" s="956"/>
      <c r="I120" s="2510"/>
      <c r="J120" s="2510"/>
      <c r="K120" s="2510"/>
      <c r="L120" s="2510"/>
      <c r="M120" s="2510"/>
      <c r="N120" s="2510"/>
      <c r="O120" s="2510"/>
      <c r="P120" s="2510"/>
      <c r="Q120" s="2510"/>
      <c r="R120" s="2510"/>
      <c r="S120" s="2510"/>
      <c r="T120" s="2510"/>
      <c r="U120" s="957"/>
      <c r="V120" s="957"/>
      <c r="W120" s="957"/>
      <c r="X120" s="957"/>
      <c r="Y120" s="957"/>
      <c r="Z120" s="957"/>
      <c r="AA120" s="957"/>
      <c r="AB120" s="957"/>
      <c r="AC120" s="957"/>
      <c r="AD120" s="957"/>
      <c r="AE120" s="957"/>
      <c r="AF120" s="957"/>
      <c r="AG120" s="957"/>
      <c r="AH120" s="892"/>
      <c r="AI120" s="892"/>
      <c r="AJ120" s="957"/>
      <c r="AK120" s="957"/>
      <c r="AL120" s="957"/>
      <c r="AM120" s="957"/>
      <c r="AN120" s="957"/>
      <c r="AO120" s="958" t="s">
        <v>495</v>
      </c>
    </row>
    <row r="121" spans="1:47" x14ac:dyDescent="0.25">
      <c r="A121" s="895"/>
      <c r="B121" s="895"/>
      <c r="C121" s="895"/>
      <c r="D121" s="895"/>
      <c r="E121" s="895"/>
      <c r="F121" s="895"/>
      <c r="G121" s="895"/>
      <c r="H121" s="895"/>
      <c r="I121" s="895"/>
      <c r="J121" s="895"/>
      <c r="K121" s="895"/>
      <c r="L121" s="895"/>
      <c r="M121" s="895"/>
      <c r="N121" s="895"/>
      <c r="O121" s="895"/>
      <c r="P121" s="895"/>
      <c r="Q121" s="895"/>
      <c r="R121" s="895"/>
      <c r="S121" s="895"/>
      <c r="T121" s="895"/>
      <c r="U121" s="895"/>
      <c r="V121" s="895"/>
      <c r="W121" s="895"/>
      <c r="X121" s="895"/>
      <c r="Y121" s="895"/>
      <c r="Z121" s="895"/>
      <c r="AA121" s="895"/>
      <c r="AB121" s="895"/>
      <c r="AC121" s="895"/>
      <c r="AD121" s="895"/>
      <c r="AE121" s="895"/>
      <c r="AF121" s="895"/>
      <c r="AG121" s="895"/>
      <c r="AH121" s="895"/>
      <c r="AI121" s="895"/>
      <c r="AJ121" s="895"/>
      <c r="AK121" s="895"/>
      <c r="AL121" s="895"/>
      <c r="AM121" s="895"/>
      <c r="AN121" s="895"/>
      <c r="AO121" s="895"/>
    </row>
    <row r="122" spans="1:47" x14ac:dyDescent="0.25">
      <c r="A122" s="881" t="s">
        <v>255</v>
      </c>
      <c r="B122" s="880"/>
      <c r="C122" s="880"/>
      <c r="D122" s="880"/>
      <c r="E122" s="880"/>
      <c r="F122" s="880"/>
      <c r="G122" s="880"/>
      <c r="H122" s="882"/>
      <c r="I122" s="899" t="s">
        <v>63</v>
      </c>
      <c r="J122" s="880"/>
      <c r="K122" s="880"/>
      <c r="L122" s="880"/>
      <c r="M122" s="880"/>
      <c r="N122" s="880"/>
      <c r="O122" s="880"/>
      <c r="P122" s="880"/>
      <c r="Q122" s="882"/>
      <c r="R122" s="899" t="s">
        <v>648</v>
      </c>
      <c r="S122" s="880"/>
      <c r="T122" s="880"/>
      <c r="U122" s="880"/>
      <c r="V122" s="880"/>
      <c r="W122" s="880"/>
      <c r="X122" s="880"/>
      <c r="Y122" s="880"/>
      <c r="Z122" s="880"/>
      <c r="AA122" s="880"/>
      <c r="AB122" s="880"/>
      <c r="AC122" s="880"/>
      <c r="AD122" s="880"/>
      <c r="AE122" s="880"/>
      <c r="AF122" s="880"/>
      <c r="AG122" s="882"/>
      <c r="AH122" s="899" t="s">
        <v>146</v>
      </c>
      <c r="AI122" s="880"/>
      <c r="AJ122" s="880"/>
      <c r="AK122" s="880"/>
      <c r="AL122" s="880"/>
      <c r="AM122" s="880"/>
      <c r="AN122" s="880"/>
      <c r="AO122" s="880"/>
    </row>
    <row r="123" spans="1:47" x14ac:dyDescent="0.25">
      <c r="A123" s="873"/>
      <c r="B123" s="873"/>
      <c r="C123" s="873"/>
      <c r="D123" s="873"/>
      <c r="E123" s="873"/>
      <c r="F123" s="873"/>
      <c r="G123" s="873"/>
      <c r="H123" s="874"/>
      <c r="I123" s="900" t="s">
        <v>64</v>
      </c>
      <c r="J123" s="872"/>
      <c r="K123" s="872"/>
      <c r="L123" s="872"/>
      <c r="M123" s="872"/>
      <c r="N123" s="872"/>
      <c r="O123" s="872"/>
      <c r="P123" s="872"/>
      <c r="Q123" s="901"/>
      <c r="R123" s="900" t="s">
        <v>65</v>
      </c>
      <c r="S123" s="872"/>
      <c r="T123" s="872"/>
      <c r="U123" s="872"/>
      <c r="V123" s="872"/>
      <c r="W123" s="872"/>
      <c r="X123" s="872"/>
      <c r="Y123" s="872"/>
      <c r="Z123" s="872"/>
      <c r="AA123" s="872"/>
      <c r="AB123" s="872"/>
      <c r="AC123" s="872"/>
      <c r="AD123" s="872"/>
      <c r="AE123" s="872"/>
      <c r="AF123" s="872"/>
      <c r="AG123" s="901"/>
      <c r="AH123" s="902" t="s">
        <v>314</v>
      </c>
      <c r="AI123" s="872"/>
      <c r="AJ123" s="872"/>
      <c r="AK123" s="872"/>
      <c r="AL123" s="872"/>
      <c r="AM123" s="872"/>
      <c r="AN123" s="872"/>
      <c r="AO123" s="872"/>
    </row>
    <row r="124" spans="1:47" x14ac:dyDescent="0.25">
      <c r="A124" s="873"/>
      <c r="B124" s="873"/>
      <c r="C124" s="873"/>
      <c r="D124" s="873"/>
      <c r="E124" s="873"/>
      <c r="F124" s="873"/>
      <c r="G124" s="873"/>
      <c r="H124" s="874"/>
      <c r="I124" s="900" t="s">
        <v>40</v>
      </c>
      <c r="J124" s="872"/>
      <c r="K124" s="872"/>
      <c r="L124" s="872"/>
      <c r="M124" s="872"/>
      <c r="N124" s="872"/>
      <c r="O124" s="872"/>
      <c r="P124" s="872"/>
      <c r="Q124" s="901"/>
      <c r="R124" s="900" t="s">
        <v>41</v>
      </c>
      <c r="S124" s="872"/>
      <c r="T124" s="872"/>
      <c r="U124" s="872"/>
      <c r="V124" s="872"/>
      <c r="W124" s="872"/>
      <c r="X124" s="872"/>
      <c r="Y124" s="872"/>
      <c r="Z124" s="872"/>
      <c r="AA124" s="872"/>
      <c r="AB124" s="872"/>
      <c r="AC124" s="872"/>
      <c r="AD124" s="872"/>
      <c r="AE124" s="872"/>
      <c r="AF124" s="872"/>
      <c r="AG124" s="901"/>
      <c r="AH124" s="879"/>
      <c r="AI124" s="873"/>
      <c r="AJ124" s="873"/>
      <c r="AK124" s="873"/>
      <c r="AL124" s="873"/>
      <c r="AM124" s="873"/>
      <c r="AN124" s="873"/>
      <c r="AO124" s="873"/>
    </row>
    <row r="125" spans="1:47" x14ac:dyDescent="0.25">
      <c r="A125" s="873"/>
      <c r="B125" s="873"/>
      <c r="C125" s="873"/>
      <c r="D125" s="873"/>
      <c r="E125" s="873"/>
      <c r="F125" s="873"/>
      <c r="G125" s="873"/>
      <c r="H125" s="874"/>
      <c r="I125" s="879"/>
      <c r="J125" s="873"/>
      <c r="K125" s="873"/>
      <c r="L125" s="873"/>
      <c r="M125" s="873"/>
      <c r="N125" s="873"/>
      <c r="O125" s="873"/>
      <c r="P125" s="873"/>
      <c r="Q125" s="874"/>
      <c r="R125" s="879"/>
      <c r="S125" s="873"/>
      <c r="T125" s="873"/>
      <c r="U125" s="873"/>
      <c r="V125" s="873"/>
      <c r="W125" s="873"/>
      <c r="X125" s="873"/>
      <c r="Y125" s="873"/>
      <c r="Z125" s="873"/>
      <c r="AA125" s="873"/>
      <c r="AB125" s="873"/>
      <c r="AC125" s="873"/>
      <c r="AD125" s="873"/>
      <c r="AE125" s="873"/>
      <c r="AF125" s="873"/>
      <c r="AG125" s="874"/>
      <c r="AH125" s="879"/>
      <c r="AI125" s="873"/>
      <c r="AJ125" s="873"/>
      <c r="AK125" s="873"/>
      <c r="AL125" s="873"/>
      <c r="AM125" s="873"/>
      <c r="AN125" s="873"/>
      <c r="AO125" s="873"/>
    </row>
    <row r="126" spans="1:47" x14ac:dyDescent="0.25">
      <c r="A126" s="873"/>
      <c r="B126" s="873"/>
      <c r="C126" s="873"/>
      <c r="D126" s="873"/>
      <c r="E126" s="873"/>
      <c r="F126" s="873"/>
      <c r="G126" s="873"/>
      <c r="H126" s="874"/>
      <c r="I126" s="879"/>
      <c r="J126" s="873"/>
      <c r="K126" s="873"/>
      <c r="L126" s="873"/>
      <c r="M126" s="873"/>
      <c r="N126" s="873"/>
      <c r="O126" s="873"/>
      <c r="P126" s="873"/>
      <c r="Q126" s="874"/>
      <c r="R126" s="879"/>
      <c r="S126" s="873"/>
      <c r="T126" s="873"/>
      <c r="U126" s="873"/>
      <c r="V126" s="873"/>
      <c r="W126" s="873"/>
      <c r="X126" s="873"/>
      <c r="Y126" s="873"/>
      <c r="Z126" s="873"/>
      <c r="AA126" s="873"/>
      <c r="AB126" s="873"/>
      <c r="AC126" s="873"/>
      <c r="AD126" s="873"/>
      <c r="AE126" s="873"/>
      <c r="AF126" s="873"/>
      <c r="AG126" s="874"/>
      <c r="AH126" s="879"/>
      <c r="AI126" s="873"/>
      <c r="AJ126" s="873"/>
      <c r="AK126" s="873"/>
      <c r="AL126" s="873"/>
      <c r="AM126" s="873"/>
      <c r="AN126" s="873"/>
      <c r="AO126" s="873"/>
    </row>
    <row r="127" spans="1:47" x14ac:dyDescent="0.25">
      <c r="A127" s="903"/>
      <c r="B127" s="903"/>
      <c r="C127" s="903"/>
      <c r="D127" s="903"/>
      <c r="E127" s="903"/>
      <c r="F127" s="903"/>
      <c r="G127" s="903"/>
      <c r="H127" s="904"/>
      <c r="I127" s="887"/>
      <c r="J127" s="903"/>
      <c r="K127" s="903"/>
      <c r="L127" s="903"/>
      <c r="M127" s="903"/>
      <c r="N127" s="903"/>
      <c r="O127" s="903"/>
      <c r="P127" s="903"/>
      <c r="Q127" s="904"/>
      <c r="R127" s="887"/>
      <c r="S127" s="903"/>
      <c r="T127" s="903"/>
      <c r="U127" s="903"/>
      <c r="V127" s="903"/>
      <c r="W127" s="903"/>
      <c r="X127" s="903"/>
      <c r="Y127" s="903"/>
      <c r="Z127" s="903"/>
      <c r="AA127" s="903"/>
      <c r="AB127" s="903"/>
      <c r="AC127" s="903"/>
      <c r="AD127" s="903"/>
      <c r="AE127" s="903"/>
      <c r="AF127" s="903"/>
      <c r="AG127" s="904"/>
      <c r="AH127" s="887"/>
      <c r="AI127" s="903"/>
      <c r="AJ127" s="903"/>
      <c r="AK127" s="903"/>
      <c r="AL127" s="903"/>
      <c r="AM127" s="903"/>
      <c r="AN127" s="903"/>
      <c r="AO127" s="903"/>
    </row>
    <row r="128" spans="1:47" x14ac:dyDescent="0.25">
      <c r="A128" s="905" t="s">
        <v>530</v>
      </c>
      <c r="C128" s="905"/>
      <c r="D128" s="905"/>
      <c r="E128" s="905"/>
      <c r="F128" s="905"/>
      <c r="G128" s="905"/>
      <c r="H128" s="905"/>
      <c r="I128" s="905"/>
      <c r="J128" s="905"/>
      <c r="K128" s="905"/>
      <c r="L128" s="905"/>
      <c r="M128" s="905"/>
      <c r="N128" s="873"/>
      <c r="O128" s="873"/>
      <c r="P128" s="873"/>
      <c r="Q128" s="873"/>
      <c r="R128" s="873"/>
      <c r="S128" s="873"/>
      <c r="T128" s="873"/>
      <c r="U128" s="873"/>
      <c r="V128" s="873"/>
      <c r="W128" s="873"/>
      <c r="X128" s="873"/>
      <c r="Y128" s="873"/>
      <c r="Z128" s="873"/>
      <c r="AA128" s="873"/>
      <c r="AB128" s="873"/>
      <c r="AC128" s="873"/>
      <c r="AD128" s="873"/>
      <c r="AE128" s="873"/>
      <c r="AF128" s="873"/>
      <c r="AG128" s="873"/>
      <c r="AH128" s="873"/>
      <c r="AI128" s="873"/>
      <c r="AJ128" s="873"/>
      <c r="AK128" s="873"/>
      <c r="AL128" s="873"/>
      <c r="AM128" s="873"/>
      <c r="AN128" s="873"/>
      <c r="AO128" s="873"/>
    </row>
    <row r="129" spans="1:41" x14ac:dyDescent="0.25">
      <c r="A129" s="905" t="s">
        <v>531</v>
      </c>
      <c r="B129" s="905"/>
      <c r="C129" s="905"/>
      <c r="D129" s="905"/>
      <c r="E129" s="905"/>
      <c r="F129" s="905"/>
      <c r="G129" s="905"/>
      <c r="H129" s="905"/>
      <c r="I129" s="905"/>
      <c r="J129" s="905"/>
      <c r="K129" s="905"/>
      <c r="L129" s="905"/>
      <c r="M129" s="905"/>
      <c r="N129" s="873"/>
      <c r="O129" s="873"/>
      <c r="P129" s="873"/>
      <c r="Q129" s="873"/>
      <c r="R129" s="873"/>
      <c r="S129" s="873"/>
      <c r="T129" s="873"/>
      <c r="U129" s="873"/>
      <c r="V129" s="873"/>
      <c r="W129" s="873"/>
      <c r="X129" s="873"/>
      <c r="Y129" s="873"/>
      <c r="Z129" s="873"/>
      <c r="AA129" s="873"/>
      <c r="AB129" s="873"/>
      <c r="AC129" s="873"/>
      <c r="AD129" s="873"/>
      <c r="AE129" s="873"/>
      <c r="AF129" s="873"/>
      <c r="AG129" s="873"/>
      <c r="AH129" s="873"/>
      <c r="AI129" s="873"/>
      <c r="AJ129" s="873"/>
      <c r="AK129" s="873"/>
      <c r="AL129" s="873"/>
      <c r="AM129" s="873"/>
      <c r="AN129" s="873"/>
      <c r="AO129" s="873"/>
    </row>
    <row r="130" spans="1:41" x14ac:dyDescent="0.25">
      <c r="A130" s="905" t="s">
        <v>532</v>
      </c>
      <c r="C130" s="905"/>
      <c r="D130" s="905"/>
      <c r="E130" s="905"/>
      <c r="F130" s="905"/>
      <c r="G130" s="905"/>
      <c r="H130" s="905"/>
      <c r="I130" s="905"/>
      <c r="J130" s="905"/>
      <c r="K130" s="905"/>
      <c r="L130" s="905"/>
      <c r="M130" s="905"/>
      <c r="N130" s="873"/>
      <c r="O130" s="873"/>
      <c r="P130" s="873"/>
      <c r="Q130" s="873"/>
      <c r="R130" s="873"/>
      <c r="S130" s="873"/>
      <c r="T130" s="873"/>
      <c r="U130" s="873"/>
      <c r="V130" s="873"/>
      <c r="W130" s="873"/>
      <c r="X130" s="873"/>
      <c r="Y130" s="873"/>
      <c r="Z130" s="873"/>
      <c r="AA130" s="873"/>
      <c r="AB130" s="873"/>
      <c r="AC130" s="873"/>
      <c r="AD130" s="873"/>
      <c r="AE130" s="873"/>
      <c r="AF130" s="873"/>
      <c r="AG130" s="873"/>
      <c r="AH130" s="873"/>
      <c r="AI130" s="873"/>
      <c r="AJ130" s="873"/>
      <c r="AK130" s="873"/>
      <c r="AL130" s="873"/>
      <c r="AM130" s="873"/>
      <c r="AN130" s="873"/>
      <c r="AO130" s="873"/>
    </row>
    <row r="131" spans="1:41" x14ac:dyDescent="0.25">
      <c r="A131" s="905" t="s">
        <v>529</v>
      </c>
      <c r="C131" s="905"/>
      <c r="D131" s="905"/>
      <c r="E131" s="905"/>
      <c r="F131" s="905"/>
      <c r="G131" s="905"/>
      <c r="H131" s="905"/>
      <c r="I131" s="905"/>
      <c r="J131" s="905"/>
      <c r="K131" s="905"/>
      <c r="L131" s="905"/>
      <c r="M131" s="905"/>
      <c r="N131" s="873"/>
      <c r="O131" s="873"/>
      <c r="P131" s="873"/>
      <c r="Q131" s="873"/>
      <c r="R131" s="873"/>
      <c r="S131" s="873"/>
      <c r="T131" s="873"/>
      <c r="U131" s="873"/>
      <c r="V131" s="873"/>
      <c r="W131" s="873"/>
      <c r="X131" s="873"/>
      <c r="Y131" s="873"/>
      <c r="Z131" s="873"/>
      <c r="AA131" s="873"/>
      <c r="AB131" s="873"/>
      <c r="AC131" s="873"/>
      <c r="AD131" s="873"/>
      <c r="AE131" s="873"/>
      <c r="AF131" s="873"/>
      <c r="AG131" s="873"/>
      <c r="AH131" s="873"/>
      <c r="AI131" s="873"/>
      <c r="AJ131" s="873"/>
      <c r="AK131" s="873"/>
      <c r="AL131" s="873"/>
      <c r="AM131" s="873"/>
      <c r="AN131" s="873"/>
      <c r="AO131" s="873"/>
    </row>
    <row r="132" spans="1:41" x14ac:dyDescent="0.25">
      <c r="B132" s="873"/>
      <c r="C132" s="873"/>
      <c r="D132" s="873"/>
      <c r="E132" s="873"/>
      <c r="F132" s="873"/>
      <c r="G132" s="873"/>
      <c r="H132" s="873"/>
      <c r="I132" s="873"/>
      <c r="J132" s="873"/>
      <c r="K132" s="873"/>
      <c r="L132" s="873"/>
      <c r="M132" s="873"/>
      <c r="N132" s="873"/>
      <c r="O132" s="873"/>
      <c r="P132" s="873"/>
      <c r="Q132" s="873"/>
      <c r="R132" s="873"/>
      <c r="S132" s="873"/>
      <c r="T132" s="873"/>
      <c r="U132" s="873"/>
      <c r="V132" s="873"/>
      <c r="W132" s="873"/>
      <c r="X132" s="873"/>
      <c r="Y132" s="873"/>
      <c r="Z132" s="873"/>
      <c r="AA132" s="873"/>
      <c r="AB132" s="873"/>
      <c r="AC132" s="873"/>
      <c r="AD132" s="873"/>
      <c r="AE132" s="873"/>
      <c r="AF132" s="873"/>
      <c r="AG132" s="873"/>
      <c r="AH132" s="873"/>
      <c r="AI132" s="873"/>
      <c r="AJ132" s="873"/>
      <c r="AK132" s="873"/>
      <c r="AL132" s="873"/>
      <c r="AM132" s="873"/>
      <c r="AN132" s="873"/>
      <c r="AO132" s="873"/>
    </row>
    <row r="133" spans="1:41" x14ac:dyDescent="0.25">
      <c r="A133" s="905"/>
      <c r="B133" s="873"/>
      <c r="C133" s="873"/>
      <c r="D133" s="873"/>
      <c r="E133" s="873"/>
      <c r="F133" s="873"/>
      <c r="G133" s="873"/>
      <c r="H133" s="873"/>
      <c r="I133" s="873"/>
      <c r="J133" s="873"/>
      <c r="K133" s="873"/>
      <c r="L133" s="873"/>
      <c r="M133" s="873"/>
      <c r="N133" s="873"/>
      <c r="O133" s="873"/>
      <c r="P133" s="873"/>
      <c r="Q133" s="873"/>
      <c r="R133" s="873"/>
      <c r="S133" s="873"/>
      <c r="T133" s="873"/>
      <c r="U133" s="873"/>
      <c r="V133" s="873"/>
      <c r="W133" s="873"/>
      <c r="X133" s="873"/>
      <c r="Y133" s="873"/>
      <c r="Z133" s="873"/>
      <c r="AA133" s="873"/>
      <c r="AB133" s="873"/>
      <c r="AC133" s="873"/>
      <c r="AD133" s="873"/>
      <c r="AE133" s="873"/>
      <c r="AF133" s="873"/>
      <c r="AG133" s="873"/>
      <c r="AH133" s="873"/>
      <c r="AI133" s="873"/>
      <c r="AJ133" s="873"/>
      <c r="AK133" s="873"/>
      <c r="AL133" s="873"/>
      <c r="AM133" s="873"/>
      <c r="AN133" s="873"/>
      <c r="AO133" s="873"/>
    </row>
  </sheetData>
  <sheetProtection algorithmName="SHA-512" hashValue="GHuvWzNFXQctFCKEEpRyzwl4DCJ9u7STbBB9vwZInidBXb03MZTx1PtD90pTzmtgDoJ121TYIMtsE629qgitBw==" saltValue="20HCkZyBdmgt+rm+PSAevA==" spinCount="100000" sheet="1" objects="1" scenarios="1"/>
  <mergeCells count="113">
    <mergeCell ref="N93:AN93"/>
    <mergeCell ref="O13:Q13"/>
    <mergeCell ref="I120:T120"/>
    <mergeCell ref="L4:Q4"/>
    <mergeCell ref="W4:AA4"/>
    <mergeCell ref="AE48:AF48"/>
    <mergeCell ref="B60:AO60"/>
    <mergeCell ref="B64:AO64"/>
    <mergeCell ref="O54:AA54"/>
    <mergeCell ref="AB54:AH54"/>
    <mergeCell ref="AI54:AO54"/>
    <mergeCell ref="AH45:AI45"/>
    <mergeCell ref="A54:G54"/>
    <mergeCell ref="S13:V13"/>
    <mergeCell ref="A4:G4"/>
    <mergeCell ref="H4:J4"/>
    <mergeCell ref="R4:V4"/>
    <mergeCell ref="AH4:AO4"/>
    <mergeCell ref="AH5:AO5"/>
    <mergeCell ref="AH6:AO6"/>
    <mergeCell ref="M7:AG7"/>
    <mergeCell ref="A10:G10"/>
    <mergeCell ref="E47:W47"/>
    <mergeCell ref="A11:G11"/>
    <mergeCell ref="AH7:AO7"/>
    <mergeCell ref="J40:T40"/>
    <mergeCell ref="I46:J46"/>
    <mergeCell ref="A44:AO44"/>
    <mergeCell ref="I52:S52"/>
    <mergeCell ref="A2:AO2"/>
    <mergeCell ref="S42:AB42"/>
    <mergeCell ref="J24:AO24"/>
    <mergeCell ref="N26:AN26"/>
    <mergeCell ref="I27:AO27"/>
    <mergeCell ref="I28:AO28"/>
    <mergeCell ref="B13:L13"/>
    <mergeCell ref="M13:N13"/>
    <mergeCell ref="E37:N37"/>
    <mergeCell ref="D5:G5"/>
    <mergeCell ref="A6:G6"/>
    <mergeCell ref="A7:G7"/>
    <mergeCell ref="M8:AG8"/>
    <mergeCell ref="B8:G8"/>
    <mergeCell ref="K17:AO17"/>
    <mergeCell ref="K46:Q46"/>
    <mergeCell ref="T19:AO19"/>
    <mergeCell ref="I5:AG6"/>
    <mergeCell ref="L18:AO18"/>
    <mergeCell ref="A114:AO114"/>
    <mergeCell ref="H94:AO94"/>
    <mergeCell ref="H95:AO95"/>
    <mergeCell ref="A102:AO102"/>
    <mergeCell ref="A103:AO103"/>
    <mergeCell ref="A104:AO104"/>
    <mergeCell ref="A105:AO105"/>
    <mergeCell ref="A106:AO106"/>
    <mergeCell ref="A107:AO107"/>
    <mergeCell ref="X99:AO99"/>
    <mergeCell ref="A111:N111"/>
    <mergeCell ref="J90:AO90"/>
    <mergeCell ref="T85:AO85"/>
    <mergeCell ref="T86:AO86"/>
    <mergeCell ref="B79:L79"/>
    <mergeCell ref="O79:Q79"/>
    <mergeCell ref="S79:V79"/>
    <mergeCell ref="K83:AO83"/>
    <mergeCell ref="M79:N79"/>
    <mergeCell ref="K84:AO84"/>
    <mergeCell ref="B66:AO66"/>
    <mergeCell ref="J89:AN89"/>
    <mergeCell ref="H74:AI74"/>
    <mergeCell ref="D69:G69"/>
    <mergeCell ref="A70:G70"/>
    <mergeCell ref="A71:G71"/>
    <mergeCell ref="B72:G72"/>
    <mergeCell ref="A74:G74"/>
    <mergeCell ref="A75:G75"/>
    <mergeCell ref="A68:G68"/>
    <mergeCell ref="H68:J68"/>
    <mergeCell ref="M71:AG71"/>
    <mergeCell ref="M72:AG72"/>
    <mergeCell ref="I69:AG70"/>
    <mergeCell ref="AH71:AO71"/>
    <mergeCell ref="AH69:AO69"/>
    <mergeCell ref="L68:Q68"/>
    <mergeCell ref="R68:V68"/>
    <mergeCell ref="W68:AA68"/>
    <mergeCell ref="AH72:AO72"/>
    <mergeCell ref="AH70:AO70"/>
    <mergeCell ref="K82:AO82"/>
    <mergeCell ref="AQ48:AQ52"/>
    <mergeCell ref="B65:AO65"/>
    <mergeCell ref="AQ31:BE31"/>
    <mergeCell ref="AH8:AO8"/>
    <mergeCell ref="J23:AO23"/>
    <mergeCell ref="AH47:AI47"/>
    <mergeCell ref="AI55:AO55"/>
    <mergeCell ref="O55:AA56"/>
    <mergeCell ref="H55:N56"/>
    <mergeCell ref="H10:AI10"/>
    <mergeCell ref="T20:AO20"/>
    <mergeCell ref="A34:AO34"/>
    <mergeCell ref="U48:AD48"/>
    <mergeCell ref="X32:AO32"/>
    <mergeCell ref="Y45:AG45"/>
    <mergeCell ref="E45:X45"/>
    <mergeCell ref="H54:N54"/>
    <mergeCell ref="A31:O31"/>
    <mergeCell ref="X47:AG47"/>
    <mergeCell ref="B63:AO63"/>
    <mergeCell ref="AB55:AH55"/>
    <mergeCell ref="B61:AO62"/>
    <mergeCell ref="K16:AO16"/>
  </mergeCells>
  <phoneticPr fontId="43" type="noConversion"/>
  <conditionalFormatting sqref="E35:AO36">
    <cfRule type="expression" dxfId="55" priority="25">
      <formula>$E$37&gt;0</formula>
    </cfRule>
  </conditionalFormatting>
  <conditionalFormatting sqref="E42:R42 E41:AA41">
    <cfRule type="expression" dxfId="54" priority="18">
      <formula>$S$42&gt;0</formula>
    </cfRule>
  </conditionalFormatting>
  <conditionalFormatting sqref="R4 L4 W4">
    <cfRule type="expression" dxfId="53" priority="16" stopIfTrue="1">
      <formula>L4&lt;&gt;TypeChantier</formula>
    </cfRule>
  </conditionalFormatting>
  <conditionalFormatting sqref="W40 E39:E40">
    <cfRule type="expression" dxfId="52" priority="12">
      <formula>$J$40&gt;0</formula>
    </cfRule>
  </conditionalFormatting>
  <conditionalFormatting sqref="R68 L68 W68">
    <cfRule type="expression" dxfId="51" priority="6" stopIfTrue="1">
      <formula>L68&lt;&gt;TypeChantier</formula>
    </cfRule>
  </conditionalFormatting>
  <conditionalFormatting sqref="E38:AO38">
    <cfRule type="expression" dxfId="50" priority="5">
      <formula>$J$40&gt;0</formula>
    </cfRule>
  </conditionalFormatting>
  <conditionalFormatting sqref="A32">
    <cfRule type="expression" dxfId="49" priority="385">
      <formula>$X$32=""</formula>
    </cfRule>
  </conditionalFormatting>
  <conditionalFormatting sqref="A31">
    <cfRule type="expression" dxfId="48" priority="386">
      <formula>$X$32=""</formula>
    </cfRule>
  </conditionalFormatting>
  <conditionalFormatting sqref="AQ31">
    <cfRule type="expression" dxfId="47" priority="2">
      <formula>$X$32=""</formula>
    </cfRule>
  </conditionalFormatting>
  <conditionalFormatting sqref="A99">
    <cfRule type="expression" dxfId="46" priority="403">
      <formula>$X$99=""</formula>
    </cfRule>
  </conditionalFormatting>
  <conditionalFormatting sqref="B119:AO119">
    <cfRule type="expression" dxfId="45" priority="1" stopIfTrue="1">
      <formula>langue="nl"</formula>
    </cfRule>
  </conditionalFormatting>
  <dataValidations disablePrompts="1" count="1">
    <dataValidation type="list" allowBlank="1" showInputMessage="1" showErrorMessage="1" sqref="AR2" xr:uid="{00000000-0002-0000-2300-000000000000}">
      <formula1>"FR,NL"</formula1>
    </dataValidation>
  </dataValidations>
  <pageMargins left="0.39370078740157483" right="0" top="0.28999999999999998" bottom="0" header="0" footer="0"/>
  <pageSetup paperSize="9" fitToHeight="0" orientation="portrait" r:id="rId1"/>
  <headerFooter alignWithMargins="0"/>
  <rowBreaks count="1" manualBreakCount="1">
    <brk id="66" max="40" man="1"/>
  </row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BL165"/>
  <sheetViews>
    <sheetView zoomScaleNormal="100" zoomScaleSheetLayoutView="115" workbookViewId="0">
      <selection activeCell="X21" sqref="X21:AC21"/>
    </sheetView>
  </sheetViews>
  <sheetFormatPr baseColWidth="10" defaultColWidth="11.44140625" defaultRowHeight="13.2" x14ac:dyDescent="0.25"/>
  <cols>
    <col min="1" max="40" width="2.44140625" style="271" customWidth="1"/>
    <col min="41" max="41" width="2.5546875" style="271" customWidth="1"/>
    <col min="42" max="45" width="16" style="570" customWidth="1"/>
    <col min="46" max="46" width="12.6640625" style="570" customWidth="1"/>
    <col min="47" max="47" width="11" style="570" customWidth="1"/>
    <col min="48" max="48" width="8.44140625" style="570" customWidth="1"/>
    <col min="49" max="49" width="9.44140625" style="570" hidden="1" customWidth="1"/>
    <col min="50" max="50" width="3.88671875" style="570" hidden="1" customWidth="1"/>
    <col min="51" max="51" width="9.5546875" style="570" customWidth="1"/>
    <col min="52" max="52" width="8.44140625" style="570" customWidth="1"/>
    <col min="53" max="53" width="4.44140625" style="570" customWidth="1"/>
    <col min="54" max="54" width="4.5546875" style="570" customWidth="1"/>
    <col min="55" max="55" width="3.44140625" style="570" customWidth="1"/>
    <col min="56" max="56" width="14.44140625" style="570" customWidth="1"/>
    <col min="57" max="60" width="11.44140625" style="570"/>
    <col min="61" max="61" width="8" style="570" customWidth="1"/>
    <col min="62" max="64" width="11.44140625" style="570"/>
    <col min="65" max="16384" width="11.44140625" style="271"/>
  </cols>
  <sheetData>
    <row r="1" spans="1:64" ht="6.75" customHeight="1" x14ac:dyDescent="0.25">
      <c r="A1" s="1396"/>
      <c r="B1" s="1396"/>
      <c r="C1" s="1396"/>
      <c r="D1" s="1396"/>
      <c r="E1" s="1396"/>
      <c r="F1" s="1396"/>
      <c r="G1" s="1396"/>
      <c r="H1" s="1396"/>
      <c r="I1" s="1396"/>
      <c r="J1" s="1396"/>
      <c r="K1" s="1396"/>
      <c r="L1" s="1396"/>
      <c r="M1" s="1396"/>
      <c r="N1" s="1396"/>
      <c r="O1" s="1396"/>
      <c r="P1" s="1396"/>
      <c r="Q1" s="1396"/>
      <c r="R1" s="1396"/>
      <c r="S1" s="1396"/>
      <c r="T1" s="1396"/>
      <c r="U1" s="1396"/>
      <c r="V1" s="1396"/>
      <c r="W1" s="1396"/>
      <c r="X1" s="1396"/>
      <c r="Y1" s="1396"/>
      <c r="Z1" s="1396"/>
      <c r="AA1" s="1396"/>
      <c r="AB1" s="1396"/>
      <c r="AC1" s="1396"/>
      <c r="AD1" s="1396"/>
      <c r="AE1" s="1396"/>
      <c r="AF1" s="1396"/>
      <c r="AG1" s="1396"/>
      <c r="AH1" s="1396"/>
      <c r="AI1" s="1396"/>
      <c r="AJ1" s="1396"/>
      <c r="AK1" s="1396"/>
      <c r="AL1" s="1396"/>
      <c r="AM1" s="1396"/>
      <c r="AN1" s="1396"/>
      <c r="AO1" s="1396"/>
    </row>
    <row r="2" spans="1:64" s="1272" customFormat="1" ht="20.100000000000001" customHeight="1" x14ac:dyDescent="0.4">
      <c r="A2" s="2259"/>
      <c r="B2" s="2259"/>
      <c r="C2" s="2259"/>
      <c r="D2" s="2259"/>
      <c r="E2" s="2259"/>
      <c r="F2" s="2259"/>
      <c r="G2" s="2259"/>
      <c r="H2" s="2259"/>
      <c r="I2" s="2259"/>
      <c r="J2" s="2259"/>
      <c r="K2" s="2259"/>
      <c r="L2" s="2259"/>
      <c r="M2" s="2259"/>
      <c r="N2" s="2259"/>
      <c r="O2" s="2259"/>
      <c r="P2" s="2259"/>
      <c r="Q2" s="2259"/>
      <c r="R2" s="2259"/>
      <c r="S2" s="2259"/>
      <c r="T2" s="2259"/>
      <c r="U2" s="2259"/>
      <c r="V2" s="2259"/>
      <c r="W2" s="2259"/>
      <c r="X2" s="2259"/>
      <c r="Y2" s="2259"/>
      <c r="Z2" s="2259"/>
      <c r="AA2" s="2259"/>
      <c r="AB2" s="2259"/>
      <c r="AC2" s="2259"/>
      <c r="AD2" s="2259"/>
      <c r="AE2" s="2259"/>
      <c r="AF2" s="2259"/>
      <c r="AG2" s="2259"/>
      <c r="AH2" s="2259"/>
      <c r="AI2" s="2259"/>
      <c r="AJ2" s="2259"/>
      <c r="AK2" s="2259"/>
      <c r="AL2" s="2259"/>
      <c r="AM2" s="2259"/>
      <c r="AN2" s="2259"/>
      <c r="AO2" s="2259"/>
      <c r="AP2" s="1270"/>
      <c r="AQ2" s="1270"/>
      <c r="AR2" s="1271"/>
      <c r="AS2" s="1270"/>
      <c r="AT2" s="1270"/>
      <c r="AU2" s="1270"/>
      <c r="AV2" s="1270"/>
      <c r="AW2" s="1270"/>
      <c r="AX2" s="1270"/>
      <c r="AY2" s="1270"/>
      <c r="AZ2" s="1270"/>
      <c r="BA2" s="1270"/>
      <c r="BB2" s="1270"/>
      <c r="BC2" s="1270"/>
      <c r="BD2" s="1270"/>
      <c r="BE2" s="1270"/>
      <c r="BF2" s="1270"/>
      <c r="BG2" s="1270"/>
      <c r="BH2" s="1270"/>
      <c r="BI2" s="1270"/>
      <c r="BJ2" s="1270"/>
      <c r="BK2" s="1270"/>
      <c r="BL2" s="1270"/>
    </row>
    <row r="3" spans="1:64" s="49" customFormat="1" ht="12.6" customHeight="1" x14ac:dyDescent="0.25">
      <c r="A3" s="1058" t="str">
        <f>données!A5</f>
        <v>version 2021 (1)</v>
      </c>
      <c r="B3" s="1058"/>
      <c r="C3" s="1058"/>
      <c r="D3" s="1058"/>
      <c r="E3" s="1058"/>
      <c r="F3" s="1058"/>
      <c r="G3" s="1058"/>
      <c r="H3" s="1058"/>
      <c r="I3" s="1058"/>
      <c r="J3" s="1058"/>
      <c r="K3" s="1058"/>
      <c r="L3" s="1058"/>
      <c r="M3" s="1058"/>
      <c r="N3" s="1058"/>
      <c r="O3" s="1058"/>
      <c r="P3" s="1058"/>
      <c r="Q3" s="1058"/>
      <c r="R3" s="1058"/>
      <c r="S3" s="1058"/>
      <c r="T3" s="1058"/>
      <c r="U3" s="1058"/>
      <c r="V3" s="1058"/>
      <c r="W3" s="1058"/>
      <c r="X3" s="1058"/>
      <c r="Y3" s="1058"/>
      <c r="Z3" s="1058"/>
      <c r="AA3" s="1058"/>
      <c r="AB3" s="1058"/>
      <c r="AC3" s="1058"/>
      <c r="AD3" s="1058"/>
      <c r="AE3" s="1058"/>
      <c r="AF3" s="1058"/>
      <c r="AG3" s="1058"/>
      <c r="AH3" s="1058"/>
      <c r="AI3" s="1058"/>
      <c r="AJ3" s="1058"/>
      <c r="AK3" s="1058"/>
      <c r="AL3" s="1058"/>
      <c r="AM3" s="1058"/>
      <c r="AN3" s="1058"/>
      <c r="AO3" s="1058"/>
      <c r="AP3" s="787"/>
      <c r="AQ3" s="787"/>
      <c r="AR3" s="787"/>
      <c r="AS3" s="787"/>
      <c r="AT3" s="787"/>
      <c r="AU3" s="787"/>
      <c r="AV3" s="787"/>
      <c r="AW3" s="787"/>
      <c r="AX3" s="787"/>
      <c r="AY3" s="787"/>
      <c r="AZ3" s="787"/>
      <c r="BA3" s="787"/>
      <c r="BB3" s="787"/>
      <c r="BC3" s="787"/>
      <c r="BD3" s="787"/>
      <c r="BE3" s="787"/>
      <c r="BF3" s="787"/>
      <c r="BG3" s="787"/>
      <c r="BH3" s="787"/>
      <c r="BI3" s="787"/>
      <c r="BJ3" s="787"/>
      <c r="BK3" s="787"/>
      <c r="BL3" s="787"/>
    </row>
    <row r="4" spans="1:64" x14ac:dyDescent="0.25">
      <c r="A4" s="2260" t="s">
        <v>100</v>
      </c>
      <c r="B4" s="2260"/>
      <c r="C4" s="2260"/>
      <c r="D4" s="2260"/>
      <c r="E4" s="2260"/>
      <c r="F4" s="2260"/>
      <c r="G4" s="2261"/>
      <c r="H4" s="2262" t="s">
        <v>97</v>
      </c>
      <c r="I4" s="2263"/>
      <c r="J4" s="2263"/>
      <c r="K4" s="1348"/>
      <c r="L4" s="2264" t="s">
        <v>488</v>
      </c>
      <c r="M4" s="2264"/>
      <c r="N4" s="2264"/>
      <c r="O4" s="2264"/>
      <c r="P4" s="2264"/>
      <c r="Q4" s="2264"/>
      <c r="R4" s="2264" t="s">
        <v>484</v>
      </c>
      <c r="S4" s="2264"/>
      <c r="T4" s="2264"/>
      <c r="U4" s="2264"/>
      <c r="V4" s="2264"/>
      <c r="W4" s="2264"/>
      <c r="X4" s="2264"/>
      <c r="Y4" s="2264"/>
      <c r="Z4" s="2264" t="s">
        <v>489</v>
      </c>
      <c r="AA4" s="2264"/>
      <c r="AB4" s="2264"/>
      <c r="AC4" s="2264"/>
      <c r="AD4" s="2264"/>
      <c r="AE4" s="1349" t="s">
        <v>42</v>
      </c>
      <c r="AF4" s="1392"/>
      <c r="AG4" s="1350"/>
      <c r="AH4" s="2265" t="s">
        <v>101</v>
      </c>
      <c r="AI4" s="2266"/>
      <c r="AJ4" s="2266"/>
      <c r="AK4" s="2266"/>
      <c r="AL4" s="2266"/>
      <c r="AM4" s="2266"/>
      <c r="AN4" s="2266"/>
      <c r="AO4" s="2266"/>
      <c r="AP4" s="847"/>
      <c r="AQ4" s="847"/>
    </row>
    <row r="5" spans="1:64" ht="12.75" customHeight="1" x14ac:dyDescent="0.25">
      <c r="A5" s="1351" t="s">
        <v>137</v>
      </c>
      <c r="B5" s="1351"/>
      <c r="C5" s="1351"/>
      <c r="D5" s="2248">
        <f>données!$D$7</f>
        <v>0</v>
      </c>
      <c r="E5" s="2248"/>
      <c r="F5" s="2248"/>
      <c r="G5" s="2249"/>
      <c r="H5" s="1348" t="s">
        <v>141</v>
      </c>
      <c r="I5" s="2250">
        <f>données!$J$7</f>
        <v>0</v>
      </c>
      <c r="J5" s="2250"/>
      <c r="K5" s="2250"/>
      <c r="L5" s="2250"/>
      <c r="M5" s="2250"/>
      <c r="N5" s="2250"/>
      <c r="O5" s="2250"/>
      <c r="P5" s="2250"/>
      <c r="Q5" s="2250"/>
      <c r="R5" s="2250"/>
      <c r="S5" s="2250"/>
      <c r="T5" s="2250"/>
      <c r="U5" s="2250"/>
      <c r="V5" s="2250"/>
      <c r="W5" s="2250"/>
      <c r="X5" s="2250"/>
      <c r="Y5" s="2250"/>
      <c r="Z5" s="2250"/>
      <c r="AA5" s="2250"/>
      <c r="AB5" s="2250"/>
      <c r="AC5" s="2250"/>
      <c r="AD5" s="2250"/>
      <c r="AE5" s="2250"/>
      <c r="AF5" s="2250"/>
      <c r="AG5" s="2251"/>
      <c r="AH5" s="2254">
        <f>données!$AI$7</f>
        <v>0</v>
      </c>
      <c r="AI5" s="2248"/>
      <c r="AJ5" s="2248"/>
      <c r="AK5" s="2248"/>
      <c r="AL5" s="2248"/>
      <c r="AM5" s="2248"/>
      <c r="AN5" s="2248"/>
      <c r="AO5" s="2248"/>
      <c r="AP5" s="787"/>
      <c r="AQ5" s="787"/>
    </row>
    <row r="6" spans="1:64" x14ac:dyDescent="0.25">
      <c r="A6" s="2255">
        <f>données!A8</f>
        <v>0</v>
      </c>
      <c r="B6" s="2255"/>
      <c r="C6" s="2255"/>
      <c r="D6" s="2255"/>
      <c r="E6" s="2255"/>
      <c r="F6" s="2255"/>
      <c r="G6" s="2256"/>
      <c r="H6" s="1348" t="s">
        <v>138</v>
      </c>
      <c r="I6" s="2252"/>
      <c r="J6" s="2252"/>
      <c r="K6" s="2252"/>
      <c r="L6" s="2252"/>
      <c r="M6" s="2252"/>
      <c r="N6" s="2252"/>
      <c r="O6" s="2252"/>
      <c r="P6" s="2252"/>
      <c r="Q6" s="2252"/>
      <c r="R6" s="2252"/>
      <c r="S6" s="2252"/>
      <c r="T6" s="2252"/>
      <c r="U6" s="2252"/>
      <c r="V6" s="2252"/>
      <c r="W6" s="2252"/>
      <c r="X6" s="2252"/>
      <c r="Y6" s="2252"/>
      <c r="Z6" s="2252"/>
      <c r="AA6" s="2252"/>
      <c r="AB6" s="2252"/>
      <c r="AC6" s="2252"/>
      <c r="AD6" s="2252"/>
      <c r="AE6" s="2252"/>
      <c r="AF6" s="2252"/>
      <c r="AG6" s="2253"/>
      <c r="AH6" s="2257">
        <f>données!$AI$8</f>
        <v>0</v>
      </c>
      <c r="AI6" s="2258"/>
      <c r="AJ6" s="2258"/>
      <c r="AK6" s="2258"/>
      <c r="AL6" s="2258"/>
      <c r="AM6" s="2258"/>
      <c r="AN6" s="2258"/>
      <c r="AO6" s="2258"/>
      <c r="AP6" s="787"/>
      <c r="AQ6" s="787"/>
    </row>
    <row r="7" spans="1:64" ht="12.15" customHeight="1" x14ac:dyDescent="0.25">
      <c r="A7" s="2269">
        <f>données!A9</f>
        <v>0</v>
      </c>
      <c r="B7" s="2269"/>
      <c r="C7" s="2269"/>
      <c r="D7" s="2269"/>
      <c r="E7" s="2269"/>
      <c r="F7" s="2269"/>
      <c r="G7" s="2270"/>
      <c r="H7" s="1348" t="s">
        <v>140</v>
      </c>
      <c r="I7" s="1348"/>
      <c r="J7" s="1348"/>
      <c r="K7" s="1348"/>
      <c r="L7" s="1348"/>
      <c r="M7" s="2267">
        <f>données!$M$9</f>
        <v>0</v>
      </c>
      <c r="N7" s="2267"/>
      <c r="O7" s="2267"/>
      <c r="P7" s="2267"/>
      <c r="Q7" s="2267"/>
      <c r="R7" s="2267"/>
      <c r="S7" s="2267"/>
      <c r="T7" s="2267"/>
      <c r="U7" s="2267"/>
      <c r="V7" s="2267"/>
      <c r="W7" s="2267"/>
      <c r="X7" s="2267"/>
      <c r="Y7" s="2267"/>
      <c r="Z7" s="2267"/>
      <c r="AA7" s="2267"/>
      <c r="AB7" s="2267"/>
      <c r="AC7" s="2267"/>
      <c r="AD7" s="2267"/>
      <c r="AE7" s="2267"/>
      <c r="AF7" s="2267"/>
      <c r="AG7" s="2268"/>
      <c r="AH7" s="2257">
        <f>données!$AI$9</f>
        <v>0</v>
      </c>
      <c r="AI7" s="2258"/>
      <c r="AJ7" s="2258"/>
      <c r="AK7" s="2258"/>
      <c r="AL7" s="2258"/>
      <c r="AM7" s="2258"/>
      <c r="AN7" s="2258"/>
      <c r="AO7" s="2258"/>
      <c r="AP7" s="787"/>
      <c r="AQ7" s="787"/>
    </row>
    <row r="8" spans="1:64" x14ac:dyDescent="0.25">
      <c r="A8" s="1351" t="s">
        <v>138</v>
      </c>
      <c r="B8" s="2269">
        <f>données!B10</f>
        <v>0</v>
      </c>
      <c r="C8" s="2269"/>
      <c r="D8" s="2269"/>
      <c r="E8" s="2269"/>
      <c r="F8" s="2269"/>
      <c r="G8" s="2270"/>
      <c r="H8" s="1348" t="s">
        <v>139</v>
      </c>
      <c r="I8" s="1348"/>
      <c r="J8" s="1348"/>
      <c r="K8" s="1348"/>
      <c r="L8" s="1392"/>
      <c r="M8" s="2271">
        <f>données!$M$10</f>
        <v>0</v>
      </c>
      <c r="N8" s="2271"/>
      <c r="O8" s="2271"/>
      <c r="P8" s="2271"/>
      <c r="Q8" s="2271"/>
      <c r="R8" s="2271"/>
      <c r="S8" s="2271"/>
      <c r="T8" s="2272"/>
      <c r="U8" s="2272"/>
      <c r="V8" s="2272"/>
      <c r="W8" s="2271"/>
      <c r="X8" s="2271"/>
      <c r="Y8" s="2271"/>
      <c r="Z8" s="2271"/>
      <c r="AA8" s="2271"/>
      <c r="AB8" s="2271"/>
      <c r="AC8" s="2271"/>
      <c r="AD8" s="2271"/>
      <c r="AE8" s="2271"/>
      <c r="AF8" s="2271"/>
      <c r="AG8" s="2273"/>
      <c r="AH8" s="2257" t="str">
        <f>IF(données!$AI$10=0,"",données!$AI$10)</f>
        <v/>
      </c>
      <c r="AI8" s="2258"/>
      <c r="AJ8" s="2258"/>
      <c r="AK8" s="2258"/>
      <c r="AL8" s="2258"/>
      <c r="AM8" s="2258"/>
      <c r="AN8" s="2258"/>
      <c r="AO8" s="2258"/>
      <c r="AP8" s="787"/>
      <c r="AQ8" s="787"/>
      <c r="AR8" s="787"/>
      <c r="AS8" s="787"/>
      <c r="AT8" s="787"/>
      <c r="AU8" s="787"/>
      <c r="AV8" s="787"/>
      <c r="AW8" s="787"/>
      <c r="AX8" s="787"/>
      <c r="AY8" s="787"/>
    </row>
    <row r="9" spans="1:64" ht="8.1" customHeight="1" x14ac:dyDescent="0.25">
      <c r="A9" s="1352"/>
      <c r="B9" s="1352"/>
      <c r="C9" s="1352"/>
      <c r="D9" s="1352"/>
      <c r="E9" s="1352"/>
      <c r="F9" s="1352"/>
      <c r="G9" s="1352"/>
      <c r="H9" s="1353"/>
      <c r="I9" s="1352"/>
      <c r="J9" s="1352"/>
      <c r="K9" s="1352"/>
      <c r="L9" s="1352"/>
      <c r="M9" s="1352"/>
      <c r="N9" s="1352"/>
      <c r="O9" s="1352"/>
      <c r="P9" s="1352"/>
      <c r="Q9" s="1352"/>
      <c r="R9" s="1352"/>
      <c r="S9" s="1352"/>
      <c r="T9" s="1352"/>
      <c r="U9" s="1352"/>
      <c r="V9" s="1352"/>
      <c r="W9" s="1352"/>
      <c r="X9" s="1352"/>
      <c r="Y9" s="1352"/>
      <c r="Z9" s="1352"/>
      <c r="AA9" s="1352"/>
      <c r="AB9" s="1352"/>
      <c r="AC9" s="1352"/>
      <c r="AD9" s="1352"/>
      <c r="AE9" s="1352"/>
      <c r="AF9" s="1352"/>
      <c r="AG9" s="1352"/>
      <c r="AH9" s="1353"/>
      <c r="AI9" s="1352"/>
      <c r="AJ9" s="1352"/>
      <c r="AK9" s="1352"/>
      <c r="AL9" s="1352"/>
      <c r="AM9" s="1352"/>
      <c r="AN9" s="1352"/>
      <c r="AO9" s="1352"/>
    </row>
    <row r="10" spans="1:64" ht="21" x14ac:dyDescent="0.4">
      <c r="A10" s="2274" t="str">
        <f>'dv1'!A10:E10</f>
        <v>Ed. 2017</v>
      </c>
      <c r="B10" s="2274"/>
      <c r="C10" s="2274"/>
      <c r="D10" s="2274"/>
      <c r="E10" s="2274"/>
      <c r="F10" s="2274"/>
      <c r="G10" s="2274"/>
      <c r="H10" s="2275" t="s">
        <v>748</v>
      </c>
      <c r="I10" s="2276"/>
      <c r="J10" s="2276"/>
      <c r="K10" s="2276"/>
      <c r="L10" s="2276"/>
      <c r="M10" s="2276"/>
      <c r="N10" s="2276"/>
      <c r="O10" s="2276"/>
      <c r="P10" s="2276"/>
      <c r="Q10" s="2276"/>
      <c r="R10" s="2276"/>
      <c r="S10" s="2276"/>
      <c r="T10" s="2277"/>
      <c r="U10" s="2277"/>
      <c r="V10" s="2277"/>
      <c r="W10" s="2276"/>
      <c r="X10" s="2276"/>
      <c r="Y10" s="2276"/>
      <c r="Z10" s="2276"/>
      <c r="AA10" s="2276"/>
      <c r="AB10" s="2276"/>
      <c r="AC10" s="2276"/>
      <c r="AD10" s="2276"/>
      <c r="AE10" s="2276"/>
      <c r="AF10" s="2276"/>
      <c r="AG10" s="2276"/>
      <c r="AH10" s="2276"/>
      <c r="AI10" s="2278"/>
      <c r="AJ10" s="1397"/>
      <c r="AK10" s="1398"/>
      <c r="AL10" s="1399"/>
      <c r="AM10" s="1399"/>
      <c r="AN10" s="1399"/>
      <c r="AO10" s="1399"/>
    </row>
    <row r="11" spans="1:64" x14ac:dyDescent="0.25">
      <c r="A11" s="2281" t="str">
        <f>'dv1'!A11:F11</f>
        <v>(SLRB/MT 2017)</v>
      </c>
      <c r="B11" s="2281"/>
      <c r="C11" s="2281"/>
      <c r="D11" s="2281"/>
      <c r="E11" s="2281"/>
      <c r="F11" s="2281"/>
      <c r="G11" s="2281"/>
      <c r="H11" s="1400"/>
      <c r="I11" s="1401"/>
      <c r="J11" s="1402"/>
      <c r="K11" s="1402"/>
      <c r="L11" s="1402"/>
      <c r="M11" s="1402"/>
      <c r="N11" s="1402"/>
      <c r="O11" s="1402"/>
      <c r="P11" s="1402"/>
      <c r="Q11" s="1402"/>
      <c r="R11" s="1402"/>
      <c r="S11" s="1402"/>
      <c r="T11" s="1402"/>
      <c r="U11" s="1402"/>
      <c r="V11" s="1402"/>
      <c r="W11" s="1402"/>
      <c r="X11" s="1402"/>
      <c r="Y11" s="1402"/>
      <c r="Z11" s="1402"/>
      <c r="AA11" s="1402"/>
      <c r="AB11" s="1402"/>
      <c r="AC11" s="1402"/>
      <c r="AD11" s="1402"/>
      <c r="AE11" s="1403"/>
      <c r="AF11" s="1402"/>
      <c r="AG11" s="1402"/>
      <c r="AH11" s="1402"/>
      <c r="AI11" s="1404"/>
      <c r="AJ11" s="1353"/>
      <c r="AK11" s="1402"/>
      <c r="AL11" s="1402"/>
      <c r="AM11" s="1402"/>
      <c r="AN11" s="1402"/>
      <c r="AO11" s="1402"/>
    </row>
    <row r="12" spans="1:64" s="1058" customFormat="1" ht="13.35" customHeight="1" x14ac:dyDescent="0.25">
      <c r="A12" s="1355"/>
      <c r="B12" s="1355"/>
      <c r="C12" s="1355"/>
      <c r="D12" s="1355"/>
      <c r="E12" s="1355"/>
      <c r="F12" s="1355"/>
      <c r="G12" s="1355"/>
      <c r="H12" s="1354"/>
      <c r="I12" s="1356"/>
      <c r="J12" s="1354"/>
      <c r="K12" s="1354"/>
      <c r="L12" s="1354"/>
      <c r="M12" s="1354"/>
      <c r="N12" s="1354"/>
      <c r="O12" s="1354"/>
      <c r="P12" s="1354"/>
      <c r="Q12" s="1354"/>
      <c r="R12" s="1354"/>
      <c r="S12" s="1354"/>
      <c r="T12" s="1354"/>
      <c r="U12" s="1354"/>
      <c r="V12" s="1354"/>
      <c r="W12" s="1354"/>
      <c r="X12" s="1354"/>
      <c r="Y12" s="1354"/>
      <c r="Z12" s="1354"/>
      <c r="AA12" s="1354"/>
      <c r="AB12" s="1354"/>
      <c r="AC12" s="1354"/>
      <c r="AD12" s="1354"/>
      <c r="AE12" s="1357"/>
      <c r="AF12" s="1354"/>
      <c r="AG12" s="1354"/>
      <c r="AH12" s="1354"/>
      <c r="AI12" s="1354"/>
      <c r="AK12" s="1354"/>
      <c r="AL12" s="1354"/>
      <c r="AM12" s="1354"/>
      <c r="AN12" s="1354"/>
      <c r="AO12" s="1354"/>
      <c r="AP12" s="1362"/>
      <c r="AQ12" s="1362"/>
      <c r="AR12" s="1362"/>
      <c r="AS12" s="1362"/>
      <c r="AT12" s="1362"/>
      <c r="AU12" s="1362"/>
      <c r="AV12" s="1362"/>
      <c r="AW12" s="1362"/>
      <c r="AX12" s="1362"/>
      <c r="AY12" s="1362"/>
      <c r="AZ12" s="1362"/>
      <c r="BA12" s="1362"/>
      <c r="BB12" s="1362"/>
      <c r="BC12" s="1362"/>
      <c r="BD12" s="1362"/>
      <c r="BE12" s="1362"/>
      <c r="BF12" s="1362"/>
      <c r="BG12" s="1362"/>
      <c r="BH12" s="1362"/>
      <c r="BI12" s="1362"/>
      <c r="BJ12" s="1362"/>
      <c r="BK12" s="1362"/>
      <c r="BL12" s="1362"/>
    </row>
    <row r="13" spans="1:64" s="1058" customFormat="1" ht="13.35" customHeight="1" x14ac:dyDescent="0.25">
      <c r="A13" s="1358" t="s">
        <v>752</v>
      </c>
      <c r="AP13" s="1362"/>
      <c r="AQ13" s="1362"/>
      <c r="AR13" s="1362"/>
      <c r="AS13" s="1362"/>
      <c r="AT13" s="1362"/>
      <c r="AU13" s="1362"/>
      <c r="AV13" s="1362"/>
      <c r="AW13" s="1362"/>
      <c r="AX13" s="1362"/>
      <c r="AY13" s="1362"/>
      <c r="AZ13" s="1362"/>
      <c r="BA13" s="1362"/>
      <c r="BB13" s="1362"/>
      <c r="BC13" s="1362"/>
      <c r="BD13" s="1362"/>
      <c r="BE13" s="1362"/>
      <c r="BF13" s="1362"/>
      <c r="BG13" s="1362"/>
      <c r="BH13" s="1362"/>
      <c r="BI13" s="1362"/>
      <c r="BJ13" s="1362"/>
      <c r="BK13" s="1362"/>
      <c r="BL13" s="1362"/>
    </row>
    <row r="14" spans="1:64" s="1058" customFormat="1" ht="13.35" customHeight="1" x14ac:dyDescent="0.25">
      <c r="A14" s="940"/>
      <c r="B14" s="1359"/>
      <c r="C14" s="1359"/>
      <c r="D14" s="1359"/>
      <c r="E14" s="1359"/>
      <c r="F14" s="1359"/>
      <c r="G14" s="1359"/>
      <c r="H14" s="1359"/>
      <c r="I14" s="1359"/>
      <c r="J14" s="1359"/>
      <c r="K14" s="1359"/>
      <c r="L14" s="1359"/>
      <c r="M14" s="1360"/>
      <c r="N14" s="1360"/>
      <c r="O14" s="1361"/>
      <c r="P14" s="1361"/>
      <c r="Q14" s="1361"/>
      <c r="R14" s="1355"/>
      <c r="S14" s="1355"/>
      <c r="T14" s="1355"/>
      <c r="U14" s="1355"/>
      <c r="V14" s="1355"/>
      <c r="W14" s="1355"/>
      <c r="X14" s="1355"/>
      <c r="Y14" s="1355"/>
      <c r="Z14" s="1093"/>
      <c r="AA14" s="1093"/>
      <c r="AB14" s="1093"/>
      <c r="AC14" s="1093"/>
      <c r="AD14" s="1093"/>
      <c r="AE14" s="1093"/>
      <c r="AF14" s="1093"/>
      <c r="AG14" s="1093"/>
      <c r="AH14" s="1093"/>
      <c r="AI14" s="1093"/>
      <c r="AJ14" s="1093"/>
      <c r="AK14" s="1093"/>
      <c r="AL14" s="1093"/>
      <c r="AM14" s="1093"/>
      <c r="AN14" s="1093"/>
      <c r="AO14" s="1093"/>
      <c r="AP14" s="1362"/>
      <c r="AQ14" s="1362"/>
      <c r="AR14" s="1362"/>
      <c r="AS14" s="1362"/>
      <c r="AT14" s="1362"/>
      <c r="AU14" s="1362"/>
      <c r="AV14" s="1362"/>
      <c r="AW14" s="1362"/>
      <c r="AX14" s="1362"/>
      <c r="AY14" s="1362"/>
      <c r="AZ14" s="1362"/>
      <c r="BA14" s="1362"/>
      <c r="BB14" s="1362"/>
      <c r="BC14" s="1362"/>
      <c r="BD14" s="1362"/>
      <c r="BE14" s="1362"/>
      <c r="BF14" s="1362"/>
      <c r="BG14" s="1362"/>
      <c r="BH14" s="1362"/>
      <c r="BI14" s="1362"/>
      <c r="BJ14" s="1362"/>
      <c r="BK14" s="1362"/>
      <c r="BL14" s="1362"/>
    </row>
    <row r="15" spans="1:64" s="1058" customFormat="1" ht="13.35" customHeight="1" x14ac:dyDescent="0.25">
      <c r="A15" s="1351" t="s">
        <v>632</v>
      </c>
      <c r="B15" s="1362"/>
      <c r="C15" s="1362"/>
      <c r="D15" s="1362"/>
      <c r="E15" s="1362"/>
      <c r="F15" s="1362"/>
      <c r="G15" s="1362"/>
      <c r="H15" s="1362"/>
      <c r="I15" s="1362"/>
      <c r="J15" s="1362"/>
      <c r="K15" s="1362"/>
      <c r="L15" s="1362"/>
      <c r="M15" s="1362"/>
      <c r="N15" s="1362"/>
      <c r="O15" s="1362"/>
      <c r="P15" s="1362"/>
      <c r="Q15" s="1362"/>
      <c r="R15" s="1362"/>
      <c r="S15" s="1362"/>
      <c r="T15" s="1362"/>
      <c r="U15" s="1362"/>
      <c r="V15" s="1362"/>
      <c r="W15" s="1362"/>
      <c r="X15" s="2528">
        <f>'dv10 - dv10bis'!A111</f>
        <v>0</v>
      </c>
      <c r="Y15" s="2528"/>
      <c r="Z15" s="2528"/>
      <c r="AA15" s="2528"/>
      <c r="AB15" s="2528"/>
      <c r="AC15" s="2528"/>
      <c r="AD15" s="1351" t="s">
        <v>772</v>
      </c>
      <c r="AE15" s="1362"/>
      <c r="AF15" s="1362"/>
      <c r="AG15" s="1362"/>
      <c r="AH15" s="1362"/>
      <c r="AI15" s="1362"/>
      <c r="AJ15" s="2290">
        <f>X15+1</f>
        <v>1</v>
      </c>
      <c r="AK15" s="2290"/>
      <c r="AL15" s="2290"/>
      <c r="AM15" s="2290"/>
      <c r="AN15" s="2290"/>
      <c r="AO15" s="1351" t="s">
        <v>53</v>
      </c>
      <c r="AP15" s="1362"/>
      <c r="AQ15" s="1362"/>
      <c r="AR15" s="1362"/>
      <c r="AS15" s="1362"/>
      <c r="AT15" s="1362"/>
      <c r="AU15" s="1362"/>
      <c r="AV15" s="1362"/>
      <c r="AW15" s="1362"/>
      <c r="AX15" s="1362"/>
      <c r="AY15" s="1362"/>
      <c r="AZ15" s="1362"/>
      <c r="BA15" s="1362"/>
      <c r="BB15" s="1362"/>
      <c r="BC15" s="1362"/>
      <c r="BD15" s="1362"/>
      <c r="BE15" s="1362"/>
      <c r="BF15" s="1362"/>
      <c r="BG15" s="1362"/>
      <c r="BH15" s="1362"/>
      <c r="BI15" s="1362"/>
      <c r="BJ15" s="1362"/>
      <c r="BK15" s="1362"/>
      <c r="BL15" s="1362"/>
    </row>
    <row r="16" spans="1:64" s="1058" customFormat="1" ht="13.35" customHeight="1" x14ac:dyDescent="0.25">
      <c r="A16" s="1093"/>
      <c r="B16" s="1362"/>
      <c r="C16" s="1362"/>
      <c r="D16" s="1362"/>
      <c r="E16" s="1362"/>
      <c r="F16" s="1362"/>
      <c r="G16" s="1362"/>
      <c r="H16" s="1362"/>
      <c r="I16" s="1362"/>
      <c r="J16" s="1362"/>
      <c r="K16" s="1362"/>
      <c r="L16" s="1362"/>
      <c r="M16" s="1362"/>
      <c r="N16" s="1362"/>
      <c r="O16" s="1362"/>
      <c r="P16" s="1362"/>
      <c r="Q16" s="1362"/>
      <c r="R16" s="1362"/>
      <c r="S16" s="1362"/>
      <c r="T16" s="1362"/>
      <c r="U16" s="1362"/>
      <c r="V16" s="1362"/>
      <c r="W16" s="1362"/>
      <c r="X16" s="1362"/>
      <c r="Y16" s="1362"/>
      <c r="Z16" s="1362"/>
      <c r="AA16" s="1362"/>
      <c r="AB16" s="1362"/>
      <c r="AC16" s="1362"/>
      <c r="AD16" s="1362"/>
      <c r="AE16" s="1362"/>
      <c r="AF16" s="1362"/>
      <c r="AG16" s="1362"/>
      <c r="AH16" s="1362"/>
      <c r="AI16" s="1362"/>
      <c r="AJ16" s="1362"/>
      <c r="AK16" s="1362"/>
      <c r="AL16" s="1362"/>
      <c r="AM16" s="1362"/>
      <c r="AN16" s="1362"/>
      <c r="AO16" s="1362"/>
      <c r="AP16" s="1362"/>
      <c r="AQ16" s="1362"/>
      <c r="AR16" s="1362"/>
      <c r="AS16" s="1362"/>
      <c r="AT16" s="1362"/>
      <c r="AU16" s="1362"/>
      <c r="AV16" s="1362"/>
      <c r="AW16" s="1362"/>
      <c r="AX16" s="1362"/>
      <c r="AY16" s="1362"/>
      <c r="AZ16" s="1362"/>
      <c r="BA16" s="1362"/>
      <c r="BB16" s="1362"/>
      <c r="BC16" s="1362"/>
      <c r="BD16" s="1362"/>
      <c r="BE16" s="1362"/>
      <c r="BF16" s="1362"/>
      <c r="BG16" s="1362"/>
      <c r="BH16" s="1362"/>
      <c r="BI16" s="1362"/>
      <c r="BJ16" s="1362"/>
      <c r="BK16" s="1362"/>
      <c r="BL16" s="1362"/>
    </row>
    <row r="17" spans="1:64" s="1058" customFormat="1" ht="13.35" customHeight="1" x14ac:dyDescent="0.25">
      <c r="A17" s="1351" t="s">
        <v>660</v>
      </c>
      <c r="B17" s="1362"/>
      <c r="C17" s="1362"/>
      <c r="D17" s="1362"/>
      <c r="E17" s="1363"/>
      <c r="F17" s="1362"/>
      <c r="G17" s="1362"/>
      <c r="H17" s="1362"/>
      <c r="I17" s="1362"/>
      <c r="J17" s="1362"/>
      <c r="K17" s="1362"/>
      <c r="L17" s="1362"/>
      <c r="M17" s="1446"/>
      <c r="N17" s="1364"/>
      <c r="O17" s="1364"/>
      <c r="P17" s="1364"/>
      <c r="Q17" s="1364"/>
      <c r="R17" s="1364"/>
      <c r="S17" s="1364"/>
      <c r="T17" s="1364"/>
      <c r="U17" s="1364"/>
      <c r="V17" s="1364"/>
      <c r="W17" s="1364"/>
      <c r="X17" s="2528">
        <f>FinTravaux</f>
        <v>0</v>
      </c>
      <c r="Y17" s="2528"/>
      <c r="Z17" s="2528"/>
      <c r="AA17" s="2528"/>
      <c r="AB17" s="2528"/>
      <c r="AC17" s="2528"/>
      <c r="AD17" s="1364"/>
      <c r="AE17" s="1364"/>
      <c r="AF17" s="1364"/>
      <c r="AG17" s="1364"/>
      <c r="AH17" s="1364"/>
      <c r="AI17" s="1364"/>
      <c r="AJ17" s="1364"/>
      <c r="AK17" s="1364"/>
      <c r="AL17" s="1364"/>
      <c r="AM17" s="1364"/>
      <c r="AN17" s="1364"/>
      <c r="AO17" s="1364"/>
      <c r="AP17" s="1362"/>
      <c r="AQ17" s="1362"/>
      <c r="AR17" s="1362"/>
      <c r="AS17" s="1362"/>
      <c r="AT17" s="1362"/>
      <c r="AU17" s="1362"/>
      <c r="AV17" s="1362"/>
      <c r="AW17" s="1362"/>
      <c r="AX17" s="1362"/>
      <c r="AY17" s="1362"/>
      <c r="AZ17" s="1362"/>
      <c r="BA17" s="1362"/>
      <c r="BB17" s="1362"/>
      <c r="BC17" s="1362"/>
      <c r="BD17" s="1362"/>
      <c r="BE17" s="1362"/>
      <c r="BF17" s="1362"/>
      <c r="BG17" s="1362"/>
      <c r="BH17" s="1362"/>
      <c r="BI17" s="1362"/>
      <c r="BJ17" s="1362"/>
      <c r="BK17" s="1362"/>
      <c r="BL17" s="1362"/>
    </row>
    <row r="18" spans="1:64" s="1058" customFormat="1" ht="13.35" customHeight="1" x14ac:dyDescent="0.25">
      <c r="A18" s="1362"/>
      <c r="B18" s="1362"/>
      <c r="C18" s="1362"/>
      <c r="D18" s="1362"/>
      <c r="E18" s="1365"/>
      <c r="F18" s="1362"/>
      <c r="G18" s="1362"/>
      <c r="H18" s="1362"/>
      <c r="I18" s="1362"/>
      <c r="J18" s="1362"/>
      <c r="K18" s="1364"/>
      <c r="L18" s="1364"/>
      <c r="M18" s="1364"/>
      <c r="N18" s="1364"/>
      <c r="O18" s="1364"/>
      <c r="P18" s="1364"/>
      <c r="Q18" s="1364"/>
      <c r="R18" s="1364"/>
      <c r="S18" s="1364"/>
      <c r="T18" s="1364"/>
      <c r="U18" s="1364"/>
      <c r="V18" s="1364"/>
      <c r="W18" s="1364"/>
      <c r="X18" s="1364"/>
      <c r="Y18" s="1364"/>
      <c r="Z18" s="1364"/>
      <c r="AA18" s="1364"/>
      <c r="AB18" s="1364"/>
      <c r="AC18" s="1364"/>
      <c r="AD18" s="1364"/>
      <c r="AE18" s="1364"/>
      <c r="AF18" s="1364"/>
      <c r="AG18" s="1364"/>
      <c r="AH18" s="1364"/>
      <c r="AI18" s="1364"/>
      <c r="AJ18" s="1364"/>
      <c r="AK18" s="1364"/>
      <c r="AL18" s="1364"/>
      <c r="AM18" s="1364"/>
      <c r="AN18" s="1364"/>
      <c r="AO18" s="1364"/>
      <c r="AP18" s="1362"/>
      <c r="AQ18" s="1362"/>
      <c r="AR18" s="1362"/>
      <c r="AS18" s="1362"/>
      <c r="AT18" s="1362"/>
      <c r="AU18" s="1362"/>
      <c r="AV18" s="1362"/>
      <c r="AW18" s="1362"/>
      <c r="AX18" s="1362"/>
      <c r="AY18" s="1362"/>
      <c r="AZ18" s="1362"/>
      <c r="BA18" s="1362"/>
      <c r="BB18" s="1362"/>
      <c r="BC18" s="1362"/>
      <c r="BD18" s="1362"/>
      <c r="BE18" s="1362"/>
      <c r="BF18" s="1362"/>
      <c r="BG18" s="1362"/>
      <c r="BH18" s="1362"/>
      <c r="BI18" s="1362"/>
      <c r="BJ18" s="1362"/>
      <c r="BK18" s="1362"/>
      <c r="BL18" s="1362"/>
    </row>
    <row r="19" spans="1:64" s="1058" customFormat="1" ht="13.35" customHeight="1" x14ac:dyDescent="0.25">
      <c r="A19" s="1351" t="s">
        <v>69</v>
      </c>
      <c r="B19" s="1362"/>
      <c r="C19" s="1362"/>
      <c r="D19" s="1362"/>
      <c r="E19" s="1365"/>
      <c r="F19" s="1362"/>
      <c r="G19" s="1362"/>
      <c r="H19" s="1362"/>
      <c r="I19" s="1362"/>
      <c r="J19" s="1362"/>
      <c r="K19" s="1362"/>
      <c r="L19" s="1366"/>
      <c r="M19" s="1364"/>
      <c r="N19" s="1364"/>
      <c r="O19" s="1364"/>
      <c r="P19" s="1364"/>
      <c r="Q19" s="1364"/>
      <c r="R19" s="1364"/>
      <c r="S19" s="1364"/>
      <c r="T19" s="1364"/>
      <c r="U19" s="1364"/>
      <c r="V19" s="1364"/>
      <c r="W19" s="1364"/>
      <c r="X19" s="2526">
        <f>IF(OR('dv10 - dv10bis'!A111="",X17-X15&lt;0),0,(X17-X15))</f>
        <v>0</v>
      </c>
      <c r="Y19" s="2526"/>
      <c r="Z19" s="2526"/>
      <c r="AA19" s="2526"/>
      <c r="AB19" s="2526"/>
      <c r="AC19" s="2526"/>
      <c r="AD19" s="1362" t="s">
        <v>533</v>
      </c>
      <c r="AE19" s="1364"/>
      <c r="AF19" s="1364"/>
      <c r="AG19" s="1364"/>
      <c r="AH19" s="1364"/>
      <c r="AI19" s="1364"/>
      <c r="AJ19" s="1364"/>
      <c r="AK19" s="1364"/>
      <c r="AL19" s="1364"/>
      <c r="AM19" s="1364"/>
      <c r="AN19" s="1364"/>
      <c r="AO19" s="1364"/>
      <c r="AP19" s="1393"/>
      <c r="AQ19" s="1362"/>
      <c r="AR19" s="1362"/>
      <c r="AS19" s="1362"/>
      <c r="AT19" s="1362"/>
      <c r="AU19" s="1362"/>
      <c r="AV19" s="1362"/>
      <c r="AW19" s="1362"/>
      <c r="AX19" s="1362"/>
      <c r="AY19" s="1362"/>
      <c r="AZ19" s="1362"/>
      <c r="BA19" s="1362"/>
      <c r="BB19" s="1362"/>
      <c r="BC19" s="1362"/>
      <c r="BD19" s="1362"/>
      <c r="BE19" s="1362"/>
      <c r="BF19" s="1362"/>
      <c r="BG19" s="1362"/>
      <c r="BH19" s="1362"/>
      <c r="BI19" s="1362"/>
      <c r="BJ19" s="1362"/>
      <c r="BK19" s="1362"/>
      <c r="BL19" s="1362"/>
    </row>
    <row r="20" spans="1:64" s="1058" customFormat="1" ht="13.35" customHeight="1" x14ac:dyDescent="0.25">
      <c r="A20" s="1351"/>
      <c r="B20" s="1362"/>
      <c r="C20" s="1362"/>
      <c r="D20" s="1362"/>
      <c r="E20" s="1365"/>
      <c r="F20" s="1362"/>
      <c r="G20" s="1362"/>
      <c r="H20" s="1362"/>
      <c r="I20" s="1362"/>
      <c r="J20" s="1362"/>
      <c r="K20" s="1362"/>
      <c r="L20" s="1366"/>
      <c r="M20" s="1364"/>
      <c r="N20" s="1364"/>
      <c r="O20" s="1364"/>
      <c r="P20" s="1364"/>
      <c r="Q20" s="1364"/>
      <c r="R20" s="1364"/>
      <c r="S20" s="1364"/>
      <c r="T20" s="1364"/>
      <c r="U20" s="1364"/>
      <c r="V20" s="1364"/>
      <c r="W20" s="1364"/>
      <c r="X20" s="1439"/>
      <c r="Y20" s="1439"/>
      <c r="Z20" s="1439"/>
      <c r="AA20" s="1439"/>
      <c r="AB20" s="1439"/>
      <c r="AC20" s="1439"/>
      <c r="AD20" s="1362"/>
      <c r="AE20" s="1364"/>
      <c r="AF20" s="1364"/>
      <c r="AG20" s="1364"/>
      <c r="AH20" s="1364"/>
      <c r="AI20" s="1364"/>
      <c r="AJ20" s="1364"/>
      <c r="AK20" s="1364"/>
      <c r="AL20" s="1364"/>
      <c r="AM20" s="1364"/>
      <c r="AN20" s="1364"/>
      <c r="AO20" s="1364"/>
      <c r="AP20" s="1393"/>
      <c r="AQ20" s="1362"/>
      <c r="AR20" s="1362"/>
      <c r="AS20" s="1362"/>
      <c r="AT20" s="1362"/>
      <c r="AU20" s="1362"/>
      <c r="AV20" s="1362"/>
      <c r="AW20" s="1362"/>
      <c r="AX20" s="1362"/>
      <c r="AY20" s="1362"/>
      <c r="AZ20" s="1362"/>
      <c r="BA20" s="1362"/>
      <c r="BB20" s="1362"/>
      <c r="BC20" s="1362"/>
      <c r="BD20" s="1362"/>
      <c r="BE20" s="1362"/>
      <c r="BF20" s="1362"/>
      <c r="BG20" s="1362"/>
      <c r="BH20" s="1362"/>
      <c r="BI20" s="1362"/>
      <c r="BJ20" s="1362"/>
      <c r="BK20" s="1362"/>
      <c r="BL20" s="1362"/>
    </row>
    <row r="21" spans="1:64" s="1058" customFormat="1" ht="13.35" customHeight="1" x14ac:dyDescent="0.25">
      <c r="A21" s="1351" t="s">
        <v>720</v>
      </c>
      <c r="B21" s="1351"/>
      <c r="C21" s="1351"/>
      <c r="D21" s="1351"/>
      <c r="E21" s="1496"/>
      <c r="F21" s="1351"/>
      <c r="G21" s="1351"/>
      <c r="H21" s="1351"/>
      <c r="I21" s="1351"/>
      <c r="J21" s="1351"/>
      <c r="K21" s="1351"/>
      <c r="L21" s="1502"/>
      <c r="M21" s="1496"/>
      <c r="N21" s="1496"/>
      <c r="O21" s="1496"/>
      <c r="P21" s="1496"/>
      <c r="Q21" s="1496"/>
      <c r="R21" s="1496"/>
      <c r="S21" s="1496"/>
      <c r="T21" s="1496"/>
      <c r="U21" s="1496"/>
      <c r="V21" s="1496"/>
      <c r="W21" s="1364"/>
      <c r="X21" s="2530"/>
      <c r="Y21" s="2530"/>
      <c r="Z21" s="2530"/>
      <c r="AA21" s="2530"/>
      <c r="AB21" s="2530"/>
      <c r="AC21" s="2530"/>
      <c r="AG21" s="1364"/>
      <c r="AH21" s="1364"/>
      <c r="AI21" s="1364"/>
      <c r="AJ21" s="1364"/>
      <c r="AK21" s="1364"/>
      <c r="AL21" s="1364"/>
      <c r="AM21" s="1364"/>
      <c r="AN21" s="1364"/>
      <c r="AO21" s="1364"/>
      <c r="AP21" s="1393"/>
      <c r="AQ21" s="1362"/>
      <c r="AR21" s="1362"/>
      <c r="AS21" s="1362"/>
      <c r="AT21" s="1362"/>
      <c r="AU21" s="1362"/>
      <c r="AV21" s="1362"/>
      <c r="AW21" s="1362"/>
      <c r="AX21" s="1362"/>
      <c r="AY21" s="1362"/>
      <c r="AZ21" s="1362"/>
      <c r="BA21" s="1362"/>
      <c r="BB21" s="1362"/>
      <c r="BC21" s="1362"/>
      <c r="BD21" s="1362"/>
      <c r="BE21" s="1362"/>
      <c r="BF21" s="1362"/>
      <c r="BG21" s="1362"/>
      <c r="BH21" s="1362"/>
      <c r="BI21" s="1362"/>
      <c r="BJ21" s="1362"/>
      <c r="BK21" s="1362"/>
      <c r="BL21" s="1362"/>
    </row>
    <row r="22" spans="1:64" s="1058" customFormat="1" ht="13.35" customHeight="1" x14ac:dyDescent="0.25">
      <c r="A22" s="1351"/>
      <c r="B22" s="1351"/>
      <c r="C22" s="1351"/>
      <c r="D22" s="1351"/>
      <c r="E22" s="1351"/>
      <c r="F22" s="1351"/>
      <c r="G22" s="1351"/>
      <c r="H22" s="1351"/>
      <c r="I22" s="1351"/>
      <c r="J22" s="1351" t="s">
        <v>699</v>
      </c>
      <c r="K22" s="1351"/>
      <c r="L22" s="1351"/>
      <c r="M22" s="1351"/>
      <c r="N22" s="1351"/>
      <c r="O22" s="1351"/>
      <c r="P22" s="1351"/>
      <c r="Q22" s="1351"/>
      <c r="R22" s="1351"/>
      <c r="S22" s="1351"/>
      <c r="T22" s="1351"/>
      <c r="U22" s="1351"/>
      <c r="V22" s="1351"/>
      <c r="W22" s="1362"/>
      <c r="X22" s="2533" t="str">
        <f>IF(X21="","",X21+3)</f>
        <v/>
      </c>
      <c r="Y22" s="2533"/>
      <c r="Z22" s="2533"/>
      <c r="AA22" s="2533"/>
      <c r="AB22" s="2533"/>
      <c r="AC22" s="2533"/>
      <c r="AG22" s="1364"/>
      <c r="AH22" s="1364"/>
      <c r="AI22" s="1364"/>
      <c r="AJ22" s="1364"/>
      <c r="AK22" s="1364"/>
      <c r="AL22" s="1364"/>
      <c r="AM22" s="1364"/>
      <c r="AN22" s="1364"/>
      <c r="AO22" s="1364"/>
      <c r="AP22" s="1393"/>
      <c r="AQ22" s="1362"/>
      <c r="AR22" s="1362"/>
      <c r="AS22" s="1362"/>
      <c r="AT22" s="1362"/>
      <c r="AU22" s="1362"/>
      <c r="AV22" s="1362"/>
      <c r="AW22" s="1362"/>
      <c r="AX22" s="1362"/>
      <c r="AY22" s="1362"/>
      <c r="AZ22" s="1362"/>
      <c r="BA22" s="1362"/>
      <c r="BB22" s="1362"/>
      <c r="BC22" s="1362"/>
      <c r="BD22" s="1362"/>
      <c r="BE22" s="1362"/>
      <c r="BF22" s="1362"/>
      <c r="BG22" s="1362"/>
      <c r="BH22" s="1362"/>
      <c r="BI22" s="1362"/>
      <c r="BJ22" s="1362"/>
      <c r="BK22" s="1362"/>
      <c r="BL22" s="1362"/>
    </row>
    <row r="23" spans="1:64" s="1058" customFormat="1" ht="13.35" customHeight="1" x14ac:dyDescent="0.25">
      <c r="A23" s="1351"/>
      <c r="B23" s="1351"/>
      <c r="C23" s="1351"/>
      <c r="D23" s="1351"/>
      <c r="E23" s="1351"/>
      <c r="F23" s="1351"/>
      <c r="G23" s="1351"/>
      <c r="H23" s="1351"/>
      <c r="I23" s="1351"/>
      <c r="J23" s="1351"/>
      <c r="K23" s="1351"/>
      <c r="L23" s="1351"/>
      <c r="M23" s="1351"/>
      <c r="N23" s="1351"/>
      <c r="O23" s="1351"/>
      <c r="P23" s="1351"/>
      <c r="Q23" s="1351"/>
      <c r="R23" s="1351"/>
      <c r="S23" s="1351"/>
      <c r="T23" s="1351"/>
      <c r="U23" s="1351"/>
      <c r="V23" s="1351"/>
      <c r="W23" s="1364"/>
      <c r="X23" s="1364"/>
      <c r="Y23" s="1364"/>
      <c r="Z23" s="1364"/>
      <c r="AA23" s="1364"/>
      <c r="AB23" s="1364"/>
      <c r="AC23" s="1364"/>
      <c r="AD23" s="1364"/>
      <c r="AE23" s="1364"/>
      <c r="AF23" s="1364"/>
      <c r="AG23" s="1364"/>
      <c r="AH23" s="1364"/>
      <c r="AI23" s="1364"/>
      <c r="AJ23" s="1364"/>
      <c r="AK23" s="1364"/>
      <c r="AL23" s="1364"/>
      <c r="AM23" s="1364"/>
      <c r="AN23" s="1364"/>
      <c r="AO23" s="1364"/>
      <c r="AP23" s="2529" t="s">
        <v>767</v>
      </c>
      <c r="AQ23" s="2529"/>
      <c r="AR23" s="2529"/>
      <c r="AS23" s="2529"/>
      <c r="AT23" s="1362"/>
      <c r="AU23" s="1362"/>
      <c r="AV23" s="1362"/>
      <c r="AW23" s="1362"/>
      <c r="AX23" s="1362"/>
      <c r="AY23" s="1362"/>
      <c r="AZ23" s="1362"/>
      <c r="BA23" s="1362"/>
      <c r="BB23" s="1362"/>
      <c r="BC23" s="1362"/>
      <c r="BD23" s="1362"/>
      <c r="BE23" s="1362"/>
      <c r="BF23" s="1362"/>
      <c r="BG23" s="1362"/>
      <c r="BH23" s="1362"/>
      <c r="BI23" s="1362"/>
      <c r="BJ23" s="1362"/>
      <c r="BK23" s="1362"/>
      <c r="BL23" s="1362"/>
    </row>
    <row r="24" spans="1:64" s="1058" customFormat="1" ht="13.35" customHeight="1" x14ac:dyDescent="0.25">
      <c r="A24" s="1351" t="s">
        <v>750</v>
      </c>
      <c r="B24" s="1351"/>
      <c r="C24" s="1351"/>
      <c r="D24" s="1351"/>
      <c r="E24" s="1351"/>
      <c r="F24" s="1351"/>
      <c r="G24" s="1351"/>
      <c r="H24" s="1351"/>
      <c r="I24" s="1351"/>
      <c r="J24" s="1351"/>
      <c r="K24" s="1351"/>
      <c r="L24" s="1351"/>
      <c r="M24" s="1351"/>
      <c r="N24" s="1351"/>
      <c r="O24" s="1351"/>
      <c r="P24" s="1351"/>
      <c r="Q24" s="1351"/>
      <c r="R24" s="1351"/>
      <c r="S24" s="1351"/>
      <c r="T24" s="1351"/>
      <c r="U24" s="1351"/>
      <c r="V24" s="1351"/>
      <c r="W24" s="1362"/>
      <c r="X24" s="2534" t="str">
        <f>IF(X22&gt;X15,X22,X15+1)</f>
        <v/>
      </c>
      <c r="Y24" s="2534"/>
      <c r="Z24" s="2534"/>
      <c r="AA24" s="2534"/>
      <c r="AB24" s="2534"/>
      <c r="AC24" s="2534"/>
      <c r="AG24" s="1364"/>
      <c r="AH24" s="1364"/>
      <c r="AI24" s="1364"/>
      <c r="AJ24" s="1364"/>
      <c r="AK24" s="1364"/>
      <c r="AL24" s="1364"/>
      <c r="AM24" s="1364"/>
      <c r="AN24" s="1364"/>
      <c r="AO24" s="1364"/>
      <c r="AP24" s="2529"/>
      <c r="AQ24" s="2529"/>
      <c r="AR24" s="2529"/>
      <c r="AS24" s="2529"/>
      <c r="AT24" s="1362"/>
      <c r="AU24" s="1362"/>
      <c r="AV24" s="1362"/>
      <c r="AW24" s="1362"/>
      <c r="AX24" s="1362"/>
      <c r="AY24" s="1362"/>
      <c r="AZ24" s="1362"/>
      <c r="BA24" s="1362"/>
      <c r="BB24" s="1362"/>
      <c r="BC24" s="1362"/>
      <c r="BD24" s="1362"/>
      <c r="BE24" s="1362"/>
      <c r="BF24" s="1362"/>
      <c r="BG24" s="1362"/>
      <c r="BH24" s="1362"/>
      <c r="BI24" s="1362"/>
      <c r="BJ24" s="1362"/>
      <c r="BK24" s="1362"/>
      <c r="BL24" s="1362"/>
    </row>
    <row r="25" spans="1:64" s="1058" customFormat="1" ht="13.35" customHeight="1" x14ac:dyDescent="0.25">
      <c r="A25" s="1351"/>
      <c r="B25" s="1351"/>
      <c r="C25" s="1351"/>
      <c r="D25" s="1351"/>
      <c r="E25" s="1351"/>
      <c r="F25" s="1351"/>
      <c r="G25" s="1351"/>
      <c r="H25" s="1351"/>
      <c r="I25" s="1351"/>
      <c r="J25" s="1351"/>
      <c r="K25" s="1351"/>
      <c r="L25" s="1351"/>
      <c r="M25" s="1351"/>
      <c r="N25" s="1351"/>
      <c r="O25" s="1351"/>
      <c r="P25" s="1351"/>
      <c r="Q25" s="1351"/>
      <c r="R25" s="1351"/>
      <c r="S25" s="1351"/>
      <c r="T25" s="1351"/>
      <c r="U25" s="1351"/>
      <c r="V25" s="1351"/>
      <c r="W25" s="1364"/>
      <c r="X25" s="1364"/>
      <c r="Y25" s="1364"/>
      <c r="Z25" s="1364"/>
      <c r="AA25" s="1364"/>
      <c r="AB25" s="1364"/>
      <c r="AC25" s="1364"/>
      <c r="AD25" s="1364"/>
      <c r="AE25" s="1364"/>
      <c r="AF25" s="1364"/>
      <c r="AG25" s="1364"/>
      <c r="AH25" s="1364"/>
      <c r="AI25" s="1364"/>
      <c r="AJ25" s="1364"/>
      <c r="AK25" s="1364"/>
      <c r="AL25" s="1364"/>
      <c r="AM25" s="1364"/>
      <c r="AN25" s="1364"/>
      <c r="AO25" s="1364"/>
      <c r="AP25" s="2529"/>
      <c r="AQ25" s="2529"/>
      <c r="AR25" s="2529"/>
      <c r="AS25" s="2529"/>
      <c r="AT25" s="1362"/>
      <c r="AU25" s="1362"/>
      <c r="AV25" s="1362"/>
      <c r="AW25" s="1362"/>
      <c r="AX25" s="1362"/>
      <c r="AY25" s="1362"/>
      <c r="AZ25" s="1362"/>
      <c r="BA25" s="1362"/>
      <c r="BB25" s="1362"/>
      <c r="BC25" s="1362"/>
      <c r="BD25" s="1362"/>
      <c r="BE25" s="1362"/>
      <c r="BF25" s="1362"/>
      <c r="BG25" s="1362"/>
      <c r="BH25" s="1362"/>
      <c r="BI25" s="1362"/>
      <c r="BJ25" s="1362"/>
      <c r="BK25" s="1362"/>
      <c r="BL25" s="1362"/>
    </row>
    <row r="26" spans="1:64" s="1058" customFormat="1" ht="13.35" customHeight="1" x14ac:dyDescent="0.25">
      <c r="A26" s="1351" t="s">
        <v>700</v>
      </c>
      <c r="B26" s="1351"/>
      <c r="C26" s="1351"/>
      <c r="D26" s="1351"/>
      <c r="E26" s="1351"/>
      <c r="F26" s="1351"/>
      <c r="G26" s="1351"/>
      <c r="H26" s="1351"/>
      <c r="I26" s="1351"/>
      <c r="J26" s="1351"/>
      <c r="K26" s="1351"/>
      <c r="L26" s="1351"/>
      <c r="M26" s="1351"/>
      <c r="N26" s="1351"/>
      <c r="O26" s="1351"/>
      <c r="P26" s="1351"/>
      <c r="Q26" s="1351"/>
      <c r="R26" s="1351"/>
      <c r="S26" s="1351"/>
      <c r="T26" s="1351"/>
      <c r="U26" s="1351"/>
      <c r="V26" s="1351"/>
      <c r="W26" s="1362"/>
      <c r="X26" s="2531">
        <f>IF(OR(X21="",X24&gt;X17),0,X17-(X24-1))</f>
        <v>0</v>
      </c>
      <c r="Y26" s="2531"/>
      <c r="Z26" s="2531"/>
      <c r="AA26" s="2531"/>
      <c r="AB26" s="2531"/>
      <c r="AC26" s="2531"/>
      <c r="AD26" s="1362" t="s">
        <v>533</v>
      </c>
      <c r="AG26" s="1364"/>
      <c r="AH26" s="1364"/>
      <c r="AI26" s="1364"/>
      <c r="AJ26" s="1364"/>
      <c r="AK26" s="1364"/>
      <c r="AL26" s="1364"/>
      <c r="AM26" s="1364"/>
      <c r="AN26" s="1364"/>
      <c r="AO26" s="1364"/>
      <c r="AP26" s="1462"/>
      <c r="AQ26" s="1462"/>
      <c r="AR26" s="1462"/>
      <c r="AS26" s="1462"/>
      <c r="AT26" s="1362"/>
      <c r="AU26" s="1362"/>
      <c r="AV26" s="1362"/>
      <c r="AW26" s="1362"/>
      <c r="AX26" s="1362"/>
      <c r="AY26" s="1362"/>
      <c r="AZ26" s="1362"/>
      <c r="BA26" s="1362"/>
      <c r="BB26" s="1362"/>
      <c r="BC26" s="1362"/>
      <c r="BD26" s="1362"/>
      <c r="BE26" s="1362"/>
      <c r="BF26" s="1362"/>
      <c r="BG26" s="1362"/>
      <c r="BH26" s="1362"/>
      <c r="BI26" s="1362"/>
      <c r="BJ26" s="1362"/>
      <c r="BK26" s="1362"/>
      <c r="BL26" s="1362"/>
    </row>
    <row r="27" spans="1:64" s="1058" customFormat="1" ht="13.35" customHeight="1" x14ac:dyDescent="0.25">
      <c r="A27" s="1362"/>
      <c r="B27" s="1362"/>
      <c r="C27" s="1362"/>
      <c r="D27" s="1362"/>
      <c r="E27" s="1093"/>
      <c r="F27" s="1362"/>
      <c r="G27" s="1362"/>
      <c r="H27" s="1362"/>
      <c r="I27" s="1362"/>
      <c r="J27" s="1362"/>
      <c r="K27" s="1362"/>
      <c r="L27" s="1362"/>
      <c r="M27" s="1362"/>
      <c r="N27" s="1362"/>
      <c r="O27" s="1362"/>
      <c r="P27" s="1362"/>
      <c r="Q27" s="1362"/>
      <c r="R27" s="1362"/>
      <c r="S27" s="1362"/>
      <c r="T27" s="1362"/>
      <c r="U27" s="1362"/>
      <c r="V27" s="1362"/>
      <c r="W27" s="1364"/>
      <c r="X27" s="1364"/>
      <c r="Y27" s="1364"/>
      <c r="Z27" s="1364"/>
      <c r="AA27" s="1364"/>
      <c r="AB27" s="1364"/>
      <c r="AC27" s="1364"/>
      <c r="AD27" s="1364"/>
      <c r="AE27" s="1364"/>
      <c r="AF27" s="1364"/>
      <c r="AG27" s="1364"/>
      <c r="AH27" s="1364"/>
      <c r="AI27" s="1364"/>
      <c r="AJ27" s="1364"/>
      <c r="AK27" s="1364"/>
      <c r="AL27" s="1364"/>
      <c r="AM27" s="1364"/>
      <c r="AN27" s="1364"/>
      <c r="AO27" s="1364"/>
      <c r="AP27" s="1362"/>
      <c r="AQ27" s="1362"/>
      <c r="AR27" s="1362"/>
      <c r="AS27" s="1362"/>
      <c r="AT27" s="1362"/>
      <c r="AU27" s="1362"/>
      <c r="AV27" s="1362"/>
      <c r="AW27" s="1362"/>
      <c r="AX27" s="1362"/>
      <c r="AY27" s="1362"/>
      <c r="AZ27" s="1362"/>
      <c r="BA27" s="1362"/>
      <c r="BB27" s="1362"/>
      <c r="BC27" s="1362"/>
      <c r="BD27" s="1362"/>
      <c r="BE27" s="1362"/>
      <c r="BF27" s="1362"/>
      <c r="BG27" s="1362"/>
      <c r="BH27" s="1362"/>
      <c r="BI27" s="1362"/>
      <c r="BJ27" s="1362"/>
      <c r="BK27" s="1362"/>
      <c r="BL27" s="1362"/>
    </row>
    <row r="28" spans="1:64" s="1058" customFormat="1" ht="13.35" customHeight="1" x14ac:dyDescent="0.25">
      <c r="A28" s="1351" t="s">
        <v>744</v>
      </c>
      <c r="B28" s="1362"/>
      <c r="C28" s="1362"/>
      <c r="D28" s="1362"/>
      <c r="E28" s="1362"/>
      <c r="F28" s="1362"/>
      <c r="G28" s="1362"/>
      <c r="H28" s="1362"/>
      <c r="I28" s="1362"/>
      <c r="J28" s="1362"/>
      <c r="K28" s="1362"/>
      <c r="L28" s="1362"/>
      <c r="M28" s="1362"/>
      <c r="N28" s="1362"/>
      <c r="O28" s="1362"/>
      <c r="P28" s="1362"/>
      <c r="Q28" s="1362"/>
      <c r="R28" s="1362"/>
      <c r="S28" s="1362"/>
      <c r="T28" s="1362"/>
      <c r="U28" s="1362"/>
      <c r="V28" s="1362"/>
      <c r="W28" s="1364"/>
      <c r="X28" s="2527">
        <f>MIN(MAX(50,ROUND(0.02%*données!P15,2)),500)</f>
        <v>50</v>
      </c>
      <c r="Y28" s="2527"/>
      <c r="Z28" s="2527"/>
      <c r="AA28" s="2527"/>
      <c r="AB28" s="2527"/>
      <c r="AC28" s="2527"/>
      <c r="AE28" s="1364"/>
      <c r="AF28" s="1364"/>
      <c r="AG28" s="1364"/>
      <c r="AH28" s="1364"/>
      <c r="AI28" s="1364"/>
      <c r="AJ28" s="1364"/>
      <c r="AK28" s="1364"/>
      <c r="AL28" s="1364"/>
      <c r="AM28" s="1364"/>
      <c r="AN28" s="1364"/>
      <c r="AO28" s="1364"/>
      <c r="AP28" s="1473" t="s">
        <v>581</v>
      </c>
      <c r="AQ28" s="1362"/>
      <c r="AR28" s="1362"/>
      <c r="AS28" s="1362"/>
      <c r="AT28" s="1362"/>
      <c r="AU28" s="1362"/>
      <c r="AV28" s="1362"/>
      <c r="AW28" s="1362"/>
      <c r="AX28" s="1362"/>
      <c r="AY28" s="1362"/>
      <c r="AZ28" s="1362"/>
      <c r="BA28" s="1362"/>
      <c r="BB28" s="1362"/>
      <c r="BC28" s="1362"/>
      <c r="BD28" s="1362"/>
      <c r="BE28" s="1362"/>
      <c r="BF28" s="1362"/>
      <c r="BG28" s="1362"/>
      <c r="BH28" s="1362"/>
      <c r="BI28" s="1362"/>
      <c r="BJ28" s="1362"/>
      <c r="BK28" s="1362"/>
      <c r="BL28" s="1362"/>
    </row>
    <row r="29" spans="1:64" s="1058" customFormat="1" ht="13.35" customHeight="1" x14ac:dyDescent="0.25">
      <c r="A29" s="1362"/>
      <c r="B29" s="1362"/>
      <c r="C29" s="1362"/>
      <c r="D29" s="1362"/>
      <c r="E29" s="1362"/>
      <c r="F29" s="1362"/>
      <c r="G29" s="1362"/>
      <c r="H29" s="1362"/>
      <c r="I29" s="1362"/>
      <c r="J29" s="1362"/>
      <c r="K29" s="1362"/>
      <c r="L29" s="1362"/>
      <c r="M29" s="1362"/>
      <c r="N29" s="1362"/>
      <c r="O29" s="1362"/>
      <c r="P29" s="1362"/>
      <c r="Q29" s="1362"/>
      <c r="R29" s="1362"/>
      <c r="S29" s="1367"/>
      <c r="T29" s="1367"/>
      <c r="U29" s="1367"/>
      <c r="V29" s="1367"/>
      <c r="W29" s="1367"/>
      <c r="X29" s="1367"/>
      <c r="Y29" s="1367"/>
      <c r="Z29" s="1367"/>
      <c r="AA29" s="1367"/>
      <c r="AB29" s="1367"/>
      <c r="AC29" s="1367"/>
      <c r="AD29" s="1367"/>
      <c r="AE29" s="1367"/>
      <c r="AF29" s="1367"/>
      <c r="AG29" s="1367"/>
      <c r="AH29" s="1367"/>
      <c r="AI29" s="1367"/>
      <c r="AJ29" s="1367"/>
      <c r="AK29" s="1367"/>
      <c r="AL29" s="1367"/>
      <c r="AM29" s="1367"/>
      <c r="AN29" s="1367"/>
      <c r="AO29" s="1367"/>
      <c r="AP29" s="1362"/>
      <c r="AQ29" s="1362"/>
      <c r="AR29" s="1362"/>
      <c r="AS29" s="1362"/>
      <c r="AT29" s="1362"/>
      <c r="AU29" s="1362"/>
      <c r="AV29" s="1362"/>
      <c r="AW29" s="1362"/>
      <c r="AX29" s="1362"/>
      <c r="AY29" s="1362"/>
      <c r="AZ29" s="1362"/>
      <c r="BA29" s="1362"/>
      <c r="BB29" s="1362"/>
      <c r="BC29" s="1362"/>
      <c r="BD29" s="1362"/>
      <c r="BE29" s="1362"/>
      <c r="BF29" s="1362"/>
      <c r="BG29" s="1362"/>
      <c r="BH29" s="1362"/>
      <c r="BI29" s="1362"/>
      <c r="BJ29" s="1362"/>
      <c r="BK29" s="1362"/>
      <c r="BL29" s="1362"/>
    </row>
    <row r="30" spans="1:64" s="1093" customFormat="1" ht="13.35" customHeight="1" x14ac:dyDescent="0.25">
      <c r="A30" s="1351" t="s">
        <v>705</v>
      </c>
      <c r="B30" s="1362"/>
      <c r="C30" s="1362"/>
      <c r="D30" s="1362"/>
      <c r="E30" s="1362"/>
      <c r="F30" s="1362"/>
      <c r="G30" s="1362"/>
      <c r="H30" s="1362"/>
      <c r="I30" s="1362"/>
      <c r="J30" s="1362"/>
      <c r="K30" s="1362"/>
      <c r="L30" s="1362"/>
      <c r="M30" s="1362"/>
      <c r="N30" s="1362"/>
      <c r="O30" s="1362"/>
      <c r="P30" s="1362"/>
      <c r="Q30" s="1362"/>
      <c r="R30" s="1362"/>
      <c r="S30" s="1362"/>
      <c r="T30" s="1362"/>
      <c r="U30" s="1362"/>
      <c r="V30" s="1362"/>
      <c r="W30" s="1362"/>
      <c r="X30" s="2532">
        <f>X26*X28</f>
        <v>0</v>
      </c>
      <c r="Y30" s="2532"/>
      <c r="Z30" s="2532"/>
      <c r="AA30" s="2532"/>
      <c r="AB30" s="2532"/>
      <c r="AC30" s="2532"/>
      <c r="AD30" s="1362"/>
      <c r="AE30" s="1362"/>
      <c r="AF30" s="1362"/>
      <c r="AG30" s="1362"/>
      <c r="AH30" s="1362"/>
      <c r="AI30" s="1362"/>
      <c r="AJ30" s="1362"/>
      <c r="AK30" s="1362"/>
      <c r="AL30" s="1362"/>
      <c r="AM30" s="1362"/>
      <c r="AN30" s="1362"/>
      <c r="AO30" s="1362"/>
      <c r="AP30" s="2529"/>
      <c r="AQ30" s="2529"/>
      <c r="AR30" s="2529"/>
    </row>
    <row r="31" spans="1:64" s="1058" customFormat="1" ht="13.35" customHeight="1" x14ac:dyDescent="0.25">
      <c r="A31" s="1362"/>
      <c r="B31" s="1362"/>
      <c r="C31" s="1362"/>
      <c r="D31" s="1362"/>
      <c r="E31" s="1093"/>
      <c r="F31" s="1362"/>
      <c r="G31" s="1362"/>
      <c r="H31" s="1362"/>
      <c r="I31" s="1362"/>
      <c r="J31" s="1446"/>
      <c r="K31" s="1364"/>
      <c r="L31" s="1364"/>
      <c r="M31" s="1364"/>
      <c r="N31" s="1364"/>
      <c r="O31" s="1364"/>
      <c r="P31" s="1364"/>
      <c r="Q31" s="1364"/>
      <c r="R31" s="1364"/>
      <c r="S31" s="1364"/>
      <c r="T31" s="1364"/>
      <c r="U31" s="1364"/>
      <c r="V31" s="1364"/>
      <c r="W31" s="1364"/>
      <c r="X31" s="1364"/>
      <c r="Y31" s="1364"/>
      <c r="Z31" s="1364"/>
      <c r="AA31" s="1364"/>
      <c r="AB31" s="1364"/>
      <c r="AC31" s="1364"/>
      <c r="AD31" s="1364"/>
      <c r="AE31" s="1364"/>
      <c r="AF31" s="1364"/>
      <c r="AG31" s="1364"/>
      <c r="AH31" s="1364"/>
      <c r="AI31" s="1364"/>
      <c r="AJ31" s="1364"/>
      <c r="AK31" s="1364"/>
      <c r="AL31" s="1364"/>
      <c r="AM31" s="1364"/>
      <c r="AN31" s="1364"/>
      <c r="AO31" s="1364"/>
      <c r="AP31" s="2529"/>
      <c r="AQ31" s="2529"/>
      <c r="AR31" s="2529"/>
      <c r="AS31" s="1362"/>
      <c r="AT31" s="1362"/>
      <c r="AU31" s="1362"/>
      <c r="AV31" s="1362"/>
      <c r="AW31" s="1362"/>
      <c r="AX31" s="1362"/>
      <c r="AY31" s="1362"/>
      <c r="AZ31" s="1362"/>
      <c r="BA31" s="1362"/>
      <c r="BB31" s="1362"/>
      <c r="BC31" s="1362"/>
      <c r="BD31" s="1362"/>
      <c r="BE31" s="1362"/>
      <c r="BF31" s="1362"/>
      <c r="BG31" s="1362"/>
      <c r="BH31" s="1362"/>
      <c r="BI31" s="1362"/>
      <c r="BJ31" s="1362"/>
      <c r="BK31" s="1362"/>
      <c r="BL31" s="1362"/>
    </row>
    <row r="32" spans="1:64" s="1058" customFormat="1" ht="13.35" customHeight="1" x14ac:dyDescent="0.25">
      <c r="A32" s="1362"/>
      <c r="B32" s="1362"/>
      <c r="C32" s="1362"/>
      <c r="D32" s="1362"/>
      <c r="E32" s="1093"/>
      <c r="F32" s="1362"/>
      <c r="G32" s="1362"/>
      <c r="H32" s="1362"/>
      <c r="I32" s="1362"/>
      <c r="J32" s="1364"/>
      <c r="K32" s="1364"/>
      <c r="L32" s="1364"/>
      <c r="M32" s="1364"/>
      <c r="N32" s="1364"/>
      <c r="O32" s="1364"/>
      <c r="P32" s="1364"/>
      <c r="Q32" s="1364"/>
      <c r="R32" s="1364"/>
      <c r="S32" s="1364"/>
      <c r="T32" s="1364"/>
      <c r="U32" s="1364"/>
      <c r="V32" s="1364"/>
      <c r="W32" s="1364"/>
      <c r="X32" s="1364"/>
      <c r="Y32" s="1364"/>
      <c r="Z32" s="1364"/>
      <c r="AA32" s="1364"/>
      <c r="AB32" s="1364"/>
      <c r="AC32" s="1364"/>
      <c r="AD32" s="1364"/>
      <c r="AE32" s="1364"/>
      <c r="AF32" s="1364"/>
      <c r="AG32" s="1364"/>
      <c r="AH32" s="1364"/>
      <c r="AI32" s="1364"/>
      <c r="AJ32" s="1364"/>
      <c r="AK32" s="1364"/>
      <c r="AL32" s="1364"/>
      <c r="AM32" s="1364"/>
      <c r="AN32" s="1364"/>
      <c r="AO32" s="1364"/>
      <c r="AR32" s="1362"/>
      <c r="AS32" s="1362"/>
      <c r="AT32" s="1362"/>
      <c r="AU32" s="1362"/>
      <c r="AV32" s="1362"/>
      <c r="AW32" s="1362"/>
      <c r="AX32" s="1362"/>
      <c r="AY32" s="1362"/>
      <c r="AZ32" s="1362"/>
      <c r="BA32" s="1362"/>
      <c r="BB32" s="1362"/>
      <c r="BC32" s="1362"/>
      <c r="BD32" s="1362"/>
      <c r="BE32" s="1362"/>
      <c r="BF32" s="1362"/>
      <c r="BG32" s="1362"/>
      <c r="BH32" s="1362"/>
      <c r="BI32" s="1362"/>
      <c r="BJ32" s="1362"/>
      <c r="BK32" s="1362"/>
      <c r="BL32" s="1362"/>
    </row>
    <row r="33" spans="1:64" s="1058" customFormat="1" ht="13.35" customHeight="1" x14ac:dyDescent="0.25">
      <c r="A33" s="1358" t="s">
        <v>749</v>
      </c>
      <c r="B33" s="1362"/>
      <c r="C33" s="1362"/>
      <c r="D33" s="1362"/>
      <c r="E33" s="1362"/>
      <c r="F33" s="1362"/>
      <c r="G33" s="1362"/>
      <c r="H33" s="1362"/>
      <c r="I33" s="1362"/>
      <c r="J33" s="1362"/>
      <c r="K33" s="1362"/>
      <c r="L33" s="1362"/>
      <c r="M33" s="1362"/>
      <c r="N33" s="1362"/>
      <c r="O33" s="1362"/>
      <c r="P33" s="1362"/>
      <c r="Q33" s="1362"/>
      <c r="R33" s="1362"/>
      <c r="S33" s="1362"/>
      <c r="T33" s="1362"/>
      <c r="U33" s="1362"/>
      <c r="V33" s="1362"/>
      <c r="W33" s="1362"/>
      <c r="X33" s="1362"/>
      <c r="Y33" s="1362"/>
      <c r="Z33" s="1362"/>
      <c r="AA33" s="1362"/>
      <c r="AB33" s="1362"/>
      <c r="AC33" s="1362"/>
      <c r="AD33" s="1362"/>
      <c r="AE33" s="1362"/>
      <c r="AF33" s="1362"/>
      <c r="AG33" s="1368"/>
      <c r="AH33" s="1368"/>
      <c r="AI33" s="1368"/>
      <c r="AJ33" s="1368"/>
      <c r="AK33" s="1368"/>
      <c r="AL33" s="1368"/>
      <c r="AM33" s="1368"/>
      <c r="AN33" s="1368"/>
      <c r="AO33" s="1368"/>
      <c r="AR33" s="1362"/>
      <c r="AS33" s="1362"/>
      <c r="AT33" s="1362"/>
      <c r="AU33" s="1362"/>
      <c r="AV33" s="1362"/>
      <c r="AW33" s="1362"/>
      <c r="AX33" s="1362"/>
      <c r="AY33" s="1362"/>
      <c r="AZ33" s="1362"/>
      <c r="BA33" s="1362"/>
      <c r="BB33" s="1362"/>
      <c r="BC33" s="1362"/>
      <c r="BD33" s="1362"/>
      <c r="BE33" s="1362"/>
      <c r="BF33" s="1362"/>
      <c r="BG33" s="1362"/>
      <c r="BH33" s="1362"/>
      <c r="BI33" s="1362"/>
      <c r="BJ33" s="1362"/>
      <c r="BK33" s="1362"/>
      <c r="BL33" s="1362"/>
    </row>
    <row r="34" spans="1:64" s="1058" customFormat="1" ht="13.35" customHeight="1" x14ac:dyDescent="0.25">
      <c r="A34" s="1286"/>
      <c r="B34" s="1284"/>
      <c r="C34" s="1284"/>
      <c r="D34" s="1284"/>
      <c r="E34" s="1284"/>
      <c r="F34" s="1284"/>
      <c r="G34" s="1284"/>
      <c r="H34" s="1284"/>
      <c r="I34" s="1284"/>
      <c r="J34" s="1284"/>
      <c r="K34" s="1284"/>
      <c r="L34" s="1284"/>
      <c r="M34" s="1284"/>
      <c r="N34" s="1308"/>
      <c r="O34" s="1308"/>
      <c r="P34" s="1308"/>
      <c r="Q34" s="1308"/>
      <c r="R34" s="1308"/>
      <c r="S34" s="1308"/>
      <c r="T34" s="1308"/>
      <c r="U34" s="1308"/>
      <c r="V34" s="1308"/>
      <c r="W34" s="1308"/>
      <c r="X34" s="1308"/>
      <c r="Y34" s="1308"/>
      <c r="Z34" s="1308"/>
      <c r="AA34" s="1308"/>
      <c r="AB34" s="1308"/>
      <c r="AC34" s="1308"/>
      <c r="AD34" s="1308"/>
      <c r="AE34" s="1308"/>
      <c r="AF34" s="1308"/>
      <c r="AG34" s="1394"/>
      <c r="AH34" s="1394"/>
      <c r="AI34" s="1394"/>
      <c r="AJ34" s="1394"/>
      <c r="AK34" s="1394"/>
      <c r="AL34" s="1394"/>
      <c r="AM34" s="1394"/>
      <c r="AN34" s="1394"/>
      <c r="AO34" s="1395"/>
      <c r="AR34" s="1362"/>
      <c r="AS34" s="1362"/>
      <c r="AT34" s="1362"/>
      <c r="AU34" s="1362"/>
      <c r="AV34" s="1362"/>
      <c r="AW34" s="1362"/>
      <c r="AX34" s="1362"/>
      <c r="AY34" s="1362"/>
      <c r="AZ34" s="1362"/>
      <c r="BA34" s="1362"/>
      <c r="BB34" s="1362"/>
      <c r="BC34" s="1362"/>
      <c r="BD34" s="1362"/>
      <c r="BE34" s="1362"/>
      <c r="BF34" s="1362"/>
      <c r="BG34" s="1362"/>
      <c r="BH34" s="1362"/>
      <c r="BI34" s="1362"/>
      <c r="BJ34" s="1362"/>
      <c r="BK34" s="1362"/>
      <c r="BL34" s="1362"/>
    </row>
    <row r="35" spans="1:64" s="453" customFormat="1" ht="13.35" customHeight="1" x14ac:dyDescent="0.25">
      <c r="A35" s="1289"/>
      <c r="B35" s="1289"/>
      <c r="C35" s="1289"/>
      <c r="D35" s="1289"/>
      <c r="E35" s="1286"/>
      <c r="F35" s="1289"/>
      <c r="G35" s="1289"/>
      <c r="H35" s="1289"/>
      <c r="I35" s="1308"/>
      <c r="J35" s="1308"/>
      <c r="K35" s="1308"/>
      <c r="L35" s="1308"/>
      <c r="M35" s="1308"/>
      <c r="N35" s="1308"/>
      <c r="O35" s="1308"/>
      <c r="P35" s="1308"/>
      <c r="Q35" s="1308"/>
      <c r="R35" s="1308"/>
      <c r="S35" s="1308"/>
      <c r="T35" s="1308"/>
      <c r="U35" s="1308"/>
      <c r="V35" s="1308"/>
      <c r="W35" s="1308"/>
      <c r="X35" s="1308"/>
      <c r="Y35" s="1308"/>
      <c r="Z35" s="1308"/>
      <c r="AA35" s="1308"/>
      <c r="AB35" s="1308"/>
      <c r="AC35" s="1308"/>
      <c r="AD35" s="1308"/>
      <c r="AE35" s="1308"/>
      <c r="AF35" s="1308"/>
      <c r="AG35" s="1308"/>
      <c r="AH35" s="1308"/>
      <c r="AI35" s="1308"/>
      <c r="AJ35" s="1308"/>
      <c r="AK35" s="1308"/>
      <c r="AL35" s="1308"/>
      <c r="AM35" s="1308"/>
      <c r="AN35" s="1308"/>
      <c r="AO35" s="1308"/>
      <c r="AP35" s="2288" t="s">
        <v>634</v>
      </c>
      <c r="AQ35" s="2288"/>
      <c r="AR35" s="2288"/>
      <c r="AS35" s="2288"/>
      <c r="AT35" s="1501"/>
      <c r="AU35" s="1284"/>
      <c r="AV35" s="1284"/>
      <c r="AW35" s="1284"/>
      <c r="AX35" s="1284"/>
      <c r="AY35" s="1284"/>
      <c r="AZ35" s="1284"/>
      <c r="BA35" s="1284"/>
      <c r="BB35" s="1284"/>
      <c r="BC35" s="1284"/>
      <c r="BD35" s="1284"/>
      <c r="BE35" s="1284"/>
      <c r="BF35" s="1284"/>
      <c r="BG35" s="1284"/>
      <c r="BH35" s="1284"/>
      <c r="BI35" s="1284"/>
      <c r="BJ35" s="1284"/>
      <c r="BK35" s="1284"/>
      <c r="BL35" s="1284"/>
    </row>
    <row r="36" spans="1:64" s="453" customFormat="1" ht="13.35" customHeight="1" x14ac:dyDescent="0.25">
      <c r="AG36" s="1308"/>
      <c r="AH36" s="1308"/>
      <c r="AI36" s="1308"/>
      <c r="AJ36" s="1308"/>
      <c r="AK36" s="1308"/>
      <c r="AL36" s="1308"/>
      <c r="AM36" s="1308"/>
      <c r="AN36" s="1308"/>
      <c r="AO36" s="1308"/>
      <c r="AP36" s="2288"/>
      <c r="AQ36" s="2288"/>
      <c r="AR36" s="2288"/>
      <c r="AS36" s="2288"/>
      <c r="AT36" s="1501"/>
      <c r="AU36" s="1284"/>
      <c r="AV36" s="1284"/>
      <c r="AW36" s="1284"/>
      <c r="AX36" s="1284"/>
      <c r="AY36" s="1284"/>
      <c r="AZ36" s="1284"/>
      <c r="BA36" s="1284"/>
      <c r="BB36" s="1284"/>
      <c r="BC36" s="1284"/>
      <c r="BD36" s="1284"/>
      <c r="BE36" s="1284"/>
      <c r="BF36" s="1284"/>
      <c r="BG36" s="1284"/>
      <c r="BH36" s="1284"/>
      <c r="BI36" s="1284"/>
      <c r="BJ36" s="1284"/>
      <c r="BK36" s="1284"/>
      <c r="BL36" s="1284"/>
    </row>
    <row r="37" spans="1:64" s="453" customFormat="1" ht="13.35" customHeight="1" x14ac:dyDescent="0.25">
      <c r="AG37" s="1284"/>
      <c r="AH37" s="1284"/>
      <c r="AI37" s="1284"/>
      <c r="AJ37" s="1284"/>
      <c r="AK37" s="1284"/>
      <c r="AL37" s="1284"/>
      <c r="AM37" s="1284"/>
      <c r="AN37" s="1284"/>
      <c r="AO37" s="1284"/>
      <c r="AP37" s="1284"/>
      <c r="AQ37" s="1284"/>
      <c r="AR37" s="1284"/>
      <c r="AS37" s="1284"/>
      <c r="AT37" s="1284"/>
      <c r="AU37" s="1284"/>
      <c r="AV37" s="1284"/>
      <c r="AW37" s="1284"/>
      <c r="AX37" s="1284"/>
      <c r="AY37" s="1284"/>
      <c r="AZ37" s="1284"/>
      <c r="BA37" s="1284"/>
      <c r="BB37" s="1284"/>
      <c r="BC37" s="1284"/>
      <c r="BD37" s="1284"/>
      <c r="BE37" s="1284"/>
      <c r="BF37" s="1284"/>
      <c r="BG37" s="1284"/>
      <c r="BH37" s="1284"/>
      <c r="BI37" s="1284"/>
      <c r="BJ37" s="1284"/>
      <c r="BK37" s="1284"/>
      <c r="BL37" s="1284"/>
    </row>
    <row r="38" spans="1:64" s="453" customFormat="1" ht="13.35" customHeight="1" x14ac:dyDescent="0.25">
      <c r="A38" s="1362"/>
      <c r="B38" s="1362"/>
      <c r="C38" s="1362"/>
      <c r="D38" s="1362"/>
      <c r="E38" s="1093"/>
      <c r="F38" s="1362"/>
      <c r="G38" s="1362"/>
      <c r="H38" s="1362"/>
      <c r="I38" s="1362"/>
      <c r="J38" s="1093"/>
      <c r="K38" s="1362"/>
      <c r="L38" s="1362"/>
      <c r="M38" s="1362"/>
      <c r="N38" s="1362"/>
      <c r="O38" s="1362"/>
      <c r="P38" s="1362"/>
      <c r="Q38" s="1362"/>
      <c r="R38" s="1362"/>
      <c r="S38" s="1362"/>
      <c r="T38" s="1362"/>
      <c r="U38" s="1362"/>
      <c r="V38" s="1362"/>
      <c r="W38" s="1362"/>
      <c r="X38" s="1362"/>
      <c r="Y38" s="1362"/>
      <c r="Z38" s="1364"/>
      <c r="AA38" s="1453"/>
      <c r="AB38" s="1453"/>
      <c r="AC38" s="1453"/>
      <c r="AD38" s="1453"/>
      <c r="AE38" s="1453"/>
      <c r="AF38" s="1453"/>
      <c r="AG38" s="1284"/>
      <c r="AH38" s="1284"/>
      <c r="AI38" s="1284"/>
      <c r="AJ38" s="1284"/>
      <c r="AK38" s="1284"/>
      <c r="AL38" s="1284"/>
      <c r="AM38" s="1284"/>
      <c r="AN38" s="1284"/>
      <c r="AO38" s="1284"/>
      <c r="AP38" s="1284"/>
      <c r="AQ38" s="1284"/>
      <c r="AR38" s="1284"/>
      <c r="AS38" s="1284"/>
      <c r="AT38" s="1284"/>
      <c r="AU38" s="1284"/>
      <c r="AV38" s="1284"/>
      <c r="AW38" s="1284"/>
      <c r="AX38" s="1284"/>
      <c r="AY38" s="1284"/>
      <c r="AZ38" s="1284"/>
      <c r="BA38" s="1284"/>
      <c r="BB38" s="1284"/>
      <c r="BC38" s="1284"/>
      <c r="BD38" s="1284"/>
      <c r="BE38" s="1284"/>
      <c r="BF38" s="1284"/>
      <c r="BG38" s="1284"/>
      <c r="BH38" s="1284"/>
      <c r="BI38" s="1284"/>
      <c r="BJ38" s="1284"/>
      <c r="BK38" s="1284"/>
      <c r="BL38" s="1284"/>
    </row>
    <row r="39" spans="1:64" s="1290" customFormat="1" ht="13.35" customHeight="1" x14ac:dyDescent="0.25">
      <c r="AQ39" s="2430"/>
      <c r="AR39" s="2430"/>
      <c r="AS39" s="2430"/>
      <c r="AT39" s="2430"/>
      <c r="AU39" s="2430"/>
      <c r="AV39" s="2430"/>
      <c r="AW39" s="2430"/>
      <c r="AX39" s="2430"/>
      <c r="AY39" s="2430"/>
      <c r="AZ39" s="2430"/>
      <c r="BA39" s="2430"/>
      <c r="BB39" s="2430"/>
      <c r="BC39" s="2430"/>
      <c r="BD39" s="2430"/>
      <c r="BE39" s="2430"/>
    </row>
    <row r="40" spans="1:64" s="1291" customFormat="1" ht="13.35" customHeight="1" x14ac:dyDescent="0.25">
      <c r="A40" s="1093"/>
      <c r="B40" s="1362"/>
      <c r="C40" s="1362"/>
      <c r="D40" s="1362"/>
      <c r="E40" s="1093"/>
      <c r="F40" s="1362"/>
      <c r="G40" s="1362"/>
      <c r="H40" s="1362"/>
      <c r="I40" s="1362"/>
      <c r="J40" s="1093"/>
      <c r="K40" s="1362"/>
      <c r="L40" s="1362"/>
      <c r="M40" s="1362"/>
      <c r="N40" s="1362"/>
      <c r="O40" s="1362"/>
      <c r="P40" s="1362"/>
      <c r="Q40" s="1362"/>
      <c r="R40" s="1362"/>
      <c r="S40" s="1362"/>
      <c r="T40" s="1362"/>
      <c r="U40" s="1362"/>
      <c r="V40" s="1362"/>
      <c r="W40" s="1362"/>
      <c r="X40" s="1362"/>
      <c r="Y40" s="1362"/>
      <c r="Z40" s="1364"/>
      <c r="AA40" s="1453"/>
      <c r="AB40" s="1453"/>
      <c r="AC40" s="1453"/>
      <c r="AD40" s="1453"/>
      <c r="AE40" s="1453"/>
      <c r="AF40" s="1453"/>
      <c r="AG40" s="1324"/>
      <c r="AH40" s="1324"/>
      <c r="AI40" s="1324"/>
      <c r="AJ40" s="1324"/>
      <c r="AK40" s="1324"/>
      <c r="AL40" s="1324"/>
      <c r="AM40" s="1324"/>
      <c r="AN40" s="1324"/>
      <c r="AO40" s="1324"/>
      <c r="AP40" s="1284"/>
      <c r="AQ40" s="1284"/>
      <c r="AR40" s="1284"/>
      <c r="AS40" s="1284"/>
      <c r="AT40" s="1284"/>
      <c r="AU40" s="1284"/>
      <c r="AV40" s="1284"/>
      <c r="AW40" s="1284"/>
      <c r="AX40" s="1284"/>
      <c r="AY40" s="1284"/>
      <c r="AZ40" s="1284"/>
      <c r="BA40" s="1284"/>
      <c r="BB40" s="1284"/>
      <c r="BC40" s="1284"/>
      <c r="BD40" s="1284"/>
      <c r="BE40" s="1284"/>
      <c r="BF40" s="1284"/>
      <c r="BG40" s="1284"/>
      <c r="BH40" s="1284"/>
      <c r="BI40" s="1284"/>
      <c r="BJ40" s="1284"/>
      <c r="BK40" s="1284"/>
      <c r="BL40" s="1284"/>
    </row>
    <row r="41" spans="1:64" s="453" customFormat="1" ht="13.35" customHeight="1" x14ac:dyDescent="0.25">
      <c r="AG41" s="1284"/>
      <c r="AH41" s="1284"/>
      <c r="AI41" s="1284"/>
      <c r="AJ41" s="1284"/>
      <c r="AK41" s="1284"/>
      <c r="AL41" s="1284"/>
      <c r="AM41" s="1284"/>
      <c r="AN41" s="1284"/>
      <c r="AO41" s="1284"/>
      <c r="AP41" s="1284"/>
      <c r="AQ41" s="1284"/>
      <c r="AR41" s="1284"/>
      <c r="AS41" s="1284"/>
      <c r="AT41" s="1284"/>
      <c r="AU41" s="1284"/>
      <c r="AV41" s="1284"/>
      <c r="AW41" s="1284"/>
      <c r="AX41" s="1284"/>
      <c r="AY41" s="1284"/>
      <c r="AZ41" s="1284"/>
      <c r="BA41" s="1284"/>
      <c r="BB41" s="1284"/>
      <c r="BC41" s="1284"/>
      <c r="BD41" s="1284"/>
      <c r="BE41" s="1284"/>
      <c r="BF41" s="1284"/>
      <c r="BG41" s="1284"/>
      <c r="BH41" s="1284"/>
      <c r="BI41" s="1284"/>
      <c r="BJ41" s="1284"/>
      <c r="BK41" s="1284"/>
      <c r="BL41" s="1284"/>
    </row>
    <row r="42" spans="1:64" s="453" customFormat="1" ht="13.35" customHeight="1" x14ac:dyDescent="0.25">
      <c r="A42" s="1297"/>
      <c r="B42" s="1297"/>
      <c r="C42" s="1297"/>
      <c r="D42" s="1297"/>
      <c r="E42" s="1297"/>
      <c r="F42" s="1297"/>
      <c r="G42" s="1297"/>
      <c r="H42" s="1297"/>
      <c r="I42" s="1297"/>
      <c r="J42" s="1297"/>
      <c r="K42" s="1297"/>
      <c r="L42" s="1297"/>
      <c r="M42" s="1297"/>
      <c r="N42" s="1297"/>
      <c r="O42" s="1297"/>
      <c r="P42" s="1297"/>
      <c r="Q42" s="1297"/>
      <c r="R42" s="1297"/>
      <c r="S42" s="1297"/>
      <c r="T42" s="1297"/>
      <c r="U42" s="1297"/>
      <c r="V42" s="1297"/>
      <c r="W42" s="1297"/>
      <c r="X42" s="1297"/>
      <c r="Y42" s="1297"/>
      <c r="Z42" s="1297"/>
      <c r="AA42" s="1297"/>
      <c r="AB42" s="1297"/>
      <c r="AC42" s="1297"/>
      <c r="AD42" s="1297"/>
      <c r="AE42" s="1297"/>
      <c r="AF42" s="1297"/>
      <c r="AG42" s="1297"/>
      <c r="AH42" s="1297"/>
      <c r="AI42" s="1297"/>
      <c r="AJ42" s="1297"/>
      <c r="AK42" s="1297"/>
      <c r="AL42" s="1297"/>
      <c r="AM42" s="1297"/>
      <c r="AN42" s="1297"/>
      <c r="AO42" s="1297"/>
      <c r="AP42" s="1284"/>
      <c r="AQ42" s="1284"/>
      <c r="AR42" s="1284"/>
      <c r="AS42" s="1284"/>
      <c r="AT42" s="1284"/>
      <c r="AU42" s="1284"/>
      <c r="AV42" s="1284"/>
      <c r="AW42" s="1284"/>
      <c r="AX42" s="1284"/>
      <c r="AY42" s="1284"/>
      <c r="AZ42" s="1284"/>
      <c r="BA42" s="1284"/>
      <c r="BB42" s="1284"/>
      <c r="BC42" s="1284"/>
      <c r="BD42" s="1284"/>
      <c r="BE42" s="1284"/>
      <c r="BF42" s="1284"/>
      <c r="BG42" s="1284"/>
      <c r="BH42" s="1284"/>
      <c r="BI42" s="1284"/>
      <c r="BJ42" s="1284"/>
      <c r="BK42" s="1284"/>
      <c r="BL42" s="1284"/>
    </row>
    <row r="43" spans="1:64" s="1290" customFormat="1" ht="13.35" customHeight="1" x14ac:dyDescent="0.25">
      <c r="A43" s="1286"/>
      <c r="D43" s="1258"/>
      <c r="E43" s="1292"/>
      <c r="F43" s="1292"/>
      <c r="G43" s="1292"/>
      <c r="H43" s="1292"/>
      <c r="I43" s="1292"/>
      <c r="J43" s="1292"/>
      <c r="K43" s="1292"/>
      <c r="L43" s="1292"/>
      <c r="M43" s="1292"/>
      <c r="N43" s="1292"/>
      <c r="O43" s="1292"/>
      <c r="P43" s="1292"/>
      <c r="Q43" s="1292"/>
      <c r="R43" s="1292"/>
      <c r="S43" s="1292"/>
      <c r="T43" s="1292"/>
      <c r="U43" s="1292"/>
      <c r="V43" s="1292"/>
      <c r="W43" s="1292"/>
      <c r="X43" s="1292"/>
      <c r="Y43" s="1292"/>
      <c r="Z43" s="1292"/>
      <c r="AA43" s="1292"/>
      <c r="AB43" s="1292"/>
      <c r="AC43" s="1292"/>
      <c r="AD43" s="1292"/>
      <c r="AE43" s="1292"/>
      <c r="AF43" s="1292"/>
      <c r="AG43" s="1292"/>
      <c r="AH43" s="1292"/>
      <c r="AI43" s="1292"/>
      <c r="AJ43" s="1292"/>
      <c r="AK43" s="1292"/>
      <c r="AL43" s="1292"/>
      <c r="AM43" s="1292"/>
      <c r="AN43" s="1292"/>
      <c r="AO43" s="1292"/>
    </row>
    <row r="44" spans="1:64" s="1290" customFormat="1" ht="13.35" customHeight="1" x14ac:dyDescent="0.25">
      <c r="D44" s="1293"/>
      <c r="E44" s="1292"/>
      <c r="F44" s="1292"/>
      <c r="G44" s="1292"/>
      <c r="H44" s="1292"/>
      <c r="I44" s="1292"/>
      <c r="J44" s="1292"/>
      <c r="K44" s="1292"/>
      <c r="L44" s="1292"/>
      <c r="M44" s="1292"/>
      <c r="N44" s="1292"/>
      <c r="O44" s="1292"/>
      <c r="P44" s="1292"/>
      <c r="Q44" s="1292"/>
      <c r="R44" s="1292"/>
      <c r="S44" s="1292"/>
      <c r="T44" s="1292"/>
      <c r="U44" s="1292"/>
      <c r="V44" s="1292"/>
      <c r="W44" s="1292"/>
      <c r="X44" s="1292"/>
      <c r="Y44" s="1292"/>
      <c r="Z44" s="1292"/>
      <c r="AA44" s="1292"/>
      <c r="AB44" s="1292"/>
      <c r="AC44" s="1292"/>
      <c r="AD44" s="1292"/>
      <c r="AE44" s="1292"/>
      <c r="AF44" s="1292"/>
      <c r="AG44" s="1292"/>
      <c r="AH44" s="1292"/>
      <c r="AI44" s="1292"/>
      <c r="AJ44" s="1292"/>
      <c r="AK44" s="1292"/>
      <c r="AL44" s="1292"/>
      <c r="AM44" s="1292"/>
      <c r="AN44" s="1292"/>
      <c r="AO44" s="1292"/>
    </row>
    <row r="45" spans="1:64" s="1290" customFormat="1" ht="13.35" customHeight="1" x14ac:dyDescent="0.25">
      <c r="D45" s="1293"/>
      <c r="E45" s="1325"/>
      <c r="F45" s="1325"/>
      <c r="G45" s="1325"/>
      <c r="H45" s="1325"/>
      <c r="I45" s="1325"/>
      <c r="J45" s="1325"/>
      <c r="K45" s="1325"/>
      <c r="L45" s="1325"/>
      <c r="M45" s="1325"/>
      <c r="N45" s="1325"/>
      <c r="O45" s="1258"/>
      <c r="P45" s="1287"/>
      <c r="Q45" s="1286"/>
      <c r="R45" s="1294"/>
      <c r="S45" s="1294"/>
      <c r="T45" s="1294"/>
      <c r="U45" s="1294"/>
      <c r="V45" s="1294"/>
      <c r="W45" s="1294"/>
      <c r="X45" s="1294"/>
      <c r="Y45" s="1294"/>
      <c r="Z45" s="1294"/>
      <c r="AA45" s="1294"/>
      <c r="AB45" s="1294"/>
      <c r="AC45" s="1294"/>
      <c r="AD45" s="1294"/>
      <c r="AE45" s="1294"/>
      <c r="AF45" s="1294"/>
      <c r="AG45" s="1294"/>
      <c r="AH45" s="1294"/>
      <c r="AI45" s="1294"/>
      <c r="AJ45" s="1294"/>
      <c r="AK45" s="1294"/>
      <c r="AL45" s="1294"/>
      <c r="AM45" s="1294"/>
      <c r="AN45" s="1294"/>
      <c r="AO45" s="1294"/>
    </row>
    <row r="46" spans="1:64" s="1291" customFormat="1" ht="13.35" customHeight="1" x14ac:dyDescent="0.25">
      <c r="A46" s="1286"/>
      <c r="B46" s="1284"/>
      <c r="C46" s="1284"/>
      <c r="D46" s="1258"/>
      <c r="E46" s="1295"/>
      <c r="F46" s="1295"/>
      <c r="G46" s="1295"/>
      <c r="H46" s="1295"/>
      <c r="I46" s="1295"/>
      <c r="J46" s="1295"/>
      <c r="K46" s="1295"/>
      <c r="L46" s="1295"/>
      <c r="M46" s="1295"/>
      <c r="N46" s="1295"/>
      <c r="O46" s="1295"/>
      <c r="P46" s="1295"/>
      <c r="Q46" s="1295"/>
      <c r="R46" s="1295"/>
      <c r="S46" s="1295"/>
      <c r="T46" s="1295"/>
      <c r="U46" s="1295"/>
      <c r="V46" s="1295"/>
      <c r="W46" s="1295"/>
      <c r="X46" s="1295"/>
      <c r="Y46" s="1295"/>
      <c r="Z46" s="1295"/>
      <c r="AA46" s="1295"/>
      <c r="AB46" s="1295"/>
      <c r="AC46" s="1295"/>
      <c r="AD46" s="1295"/>
      <c r="AE46" s="1295"/>
      <c r="AF46" s="1295"/>
      <c r="AG46" s="1295"/>
      <c r="AH46" s="1295"/>
      <c r="AI46" s="1295"/>
      <c r="AJ46" s="1295"/>
      <c r="AK46" s="1295"/>
      <c r="AL46" s="1295"/>
      <c r="AM46" s="1295"/>
      <c r="AN46" s="1295"/>
      <c r="AO46" s="1295"/>
      <c r="AP46" s="1284"/>
      <c r="AQ46" s="1284"/>
      <c r="AR46" s="1284"/>
      <c r="AS46" s="1289"/>
      <c r="AT46" s="1284"/>
      <c r="AU46" s="1284"/>
      <c r="AV46" s="1284"/>
      <c r="AW46" s="1284"/>
      <c r="AX46" s="1284"/>
      <c r="AY46" s="1284"/>
      <c r="AZ46" s="1284"/>
      <c r="BA46" s="1284"/>
      <c r="BB46" s="1284"/>
      <c r="BC46" s="1284"/>
      <c r="BD46" s="1284"/>
      <c r="BE46" s="1284"/>
      <c r="BF46" s="1284"/>
      <c r="BG46" s="1284"/>
      <c r="BH46" s="1284"/>
      <c r="BI46" s="1284"/>
      <c r="BJ46" s="1284"/>
      <c r="BK46" s="1284"/>
      <c r="BL46" s="1284"/>
    </row>
    <row r="47" spans="1:64" s="1291" customFormat="1" ht="13.35" customHeight="1" x14ac:dyDescent="0.25">
      <c r="A47" s="1284"/>
      <c r="B47" s="1284"/>
      <c r="C47" s="1284"/>
      <c r="D47" s="1258"/>
      <c r="E47" s="1295"/>
      <c r="F47" s="1296"/>
      <c r="G47" s="1296"/>
      <c r="H47" s="1296"/>
      <c r="I47" s="1296"/>
      <c r="J47" s="1296"/>
      <c r="K47" s="1296"/>
      <c r="L47" s="1296"/>
      <c r="M47" s="1296"/>
      <c r="N47" s="1296"/>
      <c r="O47" s="1296"/>
      <c r="P47" s="1296"/>
      <c r="Q47" s="1296"/>
      <c r="R47" s="1296"/>
      <c r="S47" s="1296"/>
      <c r="T47" s="1296"/>
      <c r="U47" s="1296"/>
      <c r="V47" s="1296"/>
      <c r="W47" s="1296"/>
      <c r="X47" s="1296"/>
      <c r="Y47" s="1296"/>
      <c r="Z47" s="1296"/>
      <c r="AA47" s="1296"/>
      <c r="AB47" s="1296"/>
      <c r="AC47" s="1296"/>
      <c r="AD47" s="1296"/>
      <c r="AE47" s="1296"/>
      <c r="AF47" s="1296"/>
      <c r="AG47" s="1296"/>
      <c r="AH47" s="1296"/>
      <c r="AI47" s="1296"/>
      <c r="AJ47" s="1296"/>
      <c r="AK47" s="1296"/>
      <c r="AL47" s="1296"/>
      <c r="AM47" s="1296"/>
      <c r="AN47" s="1296"/>
      <c r="AO47" s="1296"/>
      <c r="AP47" s="1284"/>
      <c r="AQ47" s="1284"/>
      <c r="AR47" s="1284"/>
      <c r="AS47" s="1284"/>
      <c r="AT47" s="1284"/>
      <c r="AU47" s="1284"/>
      <c r="AV47" s="1284"/>
      <c r="AW47" s="1284"/>
      <c r="AX47" s="1284"/>
      <c r="AY47" s="1284"/>
      <c r="AZ47" s="1284"/>
      <c r="BA47" s="1284"/>
      <c r="BB47" s="1284"/>
      <c r="BC47" s="1284"/>
      <c r="BD47" s="1284"/>
      <c r="BE47" s="1284"/>
      <c r="BF47" s="1284"/>
      <c r="BG47" s="1284"/>
      <c r="BH47" s="1284"/>
      <c r="BI47" s="1284"/>
      <c r="BJ47" s="1284"/>
      <c r="BK47" s="1284"/>
      <c r="BL47" s="1284"/>
    </row>
    <row r="48" spans="1:64" s="1291" customFormat="1" ht="13.35" customHeight="1" x14ac:dyDescent="0.25">
      <c r="A48" s="1284"/>
      <c r="B48" s="1284"/>
      <c r="C48" s="1284"/>
      <c r="D48" s="1258"/>
      <c r="E48" s="1292"/>
      <c r="F48" s="1294"/>
      <c r="G48" s="1294"/>
      <c r="H48" s="1294"/>
      <c r="I48" s="1294"/>
      <c r="J48" s="1325"/>
      <c r="K48" s="1325"/>
      <c r="L48" s="1325"/>
      <c r="M48" s="1325"/>
      <c r="N48" s="1325"/>
      <c r="O48" s="1325"/>
      <c r="P48" s="1325"/>
      <c r="Q48" s="1325"/>
      <c r="R48" s="1325"/>
      <c r="S48" s="1325"/>
      <c r="T48" s="1325"/>
      <c r="U48" s="1325"/>
      <c r="V48" s="1325"/>
      <c r="W48" s="1325"/>
      <c r="X48" s="1287"/>
      <c r="Y48" s="1287"/>
      <c r="Z48" s="1294"/>
      <c r="AA48" s="1294"/>
      <c r="AB48" s="1294"/>
      <c r="AC48" s="1294"/>
      <c r="AD48" s="1294"/>
      <c r="AE48" s="1294"/>
      <c r="AF48" s="1294"/>
      <c r="AG48" s="1294"/>
      <c r="AH48" s="1294"/>
      <c r="AI48" s="1294"/>
      <c r="AJ48" s="1294"/>
      <c r="AK48" s="1294"/>
      <c r="AL48" s="1294"/>
      <c r="AM48" s="1286"/>
      <c r="AN48" s="1286"/>
      <c r="AO48" s="1286"/>
      <c r="AP48" s="1284"/>
      <c r="AQ48" s="1284"/>
      <c r="AR48" s="1284"/>
      <c r="AS48" s="1284"/>
      <c r="AT48" s="1284"/>
      <c r="AU48" s="1284"/>
      <c r="AV48" s="1284"/>
      <c r="AW48" s="1284"/>
      <c r="AX48" s="1284"/>
      <c r="AY48" s="1284"/>
      <c r="AZ48" s="1284"/>
      <c r="BA48" s="1284"/>
      <c r="BB48" s="1284"/>
      <c r="BC48" s="1284"/>
      <c r="BD48" s="1284"/>
      <c r="BE48" s="1284"/>
      <c r="BF48" s="1284"/>
      <c r="BG48" s="1284"/>
      <c r="BH48" s="1284"/>
      <c r="BI48" s="1284"/>
      <c r="BJ48" s="1284"/>
      <c r="BK48" s="1284"/>
      <c r="BL48" s="1284"/>
    </row>
    <row r="49" spans="1:64" s="453" customFormat="1" ht="13.35" customHeight="1" x14ac:dyDescent="0.25">
      <c r="A49" s="1286"/>
      <c r="B49" s="1284"/>
      <c r="C49" s="1284"/>
      <c r="D49" s="1258"/>
      <c r="E49" s="1292"/>
      <c r="F49" s="1292"/>
      <c r="G49" s="1292"/>
      <c r="H49" s="1292"/>
      <c r="I49" s="1292"/>
      <c r="J49" s="1292"/>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1292"/>
      <c r="AG49" s="1292"/>
      <c r="AH49" s="1292"/>
      <c r="AI49" s="1292"/>
      <c r="AJ49" s="1292"/>
      <c r="AK49" s="1292"/>
      <c r="AL49" s="1292"/>
      <c r="AM49" s="1292"/>
      <c r="AN49" s="1292"/>
      <c r="AO49" s="1292"/>
      <c r="AP49" s="1284"/>
      <c r="AQ49" s="1284"/>
      <c r="AR49" s="1284"/>
      <c r="AS49" s="1284"/>
      <c r="AT49" s="1284"/>
      <c r="AU49" s="1284"/>
      <c r="AV49" s="1284"/>
      <c r="AW49" s="1284"/>
      <c r="AX49" s="1284"/>
      <c r="AY49" s="1284"/>
      <c r="AZ49" s="1284"/>
      <c r="BA49" s="1284"/>
      <c r="BB49" s="1284"/>
      <c r="BC49" s="1284"/>
      <c r="BD49" s="1284"/>
      <c r="BE49" s="1284"/>
      <c r="BF49" s="1284"/>
      <c r="BG49" s="1284"/>
      <c r="BH49" s="1284"/>
      <c r="BI49" s="1284"/>
      <c r="BJ49" s="1284"/>
      <c r="BK49" s="1284"/>
      <c r="BL49" s="1284"/>
    </row>
    <row r="50" spans="1:64" s="453" customFormat="1" ht="13.35" customHeight="1" x14ac:dyDescent="0.25">
      <c r="A50" s="1284"/>
      <c r="B50" s="1284"/>
      <c r="C50" s="1284"/>
      <c r="D50" s="1290"/>
      <c r="E50" s="1292"/>
      <c r="F50" s="1294"/>
      <c r="G50" s="1294"/>
      <c r="H50" s="1294"/>
      <c r="I50" s="1294"/>
      <c r="J50" s="1294"/>
      <c r="K50" s="1294"/>
      <c r="L50" s="1294"/>
      <c r="M50" s="1294"/>
      <c r="N50" s="1294"/>
      <c r="O50" s="1294"/>
      <c r="P50" s="1294"/>
      <c r="Q50" s="1294"/>
      <c r="R50" s="1294"/>
      <c r="S50" s="1325"/>
      <c r="T50" s="1325"/>
      <c r="U50" s="1325"/>
      <c r="V50" s="1325"/>
      <c r="W50" s="1325"/>
      <c r="X50" s="1325"/>
      <c r="Y50" s="1325"/>
      <c r="Z50" s="1325"/>
      <c r="AA50" s="1325"/>
      <c r="AB50" s="1325"/>
      <c r="AC50" s="1325"/>
      <c r="AD50" s="1325"/>
      <c r="AE50" s="1325"/>
      <c r="AF50" s="1258"/>
      <c r="AG50" s="1286"/>
      <c r="AH50" s="1286"/>
      <c r="AI50" s="1286"/>
      <c r="AJ50" s="1286"/>
      <c r="AK50" s="1286"/>
      <c r="AL50" s="1286"/>
      <c r="AM50" s="1286"/>
      <c r="AN50" s="1286"/>
      <c r="AO50" s="1286"/>
      <c r="AP50" s="1284"/>
      <c r="AQ50" s="1284"/>
      <c r="AR50" s="1284"/>
      <c r="AS50" s="1284"/>
      <c r="AT50" s="1284"/>
      <c r="AU50" s="1284"/>
      <c r="AV50" s="1284"/>
      <c r="AW50" s="1284"/>
      <c r="AX50" s="1284"/>
      <c r="AY50" s="1284"/>
      <c r="AZ50" s="1284"/>
      <c r="BA50" s="1284"/>
      <c r="BB50" s="1284"/>
      <c r="BC50" s="1284"/>
      <c r="BD50" s="1284"/>
      <c r="BE50" s="1284"/>
      <c r="BF50" s="1284"/>
      <c r="BG50" s="1284"/>
      <c r="BH50" s="1284"/>
      <c r="BI50" s="1284"/>
      <c r="BJ50" s="1284"/>
      <c r="BK50" s="1284"/>
      <c r="BL50" s="1284"/>
    </row>
    <row r="51" spans="1:64" s="453" customFormat="1" ht="13.35" customHeight="1" x14ac:dyDescent="0.25">
      <c r="A51" s="1284"/>
      <c r="B51" s="1284"/>
      <c r="C51" s="1284"/>
      <c r="D51" s="1287"/>
      <c r="E51" s="1284"/>
      <c r="F51" s="1284"/>
      <c r="G51" s="1284"/>
      <c r="H51" s="1284"/>
      <c r="I51" s="1284"/>
      <c r="J51" s="1284"/>
      <c r="K51" s="1284"/>
      <c r="L51" s="1284"/>
      <c r="M51" s="1284"/>
      <c r="N51" s="1284"/>
      <c r="O51" s="1284"/>
      <c r="P51" s="1284"/>
      <c r="Q51" s="1284"/>
      <c r="R51" s="1284"/>
      <c r="S51" s="1284"/>
      <c r="T51" s="1284"/>
      <c r="U51" s="1284"/>
      <c r="V51" s="1284"/>
      <c r="W51" s="1284"/>
      <c r="X51" s="1284"/>
      <c r="Y51" s="1284"/>
      <c r="Z51" s="1284"/>
      <c r="AA51" s="1284"/>
      <c r="AB51" s="1284"/>
      <c r="AC51" s="1284"/>
      <c r="AD51" s="1284"/>
      <c r="AE51" s="1284"/>
      <c r="AF51" s="1284"/>
      <c r="AG51" s="1284"/>
      <c r="AH51" s="1284"/>
      <c r="AI51" s="1284"/>
      <c r="AJ51" s="1284"/>
      <c r="AK51" s="1284"/>
      <c r="AL51" s="1284"/>
      <c r="AM51" s="1284"/>
      <c r="AN51" s="1284"/>
      <c r="AO51" s="1284"/>
      <c r="AP51" s="1284"/>
      <c r="AQ51" s="1284"/>
      <c r="AR51" s="1284"/>
      <c r="AS51" s="1284"/>
      <c r="AT51" s="1284"/>
      <c r="AU51" s="1284"/>
      <c r="AV51" s="1284"/>
      <c r="AW51" s="1284"/>
      <c r="AX51" s="1284"/>
      <c r="AY51" s="1284"/>
      <c r="AZ51" s="1284"/>
      <c r="BA51" s="1284"/>
      <c r="BB51" s="1284"/>
      <c r="BC51" s="1284"/>
      <c r="BD51" s="1284"/>
      <c r="BE51" s="1284"/>
      <c r="BF51" s="1284"/>
      <c r="BG51" s="1284"/>
      <c r="BH51" s="1284"/>
      <c r="BI51" s="1284"/>
      <c r="BJ51" s="1284"/>
      <c r="BK51" s="1284"/>
      <c r="BL51" s="1284"/>
    </row>
    <row r="52" spans="1:64" s="453" customFormat="1" ht="13.35" customHeight="1" x14ac:dyDescent="0.25">
      <c r="A52" s="1326"/>
      <c r="B52" s="1326"/>
      <c r="C52" s="1326"/>
      <c r="D52" s="1326"/>
      <c r="E52" s="1326"/>
      <c r="F52" s="1326"/>
      <c r="G52" s="1326"/>
      <c r="H52" s="1326"/>
      <c r="I52" s="1326"/>
      <c r="J52" s="1326"/>
      <c r="K52" s="1326"/>
      <c r="L52" s="1326"/>
      <c r="M52" s="1326"/>
      <c r="N52" s="1326"/>
      <c r="O52" s="1326"/>
      <c r="P52" s="1326"/>
      <c r="Q52" s="1326"/>
      <c r="R52" s="1326"/>
      <c r="S52" s="1326"/>
      <c r="T52" s="1326"/>
      <c r="U52" s="1326"/>
      <c r="V52" s="1326"/>
      <c r="W52" s="1326"/>
      <c r="X52" s="1326"/>
      <c r="Y52" s="1326"/>
      <c r="Z52" s="1326"/>
      <c r="AA52" s="1326"/>
      <c r="AB52" s="1326"/>
      <c r="AC52" s="1326"/>
      <c r="AD52" s="1326"/>
      <c r="AE52" s="1326"/>
      <c r="AF52" s="1326"/>
      <c r="AG52" s="1326"/>
      <c r="AH52" s="1326"/>
      <c r="AI52" s="1326"/>
      <c r="AJ52" s="1326"/>
      <c r="AK52" s="1326"/>
      <c r="AL52" s="1326"/>
      <c r="AM52" s="1326"/>
      <c r="AN52" s="1326"/>
      <c r="AO52" s="1326"/>
      <c r="AP52" s="1284"/>
      <c r="AQ52" s="1284"/>
      <c r="AR52" s="1284"/>
      <c r="AS52" s="1284"/>
      <c r="AT52" s="1284"/>
      <c r="AU52" s="1284"/>
      <c r="AV52" s="1284"/>
      <c r="AW52" s="1284"/>
      <c r="AX52" s="1284"/>
      <c r="AY52" s="1284"/>
      <c r="AZ52" s="1284"/>
      <c r="BA52" s="1284"/>
      <c r="BB52" s="1284"/>
      <c r="BC52" s="1284"/>
      <c r="BD52" s="1284"/>
      <c r="BE52" s="1284"/>
      <c r="BF52" s="1284"/>
      <c r="BG52" s="1284"/>
      <c r="BH52" s="1284"/>
      <c r="BI52" s="1284"/>
      <c r="BJ52" s="1284"/>
      <c r="BK52" s="1284"/>
      <c r="BL52" s="1284"/>
    </row>
    <row r="53" spans="1:64" s="453" customFormat="1" ht="13.35" customHeight="1" x14ac:dyDescent="0.25">
      <c r="A53" s="1284"/>
      <c r="B53" s="1284"/>
      <c r="C53" s="1284"/>
      <c r="D53" s="1258"/>
      <c r="E53" s="1327"/>
      <c r="F53" s="1327"/>
      <c r="G53" s="1327"/>
      <c r="H53" s="1327"/>
      <c r="I53" s="1327"/>
      <c r="J53" s="1327"/>
      <c r="K53" s="1327"/>
      <c r="L53" s="1327"/>
      <c r="M53" s="1327"/>
      <c r="N53" s="1327"/>
      <c r="O53" s="1327"/>
      <c r="P53" s="1327"/>
      <c r="Q53" s="1327"/>
      <c r="R53" s="1327"/>
      <c r="S53" s="1327"/>
      <c r="T53" s="1327"/>
      <c r="U53" s="1327"/>
      <c r="V53" s="1327"/>
      <c r="W53" s="1327"/>
      <c r="X53" s="1327"/>
      <c r="Y53" s="1327"/>
      <c r="Z53" s="1327"/>
      <c r="AA53" s="1327"/>
      <c r="AB53" s="1325"/>
      <c r="AC53" s="1325"/>
      <c r="AD53" s="1325"/>
      <c r="AE53" s="1325"/>
      <c r="AF53" s="1325"/>
      <c r="AG53" s="1325"/>
      <c r="AH53" s="1328"/>
      <c r="AI53" s="1328"/>
      <c r="AJ53" s="1297"/>
      <c r="AK53" s="1297"/>
      <c r="AL53" s="1297"/>
      <c r="AM53" s="1297"/>
      <c r="AN53" s="1297"/>
      <c r="AO53" s="1297"/>
      <c r="AP53" s="1284"/>
      <c r="AR53" s="1284"/>
      <c r="AS53" s="1284"/>
      <c r="AT53" s="1284"/>
      <c r="AU53" s="1284"/>
      <c r="AV53" s="1284"/>
      <c r="AW53" s="1284"/>
      <c r="AX53" s="1284"/>
      <c r="AY53" s="1284"/>
      <c r="AZ53" s="1284"/>
      <c r="BA53" s="1284"/>
      <c r="BB53" s="1284"/>
      <c r="BC53" s="1284"/>
      <c r="BD53" s="1284"/>
      <c r="BE53" s="1284"/>
      <c r="BF53" s="1284"/>
      <c r="BG53" s="1284"/>
      <c r="BH53" s="1284"/>
      <c r="BI53" s="1284"/>
      <c r="BJ53" s="1284"/>
      <c r="BK53" s="1284"/>
      <c r="BL53" s="1284"/>
    </row>
    <row r="54" spans="1:64" s="453" customFormat="1" ht="13.35" customHeight="1" x14ac:dyDescent="0.25">
      <c r="A54" s="1284"/>
      <c r="B54" s="1284"/>
      <c r="C54" s="1284"/>
      <c r="D54" s="1297"/>
      <c r="E54" s="1297"/>
      <c r="F54" s="1297"/>
      <c r="G54" s="1284"/>
      <c r="H54" s="1284"/>
      <c r="I54" s="1328"/>
      <c r="J54" s="1328"/>
      <c r="K54" s="1325"/>
      <c r="L54" s="1325"/>
      <c r="M54" s="1325"/>
      <c r="N54" s="1325"/>
      <c r="O54" s="1325"/>
      <c r="P54" s="1325"/>
      <c r="Q54" s="1325"/>
      <c r="R54" s="1299"/>
      <c r="S54" s="1299"/>
      <c r="T54" s="1299"/>
      <c r="U54" s="1299"/>
      <c r="V54" s="1299"/>
      <c r="W54" s="1284"/>
      <c r="X54" s="1297"/>
      <c r="Y54" s="1297"/>
      <c r="Z54" s="1297"/>
      <c r="AA54" s="1297"/>
      <c r="AB54" s="1297"/>
      <c r="AC54" s="1297"/>
      <c r="AD54" s="1297"/>
      <c r="AE54" s="1297"/>
      <c r="AF54" s="1297"/>
      <c r="AG54" s="1297"/>
      <c r="AH54" s="1297"/>
      <c r="AI54" s="1297"/>
      <c r="AJ54" s="1297"/>
      <c r="AK54" s="1297"/>
      <c r="AL54" s="1297"/>
      <c r="AM54" s="1297"/>
      <c r="AN54" s="1297"/>
      <c r="AO54" s="1258"/>
      <c r="AP54" s="1297"/>
      <c r="AQ54" s="1297"/>
      <c r="AR54" s="1297"/>
      <c r="AS54" s="1297"/>
      <c r="AT54" s="1284"/>
      <c r="AU54" s="1284"/>
      <c r="AV54" s="1284"/>
      <c r="AW54" s="1284"/>
      <c r="AX54" s="1284"/>
      <c r="AY54" s="1284"/>
      <c r="AZ54" s="1284"/>
      <c r="BA54" s="1284"/>
      <c r="BB54" s="1284"/>
      <c r="BC54" s="1284"/>
      <c r="BD54" s="1284"/>
      <c r="BE54" s="1284"/>
      <c r="BF54" s="1284"/>
      <c r="BG54" s="1284"/>
      <c r="BH54" s="1284"/>
      <c r="BI54" s="1284"/>
      <c r="BJ54" s="1284"/>
      <c r="BK54" s="1284"/>
      <c r="BL54" s="1284"/>
    </row>
    <row r="55" spans="1:64" s="453" customFormat="1" ht="13.35" customHeight="1" x14ac:dyDescent="0.25">
      <c r="A55" s="1284"/>
      <c r="B55" s="1284"/>
      <c r="C55" s="1284"/>
      <c r="D55" s="1258"/>
      <c r="E55" s="1327"/>
      <c r="F55" s="1327"/>
      <c r="G55" s="1327"/>
      <c r="H55" s="1327"/>
      <c r="I55" s="1327"/>
      <c r="J55" s="1327"/>
      <c r="K55" s="1327"/>
      <c r="L55" s="1327"/>
      <c r="M55" s="1327"/>
      <c r="N55" s="1327"/>
      <c r="O55" s="1327"/>
      <c r="P55" s="1327"/>
      <c r="Q55" s="1327"/>
      <c r="R55" s="1327"/>
      <c r="S55" s="1327"/>
      <c r="T55" s="1327"/>
      <c r="U55" s="1327"/>
      <c r="V55" s="1327"/>
      <c r="W55" s="1327"/>
      <c r="X55" s="1327"/>
      <c r="Y55" s="1327"/>
      <c r="Z55" s="1327"/>
      <c r="AA55" s="1325"/>
      <c r="AB55" s="1325"/>
      <c r="AC55" s="1325"/>
      <c r="AD55" s="1325"/>
      <c r="AE55" s="1325"/>
      <c r="AF55" s="1325"/>
      <c r="AG55" s="1325"/>
      <c r="AH55" s="1328"/>
      <c r="AI55" s="1328"/>
      <c r="AJ55" s="1297"/>
      <c r="AK55" s="1297"/>
      <c r="AL55" s="1297"/>
      <c r="AM55" s="1297"/>
      <c r="AN55" s="1297"/>
      <c r="AO55" s="1297"/>
      <c r="AP55" s="1284"/>
      <c r="AS55" s="1284"/>
      <c r="AT55" s="1284"/>
      <c r="AU55" s="1284"/>
      <c r="AV55" s="1284"/>
      <c r="AW55" s="1284"/>
      <c r="AX55" s="1284"/>
      <c r="AY55" s="1284"/>
      <c r="AZ55" s="1284"/>
      <c r="BA55" s="1284"/>
      <c r="BB55" s="1284"/>
      <c r="BC55" s="1284"/>
      <c r="BD55" s="1284"/>
      <c r="BE55" s="1284"/>
      <c r="BF55" s="1284"/>
      <c r="BG55" s="1284"/>
      <c r="BH55" s="1284"/>
      <c r="BI55" s="1284"/>
      <c r="BJ55" s="1284"/>
      <c r="BK55" s="1284"/>
      <c r="BL55" s="1284"/>
    </row>
    <row r="56" spans="1:64" s="453" customFormat="1" ht="13.35" customHeight="1" x14ac:dyDescent="0.25">
      <c r="A56" s="1284"/>
      <c r="B56" s="1284"/>
      <c r="C56" s="1284"/>
      <c r="D56" s="1258"/>
      <c r="E56" s="1288"/>
      <c r="F56" s="1284"/>
      <c r="G56" s="1284"/>
      <c r="H56" s="1284"/>
      <c r="I56" s="1284"/>
      <c r="J56" s="1284"/>
      <c r="K56" s="1284"/>
      <c r="L56" s="1284"/>
      <c r="M56" s="1284"/>
      <c r="N56" s="1284"/>
      <c r="O56" s="1284"/>
      <c r="P56" s="1284"/>
      <c r="Q56" s="1284"/>
      <c r="R56" s="1284"/>
      <c r="S56" s="1284"/>
      <c r="T56" s="1284"/>
      <c r="U56" s="1284"/>
      <c r="V56" s="1284"/>
      <c r="W56" s="1284"/>
      <c r="X56" s="1325"/>
      <c r="Y56" s="1325"/>
      <c r="Z56" s="1325"/>
      <c r="AA56" s="1325"/>
      <c r="AB56" s="1325"/>
      <c r="AC56" s="1325"/>
      <c r="AD56" s="1325"/>
      <c r="AE56" s="1325"/>
      <c r="AF56" s="1325"/>
      <c r="AG56" s="1284"/>
      <c r="AH56" s="1284"/>
      <c r="AI56" s="1284"/>
      <c r="AJ56" s="1284"/>
      <c r="AK56" s="1284"/>
      <c r="AL56" s="1284"/>
      <c r="AM56" s="1284"/>
      <c r="AN56" s="1284"/>
      <c r="AO56" s="1284"/>
      <c r="AP56" s="1284"/>
      <c r="AS56" s="1284"/>
      <c r="AT56" s="1284"/>
      <c r="AU56" s="1284"/>
      <c r="AV56" s="1284"/>
      <c r="AW56" s="1284"/>
      <c r="AX56" s="1284"/>
      <c r="AY56" s="1284"/>
      <c r="AZ56" s="1284"/>
      <c r="BA56" s="1284"/>
      <c r="BB56" s="1284"/>
      <c r="BC56" s="1284"/>
      <c r="BD56" s="1284"/>
      <c r="BE56" s="1284"/>
      <c r="BF56" s="1284"/>
      <c r="BG56" s="1284"/>
      <c r="BH56" s="1284"/>
      <c r="BI56" s="1284"/>
      <c r="BJ56" s="1284"/>
      <c r="BK56" s="1284"/>
      <c r="BL56" s="1284"/>
    </row>
    <row r="57" spans="1:64" s="453" customFormat="1" ht="13.35" customHeight="1" x14ac:dyDescent="0.25">
      <c r="D57" s="1287"/>
      <c r="AP57" s="1284"/>
      <c r="AQ57" s="1284"/>
      <c r="AR57" s="1284"/>
      <c r="AS57" s="1284"/>
      <c r="AT57" s="1284"/>
      <c r="AU57" s="1284"/>
      <c r="AV57" s="1284"/>
      <c r="AW57" s="1284"/>
      <c r="AX57" s="1284"/>
      <c r="AY57" s="1284"/>
      <c r="AZ57" s="1284"/>
      <c r="BA57" s="1284"/>
      <c r="BB57" s="1284"/>
      <c r="BC57" s="1284"/>
      <c r="BD57" s="1284"/>
      <c r="BE57" s="1284"/>
      <c r="BF57" s="1284"/>
      <c r="BG57" s="1284"/>
      <c r="BH57" s="1284"/>
      <c r="BI57" s="1284"/>
      <c r="BJ57" s="1284"/>
      <c r="BK57" s="1284"/>
      <c r="BL57" s="1284"/>
    </row>
    <row r="58" spans="1:64" s="1301" customFormat="1" ht="13.35" customHeight="1" x14ac:dyDescent="0.25">
      <c r="A58" s="1300"/>
      <c r="D58" s="1302"/>
      <c r="AT58" s="1303"/>
      <c r="AU58" s="1303"/>
    </row>
    <row r="59" spans="1:64" s="453" customFormat="1" ht="13.35" customHeight="1" x14ac:dyDescent="0.25">
      <c r="AP59" s="1284"/>
      <c r="AQ59" s="1284"/>
      <c r="AR59" s="1284"/>
      <c r="AS59" s="1284"/>
      <c r="AT59" s="1284"/>
      <c r="AU59" s="1284"/>
      <c r="AV59" s="1284"/>
      <c r="AW59" s="1284"/>
      <c r="AX59" s="1284"/>
      <c r="AY59" s="1284"/>
      <c r="AZ59" s="1284"/>
      <c r="BA59" s="1284"/>
      <c r="BB59" s="1284"/>
      <c r="BC59" s="1284"/>
      <c r="BD59" s="1284"/>
      <c r="BE59" s="1284"/>
      <c r="BF59" s="1284"/>
      <c r="BG59" s="1284"/>
      <c r="BH59" s="1284"/>
      <c r="BI59" s="1284"/>
      <c r="BJ59" s="1284"/>
      <c r="BK59" s="1284"/>
      <c r="BL59" s="1284"/>
    </row>
    <row r="60" spans="1:64" s="412" customFormat="1" ht="13.35" customHeight="1" x14ac:dyDescent="0.25">
      <c r="A60" s="1048"/>
      <c r="B60" s="1048"/>
      <c r="C60" s="1304"/>
      <c r="D60" s="1304"/>
      <c r="E60" s="1304"/>
      <c r="F60" s="1304"/>
      <c r="G60" s="1048"/>
      <c r="I60" s="1329"/>
      <c r="J60" s="1329"/>
      <c r="K60" s="1329"/>
      <c r="L60" s="1329"/>
      <c r="M60" s="1329"/>
      <c r="N60" s="1329"/>
      <c r="O60" s="1329"/>
      <c r="P60" s="1329"/>
      <c r="Q60" s="1329"/>
      <c r="R60" s="1329"/>
      <c r="S60" s="1329"/>
      <c r="T60" s="1329"/>
      <c r="U60" s="1329"/>
      <c r="V60" s="1329"/>
      <c r="AI60" s="1305"/>
      <c r="AJ60" s="1048"/>
      <c r="AK60" s="1048"/>
      <c r="AL60" s="1048"/>
      <c r="AM60" s="1048"/>
      <c r="AN60" s="1048"/>
      <c r="AO60" s="1258"/>
      <c r="AP60" s="1048"/>
      <c r="AS60" s="1306"/>
      <c r="AT60" s="1306"/>
      <c r="AU60" s="1306"/>
      <c r="AV60" s="1306"/>
      <c r="AW60" s="1306"/>
      <c r="AX60" s="1306"/>
      <c r="AY60" s="1306"/>
      <c r="AZ60" s="1306"/>
      <c r="BA60" s="1306"/>
      <c r="BB60" s="1048"/>
      <c r="BC60" s="1048"/>
    </row>
    <row r="61" spans="1:64" s="453" customFormat="1" ht="13.35" customHeight="1" x14ac:dyDescent="0.25">
      <c r="Y61" s="1307"/>
      <c r="AP61" s="1308"/>
      <c r="AQ61" s="1284"/>
      <c r="AR61" s="1284"/>
      <c r="AS61" s="1284"/>
      <c r="AT61" s="1284"/>
      <c r="AU61" s="1284"/>
      <c r="AV61" s="1284"/>
      <c r="AW61" s="1284"/>
      <c r="AX61" s="1284"/>
      <c r="AY61" s="1284"/>
      <c r="AZ61" s="1284"/>
      <c r="BA61" s="1284"/>
      <c r="BB61" s="1284"/>
      <c r="BC61" s="1284"/>
      <c r="BD61" s="1284"/>
      <c r="BE61" s="1284"/>
      <c r="BF61" s="1284"/>
      <c r="BG61" s="1284"/>
      <c r="BH61" s="1284"/>
      <c r="BI61" s="1284"/>
      <c r="BJ61" s="1284"/>
      <c r="BK61" s="1284"/>
      <c r="BL61" s="1284"/>
    </row>
    <row r="62" spans="1:64" s="453" customFormat="1" ht="13.35" customHeight="1" x14ac:dyDescent="0.25">
      <c r="A62" s="1285"/>
      <c r="B62" s="1285"/>
      <c r="C62" s="1285"/>
      <c r="D62" s="1285"/>
      <c r="E62" s="1285"/>
      <c r="F62" s="1285"/>
      <c r="G62" s="1285"/>
      <c r="H62" s="1285"/>
      <c r="I62" s="1285"/>
      <c r="J62" s="1285"/>
      <c r="K62" s="1285"/>
      <c r="L62" s="1285"/>
      <c r="M62" s="1285"/>
      <c r="N62" s="1285"/>
      <c r="O62" s="1285"/>
      <c r="P62" s="1285"/>
      <c r="Q62" s="1285"/>
      <c r="R62" s="1285"/>
      <c r="S62" s="1285"/>
      <c r="T62" s="1285"/>
      <c r="U62" s="1285"/>
      <c r="V62" s="1285"/>
      <c r="W62" s="1285"/>
      <c r="X62" s="1285"/>
      <c r="Y62" s="1285"/>
      <c r="Z62" s="1285"/>
      <c r="AA62" s="1285"/>
      <c r="AB62" s="1285"/>
      <c r="AC62" s="1285"/>
      <c r="AD62" s="1285"/>
      <c r="AE62" s="1285"/>
      <c r="AF62" s="1285"/>
      <c r="AG62" s="1285"/>
      <c r="AH62" s="1285"/>
      <c r="AI62" s="1328"/>
      <c r="AJ62" s="1328"/>
      <c r="AK62" s="1328"/>
      <c r="AL62" s="1328"/>
      <c r="AM62" s="1328"/>
      <c r="AN62" s="1328"/>
      <c r="AO62" s="1328"/>
      <c r="AP62" s="1284"/>
      <c r="AQ62" s="1284"/>
      <c r="AS62" s="1284"/>
      <c r="AT62" s="1284"/>
      <c r="AU62" s="1284"/>
      <c r="AV62" s="1284"/>
      <c r="AW62" s="1284"/>
      <c r="AX62" s="1284"/>
      <c r="AY62" s="1284"/>
      <c r="AZ62" s="1284"/>
      <c r="BA62" s="1284"/>
      <c r="BB62" s="1284"/>
      <c r="BC62" s="1284"/>
      <c r="BD62" s="1284"/>
      <c r="BE62" s="1284"/>
      <c r="BF62" s="1284"/>
      <c r="BG62" s="1284"/>
      <c r="BH62" s="1284"/>
      <c r="BI62" s="1284"/>
      <c r="BJ62" s="1284"/>
      <c r="BK62" s="1284"/>
      <c r="BL62" s="1284"/>
    </row>
    <row r="63" spans="1:64" s="453" customFormat="1" ht="13.35" customHeight="1" x14ac:dyDescent="0.25">
      <c r="H63" s="1330"/>
      <c r="I63" s="1330"/>
      <c r="J63" s="1330"/>
      <c r="K63" s="1330"/>
      <c r="L63" s="1330"/>
      <c r="M63" s="1330"/>
      <c r="N63" s="1330"/>
      <c r="O63" s="1330"/>
      <c r="P63" s="1330"/>
      <c r="Q63" s="1330"/>
      <c r="R63" s="1330"/>
      <c r="S63" s="1330"/>
      <c r="T63" s="1330"/>
      <c r="U63" s="1330"/>
      <c r="V63" s="1330"/>
      <c r="W63" s="1330"/>
      <c r="X63" s="1330"/>
      <c r="Y63" s="1330"/>
      <c r="Z63" s="1330"/>
      <c r="AA63" s="1330"/>
      <c r="AB63" s="1330"/>
      <c r="AC63" s="1330"/>
      <c r="AD63" s="1330"/>
      <c r="AE63" s="1285"/>
      <c r="AF63" s="1285"/>
      <c r="AG63" s="1285"/>
      <c r="AH63" s="1285"/>
      <c r="AI63" s="1285"/>
      <c r="AJ63" s="1285"/>
      <c r="AK63" s="1285"/>
      <c r="AL63" s="1285"/>
      <c r="AM63" s="1285"/>
      <c r="AN63" s="1285"/>
      <c r="AO63" s="1285"/>
      <c r="AP63" s="1284"/>
      <c r="AQ63" s="1298"/>
      <c r="AR63" s="1284"/>
      <c r="AS63" s="1284"/>
      <c r="AT63" s="1284"/>
      <c r="AU63" s="1284"/>
      <c r="AV63" s="1284"/>
      <c r="AW63" s="1284"/>
      <c r="AX63" s="1284"/>
      <c r="AY63" s="1284"/>
      <c r="AZ63" s="1284"/>
      <c r="BA63" s="1284"/>
      <c r="BB63" s="1284"/>
      <c r="BC63" s="1284"/>
      <c r="BD63" s="1284"/>
      <c r="BE63" s="1284"/>
      <c r="BF63" s="1284"/>
      <c r="BG63" s="1284"/>
      <c r="BH63" s="1284"/>
      <c r="BI63" s="1284"/>
      <c r="BJ63" s="1284"/>
      <c r="BK63" s="1284"/>
      <c r="BL63" s="1284"/>
    </row>
    <row r="64" spans="1:64" s="453" customFormat="1" ht="13.35" customHeight="1" x14ac:dyDescent="0.25">
      <c r="H64" s="1330"/>
      <c r="I64" s="1330"/>
      <c r="J64" s="1330"/>
      <c r="K64" s="1330"/>
      <c r="L64" s="1330"/>
      <c r="M64" s="1330"/>
      <c r="N64" s="1330"/>
      <c r="O64" s="1330"/>
      <c r="P64" s="1330"/>
      <c r="Q64" s="1330"/>
      <c r="R64" s="1330"/>
      <c r="S64" s="1330"/>
      <c r="T64" s="1330"/>
      <c r="U64" s="1330"/>
      <c r="V64" s="1330"/>
      <c r="W64" s="1330"/>
      <c r="X64" s="1330"/>
      <c r="Y64" s="1330"/>
      <c r="Z64" s="1330"/>
      <c r="AA64" s="1330"/>
      <c r="AB64" s="1330"/>
      <c r="AC64" s="1330"/>
      <c r="AD64" s="1330"/>
      <c r="AP64" s="1284"/>
      <c r="AQ64" s="1284"/>
      <c r="AR64" s="1284"/>
      <c r="AS64" s="1284"/>
      <c r="AT64" s="1284"/>
      <c r="AU64" s="1284"/>
      <c r="AV64" s="1284"/>
      <c r="AW64" s="1284"/>
      <c r="AX64" s="1284"/>
      <c r="AY64" s="1284"/>
      <c r="AZ64" s="1284"/>
      <c r="BA64" s="1284"/>
      <c r="BB64" s="1284"/>
      <c r="BC64" s="1284"/>
      <c r="BD64" s="1284"/>
      <c r="BE64" s="1284"/>
      <c r="BF64" s="1284"/>
      <c r="BG64" s="1284"/>
      <c r="BH64" s="1284"/>
      <c r="BI64" s="1284"/>
      <c r="BJ64" s="1284"/>
      <c r="BK64" s="1284"/>
      <c r="BL64" s="1284"/>
    </row>
    <row r="65" spans="1:64" s="453" customFormat="1" ht="13.35" customHeight="1" x14ac:dyDescent="0.25">
      <c r="AP65" s="1284"/>
      <c r="AQ65" s="1284"/>
      <c r="AR65" s="1284"/>
      <c r="AS65" s="1284"/>
      <c r="AT65" s="1284"/>
      <c r="AU65" s="1284"/>
      <c r="AV65" s="1284"/>
      <c r="AW65" s="1284"/>
      <c r="AX65" s="1284"/>
      <c r="AY65" s="1284"/>
      <c r="AZ65" s="1284"/>
      <c r="BA65" s="1284"/>
      <c r="BB65" s="1284"/>
      <c r="BC65" s="1284"/>
      <c r="BD65" s="1284"/>
      <c r="BE65" s="1284"/>
      <c r="BF65" s="1284"/>
      <c r="BG65" s="1284"/>
      <c r="BH65" s="1284"/>
      <c r="BI65" s="1284"/>
      <c r="BJ65" s="1284"/>
      <c r="BK65" s="1284"/>
      <c r="BL65" s="1284"/>
    </row>
    <row r="66" spans="1:64" s="453" customFormat="1" ht="13.35" customHeight="1" x14ac:dyDescent="0.25">
      <c r="A66" s="1309"/>
      <c r="B66" s="1332"/>
      <c r="C66" s="1332"/>
      <c r="D66" s="1332"/>
      <c r="E66" s="1332"/>
      <c r="F66" s="1332"/>
      <c r="G66" s="1332"/>
      <c r="H66" s="1332"/>
      <c r="AI66" s="1332"/>
      <c r="AJ66" s="1332"/>
      <c r="AK66" s="1332"/>
      <c r="AL66" s="1332"/>
      <c r="AM66" s="1332"/>
      <c r="AN66" s="1332"/>
      <c r="AO66" s="1332"/>
      <c r="AP66" s="1284"/>
      <c r="AQ66" s="1284"/>
      <c r="AR66" s="1284"/>
      <c r="AS66" s="1284"/>
      <c r="AT66" s="1284"/>
      <c r="AU66" s="1284"/>
      <c r="AV66" s="1284"/>
      <c r="AW66" s="1284"/>
      <c r="AX66" s="1284"/>
      <c r="AY66" s="1284"/>
      <c r="AZ66" s="1284"/>
      <c r="BA66" s="1284"/>
      <c r="BB66" s="1284"/>
      <c r="BC66" s="1284"/>
      <c r="BD66" s="1284"/>
      <c r="BE66" s="1284"/>
      <c r="BF66" s="1284"/>
      <c r="BG66" s="1284"/>
      <c r="BH66" s="1284"/>
      <c r="BI66" s="1284"/>
      <c r="BJ66" s="1284"/>
      <c r="BK66" s="1284"/>
      <c r="BL66" s="1284"/>
    </row>
    <row r="67" spans="1:64" s="453" customFormat="1" ht="13.35" customHeight="1" x14ac:dyDescent="0.25">
      <c r="A67" s="1333"/>
      <c r="B67" s="1332"/>
      <c r="C67" s="1332"/>
      <c r="D67" s="1332"/>
      <c r="E67" s="1332"/>
      <c r="F67" s="1332"/>
      <c r="G67" s="1332"/>
      <c r="H67" s="1332"/>
      <c r="I67" s="1334"/>
      <c r="J67" s="1331"/>
      <c r="K67" s="1331"/>
      <c r="L67" s="1331"/>
      <c r="M67" s="1331"/>
      <c r="N67" s="1331"/>
      <c r="O67" s="1331"/>
      <c r="P67" s="1331"/>
      <c r="Q67" s="1331"/>
      <c r="R67" s="1331"/>
      <c r="S67" s="1331"/>
      <c r="T67" s="1331"/>
      <c r="U67" s="1331"/>
      <c r="V67" s="1331"/>
      <c r="W67" s="1331"/>
      <c r="X67" s="1331"/>
      <c r="Y67" s="1331"/>
      <c r="Z67" s="1331"/>
      <c r="AA67" s="1331"/>
      <c r="AB67" s="1331"/>
      <c r="AC67" s="1331"/>
      <c r="AD67" s="1331"/>
      <c r="AE67" s="1331"/>
      <c r="AF67" s="1331"/>
      <c r="AG67" s="1331"/>
      <c r="AH67" s="1331"/>
      <c r="AI67" s="1331"/>
      <c r="AJ67" s="1331"/>
      <c r="AK67" s="1331"/>
      <c r="AL67" s="1332"/>
      <c r="AM67" s="1332"/>
      <c r="AN67" s="1332"/>
      <c r="AO67" s="1332"/>
      <c r="AP67" s="1284"/>
      <c r="AQ67" s="1284"/>
      <c r="AR67" s="1284"/>
      <c r="AS67" s="1284"/>
      <c r="AT67" s="1284"/>
      <c r="AU67" s="1284"/>
      <c r="AV67" s="1284"/>
      <c r="AW67" s="1284"/>
      <c r="AX67" s="1284"/>
      <c r="AY67" s="1284"/>
      <c r="AZ67" s="1284"/>
      <c r="BA67" s="1284"/>
      <c r="BB67" s="1284"/>
      <c r="BC67" s="1284"/>
      <c r="BD67" s="1284"/>
      <c r="BE67" s="1284"/>
      <c r="BF67" s="1284"/>
      <c r="BG67" s="1284"/>
      <c r="BH67" s="1284"/>
      <c r="BI67" s="1284"/>
      <c r="BJ67" s="1284"/>
      <c r="BK67" s="1284"/>
      <c r="BL67" s="1284"/>
    </row>
    <row r="68" spans="1:64" s="453" customFormat="1" ht="13.35" customHeight="1" x14ac:dyDescent="0.25">
      <c r="A68" s="1310"/>
      <c r="B68" s="1310"/>
      <c r="C68" s="1310"/>
      <c r="D68" s="1332"/>
      <c r="E68" s="1332"/>
      <c r="F68" s="1332"/>
      <c r="G68" s="1332"/>
      <c r="H68" s="1332"/>
      <c r="I68" s="1310"/>
      <c r="J68" s="1331"/>
      <c r="K68" s="1331"/>
      <c r="L68" s="1331"/>
      <c r="M68" s="1331"/>
      <c r="N68" s="1331"/>
      <c r="O68" s="1331"/>
      <c r="P68" s="1331"/>
      <c r="Q68" s="1331"/>
      <c r="R68" s="1331"/>
      <c r="S68" s="1331"/>
      <c r="T68" s="1331"/>
      <c r="U68" s="1331"/>
      <c r="V68" s="1331"/>
      <c r="W68" s="1331"/>
      <c r="X68" s="1331"/>
      <c r="Y68" s="1331"/>
      <c r="Z68" s="1331"/>
      <c r="AA68" s="1331"/>
      <c r="AB68" s="1331"/>
      <c r="AC68" s="1331"/>
      <c r="AD68" s="1331"/>
      <c r="AE68" s="1331"/>
      <c r="AF68" s="1331"/>
      <c r="AG68" s="1331"/>
      <c r="AH68" s="1331"/>
      <c r="AI68" s="1331"/>
      <c r="AJ68" s="1331"/>
      <c r="AK68" s="1331"/>
      <c r="AL68" s="1332"/>
      <c r="AM68" s="1332"/>
      <c r="AN68" s="1332"/>
      <c r="AO68" s="1332"/>
      <c r="AP68" s="1284"/>
      <c r="AQ68" s="1284"/>
      <c r="AR68" s="1284"/>
      <c r="AS68" s="1284"/>
      <c r="AT68" s="1284"/>
      <c r="AU68" s="1284"/>
      <c r="AV68" s="1284"/>
      <c r="AW68" s="1284"/>
      <c r="AX68" s="1284"/>
      <c r="AY68" s="1284"/>
      <c r="AZ68" s="1284"/>
      <c r="BA68" s="1284"/>
      <c r="BB68" s="1284"/>
      <c r="BC68" s="1284"/>
      <c r="BD68" s="1284"/>
      <c r="BE68" s="1284"/>
      <c r="BF68" s="1284"/>
      <c r="BG68" s="1284"/>
      <c r="BH68" s="1284"/>
      <c r="BI68" s="1284"/>
      <c r="BJ68" s="1284"/>
      <c r="BK68" s="1284"/>
      <c r="BL68" s="1284"/>
    </row>
    <row r="69" spans="1:64" s="453" customFormat="1" ht="13.35" customHeight="1" x14ac:dyDescent="0.25">
      <c r="A69" s="1335"/>
      <c r="B69" s="1335"/>
      <c r="C69" s="1335"/>
      <c r="D69" s="1335"/>
      <c r="E69" s="1335"/>
      <c r="F69" s="1335"/>
      <c r="G69" s="1335"/>
      <c r="H69" s="1335"/>
      <c r="I69" s="1310"/>
      <c r="J69" s="1331"/>
      <c r="K69" s="1331"/>
      <c r="L69" s="1331"/>
      <c r="M69" s="1331"/>
      <c r="N69" s="1331"/>
      <c r="O69" s="1331"/>
      <c r="P69" s="1331"/>
      <c r="Q69" s="1331"/>
      <c r="R69" s="1331"/>
      <c r="S69" s="1331"/>
      <c r="T69" s="1331"/>
      <c r="U69" s="1331"/>
      <c r="V69" s="1331"/>
      <c r="W69" s="1331"/>
      <c r="X69" s="1331"/>
      <c r="Y69" s="1331"/>
      <c r="Z69" s="1331"/>
      <c r="AA69" s="1331"/>
      <c r="AB69" s="1331"/>
      <c r="AC69" s="1331"/>
      <c r="AD69" s="1331"/>
      <c r="AE69" s="1331"/>
      <c r="AF69" s="1331"/>
      <c r="AG69" s="1331"/>
      <c r="AH69" s="1331"/>
      <c r="AI69" s="1331"/>
      <c r="AJ69" s="1331"/>
      <c r="AK69" s="1331"/>
      <c r="AL69" s="1332"/>
      <c r="AM69" s="1332"/>
      <c r="AN69" s="1332"/>
      <c r="AO69" s="1332"/>
      <c r="AP69" s="1284"/>
      <c r="AQ69" s="1284"/>
      <c r="AR69" s="1284"/>
      <c r="AS69" s="1284"/>
      <c r="AT69" s="1284"/>
      <c r="AU69" s="1284"/>
      <c r="AV69" s="1284"/>
      <c r="AW69" s="1284"/>
      <c r="AX69" s="1284"/>
      <c r="AY69" s="1284"/>
      <c r="AZ69" s="1284"/>
      <c r="BA69" s="1284"/>
      <c r="BB69" s="1284"/>
      <c r="BC69" s="1284"/>
      <c r="BD69" s="1284"/>
      <c r="BE69" s="1284"/>
      <c r="BF69" s="1284"/>
      <c r="BG69" s="1284"/>
      <c r="BH69" s="1284"/>
      <c r="BI69" s="1284"/>
      <c r="BJ69" s="1284"/>
      <c r="BK69" s="1284"/>
      <c r="BL69" s="1284"/>
    </row>
    <row r="70" spans="1:64" s="453" customFormat="1" ht="13.35" customHeight="1" x14ac:dyDescent="0.25">
      <c r="A70" s="1335"/>
      <c r="B70" s="1335"/>
      <c r="C70" s="1335"/>
      <c r="D70" s="1335"/>
      <c r="E70" s="1335"/>
      <c r="F70" s="1335"/>
      <c r="G70" s="1335"/>
      <c r="H70" s="1335"/>
      <c r="I70" s="1310"/>
      <c r="J70" s="1331"/>
      <c r="K70" s="1331"/>
      <c r="L70" s="1331"/>
      <c r="M70" s="1331"/>
      <c r="N70" s="1331"/>
      <c r="O70" s="1331"/>
      <c r="P70" s="1331"/>
      <c r="Q70" s="1331"/>
      <c r="R70" s="1331"/>
      <c r="S70" s="1331"/>
      <c r="T70" s="1331"/>
      <c r="U70" s="1331"/>
      <c r="V70" s="1331"/>
      <c r="W70" s="1331"/>
      <c r="X70" s="1331"/>
      <c r="Y70" s="1331"/>
      <c r="Z70" s="1331"/>
      <c r="AA70" s="1331"/>
      <c r="AB70" s="1331"/>
      <c r="AC70" s="1331"/>
      <c r="AD70" s="1331"/>
      <c r="AE70" s="1331"/>
      <c r="AF70" s="1331"/>
      <c r="AG70" s="1331"/>
      <c r="AH70" s="1331"/>
      <c r="AI70" s="1331"/>
      <c r="AJ70" s="1331"/>
      <c r="AK70" s="1331"/>
      <c r="AL70" s="1332"/>
      <c r="AM70" s="1332"/>
      <c r="AN70" s="1332"/>
      <c r="AO70" s="1332"/>
      <c r="AP70" s="1284"/>
      <c r="AQ70" s="1284"/>
      <c r="AR70" s="1284"/>
      <c r="AS70" s="1284"/>
      <c r="AT70" s="1284"/>
      <c r="AU70" s="1284"/>
      <c r="AV70" s="1284"/>
      <c r="AW70" s="1284"/>
      <c r="AX70" s="1284"/>
      <c r="AY70" s="1284"/>
      <c r="AZ70" s="1284"/>
      <c r="BA70" s="1284"/>
      <c r="BB70" s="1284"/>
      <c r="BC70" s="1284"/>
      <c r="BD70" s="1284"/>
      <c r="BE70" s="1284"/>
      <c r="BF70" s="1284"/>
      <c r="BG70" s="1284"/>
      <c r="BH70" s="1284"/>
      <c r="BI70" s="1284"/>
      <c r="BJ70" s="1284"/>
      <c r="BK70" s="1284"/>
      <c r="BL70" s="1284"/>
    </row>
    <row r="71" spans="1:64" s="453" customFormat="1" ht="13.35" customHeight="1" x14ac:dyDescent="0.25">
      <c r="A71" s="1310"/>
      <c r="B71" s="1335"/>
      <c r="C71" s="1335"/>
      <c r="D71" s="1335"/>
      <c r="E71" s="1335"/>
      <c r="F71" s="1335"/>
      <c r="G71" s="1335"/>
      <c r="H71" s="1335"/>
      <c r="I71" s="1310"/>
      <c r="J71" s="1310"/>
      <c r="K71" s="1310"/>
      <c r="L71" s="1310"/>
      <c r="M71" s="1310"/>
      <c r="N71" s="1310"/>
      <c r="O71" s="1310"/>
      <c r="P71" s="1310"/>
      <c r="Q71" s="1310"/>
      <c r="R71" s="1310"/>
      <c r="S71" s="1310"/>
      <c r="T71" s="1310"/>
      <c r="U71" s="1310"/>
      <c r="V71" s="1310"/>
      <c r="W71" s="1310"/>
      <c r="X71" s="1310"/>
      <c r="Y71" s="1310"/>
      <c r="Z71" s="1310"/>
      <c r="AA71" s="1310"/>
      <c r="AB71" s="1310"/>
      <c r="AC71" s="1310"/>
      <c r="AD71" s="1310"/>
      <c r="AE71" s="1310"/>
      <c r="AF71" s="1310"/>
      <c r="AG71" s="1310"/>
      <c r="AH71" s="1332"/>
      <c r="AI71" s="1332"/>
      <c r="AJ71" s="1332"/>
      <c r="AK71" s="1332"/>
      <c r="AL71" s="1332"/>
      <c r="AM71" s="1332"/>
      <c r="AN71" s="1332"/>
      <c r="AO71" s="1332"/>
      <c r="AP71" s="1284"/>
      <c r="AQ71" s="1284"/>
      <c r="AR71" s="1284"/>
      <c r="AS71" s="1284"/>
      <c r="AT71" s="1284"/>
      <c r="AU71" s="1284"/>
      <c r="AV71" s="1284"/>
      <c r="AW71" s="1284"/>
      <c r="AX71" s="1284"/>
      <c r="AY71" s="1284"/>
      <c r="AZ71" s="1284"/>
      <c r="BA71" s="1284"/>
      <c r="BB71" s="1284"/>
      <c r="BC71" s="1284"/>
      <c r="BD71" s="1284"/>
      <c r="BE71" s="1284"/>
      <c r="BF71" s="1284"/>
      <c r="BG71" s="1284"/>
      <c r="BH71" s="1284"/>
      <c r="BI71" s="1284"/>
      <c r="BJ71" s="1284"/>
      <c r="BK71" s="1284"/>
      <c r="BL71" s="1284"/>
    </row>
    <row r="72" spans="1:64" s="453" customFormat="1" ht="13.35" customHeight="1" x14ac:dyDescent="0.25">
      <c r="A72" s="1309"/>
      <c r="B72" s="1309"/>
      <c r="C72" s="1309"/>
      <c r="D72" s="1309"/>
      <c r="E72" s="1309"/>
      <c r="F72" s="1309"/>
      <c r="G72" s="1309"/>
      <c r="H72" s="1309"/>
      <c r="I72" s="1310"/>
      <c r="J72" s="1310"/>
      <c r="K72" s="1310"/>
      <c r="L72" s="1310"/>
      <c r="M72" s="1310"/>
      <c r="N72" s="1310"/>
      <c r="O72" s="1310"/>
      <c r="P72" s="1310"/>
      <c r="Q72" s="1310"/>
      <c r="R72" s="1310"/>
      <c r="S72" s="1310"/>
      <c r="T72" s="1310"/>
      <c r="U72" s="1310"/>
      <c r="V72" s="1310"/>
      <c r="W72" s="1310"/>
      <c r="X72" s="1310"/>
      <c r="Y72" s="1310"/>
      <c r="Z72" s="1310"/>
      <c r="AA72" s="1310"/>
      <c r="AB72" s="1310"/>
      <c r="AC72" s="1310"/>
      <c r="AD72" s="1310"/>
      <c r="AE72" s="1310"/>
      <c r="AF72" s="1310"/>
      <c r="AG72" s="1310"/>
      <c r="AH72" s="1310"/>
      <c r="AI72" s="1310"/>
      <c r="AJ72" s="1310"/>
      <c r="AK72" s="1310"/>
      <c r="AL72" s="1310"/>
      <c r="AM72" s="1310"/>
      <c r="AN72" s="1310"/>
      <c r="AO72" s="1310"/>
      <c r="AP72" s="1284"/>
      <c r="AQ72" s="1284"/>
      <c r="AR72" s="1284"/>
      <c r="AS72" s="1284"/>
      <c r="AT72" s="1284"/>
      <c r="AU72" s="1284"/>
      <c r="AV72" s="1284"/>
      <c r="AW72" s="1284"/>
      <c r="AX72" s="1284"/>
      <c r="AY72" s="1284"/>
      <c r="AZ72" s="1284"/>
      <c r="BA72" s="1284"/>
      <c r="BB72" s="1284"/>
      <c r="BC72" s="1284"/>
      <c r="BD72" s="1284"/>
      <c r="BE72" s="1284"/>
      <c r="BF72" s="1284"/>
      <c r="BG72" s="1284"/>
      <c r="BH72" s="1284"/>
      <c r="BI72" s="1284"/>
      <c r="BJ72" s="1284"/>
      <c r="BK72" s="1284"/>
      <c r="BL72" s="1284"/>
    </row>
    <row r="73" spans="1:64" s="453" customFormat="1" ht="13.35" customHeight="1" x14ac:dyDescent="0.4">
      <c r="A73" s="1336"/>
      <c r="B73" s="1337"/>
      <c r="C73" s="1337"/>
      <c r="D73" s="1337"/>
      <c r="E73" s="1337"/>
      <c r="F73" s="1337"/>
      <c r="G73" s="1337"/>
      <c r="H73" s="1337"/>
      <c r="I73" s="1338"/>
      <c r="J73" s="1332"/>
      <c r="K73" s="1332"/>
      <c r="L73" s="1332"/>
      <c r="M73" s="1332"/>
      <c r="N73" s="1332"/>
      <c r="O73" s="1332"/>
      <c r="P73" s="1332"/>
      <c r="Q73" s="1332"/>
      <c r="R73" s="1332"/>
      <c r="S73" s="1332"/>
      <c r="T73" s="1332"/>
      <c r="U73" s="1332"/>
      <c r="V73" s="1332"/>
      <c r="W73" s="1332"/>
      <c r="X73" s="1332"/>
      <c r="Y73" s="1332"/>
      <c r="Z73" s="1332"/>
      <c r="AA73" s="1332"/>
      <c r="AB73" s="1332"/>
      <c r="AC73" s="1332"/>
      <c r="AD73" s="1332"/>
      <c r="AE73" s="1314"/>
      <c r="AF73" s="1332"/>
      <c r="AG73" s="1332"/>
      <c r="AH73" s="1332"/>
      <c r="AI73" s="1332"/>
      <c r="AJ73" s="1339"/>
      <c r="AK73" s="1332"/>
      <c r="AL73" s="1332"/>
      <c r="AM73" s="1332"/>
      <c r="AN73" s="1332"/>
      <c r="AO73" s="1332"/>
      <c r="AP73" s="1284"/>
      <c r="AQ73" s="1284"/>
      <c r="AR73" s="1284"/>
      <c r="AS73" s="1284"/>
      <c r="AT73" s="1284"/>
      <c r="AU73" s="1284"/>
      <c r="AV73" s="1284"/>
      <c r="AW73" s="1284"/>
      <c r="AX73" s="1284"/>
      <c r="AY73" s="1284"/>
      <c r="AZ73" s="1284"/>
      <c r="BA73" s="1284"/>
      <c r="BB73" s="1284"/>
      <c r="BC73" s="1284"/>
      <c r="BD73" s="1284"/>
      <c r="BE73" s="1284"/>
      <c r="BF73" s="1284"/>
      <c r="BG73" s="1284"/>
      <c r="BH73" s="1284"/>
      <c r="BI73" s="1284"/>
      <c r="BJ73" s="1284"/>
      <c r="BK73" s="1284"/>
      <c r="BL73" s="1284"/>
    </row>
    <row r="74" spans="1:64" s="453" customFormat="1" ht="13.35" customHeight="1" x14ac:dyDescent="0.25">
      <c r="A74" s="1314"/>
      <c r="B74" s="1332"/>
      <c r="C74" s="1332"/>
      <c r="D74" s="1332"/>
      <c r="E74" s="1332"/>
      <c r="F74" s="1332"/>
      <c r="G74" s="1332"/>
      <c r="H74" s="1332"/>
      <c r="I74" s="1311"/>
      <c r="J74" s="1332"/>
      <c r="K74" s="1332"/>
      <c r="L74" s="1332"/>
      <c r="M74" s="1332"/>
      <c r="N74" s="1332"/>
      <c r="O74" s="1332"/>
      <c r="P74" s="1332"/>
      <c r="Q74" s="1332"/>
      <c r="R74" s="1332"/>
      <c r="S74" s="1332"/>
      <c r="T74" s="1332"/>
      <c r="U74" s="1332"/>
      <c r="V74" s="1332"/>
      <c r="W74" s="1332"/>
      <c r="X74" s="1332"/>
      <c r="Y74" s="1332"/>
      <c r="Z74" s="1332"/>
      <c r="AA74" s="1332"/>
      <c r="AB74" s="1332"/>
      <c r="AC74" s="1332"/>
      <c r="AD74" s="1332"/>
      <c r="AE74" s="1335"/>
      <c r="AF74" s="1332"/>
      <c r="AG74" s="1332"/>
      <c r="AH74" s="1332"/>
      <c r="AI74" s="1332"/>
      <c r="AJ74" s="1310"/>
      <c r="AK74" s="1332"/>
      <c r="AL74" s="1332"/>
      <c r="AM74" s="1332"/>
      <c r="AN74" s="1332"/>
      <c r="AO74" s="1332"/>
      <c r="AP74" s="1284"/>
      <c r="AQ74" s="1284"/>
      <c r="AR74" s="1284"/>
      <c r="AS74" s="1284"/>
      <c r="AT74" s="1284"/>
      <c r="AU74" s="1284"/>
      <c r="AV74" s="1284"/>
      <c r="AW74" s="1284"/>
      <c r="AX74" s="1284"/>
      <c r="AY74" s="1284"/>
      <c r="AZ74" s="1284"/>
      <c r="BA74" s="1284"/>
      <c r="BB74" s="1284"/>
      <c r="BC74" s="1284"/>
      <c r="BD74" s="1284"/>
      <c r="BE74" s="1284"/>
      <c r="BF74" s="1284"/>
      <c r="BG74" s="1284"/>
      <c r="BH74" s="1284"/>
      <c r="BI74" s="1284"/>
      <c r="BJ74" s="1284"/>
      <c r="BK74" s="1284"/>
      <c r="BL74" s="1284"/>
    </row>
    <row r="75" spans="1:64" s="453" customFormat="1" ht="13.35" customHeight="1" x14ac:dyDescent="0.25">
      <c r="A75" s="1310"/>
      <c r="B75" s="1310"/>
      <c r="C75" s="1310"/>
      <c r="D75" s="1310"/>
      <c r="E75" s="1310"/>
      <c r="F75" s="1310"/>
      <c r="G75" s="1310"/>
      <c r="H75" s="1310"/>
      <c r="I75" s="1310"/>
      <c r="J75" s="1310"/>
      <c r="K75" s="1310"/>
      <c r="L75" s="1310"/>
      <c r="M75" s="1310"/>
      <c r="N75" s="1310"/>
      <c r="O75" s="1310"/>
      <c r="P75" s="1310"/>
      <c r="Q75" s="1310"/>
      <c r="R75" s="1310"/>
      <c r="S75" s="1310"/>
      <c r="T75" s="1310"/>
      <c r="U75" s="1310"/>
      <c r="V75" s="1310"/>
      <c r="W75" s="1310"/>
      <c r="X75" s="1310"/>
      <c r="Y75" s="1310"/>
      <c r="Z75" s="1310"/>
      <c r="AA75" s="1310"/>
      <c r="AB75" s="1310"/>
      <c r="AC75" s="1310"/>
      <c r="AD75" s="1310"/>
      <c r="AE75" s="1310"/>
      <c r="AF75" s="1310"/>
      <c r="AG75" s="1310"/>
      <c r="AH75" s="1310"/>
      <c r="AI75" s="1310"/>
      <c r="AJ75" s="1310"/>
      <c r="AK75" s="1310"/>
      <c r="AL75" s="1310"/>
      <c r="AM75" s="1310"/>
      <c r="AN75" s="1310"/>
      <c r="AO75" s="1310"/>
      <c r="AP75" s="1284"/>
      <c r="AQ75" s="1284"/>
      <c r="AR75" s="1284"/>
      <c r="AS75" s="1284"/>
      <c r="AT75" s="1284"/>
      <c r="AU75" s="1284"/>
      <c r="AV75" s="1284"/>
      <c r="AW75" s="1284"/>
      <c r="AX75" s="1284"/>
      <c r="AY75" s="1284"/>
      <c r="AZ75" s="1284"/>
      <c r="BA75" s="1284"/>
      <c r="BB75" s="1284"/>
      <c r="BC75" s="1284"/>
      <c r="BD75" s="1284"/>
      <c r="BE75" s="1284"/>
      <c r="BF75" s="1284"/>
      <c r="BG75" s="1284"/>
      <c r="BH75" s="1284"/>
      <c r="BI75" s="1284"/>
      <c r="BJ75" s="1284"/>
      <c r="BK75" s="1284"/>
      <c r="BL75" s="1284"/>
    </row>
    <row r="76" spans="1:64" s="453" customFormat="1" ht="13.35" customHeight="1" x14ac:dyDescent="0.25">
      <c r="A76" s="1310"/>
      <c r="B76" s="1310"/>
      <c r="C76" s="1310"/>
      <c r="D76" s="1310"/>
      <c r="E76" s="1310"/>
      <c r="F76" s="1310"/>
      <c r="G76" s="1310"/>
      <c r="H76" s="1310"/>
      <c r="I76" s="1310"/>
      <c r="J76" s="1310"/>
      <c r="K76" s="1310"/>
      <c r="L76" s="1310"/>
      <c r="M76" s="1310"/>
      <c r="N76" s="1310"/>
      <c r="O76" s="1310"/>
      <c r="P76" s="1310"/>
      <c r="Q76" s="1310"/>
      <c r="R76" s="1310"/>
      <c r="S76" s="1310"/>
      <c r="T76" s="1310"/>
      <c r="U76" s="1310"/>
      <c r="V76" s="1310"/>
      <c r="W76" s="1310"/>
      <c r="X76" s="1310"/>
      <c r="Y76" s="1310"/>
      <c r="Z76" s="1310"/>
      <c r="AA76" s="1310"/>
      <c r="AB76" s="1310"/>
      <c r="AC76" s="1310"/>
      <c r="AD76" s="1310"/>
      <c r="AE76" s="1310"/>
      <c r="AF76" s="1310"/>
      <c r="AG76" s="1310"/>
      <c r="AH76" s="1310"/>
      <c r="AI76" s="1310"/>
      <c r="AJ76" s="1310"/>
      <c r="AK76" s="1310"/>
      <c r="AL76" s="1310"/>
      <c r="AM76" s="1310"/>
      <c r="AN76" s="1310"/>
      <c r="AO76" s="1312"/>
      <c r="AP76" s="1307"/>
      <c r="AQ76" s="1307"/>
      <c r="AR76" s="1284"/>
      <c r="AS76" s="1284"/>
      <c r="AT76" s="1284"/>
      <c r="AU76" s="1284"/>
      <c r="AV76" s="1284"/>
      <c r="AW76" s="1284"/>
      <c r="AX76" s="1284"/>
      <c r="AY76" s="1284"/>
      <c r="AZ76" s="1284"/>
      <c r="BA76" s="1284"/>
      <c r="BB76" s="1284"/>
      <c r="BC76" s="1284"/>
      <c r="BD76" s="1284"/>
      <c r="BE76" s="1284"/>
      <c r="BF76" s="1284"/>
      <c r="BG76" s="1284"/>
      <c r="BH76" s="1284"/>
      <c r="BI76" s="1284"/>
      <c r="BJ76" s="1284"/>
      <c r="BK76" s="1284"/>
      <c r="BL76" s="1284"/>
    </row>
    <row r="77" spans="1:64" s="453" customFormat="1" ht="13.35" customHeight="1" x14ac:dyDescent="0.25">
      <c r="A77" s="1310"/>
      <c r="B77" s="1310"/>
      <c r="C77" s="1310"/>
      <c r="D77" s="1310"/>
      <c r="E77" s="1310"/>
      <c r="F77" s="1310"/>
      <c r="G77" s="1310"/>
      <c r="H77" s="1310"/>
      <c r="I77" s="1310"/>
      <c r="J77" s="1310"/>
      <c r="K77" s="1310"/>
      <c r="L77" s="1310"/>
      <c r="M77" s="1310"/>
      <c r="N77" s="1310"/>
      <c r="O77" s="1310"/>
      <c r="P77" s="1310"/>
      <c r="Q77" s="1310"/>
      <c r="R77" s="1310"/>
      <c r="S77" s="1310"/>
      <c r="T77" s="1310"/>
      <c r="U77" s="1310"/>
      <c r="V77" s="1310"/>
      <c r="W77" s="1310"/>
      <c r="X77" s="1310"/>
      <c r="Y77" s="1310"/>
      <c r="Z77" s="1310"/>
      <c r="AA77" s="1310"/>
      <c r="AB77" s="1310"/>
      <c r="AC77" s="1310"/>
      <c r="AD77" s="1310"/>
      <c r="AE77" s="1310"/>
      <c r="AF77" s="1310"/>
      <c r="AG77" s="1310"/>
      <c r="AH77" s="1310"/>
      <c r="AI77" s="1310"/>
      <c r="AJ77" s="1310"/>
      <c r="AK77" s="1310"/>
      <c r="AL77" s="1310"/>
      <c r="AM77" s="1310"/>
      <c r="AN77" s="1310"/>
      <c r="AO77" s="1310"/>
      <c r="AP77" s="1307"/>
      <c r="AQ77" s="1307"/>
      <c r="AR77" s="1284"/>
      <c r="AS77" s="1284"/>
      <c r="AT77" s="1284"/>
      <c r="AU77" s="1284"/>
      <c r="AV77" s="1284"/>
      <c r="AW77" s="1284"/>
      <c r="AX77" s="1284"/>
      <c r="AY77" s="1284"/>
      <c r="AZ77" s="1284"/>
      <c r="BA77" s="1284"/>
      <c r="BB77" s="1284"/>
      <c r="BC77" s="1284"/>
      <c r="BD77" s="1284"/>
      <c r="BE77" s="1284"/>
      <c r="BF77" s="1284"/>
      <c r="BG77" s="1284"/>
      <c r="BH77" s="1284"/>
      <c r="BI77" s="1284"/>
      <c r="BJ77" s="1284"/>
      <c r="BK77" s="1284"/>
      <c r="BL77" s="1284"/>
    </row>
    <row r="78" spans="1:64" s="453" customFormat="1" ht="13.35" customHeight="1" x14ac:dyDescent="0.25">
      <c r="A78" s="1313"/>
      <c r="B78" s="1340"/>
      <c r="C78" s="1340"/>
      <c r="D78" s="1340"/>
      <c r="E78" s="1340"/>
      <c r="F78" s="1340"/>
      <c r="G78" s="1340"/>
      <c r="H78" s="1340"/>
      <c r="I78" s="1340"/>
      <c r="J78" s="1340"/>
      <c r="K78" s="1340"/>
      <c r="L78" s="1340"/>
      <c r="M78" s="1341"/>
      <c r="N78" s="1341"/>
      <c r="O78" s="1342"/>
      <c r="P78" s="1342"/>
      <c r="Q78" s="1342"/>
      <c r="R78" s="1314"/>
      <c r="S78" s="1314"/>
      <c r="T78" s="1314"/>
      <c r="U78" s="1314"/>
      <c r="V78" s="1314"/>
      <c r="W78" s="1314"/>
      <c r="X78" s="1314"/>
      <c r="Y78" s="1314"/>
      <c r="Z78" s="1313"/>
      <c r="AA78" s="1313"/>
      <c r="AB78" s="1313"/>
      <c r="AC78" s="1313"/>
      <c r="AD78" s="1313"/>
      <c r="AE78" s="1313"/>
      <c r="AF78" s="1313"/>
      <c r="AG78" s="1313"/>
      <c r="AH78" s="1313"/>
      <c r="AI78" s="1313"/>
      <c r="AJ78" s="1313"/>
      <c r="AK78" s="1313"/>
      <c r="AL78" s="1313"/>
      <c r="AM78" s="1313"/>
      <c r="AN78" s="1310"/>
      <c r="AO78" s="1310"/>
      <c r="AP78" s="1284"/>
      <c r="AQ78" s="1284"/>
      <c r="AR78" s="1284"/>
      <c r="AS78" s="1284"/>
      <c r="AT78" s="1284"/>
      <c r="AU78" s="1284"/>
      <c r="AV78" s="1284"/>
      <c r="AW78" s="1284"/>
      <c r="AX78" s="1284"/>
      <c r="AY78" s="1284"/>
      <c r="AZ78" s="1284"/>
      <c r="BA78" s="1284"/>
      <c r="BB78" s="1284"/>
      <c r="BC78" s="1284"/>
      <c r="BD78" s="1284"/>
      <c r="BE78" s="1284"/>
      <c r="BF78" s="1284"/>
      <c r="BG78" s="1284"/>
      <c r="BH78" s="1284"/>
      <c r="BI78" s="1284"/>
      <c r="BJ78" s="1284"/>
      <c r="BK78" s="1284"/>
      <c r="BL78" s="1284"/>
    </row>
    <row r="79" spans="1:64" s="453" customFormat="1" ht="13.35" customHeight="1" x14ac:dyDescent="0.25">
      <c r="A79" s="1310"/>
      <c r="B79" s="1310"/>
      <c r="C79" s="1310"/>
      <c r="D79" s="1310"/>
      <c r="E79" s="1310"/>
      <c r="F79" s="1310"/>
      <c r="G79" s="1310"/>
      <c r="H79" s="1310"/>
      <c r="I79" s="1310"/>
      <c r="J79" s="1310"/>
      <c r="K79" s="1310"/>
      <c r="L79" s="1310"/>
      <c r="M79" s="1310"/>
      <c r="N79" s="1310"/>
      <c r="O79" s="1310"/>
      <c r="P79" s="1310"/>
      <c r="Q79" s="1310"/>
      <c r="R79" s="1310"/>
      <c r="S79" s="1310"/>
      <c r="T79" s="1310"/>
      <c r="U79" s="1310"/>
      <c r="V79" s="1310"/>
      <c r="W79" s="1310"/>
      <c r="X79" s="1310"/>
      <c r="Y79" s="1310"/>
      <c r="Z79" s="1310"/>
      <c r="AA79" s="1310"/>
      <c r="AB79" s="1310"/>
      <c r="AC79" s="1310"/>
      <c r="AD79" s="1310"/>
      <c r="AE79" s="1310"/>
      <c r="AF79" s="1310"/>
      <c r="AG79" s="1310"/>
      <c r="AH79" s="1310"/>
      <c r="AI79" s="1310"/>
      <c r="AJ79" s="1310"/>
      <c r="AK79" s="1310"/>
      <c r="AL79" s="1310"/>
      <c r="AM79" s="1310"/>
      <c r="AN79" s="1310"/>
      <c r="AO79" s="1310"/>
      <c r="AP79" s="1284"/>
      <c r="AQ79" s="1284"/>
      <c r="AR79" s="1284"/>
      <c r="AS79" s="1284"/>
      <c r="AT79" s="1284"/>
      <c r="AU79" s="1284"/>
      <c r="AV79" s="1284"/>
      <c r="AW79" s="1284"/>
      <c r="AX79" s="1284"/>
      <c r="AY79" s="1284"/>
      <c r="AZ79" s="1284"/>
      <c r="BA79" s="1284"/>
      <c r="BB79" s="1284"/>
      <c r="BC79" s="1284"/>
      <c r="BD79" s="1284"/>
      <c r="BE79" s="1284"/>
      <c r="BF79" s="1284"/>
      <c r="BG79" s="1284"/>
      <c r="BH79" s="1284"/>
      <c r="BI79" s="1284"/>
      <c r="BJ79" s="1284"/>
      <c r="BK79" s="1284"/>
      <c r="BL79" s="1284"/>
    </row>
    <row r="80" spans="1:64" s="1284" customFormat="1" ht="13.35" customHeight="1" x14ac:dyDescent="0.25">
      <c r="A80" s="1313"/>
      <c r="B80" s="1310"/>
      <c r="C80" s="1310"/>
      <c r="D80" s="1310"/>
      <c r="E80" s="1310"/>
      <c r="F80" s="1310"/>
      <c r="G80" s="1310"/>
      <c r="H80" s="1310"/>
      <c r="I80" s="1310"/>
      <c r="J80" s="1310"/>
      <c r="K80" s="1310"/>
      <c r="L80" s="1310"/>
      <c r="M80" s="1310"/>
      <c r="N80" s="1310"/>
      <c r="O80" s="1310"/>
      <c r="P80" s="1310"/>
      <c r="Q80" s="1310"/>
      <c r="R80" s="1310"/>
      <c r="S80" s="1310"/>
      <c r="T80" s="1310"/>
      <c r="U80" s="1310"/>
      <c r="V80" s="1310"/>
      <c r="W80" s="1310"/>
      <c r="X80" s="1310"/>
      <c r="Y80" s="1310"/>
      <c r="Z80" s="1310"/>
      <c r="AA80" s="1310"/>
      <c r="AB80" s="1310"/>
      <c r="AC80" s="1310"/>
      <c r="AD80" s="1310"/>
      <c r="AE80" s="1310"/>
      <c r="AF80" s="1310"/>
      <c r="AG80" s="1310"/>
      <c r="AH80" s="1310"/>
      <c r="AI80" s="1310"/>
      <c r="AJ80" s="1310"/>
      <c r="AK80" s="1310"/>
      <c r="AL80" s="1310"/>
      <c r="AM80" s="1310"/>
      <c r="AN80" s="1310"/>
      <c r="AO80" s="1310"/>
    </row>
    <row r="81" spans="1:41" s="1284" customFormat="1" ht="13.35" customHeight="1" x14ac:dyDescent="0.25">
      <c r="A81" s="1310"/>
      <c r="B81" s="1310"/>
      <c r="C81" s="1310"/>
      <c r="D81" s="1310"/>
      <c r="E81" s="897"/>
      <c r="F81" s="1310"/>
      <c r="G81" s="1310"/>
      <c r="H81" s="1310"/>
      <c r="I81" s="1310"/>
      <c r="J81" s="1310"/>
      <c r="K81" s="1310"/>
      <c r="L81" s="453"/>
      <c r="M81" s="1334"/>
      <c r="N81" s="1334"/>
      <c r="O81" s="1334"/>
      <c r="P81" s="1334"/>
      <c r="Q81" s="1334"/>
      <c r="R81" s="1334"/>
      <c r="S81" s="1334"/>
      <c r="T81" s="1334"/>
      <c r="U81" s="1334"/>
      <c r="V81" s="1334"/>
      <c r="W81" s="1334"/>
      <c r="X81" s="1334"/>
      <c r="Y81" s="1334"/>
      <c r="Z81" s="1334"/>
      <c r="AA81" s="1334"/>
      <c r="AB81" s="1334"/>
      <c r="AC81" s="1334"/>
      <c r="AD81" s="1334"/>
      <c r="AE81" s="1334"/>
      <c r="AF81" s="1334"/>
      <c r="AG81" s="1334"/>
      <c r="AH81" s="1334"/>
      <c r="AI81" s="1334"/>
      <c r="AJ81" s="1334"/>
      <c r="AK81" s="1334"/>
      <c r="AL81" s="1334"/>
      <c r="AM81" s="1334"/>
      <c r="AN81" s="1334"/>
      <c r="AO81" s="1334"/>
    </row>
    <row r="82" spans="1:41" s="1284" customFormat="1" ht="13.35" customHeight="1" x14ac:dyDescent="0.25">
      <c r="A82" s="1310"/>
      <c r="B82" s="1310"/>
      <c r="C82" s="1310"/>
      <c r="D82" s="1310"/>
      <c r="E82" s="1315"/>
      <c r="F82" s="1310"/>
      <c r="G82" s="1310"/>
      <c r="H82" s="1310"/>
      <c r="I82" s="1310"/>
      <c r="J82" s="1310"/>
      <c r="K82" s="1343"/>
      <c r="L82" s="1343"/>
      <c r="M82" s="1343"/>
      <c r="N82" s="1343"/>
      <c r="O82" s="1343"/>
      <c r="P82" s="1343"/>
      <c r="Q82" s="1343"/>
      <c r="R82" s="1343"/>
      <c r="S82" s="1343"/>
      <c r="T82" s="1343"/>
      <c r="U82" s="1343"/>
      <c r="V82" s="1343"/>
      <c r="W82" s="1343"/>
      <c r="X82" s="1343"/>
      <c r="Y82" s="1343"/>
      <c r="Z82" s="1343"/>
      <c r="AA82" s="1343"/>
      <c r="AB82" s="1343"/>
      <c r="AC82" s="1343"/>
      <c r="AD82" s="1343"/>
      <c r="AE82" s="1343"/>
      <c r="AF82" s="1343"/>
      <c r="AG82" s="1343"/>
      <c r="AH82" s="1343"/>
      <c r="AI82" s="1343"/>
      <c r="AJ82" s="1343"/>
      <c r="AK82" s="1343"/>
      <c r="AL82" s="1343"/>
      <c r="AM82" s="1343"/>
      <c r="AN82" s="1343"/>
      <c r="AO82" s="1343"/>
    </row>
    <row r="83" spans="1:41" s="1284" customFormat="1" ht="13.35" customHeight="1" x14ac:dyDescent="0.25">
      <c r="A83" s="1310"/>
      <c r="B83" s="1310"/>
      <c r="C83" s="1310"/>
      <c r="D83" s="1310"/>
      <c r="E83" s="1315"/>
      <c r="F83" s="1310"/>
      <c r="G83" s="1310"/>
      <c r="H83" s="1310"/>
      <c r="I83" s="1310"/>
      <c r="J83" s="1310"/>
      <c r="K83" s="1334"/>
      <c r="L83" s="1334"/>
      <c r="M83" s="1334"/>
      <c r="N83" s="1334"/>
      <c r="O83" s="1334"/>
      <c r="P83" s="1334"/>
      <c r="Q83" s="1334"/>
      <c r="R83" s="1334"/>
      <c r="S83" s="1334"/>
      <c r="T83" s="1334"/>
      <c r="U83" s="1334"/>
      <c r="V83" s="1334"/>
      <c r="W83" s="1334"/>
      <c r="X83" s="1334"/>
      <c r="Y83" s="1334"/>
      <c r="Z83" s="1334"/>
      <c r="AA83" s="1334"/>
      <c r="AB83" s="1334"/>
      <c r="AC83" s="1334"/>
      <c r="AD83" s="1334"/>
      <c r="AE83" s="1334"/>
      <c r="AF83" s="1334"/>
      <c r="AG83" s="1334"/>
      <c r="AH83" s="1334"/>
      <c r="AI83" s="1334"/>
      <c r="AJ83" s="1334"/>
      <c r="AK83" s="1334"/>
      <c r="AL83" s="1334"/>
      <c r="AM83" s="1334"/>
      <c r="AN83" s="1334"/>
      <c r="AO83" s="1334"/>
    </row>
    <row r="84" spans="1:41" s="1284" customFormat="1" ht="13.35" customHeight="1" x14ac:dyDescent="0.25">
      <c r="A84" s="1310"/>
      <c r="B84" s="1310"/>
      <c r="C84" s="1310"/>
      <c r="D84" s="1310"/>
      <c r="E84" s="1313"/>
      <c r="F84" s="1310"/>
      <c r="G84" s="1310"/>
      <c r="H84" s="1310"/>
      <c r="I84" s="1310"/>
      <c r="J84" s="1310"/>
      <c r="K84" s="1310"/>
      <c r="L84" s="1310"/>
      <c r="M84" s="1310"/>
      <c r="N84" s="1310"/>
      <c r="O84" s="1310"/>
      <c r="P84" s="1310"/>
      <c r="Q84" s="1310"/>
      <c r="R84" s="1310"/>
      <c r="S84" s="453"/>
      <c r="T84" s="453"/>
      <c r="U84" s="453"/>
      <c r="V84" s="453"/>
      <c r="W84" s="1334"/>
      <c r="X84" s="1334"/>
      <c r="Y84" s="1334"/>
      <c r="Z84" s="1334"/>
      <c r="AA84" s="1334"/>
      <c r="AB84" s="1334"/>
      <c r="AC84" s="1334"/>
      <c r="AD84" s="1334"/>
      <c r="AE84" s="1334"/>
      <c r="AF84" s="1334"/>
      <c r="AG84" s="1334"/>
      <c r="AH84" s="1334"/>
      <c r="AI84" s="1334"/>
      <c r="AJ84" s="1334"/>
      <c r="AK84" s="1334"/>
      <c r="AL84" s="1334"/>
      <c r="AM84" s="1334"/>
      <c r="AN84" s="1334"/>
      <c r="AO84" s="1334"/>
    </row>
    <row r="85" spans="1:41" s="1284" customFormat="1" ht="13.35" customHeight="1" x14ac:dyDescent="0.25">
      <c r="A85" s="1310"/>
      <c r="B85" s="1310"/>
      <c r="C85" s="1310"/>
      <c r="D85" s="1310"/>
      <c r="E85" s="1310"/>
      <c r="F85" s="1310"/>
      <c r="G85" s="1310"/>
      <c r="H85" s="1310"/>
      <c r="I85" s="1310"/>
      <c r="J85" s="1310"/>
      <c r="K85" s="1310"/>
      <c r="L85" s="1310"/>
      <c r="M85" s="1310"/>
      <c r="N85" s="1310"/>
      <c r="O85" s="1310"/>
      <c r="P85" s="1310"/>
      <c r="Q85" s="1310"/>
      <c r="R85" s="1310"/>
      <c r="S85" s="453"/>
      <c r="T85" s="453"/>
      <c r="U85" s="453"/>
      <c r="V85" s="453"/>
      <c r="W85" s="1334"/>
      <c r="X85" s="1334"/>
      <c r="Y85" s="1334"/>
      <c r="Z85" s="1334"/>
      <c r="AA85" s="1334"/>
      <c r="AB85" s="1334"/>
      <c r="AC85" s="1334"/>
      <c r="AD85" s="1334"/>
      <c r="AE85" s="1334"/>
      <c r="AF85" s="1334"/>
      <c r="AG85" s="1334"/>
      <c r="AH85" s="1334"/>
      <c r="AI85" s="1334"/>
      <c r="AJ85" s="1334"/>
      <c r="AK85" s="1334"/>
      <c r="AL85" s="1334"/>
      <c r="AM85" s="1334"/>
      <c r="AN85" s="1334"/>
      <c r="AO85" s="1334"/>
    </row>
    <row r="86" spans="1:41" s="1284" customFormat="1" ht="13.35" customHeight="1" x14ac:dyDescent="0.25">
      <c r="A86" s="1313"/>
      <c r="B86" s="1313"/>
      <c r="C86" s="1313"/>
      <c r="D86" s="1313"/>
      <c r="E86" s="1313"/>
      <c r="F86" s="1313"/>
      <c r="G86" s="1313"/>
      <c r="H86" s="1313"/>
      <c r="I86" s="1313"/>
      <c r="J86" s="1313"/>
      <c r="K86" s="1313"/>
      <c r="L86" s="1313"/>
      <c r="M86" s="1313"/>
      <c r="N86" s="1313"/>
      <c r="O86" s="1313"/>
      <c r="P86" s="1313"/>
      <c r="Q86" s="1313"/>
      <c r="R86" s="1313"/>
      <c r="S86" s="1313"/>
      <c r="T86" s="1313"/>
      <c r="U86" s="1313"/>
      <c r="V86" s="1313"/>
      <c r="W86" s="1313"/>
      <c r="X86" s="1313"/>
      <c r="Y86" s="1313"/>
      <c r="Z86" s="1313"/>
      <c r="AA86" s="1313"/>
      <c r="AB86" s="1313"/>
      <c r="AC86" s="1313"/>
      <c r="AD86" s="1313"/>
      <c r="AE86" s="1313"/>
      <c r="AF86" s="1313"/>
      <c r="AG86" s="1313"/>
      <c r="AH86" s="1313"/>
      <c r="AI86" s="1313"/>
      <c r="AJ86" s="1313"/>
      <c r="AK86" s="1313"/>
      <c r="AL86" s="1313"/>
      <c r="AM86" s="1313"/>
      <c r="AN86" s="1313"/>
      <c r="AO86" s="1313"/>
    </row>
    <row r="87" spans="1:41" s="1284" customFormat="1" ht="13.35" customHeight="1" x14ac:dyDescent="0.25">
      <c r="A87" s="1313"/>
      <c r="B87" s="1310"/>
      <c r="C87" s="1310"/>
      <c r="D87" s="1310"/>
      <c r="E87" s="1310"/>
      <c r="F87" s="1310"/>
      <c r="G87" s="1310"/>
      <c r="H87" s="1310"/>
      <c r="I87" s="1310"/>
      <c r="J87" s="1310"/>
      <c r="K87" s="1310"/>
      <c r="L87" s="1310"/>
      <c r="M87" s="1310"/>
      <c r="N87" s="1310"/>
      <c r="O87" s="1310"/>
      <c r="P87" s="1310"/>
      <c r="Q87" s="1310"/>
      <c r="R87" s="1310"/>
      <c r="S87" s="1310"/>
      <c r="T87" s="1310"/>
      <c r="U87" s="1310"/>
      <c r="V87" s="1310"/>
      <c r="W87" s="1310"/>
      <c r="X87" s="1310"/>
      <c r="Y87" s="1310"/>
      <c r="Z87" s="1310"/>
      <c r="AA87" s="1310"/>
      <c r="AB87" s="1310"/>
      <c r="AC87" s="1310"/>
      <c r="AD87" s="1310"/>
      <c r="AE87" s="1310"/>
      <c r="AF87" s="1310"/>
      <c r="AG87" s="1310"/>
      <c r="AH87" s="1310"/>
      <c r="AI87" s="1310"/>
      <c r="AJ87" s="1310"/>
      <c r="AK87" s="1310"/>
      <c r="AL87" s="1310"/>
      <c r="AM87" s="1310"/>
      <c r="AN87" s="1310"/>
      <c r="AO87" s="1310"/>
    </row>
    <row r="88" spans="1:41" s="1284" customFormat="1" ht="13.35" customHeight="1" x14ac:dyDescent="0.25">
      <c r="A88" s="1310"/>
      <c r="B88" s="1310"/>
      <c r="C88" s="1310"/>
      <c r="D88" s="1310"/>
      <c r="E88" s="1313"/>
      <c r="F88" s="1310"/>
      <c r="G88" s="1310"/>
      <c r="H88" s="1310"/>
      <c r="I88" s="1310"/>
      <c r="J88" s="1334"/>
      <c r="K88" s="1334"/>
      <c r="L88" s="1334"/>
      <c r="M88" s="1334"/>
      <c r="N88" s="1334"/>
      <c r="O88" s="1334"/>
      <c r="P88" s="1334"/>
      <c r="Q88" s="1334"/>
      <c r="R88" s="1334"/>
      <c r="S88" s="1334"/>
      <c r="T88" s="1334"/>
      <c r="U88" s="1334"/>
      <c r="V88" s="1334"/>
      <c r="W88" s="1334"/>
      <c r="X88" s="1334"/>
      <c r="Y88" s="1334"/>
      <c r="Z88" s="1334"/>
      <c r="AA88" s="1334"/>
      <c r="AB88" s="1334"/>
      <c r="AC88" s="1334"/>
      <c r="AD88" s="1334"/>
      <c r="AE88" s="1334"/>
      <c r="AF88" s="1334"/>
      <c r="AG88" s="1334"/>
      <c r="AH88" s="1334"/>
      <c r="AI88" s="1334"/>
      <c r="AJ88" s="1334"/>
      <c r="AK88" s="1334"/>
      <c r="AL88" s="1334"/>
      <c r="AM88" s="1334"/>
      <c r="AN88" s="1334"/>
      <c r="AO88" s="1316"/>
    </row>
    <row r="89" spans="1:41" s="1284" customFormat="1" ht="13.35" customHeight="1" x14ac:dyDescent="0.25">
      <c r="A89" s="1310"/>
      <c r="B89" s="1310"/>
      <c r="C89" s="1310"/>
      <c r="D89" s="1310"/>
      <c r="E89" s="1310"/>
      <c r="F89" s="1310"/>
      <c r="G89" s="1310"/>
      <c r="H89" s="1310"/>
      <c r="I89" s="1310"/>
      <c r="J89" s="1334"/>
      <c r="K89" s="1334"/>
      <c r="L89" s="1334"/>
      <c r="M89" s="1334"/>
      <c r="N89" s="1334"/>
      <c r="O89" s="1334"/>
      <c r="P89" s="1334"/>
      <c r="Q89" s="1334"/>
      <c r="R89" s="1334"/>
      <c r="S89" s="1334"/>
      <c r="T89" s="1334"/>
      <c r="U89" s="1334"/>
      <c r="V89" s="1334"/>
      <c r="W89" s="1334"/>
      <c r="X89" s="1334"/>
      <c r="Y89" s="1334"/>
      <c r="Z89" s="1334"/>
      <c r="AA89" s="1334"/>
      <c r="AB89" s="1334"/>
      <c r="AC89" s="1334"/>
      <c r="AD89" s="1334"/>
      <c r="AE89" s="1334"/>
      <c r="AF89" s="1334"/>
      <c r="AG89" s="1334"/>
      <c r="AH89" s="1334"/>
      <c r="AI89" s="1334"/>
      <c r="AJ89" s="1334"/>
      <c r="AK89" s="1334"/>
      <c r="AL89" s="1334"/>
      <c r="AM89" s="1334"/>
      <c r="AN89" s="1334"/>
      <c r="AO89" s="1334"/>
    </row>
    <row r="90" spans="1:41" s="1284" customFormat="1" ht="13.35" customHeight="1" x14ac:dyDescent="0.25">
      <c r="A90" s="1310"/>
      <c r="B90" s="1310"/>
      <c r="C90" s="1310"/>
      <c r="D90" s="1310"/>
      <c r="E90" s="1310"/>
      <c r="F90" s="1310"/>
      <c r="G90" s="1310"/>
      <c r="H90" s="1310"/>
      <c r="I90" s="1310"/>
      <c r="J90" s="1310"/>
      <c r="K90" s="1310"/>
      <c r="L90" s="1310"/>
      <c r="M90" s="1310"/>
      <c r="N90" s="1310"/>
      <c r="O90" s="1310"/>
      <c r="P90" s="1310"/>
      <c r="Q90" s="1310"/>
      <c r="R90" s="1310"/>
      <c r="S90" s="1310"/>
      <c r="T90" s="1310"/>
      <c r="U90" s="1310"/>
      <c r="V90" s="1310"/>
      <c r="W90" s="1310"/>
      <c r="X90" s="1310"/>
      <c r="Y90" s="1310"/>
      <c r="Z90" s="1310"/>
      <c r="AA90" s="1310"/>
      <c r="AB90" s="1310"/>
      <c r="AC90" s="1310"/>
      <c r="AD90" s="1310"/>
      <c r="AE90" s="1310"/>
      <c r="AF90" s="1310"/>
      <c r="AG90" s="1310"/>
      <c r="AH90" s="1310"/>
      <c r="AI90" s="1310"/>
      <c r="AJ90" s="1310"/>
      <c r="AK90" s="1310"/>
      <c r="AL90" s="1310"/>
      <c r="AM90" s="1310"/>
      <c r="AN90" s="1310"/>
      <c r="AO90" s="1310"/>
    </row>
    <row r="91" spans="1:41" s="1284" customFormat="1" ht="13.35" customHeight="1" x14ac:dyDescent="0.25">
      <c r="A91" s="1313"/>
      <c r="B91" s="1310"/>
      <c r="C91" s="1310"/>
      <c r="D91" s="1310"/>
      <c r="E91" s="1310"/>
      <c r="F91" s="1310"/>
      <c r="G91" s="1310"/>
      <c r="H91" s="1310"/>
      <c r="I91" s="1310"/>
      <c r="J91" s="1310"/>
      <c r="K91" s="1310"/>
      <c r="L91" s="1310"/>
      <c r="M91" s="1310"/>
      <c r="N91" s="1310"/>
      <c r="O91" s="1310"/>
      <c r="P91" s="1310"/>
      <c r="Q91" s="1310"/>
      <c r="R91" s="1310"/>
      <c r="S91" s="1310"/>
      <c r="T91" s="1310"/>
      <c r="U91" s="1310"/>
      <c r="V91" s="1310"/>
      <c r="W91" s="1310"/>
      <c r="X91" s="1310"/>
      <c r="Y91" s="1310"/>
      <c r="Z91" s="1310"/>
      <c r="AA91" s="1310"/>
      <c r="AB91" s="1310"/>
      <c r="AC91" s="1310"/>
      <c r="AD91" s="1310"/>
      <c r="AE91" s="1310"/>
      <c r="AF91" s="1310"/>
      <c r="AG91" s="1310"/>
      <c r="AH91" s="1310"/>
      <c r="AI91" s="1310"/>
      <c r="AJ91" s="1310"/>
      <c r="AK91" s="1310"/>
      <c r="AL91" s="1310"/>
      <c r="AM91" s="1310"/>
      <c r="AN91" s="1310"/>
      <c r="AO91" s="1310"/>
    </row>
    <row r="92" spans="1:41" s="1284" customFormat="1" ht="13.35" customHeight="1" x14ac:dyDescent="0.25">
      <c r="A92" s="1313"/>
      <c r="B92" s="1310"/>
      <c r="C92" s="1310"/>
      <c r="D92" s="1310"/>
      <c r="E92" s="1313"/>
      <c r="F92" s="1310"/>
      <c r="G92" s="1310"/>
      <c r="H92" s="1310"/>
      <c r="I92" s="1310"/>
      <c r="J92" s="1310"/>
      <c r="K92" s="1310"/>
      <c r="L92" s="1310"/>
      <c r="M92" s="969"/>
      <c r="N92" s="1334"/>
      <c r="O92" s="1334"/>
      <c r="P92" s="1334"/>
      <c r="Q92" s="1334"/>
      <c r="R92" s="1334"/>
      <c r="S92" s="1334"/>
      <c r="T92" s="1334"/>
      <c r="U92" s="1334"/>
      <c r="V92" s="1334"/>
      <c r="W92" s="1334"/>
      <c r="X92" s="1334"/>
      <c r="Y92" s="1334"/>
      <c r="Z92" s="1334"/>
      <c r="AA92" s="1334"/>
      <c r="AB92" s="1334"/>
      <c r="AC92" s="1334"/>
      <c r="AD92" s="1334"/>
      <c r="AE92" s="1334"/>
      <c r="AF92" s="1334"/>
      <c r="AG92" s="1334"/>
      <c r="AH92" s="1334"/>
      <c r="AI92" s="1334"/>
      <c r="AJ92" s="1334"/>
      <c r="AK92" s="1334"/>
      <c r="AL92" s="1334"/>
      <c r="AM92" s="1334"/>
      <c r="AN92" s="1334"/>
      <c r="AO92" s="1316"/>
    </row>
    <row r="93" spans="1:41" s="1284" customFormat="1" ht="13.35" customHeight="1" x14ac:dyDescent="0.25">
      <c r="A93" s="453"/>
      <c r="B93" s="453"/>
      <c r="C93" s="453"/>
      <c r="D93" s="1310"/>
      <c r="E93" s="1313"/>
      <c r="F93" s="1310"/>
      <c r="G93" s="969"/>
      <c r="H93" s="1334"/>
      <c r="I93" s="1334"/>
      <c r="J93" s="1334"/>
      <c r="K93" s="1334"/>
      <c r="L93" s="1334"/>
      <c r="M93" s="1334"/>
      <c r="N93" s="1334"/>
      <c r="O93" s="1334"/>
      <c r="P93" s="1334"/>
      <c r="Q93" s="1334"/>
      <c r="R93" s="1334"/>
      <c r="S93" s="1334"/>
      <c r="T93" s="1334"/>
      <c r="U93" s="1334"/>
      <c r="V93" s="1334"/>
      <c r="W93" s="1334"/>
      <c r="X93" s="1334"/>
      <c r="Y93" s="1334"/>
      <c r="Z93" s="1334"/>
      <c r="AA93" s="1334"/>
      <c r="AB93" s="1334"/>
      <c r="AC93" s="1334"/>
      <c r="AD93" s="1334"/>
      <c r="AE93" s="1334"/>
      <c r="AF93" s="1334"/>
      <c r="AG93" s="1334"/>
      <c r="AH93" s="1334"/>
      <c r="AI93" s="1334"/>
      <c r="AJ93" s="1334"/>
      <c r="AK93" s="1334"/>
      <c r="AL93" s="1334"/>
      <c r="AM93" s="1334"/>
      <c r="AN93" s="1334"/>
      <c r="AO93" s="1334"/>
    </row>
    <row r="94" spans="1:41" s="1284" customFormat="1" ht="13.35" customHeight="1" x14ac:dyDescent="0.25">
      <c r="A94" s="1310"/>
      <c r="B94" s="1310"/>
      <c r="C94" s="1310"/>
      <c r="D94" s="1310"/>
      <c r="E94" s="1310"/>
      <c r="F94" s="1310"/>
      <c r="G94" s="969"/>
      <c r="H94" s="1334"/>
      <c r="I94" s="1334"/>
      <c r="J94" s="1334"/>
      <c r="K94" s="1334"/>
      <c r="L94" s="1334"/>
      <c r="M94" s="1334"/>
      <c r="N94" s="1334"/>
      <c r="O94" s="1334"/>
      <c r="P94" s="1334"/>
      <c r="Q94" s="1334"/>
      <c r="R94" s="1334"/>
      <c r="S94" s="1334"/>
      <c r="T94" s="1334"/>
      <c r="U94" s="1334"/>
      <c r="V94" s="1334"/>
      <c r="W94" s="1334"/>
      <c r="X94" s="1334"/>
      <c r="Y94" s="1334"/>
      <c r="Z94" s="1334"/>
      <c r="AA94" s="1334"/>
      <c r="AB94" s="1334"/>
      <c r="AC94" s="1334"/>
      <c r="AD94" s="1334"/>
      <c r="AE94" s="1334"/>
      <c r="AF94" s="1334"/>
      <c r="AG94" s="1334"/>
      <c r="AH94" s="1334"/>
      <c r="AI94" s="1334"/>
      <c r="AJ94" s="1334"/>
      <c r="AK94" s="1334"/>
      <c r="AL94" s="1334"/>
      <c r="AM94" s="1334"/>
      <c r="AN94" s="1334"/>
      <c r="AO94" s="1334"/>
    </row>
    <row r="95" spans="1:41" s="1284" customFormat="1" ht="13.35" customHeight="1" x14ac:dyDescent="0.25">
      <c r="A95" s="1310"/>
      <c r="B95" s="1310"/>
      <c r="C95" s="1310"/>
      <c r="D95" s="1310"/>
      <c r="E95" s="1310"/>
      <c r="F95" s="1310"/>
      <c r="G95" s="1310"/>
      <c r="H95" s="1310"/>
      <c r="I95" s="1310"/>
      <c r="J95" s="1310"/>
      <c r="K95" s="1310"/>
      <c r="L95" s="1310"/>
      <c r="M95" s="1310"/>
      <c r="N95" s="1310"/>
      <c r="O95" s="1310"/>
      <c r="P95" s="1310"/>
      <c r="Q95" s="1310"/>
      <c r="R95" s="1310"/>
      <c r="S95" s="1310"/>
      <c r="T95" s="1310"/>
      <c r="U95" s="1310"/>
      <c r="V95" s="1310"/>
      <c r="W95" s="1310"/>
      <c r="X95" s="1310"/>
      <c r="Y95" s="1310"/>
      <c r="Z95" s="1310"/>
      <c r="AA95" s="1310"/>
      <c r="AB95" s="1310"/>
      <c r="AC95" s="1310"/>
      <c r="AD95" s="1310"/>
      <c r="AE95" s="1310"/>
      <c r="AF95" s="1310"/>
      <c r="AG95" s="1310"/>
      <c r="AH95" s="1310"/>
      <c r="AI95" s="1310"/>
      <c r="AJ95" s="1310"/>
      <c r="AK95" s="1310"/>
      <c r="AL95" s="1310"/>
      <c r="AM95" s="1310"/>
      <c r="AN95" s="1310"/>
      <c r="AO95" s="1310"/>
    </row>
    <row r="96" spans="1:41" s="1284" customFormat="1" ht="13.2" customHeight="1" x14ac:dyDescent="0.25">
      <c r="A96" s="1313"/>
      <c r="B96" s="1310"/>
      <c r="C96" s="1310"/>
      <c r="D96" s="1310"/>
      <c r="E96" s="1310"/>
      <c r="F96" s="1310"/>
      <c r="G96" s="1310"/>
      <c r="H96" s="1310"/>
      <c r="I96" s="1310"/>
      <c r="J96" s="1310"/>
      <c r="K96" s="1310"/>
      <c r="L96" s="1310"/>
      <c r="M96" s="1310"/>
      <c r="N96" s="1310"/>
      <c r="O96" s="1310"/>
      <c r="P96" s="1310"/>
      <c r="Q96" s="1310"/>
      <c r="R96" s="1310"/>
      <c r="S96" s="1310"/>
      <c r="T96" s="1310"/>
      <c r="U96" s="1310"/>
      <c r="V96" s="1310"/>
      <c r="W96" s="1310"/>
      <c r="X96" s="1310"/>
      <c r="Y96" s="1310"/>
      <c r="Z96" s="1310"/>
      <c r="AA96" s="1310"/>
      <c r="AB96" s="1310"/>
      <c r="AC96" s="1310"/>
      <c r="AD96" s="1310"/>
      <c r="AE96" s="1310"/>
      <c r="AF96" s="1310"/>
      <c r="AG96" s="1310"/>
      <c r="AH96" s="1310"/>
      <c r="AI96" s="1310"/>
      <c r="AJ96" s="1310"/>
      <c r="AK96" s="1310"/>
      <c r="AL96" s="1310"/>
      <c r="AM96" s="1310"/>
      <c r="AN96" s="1310"/>
      <c r="AO96" s="1310"/>
    </row>
    <row r="97" spans="1:43" s="1284" customFormat="1" ht="13.2" customHeight="1" x14ac:dyDescent="0.25">
      <c r="A97" s="1317"/>
      <c r="B97" s="1310"/>
      <c r="C97" s="1310"/>
      <c r="D97" s="1310"/>
      <c r="E97" s="1310"/>
      <c r="F97" s="1310"/>
      <c r="G97" s="1310"/>
      <c r="H97" s="1310"/>
      <c r="I97" s="1310"/>
      <c r="J97" s="1310"/>
      <c r="K97" s="1310"/>
      <c r="L97" s="1310"/>
      <c r="M97" s="1310"/>
      <c r="N97" s="1310"/>
      <c r="O97" s="1310"/>
      <c r="P97" s="1310"/>
      <c r="Q97" s="1310"/>
      <c r="R97" s="1310"/>
      <c r="S97" s="1310"/>
      <c r="T97" s="1310"/>
      <c r="U97" s="1310"/>
      <c r="V97" s="1310"/>
      <c r="W97" s="1310"/>
      <c r="X97" s="1310"/>
      <c r="Y97" s="1310"/>
      <c r="Z97" s="1310"/>
      <c r="AA97" s="1310"/>
      <c r="AB97" s="1310"/>
      <c r="AC97" s="1310"/>
      <c r="AD97" s="1310"/>
      <c r="AE97" s="1310"/>
      <c r="AF97" s="1310"/>
      <c r="AG97" s="1310"/>
      <c r="AH97" s="1310"/>
      <c r="AI97" s="1310"/>
      <c r="AJ97" s="1310"/>
      <c r="AK97" s="1310"/>
      <c r="AL97" s="1310"/>
      <c r="AM97" s="1310"/>
      <c r="AN97" s="1310"/>
      <c r="AO97" s="1310"/>
    </row>
    <row r="98" spans="1:43" s="1284" customFormat="1" ht="13.2" customHeight="1" x14ac:dyDescent="0.25">
      <c r="A98" s="1317"/>
      <c r="B98" s="1310"/>
      <c r="C98" s="1310"/>
      <c r="D98" s="1310"/>
      <c r="E98" s="1310"/>
      <c r="F98" s="1310"/>
      <c r="G98" s="1310"/>
      <c r="H98" s="1310"/>
      <c r="I98" s="1310"/>
      <c r="J98" s="1310"/>
      <c r="K98" s="1310"/>
      <c r="L98" s="1310"/>
      <c r="M98" s="1310"/>
      <c r="N98" s="1310"/>
      <c r="O98" s="1310"/>
      <c r="P98" s="1310"/>
      <c r="Q98" s="1310"/>
      <c r="R98" s="1310"/>
      <c r="S98" s="1310"/>
      <c r="T98" s="1310"/>
      <c r="U98" s="1310"/>
      <c r="V98" s="1310"/>
      <c r="W98" s="1310"/>
      <c r="X98" s="1310"/>
      <c r="Y98" s="1310"/>
      <c r="Z98" s="453"/>
      <c r="AA98" s="1344"/>
      <c r="AB98" s="1344"/>
      <c r="AC98" s="1344"/>
      <c r="AD98" s="1344"/>
      <c r="AE98" s="1344"/>
      <c r="AF98" s="1344"/>
      <c r="AG98" s="1344"/>
      <c r="AH98" s="1344"/>
      <c r="AI98" s="1344"/>
      <c r="AJ98" s="1344"/>
      <c r="AK98" s="1344"/>
      <c r="AL98" s="1344"/>
      <c r="AM98" s="1344"/>
      <c r="AN98" s="1344"/>
      <c r="AO98" s="1344"/>
    </row>
    <row r="99" spans="1:43" s="1284" customFormat="1" ht="13.2" customHeight="1" x14ac:dyDescent="0.25">
      <c r="A99" s="1310"/>
      <c r="B99" s="1310"/>
      <c r="C99" s="1310"/>
      <c r="D99" s="1310"/>
      <c r="E99" s="1310"/>
      <c r="F99" s="1310"/>
      <c r="G99" s="1310"/>
      <c r="H99" s="1310"/>
      <c r="I99" s="1310"/>
      <c r="J99" s="1310"/>
      <c r="K99" s="1310"/>
      <c r="L99" s="1310"/>
      <c r="M99" s="1310"/>
      <c r="N99" s="1310"/>
      <c r="O99" s="1310"/>
      <c r="P99" s="1310"/>
      <c r="Q99" s="1310"/>
      <c r="R99" s="1310"/>
      <c r="S99" s="1310"/>
      <c r="T99" s="1310"/>
      <c r="U99" s="1310"/>
      <c r="V99" s="1310"/>
      <c r="W99" s="1310"/>
      <c r="X99" s="1310"/>
      <c r="Y99" s="1310"/>
      <c r="Z99" s="1310"/>
      <c r="AA99" s="1310"/>
      <c r="AB99" s="1310"/>
      <c r="AC99" s="1310"/>
      <c r="AD99" s="1310"/>
      <c r="AE99" s="1310"/>
      <c r="AF99" s="1310"/>
      <c r="AG99" s="1310"/>
      <c r="AH99" s="1310"/>
      <c r="AI99" s="1310"/>
      <c r="AJ99" s="1310"/>
      <c r="AK99" s="1310"/>
      <c r="AL99" s="1310"/>
      <c r="AM99" s="1310"/>
      <c r="AN99" s="1310"/>
      <c r="AO99" s="1310"/>
    </row>
    <row r="100" spans="1:43" s="1284" customFormat="1" ht="13.2" customHeight="1" x14ac:dyDescent="0.25">
      <c r="A100" s="1313"/>
      <c r="B100" s="1310"/>
      <c r="C100" s="1310"/>
      <c r="D100" s="1310"/>
      <c r="E100" s="1310"/>
      <c r="F100" s="1310"/>
      <c r="G100" s="1310"/>
      <c r="H100" s="1310"/>
      <c r="I100" s="1310"/>
      <c r="J100" s="1310"/>
      <c r="K100" s="1310"/>
      <c r="L100" s="1310"/>
      <c r="M100" s="1310"/>
      <c r="N100" s="1310"/>
      <c r="O100" s="1310"/>
      <c r="P100" s="1310"/>
      <c r="Q100" s="1310"/>
      <c r="R100" s="1310"/>
      <c r="S100" s="1310"/>
      <c r="T100" s="1310"/>
      <c r="U100" s="1310"/>
      <c r="V100" s="1310"/>
      <c r="W100" s="1310"/>
      <c r="X100" s="1310"/>
      <c r="Y100" s="1310"/>
      <c r="Z100" s="1310"/>
      <c r="AA100" s="1310"/>
      <c r="AB100" s="1310"/>
      <c r="AC100" s="1310"/>
      <c r="AD100" s="1310"/>
      <c r="AE100" s="1310"/>
      <c r="AF100" s="1310"/>
      <c r="AG100" s="1310"/>
      <c r="AH100" s="1310"/>
      <c r="AI100" s="1310"/>
      <c r="AJ100" s="1310"/>
      <c r="AK100" s="1310"/>
      <c r="AL100" s="1310"/>
      <c r="AM100" s="1310"/>
      <c r="AN100" s="1310"/>
      <c r="AO100" s="1310"/>
    </row>
    <row r="101" spans="1:43" s="1284" customFormat="1" ht="13.2" customHeight="1" x14ac:dyDescent="0.25">
      <c r="A101" s="1334"/>
      <c r="B101" s="1334"/>
      <c r="C101" s="1334"/>
      <c r="D101" s="1334"/>
      <c r="E101" s="1334"/>
      <c r="F101" s="1334"/>
      <c r="G101" s="1334"/>
      <c r="H101" s="1334"/>
      <c r="I101" s="1334"/>
      <c r="J101" s="1334"/>
      <c r="K101" s="1334"/>
      <c r="L101" s="1334"/>
      <c r="M101" s="1334"/>
      <c r="N101" s="1334"/>
      <c r="O101" s="1334"/>
      <c r="P101" s="1334"/>
      <c r="Q101" s="1334"/>
      <c r="R101" s="1334"/>
      <c r="S101" s="1334"/>
      <c r="T101" s="1334"/>
      <c r="U101" s="1334"/>
      <c r="V101" s="1334"/>
      <c r="W101" s="1334"/>
      <c r="X101" s="1334"/>
      <c r="Y101" s="1334"/>
      <c r="Z101" s="1334"/>
      <c r="AA101" s="1334"/>
      <c r="AB101" s="1334"/>
      <c r="AC101" s="1334"/>
      <c r="AD101" s="1334"/>
      <c r="AE101" s="1334"/>
      <c r="AF101" s="1334"/>
      <c r="AG101" s="1334"/>
      <c r="AH101" s="1334"/>
      <c r="AI101" s="1334"/>
      <c r="AJ101" s="1334"/>
      <c r="AK101" s="1334"/>
      <c r="AL101" s="1334"/>
      <c r="AM101" s="1334"/>
      <c r="AN101" s="1334"/>
      <c r="AO101" s="1334"/>
    </row>
    <row r="102" spans="1:43" s="1284" customFormat="1" ht="13.2" customHeight="1" x14ac:dyDescent="0.25">
      <c r="A102" s="1334"/>
      <c r="B102" s="1334"/>
      <c r="C102" s="1334"/>
      <c r="D102" s="1334"/>
      <c r="E102" s="1334"/>
      <c r="F102" s="1334"/>
      <c r="G102" s="1334"/>
      <c r="H102" s="1334"/>
      <c r="I102" s="1334"/>
      <c r="J102" s="1334"/>
      <c r="K102" s="1334"/>
      <c r="L102" s="1334"/>
      <c r="M102" s="1334"/>
      <c r="N102" s="1334"/>
      <c r="O102" s="1334"/>
      <c r="P102" s="1334"/>
      <c r="Q102" s="1334"/>
      <c r="R102" s="1334"/>
      <c r="S102" s="1334"/>
      <c r="T102" s="1334"/>
      <c r="U102" s="1334"/>
      <c r="V102" s="1334"/>
      <c r="W102" s="1334"/>
      <c r="X102" s="1334"/>
      <c r="Y102" s="1334"/>
      <c r="Z102" s="1334"/>
      <c r="AA102" s="1334"/>
      <c r="AB102" s="1334"/>
      <c r="AC102" s="1334"/>
      <c r="AD102" s="1334"/>
      <c r="AE102" s="1334"/>
      <c r="AF102" s="1334"/>
      <c r="AG102" s="1334"/>
      <c r="AH102" s="1334"/>
      <c r="AI102" s="1334"/>
      <c r="AJ102" s="1334"/>
      <c r="AK102" s="1334"/>
      <c r="AL102" s="1334"/>
      <c r="AM102" s="1334"/>
      <c r="AN102" s="1334"/>
      <c r="AO102" s="1334"/>
    </row>
    <row r="103" spans="1:43" s="1284" customFormat="1" ht="13.2" customHeight="1" x14ac:dyDescent="0.25">
      <c r="A103" s="1334"/>
      <c r="B103" s="1334"/>
      <c r="C103" s="1334"/>
      <c r="D103" s="1334"/>
      <c r="E103" s="1334"/>
      <c r="F103" s="1334"/>
      <c r="G103" s="1334"/>
      <c r="H103" s="1334"/>
      <c r="I103" s="1334"/>
      <c r="J103" s="1334"/>
      <c r="K103" s="1334"/>
      <c r="L103" s="1334"/>
      <c r="M103" s="1334"/>
      <c r="N103" s="1334"/>
      <c r="O103" s="1334"/>
      <c r="P103" s="1334"/>
      <c r="Q103" s="1334"/>
      <c r="R103" s="1334"/>
      <c r="S103" s="1334"/>
      <c r="T103" s="1334"/>
      <c r="U103" s="1334"/>
      <c r="V103" s="1334"/>
      <c r="W103" s="1334"/>
      <c r="X103" s="1334"/>
      <c r="Y103" s="1334"/>
      <c r="Z103" s="1334"/>
      <c r="AA103" s="1334"/>
      <c r="AB103" s="1334"/>
      <c r="AC103" s="1334"/>
      <c r="AD103" s="1334"/>
      <c r="AE103" s="1334"/>
      <c r="AF103" s="1334"/>
      <c r="AG103" s="1334"/>
      <c r="AH103" s="1334"/>
      <c r="AI103" s="1334"/>
      <c r="AJ103" s="1334"/>
      <c r="AK103" s="1334"/>
      <c r="AL103" s="1334"/>
      <c r="AM103" s="1334"/>
      <c r="AN103" s="1334"/>
      <c r="AO103" s="1334"/>
    </row>
    <row r="104" spans="1:43" s="1284" customFormat="1" ht="13.2" customHeight="1" x14ac:dyDescent="0.25">
      <c r="A104" s="1334"/>
      <c r="B104" s="1334"/>
      <c r="C104" s="1334"/>
      <c r="D104" s="1334"/>
      <c r="E104" s="1334"/>
      <c r="F104" s="1334"/>
      <c r="G104" s="1334"/>
      <c r="H104" s="1334"/>
      <c r="I104" s="1334"/>
      <c r="J104" s="1334"/>
      <c r="K104" s="1334"/>
      <c r="L104" s="1334"/>
      <c r="M104" s="1334"/>
      <c r="N104" s="1334"/>
      <c r="O104" s="1334"/>
      <c r="P104" s="1334"/>
      <c r="Q104" s="1334"/>
      <c r="R104" s="1334"/>
      <c r="S104" s="1334"/>
      <c r="T104" s="1334"/>
      <c r="U104" s="1334"/>
      <c r="V104" s="1334"/>
      <c r="W104" s="1334"/>
      <c r="X104" s="1334"/>
      <c r="Y104" s="1334"/>
      <c r="Z104" s="1334"/>
      <c r="AA104" s="1334"/>
      <c r="AB104" s="1334"/>
      <c r="AC104" s="1334"/>
      <c r="AD104" s="1334"/>
      <c r="AE104" s="1334"/>
      <c r="AF104" s="1334"/>
      <c r="AG104" s="1334"/>
      <c r="AH104" s="1334"/>
      <c r="AI104" s="1334"/>
      <c r="AJ104" s="1334"/>
      <c r="AK104" s="1334"/>
      <c r="AL104" s="1334"/>
      <c r="AM104" s="1334"/>
      <c r="AN104" s="1334"/>
      <c r="AO104" s="1334"/>
    </row>
    <row r="105" spans="1:43" s="1284" customFormat="1" ht="13.2" customHeight="1" x14ac:dyDescent="0.25">
      <c r="A105" s="1334"/>
      <c r="B105" s="1334"/>
      <c r="C105" s="1334"/>
      <c r="D105" s="1334"/>
      <c r="E105" s="1334"/>
      <c r="F105" s="1334"/>
      <c r="G105" s="1334"/>
      <c r="H105" s="1334"/>
      <c r="I105" s="1334"/>
      <c r="J105" s="1334"/>
      <c r="K105" s="1334"/>
      <c r="L105" s="1334"/>
      <c r="M105" s="1334"/>
      <c r="N105" s="1334"/>
      <c r="O105" s="1334"/>
      <c r="P105" s="1334"/>
      <c r="Q105" s="1334"/>
      <c r="R105" s="1334"/>
      <c r="S105" s="1334"/>
      <c r="T105" s="1334"/>
      <c r="U105" s="1334"/>
      <c r="V105" s="1334"/>
      <c r="W105" s="1334"/>
      <c r="X105" s="1334"/>
      <c r="Y105" s="1334"/>
      <c r="Z105" s="1334"/>
      <c r="AA105" s="1334"/>
      <c r="AB105" s="1334"/>
      <c r="AC105" s="1334"/>
      <c r="AD105" s="1334"/>
      <c r="AE105" s="1334"/>
      <c r="AF105" s="1334"/>
      <c r="AG105" s="1334"/>
      <c r="AH105" s="1334"/>
      <c r="AI105" s="1334"/>
      <c r="AJ105" s="1334"/>
      <c r="AK105" s="1334"/>
      <c r="AL105" s="1334"/>
      <c r="AM105" s="1334"/>
      <c r="AN105" s="1334"/>
      <c r="AO105" s="1334"/>
    </row>
    <row r="106" spans="1:43" s="1284" customFormat="1" ht="13.2" customHeight="1" x14ac:dyDescent="0.25">
      <c r="A106" s="1334"/>
      <c r="B106" s="1334"/>
      <c r="C106" s="1334"/>
      <c r="D106" s="1334"/>
      <c r="E106" s="1334"/>
      <c r="F106" s="1334"/>
      <c r="G106" s="1334"/>
      <c r="H106" s="1334"/>
      <c r="I106" s="1334"/>
      <c r="J106" s="1334"/>
      <c r="K106" s="1334"/>
      <c r="L106" s="1334"/>
      <c r="M106" s="1334"/>
      <c r="N106" s="1334"/>
      <c r="O106" s="1334"/>
      <c r="P106" s="1334"/>
      <c r="Q106" s="1334"/>
      <c r="R106" s="1334"/>
      <c r="S106" s="1334"/>
      <c r="T106" s="1334"/>
      <c r="U106" s="1334"/>
      <c r="V106" s="1334"/>
      <c r="W106" s="1334"/>
      <c r="X106" s="1334"/>
      <c r="Y106" s="1334"/>
      <c r="Z106" s="1334"/>
      <c r="AA106" s="1334"/>
      <c r="AB106" s="1334"/>
      <c r="AC106" s="1334"/>
      <c r="AD106" s="1334"/>
      <c r="AE106" s="1334"/>
      <c r="AF106" s="1334"/>
      <c r="AG106" s="1334"/>
      <c r="AH106" s="1334"/>
      <c r="AI106" s="1334"/>
      <c r="AJ106" s="1334"/>
      <c r="AK106" s="1334"/>
      <c r="AL106" s="1334"/>
      <c r="AM106" s="1334"/>
      <c r="AN106" s="1334"/>
      <c r="AO106" s="1334"/>
    </row>
    <row r="107" spans="1:43" s="1284" customFormat="1" ht="13.2" customHeight="1" x14ac:dyDescent="0.25">
      <c r="A107" s="1334"/>
      <c r="B107" s="1334"/>
      <c r="C107" s="1334"/>
      <c r="D107" s="1334"/>
      <c r="E107" s="1334"/>
      <c r="F107" s="1334"/>
      <c r="G107" s="1334"/>
      <c r="H107" s="1334"/>
      <c r="I107" s="1334"/>
      <c r="J107" s="1334"/>
      <c r="K107" s="1334"/>
      <c r="L107" s="1334"/>
      <c r="M107" s="1334"/>
      <c r="N107" s="1334"/>
      <c r="O107" s="1334"/>
      <c r="P107" s="1334"/>
      <c r="Q107" s="1334"/>
      <c r="R107" s="1334"/>
      <c r="S107" s="1334"/>
      <c r="T107" s="1334"/>
      <c r="U107" s="1334"/>
      <c r="V107" s="1334"/>
      <c r="W107" s="1334"/>
      <c r="X107" s="1334"/>
      <c r="Y107" s="1334"/>
      <c r="Z107" s="1334"/>
      <c r="AA107" s="1334"/>
      <c r="AB107" s="1334"/>
      <c r="AC107" s="1334"/>
      <c r="AD107" s="1334"/>
      <c r="AE107" s="1334"/>
      <c r="AF107" s="1334"/>
      <c r="AG107" s="1334"/>
      <c r="AH107" s="1334"/>
      <c r="AI107" s="1334"/>
      <c r="AJ107" s="1334"/>
      <c r="AK107" s="1334"/>
      <c r="AL107" s="1334"/>
      <c r="AM107" s="1334"/>
      <c r="AN107" s="1334"/>
      <c r="AO107" s="1334"/>
    </row>
    <row r="108" spans="1:43" s="1284" customFormat="1" ht="13.2" customHeight="1" x14ac:dyDescent="0.25">
      <c r="A108" s="1313"/>
      <c r="B108" s="1310"/>
      <c r="C108" s="1310"/>
      <c r="D108" s="1310"/>
      <c r="E108" s="1310"/>
      <c r="F108" s="1310"/>
      <c r="G108" s="1310"/>
      <c r="H108" s="1310"/>
      <c r="I108" s="1310"/>
      <c r="J108" s="1310"/>
      <c r="K108" s="1310"/>
      <c r="L108" s="1310"/>
      <c r="M108" s="1310"/>
      <c r="N108" s="1310"/>
      <c r="O108" s="1310"/>
      <c r="P108" s="1310"/>
      <c r="Q108" s="1310"/>
      <c r="R108" s="1310"/>
      <c r="S108" s="1310"/>
      <c r="T108" s="1310"/>
      <c r="U108" s="1310"/>
      <c r="V108" s="1310"/>
      <c r="W108" s="1310"/>
      <c r="X108" s="1310"/>
      <c r="Y108" s="1310"/>
      <c r="Z108" s="1310"/>
      <c r="AA108" s="1310"/>
      <c r="AB108" s="1310"/>
      <c r="AC108" s="1310"/>
      <c r="AD108" s="1310"/>
      <c r="AE108" s="1310"/>
      <c r="AF108" s="1310"/>
      <c r="AG108" s="1310"/>
      <c r="AH108" s="1310"/>
      <c r="AI108" s="1310"/>
      <c r="AJ108" s="1310"/>
      <c r="AK108" s="1310"/>
      <c r="AL108" s="1310"/>
      <c r="AM108" s="1310"/>
      <c r="AN108" s="1310"/>
      <c r="AO108" s="1310"/>
    </row>
    <row r="109" spans="1:43" s="1284" customFormat="1" ht="13.2" customHeight="1" x14ac:dyDescent="0.25">
      <c r="A109" s="1310"/>
      <c r="B109" s="1310"/>
      <c r="C109" s="1310"/>
      <c r="D109" s="1310"/>
      <c r="E109" s="1310"/>
      <c r="F109" s="1310"/>
      <c r="G109" s="1310"/>
      <c r="H109" s="1310"/>
      <c r="I109" s="1310"/>
      <c r="J109" s="1310"/>
      <c r="K109" s="1310"/>
      <c r="L109" s="1310"/>
      <c r="M109" s="1310"/>
      <c r="N109" s="1310"/>
      <c r="O109" s="1310"/>
      <c r="P109" s="1310"/>
      <c r="Q109" s="1310"/>
      <c r="R109" s="1310"/>
      <c r="S109" s="1310"/>
      <c r="T109" s="1310"/>
      <c r="U109" s="1310"/>
      <c r="V109" s="1310"/>
      <c r="W109" s="1310"/>
      <c r="X109" s="1310"/>
      <c r="Y109" s="1310"/>
      <c r="Z109" s="1310"/>
      <c r="AA109" s="1310"/>
      <c r="AB109" s="1310"/>
      <c r="AC109" s="1310"/>
      <c r="AD109" s="1310"/>
      <c r="AE109" s="1310"/>
      <c r="AF109" s="1310"/>
      <c r="AG109" s="1310"/>
      <c r="AH109" s="1310"/>
      <c r="AI109" s="1310"/>
      <c r="AJ109" s="1310"/>
      <c r="AK109" s="1310"/>
      <c r="AL109" s="1310"/>
      <c r="AM109" s="1310"/>
      <c r="AN109" s="1310"/>
      <c r="AO109" s="1310"/>
    </row>
    <row r="110" spans="1:43" s="1284" customFormat="1" ht="13.2" customHeight="1" x14ac:dyDescent="0.25">
      <c r="A110" s="1315"/>
      <c r="B110" s="1313"/>
      <c r="C110" s="1313"/>
      <c r="D110" s="1313"/>
      <c r="E110" s="1313"/>
      <c r="F110" s="1313"/>
      <c r="G110" s="1313"/>
      <c r="H110" s="1313"/>
      <c r="I110" s="1313"/>
      <c r="J110" s="1313"/>
      <c r="K110" s="1313"/>
      <c r="L110" s="1313"/>
      <c r="M110" s="1313"/>
      <c r="N110" s="1313"/>
      <c r="O110" s="1313"/>
      <c r="P110" s="1313"/>
      <c r="Q110" s="1313"/>
      <c r="R110" s="1313"/>
      <c r="S110" s="1313"/>
      <c r="T110" s="1313"/>
      <c r="U110" s="1313"/>
      <c r="V110" s="1313"/>
      <c r="W110" s="1313"/>
      <c r="X110" s="1313"/>
      <c r="Y110" s="1313"/>
      <c r="Z110" s="1313"/>
      <c r="AA110" s="1313"/>
      <c r="AB110" s="1313"/>
      <c r="AC110" s="1313"/>
      <c r="AD110" s="1313"/>
      <c r="AE110" s="1313"/>
      <c r="AF110" s="1313"/>
      <c r="AG110" s="1313"/>
      <c r="AH110" s="1313"/>
      <c r="AI110" s="1313"/>
      <c r="AJ110" s="1313"/>
      <c r="AK110" s="1313"/>
      <c r="AL110" s="1313"/>
      <c r="AM110" s="1313"/>
      <c r="AN110" s="1313"/>
      <c r="AO110" s="1313"/>
      <c r="AP110" s="1286"/>
      <c r="AQ110" s="1286"/>
    </row>
    <row r="111" spans="1:43" s="1284" customFormat="1" ht="13.2" customHeight="1" x14ac:dyDescent="0.25">
      <c r="A111" s="1345"/>
      <c r="B111" s="1345"/>
      <c r="C111" s="1345"/>
      <c r="D111" s="1345"/>
      <c r="E111" s="1345"/>
      <c r="F111" s="1345"/>
      <c r="G111" s="1345"/>
      <c r="H111" s="1345"/>
      <c r="I111" s="1345"/>
      <c r="J111" s="1345"/>
      <c r="K111" s="1345"/>
      <c r="L111" s="1345"/>
      <c r="M111" s="897"/>
      <c r="N111" s="897"/>
      <c r="O111" s="897"/>
      <c r="P111" s="453"/>
      <c r="Q111" s="1313"/>
      <c r="R111" s="1313"/>
      <c r="S111" s="1313"/>
      <c r="T111" s="1313"/>
      <c r="U111" s="1313"/>
      <c r="V111" s="1313"/>
      <c r="W111" s="1313"/>
      <c r="X111" s="1313"/>
      <c r="Y111" s="1313"/>
      <c r="Z111" s="1313"/>
      <c r="AA111" s="1313"/>
      <c r="AB111" s="1313"/>
      <c r="AC111" s="1313"/>
      <c r="AD111" s="1313"/>
      <c r="AE111" s="1313"/>
      <c r="AF111" s="1313"/>
      <c r="AG111" s="1313"/>
      <c r="AH111" s="1313"/>
      <c r="AI111" s="1313"/>
      <c r="AJ111" s="1313"/>
      <c r="AK111" s="1313"/>
      <c r="AL111" s="1313"/>
      <c r="AM111" s="1313"/>
      <c r="AN111" s="1313"/>
      <c r="AO111" s="1318"/>
      <c r="AP111" s="1286"/>
      <c r="AQ111" s="1286"/>
    </row>
    <row r="112" spans="1:43" s="1284" customFormat="1" ht="13.2" customHeight="1" x14ac:dyDescent="0.25">
      <c r="A112" s="1313"/>
      <c r="B112" s="1313"/>
      <c r="C112" s="1313"/>
      <c r="D112" s="1313"/>
      <c r="E112" s="1313"/>
      <c r="F112" s="1313"/>
      <c r="G112" s="1313"/>
      <c r="H112" s="1313"/>
      <c r="I112" s="1313"/>
      <c r="J112" s="1313"/>
      <c r="K112" s="1313"/>
      <c r="L112" s="1313"/>
      <c r="M112" s="1313"/>
      <c r="N112" s="1313"/>
      <c r="O112" s="1313"/>
      <c r="P112" s="1313"/>
      <c r="Q112" s="1313"/>
      <c r="R112" s="1313"/>
      <c r="S112" s="1313"/>
      <c r="T112" s="1313"/>
      <c r="U112" s="1313"/>
      <c r="V112" s="1313"/>
      <c r="W112" s="1313"/>
      <c r="X112" s="1313"/>
      <c r="Y112" s="1313"/>
      <c r="Z112" s="1313"/>
      <c r="AA112" s="1313"/>
      <c r="AB112" s="1313"/>
      <c r="AC112" s="1313"/>
      <c r="AD112" s="1313"/>
      <c r="AE112" s="1313"/>
      <c r="AF112" s="1313"/>
      <c r="AG112" s="1313"/>
      <c r="AH112" s="1313"/>
      <c r="AI112" s="1313"/>
      <c r="AJ112" s="1313"/>
      <c r="AK112" s="1313"/>
      <c r="AL112" s="1313"/>
      <c r="AM112" s="1313"/>
      <c r="AN112" s="1313"/>
      <c r="AO112" s="1313"/>
      <c r="AP112" s="1286"/>
      <c r="AQ112" s="1286"/>
    </row>
    <row r="113" spans="1:41" s="1284" customFormat="1" ht="13.2" customHeight="1" x14ac:dyDescent="0.25">
      <c r="A113" s="1313"/>
      <c r="B113" s="1310"/>
      <c r="C113" s="1310"/>
      <c r="D113" s="1310"/>
      <c r="E113" s="1310"/>
      <c r="F113" s="1310"/>
      <c r="G113" s="1310"/>
      <c r="H113" s="1310"/>
      <c r="I113" s="1310"/>
      <c r="J113" s="1310"/>
      <c r="K113" s="1310"/>
      <c r="L113" s="1310"/>
      <c r="M113" s="1310"/>
      <c r="N113" s="1310"/>
      <c r="O113" s="1310"/>
      <c r="P113" s="1310"/>
      <c r="Q113" s="1310"/>
      <c r="R113" s="1310"/>
      <c r="S113" s="1310"/>
      <c r="T113" s="1310"/>
      <c r="U113" s="1310"/>
      <c r="V113" s="1310"/>
      <c r="W113" s="1310"/>
      <c r="X113" s="1310"/>
      <c r="Y113" s="1310"/>
      <c r="Z113" s="1310"/>
      <c r="AA113" s="1310"/>
      <c r="AB113" s="1310"/>
      <c r="AC113" s="1310"/>
      <c r="AD113" s="1310"/>
      <c r="AE113" s="1310"/>
      <c r="AF113" s="1310"/>
      <c r="AG113" s="1310"/>
      <c r="AH113" s="1310"/>
      <c r="AI113" s="1310"/>
      <c r="AJ113" s="1310"/>
      <c r="AK113" s="1310"/>
      <c r="AL113" s="1310"/>
      <c r="AM113" s="1310"/>
      <c r="AN113" s="1310"/>
      <c r="AO113" s="1310"/>
    </row>
    <row r="114" spans="1:41" s="1284" customFormat="1" ht="13.2" customHeight="1" x14ac:dyDescent="0.25">
      <c r="A114" s="1346"/>
      <c r="B114" s="1346"/>
      <c r="C114" s="1346"/>
      <c r="D114" s="1346"/>
      <c r="E114" s="1346"/>
      <c r="F114" s="1346"/>
      <c r="G114" s="1346"/>
      <c r="H114" s="1346"/>
      <c r="I114" s="1346"/>
      <c r="J114" s="1346"/>
      <c r="K114" s="1346"/>
      <c r="L114" s="1346"/>
      <c r="M114" s="1346"/>
      <c r="N114" s="1346"/>
      <c r="O114" s="1346"/>
      <c r="P114" s="1346"/>
      <c r="Q114" s="1346"/>
      <c r="R114" s="1346"/>
      <c r="S114" s="1346"/>
      <c r="T114" s="1346"/>
      <c r="U114" s="1346"/>
      <c r="V114" s="1346"/>
      <c r="W114" s="1346"/>
      <c r="X114" s="1346"/>
      <c r="Y114" s="1346"/>
      <c r="Z114" s="1346"/>
      <c r="AA114" s="1346"/>
      <c r="AB114" s="1346"/>
      <c r="AC114" s="1346"/>
      <c r="AD114" s="1346"/>
      <c r="AE114" s="1346"/>
      <c r="AF114" s="1346"/>
      <c r="AG114" s="1346"/>
      <c r="AH114" s="1346"/>
      <c r="AI114" s="1346"/>
      <c r="AJ114" s="1346"/>
      <c r="AK114" s="1346"/>
      <c r="AL114" s="1346"/>
      <c r="AM114" s="1346"/>
      <c r="AN114" s="1346"/>
      <c r="AO114" s="1346"/>
    </row>
    <row r="115" spans="1:41" s="1284" customFormat="1" ht="13.2" customHeight="1" x14ac:dyDescent="0.25">
      <c r="A115" s="1310"/>
      <c r="B115" s="1310"/>
      <c r="C115" s="1310"/>
      <c r="D115" s="1310"/>
      <c r="E115" s="1310"/>
      <c r="F115" s="1310"/>
      <c r="G115" s="1310"/>
      <c r="H115" s="1310"/>
      <c r="I115" s="1310"/>
      <c r="J115" s="1310"/>
      <c r="K115" s="1310"/>
      <c r="L115" s="1310"/>
      <c r="M115" s="1310"/>
      <c r="N115" s="1310"/>
      <c r="O115" s="1310"/>
      <c r="P115" s="1310"/>
      <c r="Q115" s="1310"/>
      <c r="R115" s="1310"/>
      <c r="S115" s="1310"/>
      <c r="T115" s="1310"/>
      <c r="U115" s="1310"/>
      <c r="V115" s="1310"/>
      <c r="W115" s="1310"/>
      <c r="X115" s="1310"/>
      <c r="Y115" s="1310"/>
      <c r="Z115" s="1310"/>
      <c r="AA115" s="1310"/>
      <c r="AB115" s="1310"/>
      <c r="AC115" s="1310"/>
      <c r="AD115" s="1310"/>
      <c r="AE115" s="1310"/>
      <c r="AF115" s="1310"/>
      <c r="AG115" s="1310"/>
      <c r="AH115" s="1310"/>
      <c r="AI115" s="1310"/>
      <c r="AJ115" s="1310"/>
      <c r="AK115" s="1310"/>
      <c r="AL115" s="1310"/>
      <c r="AM115" s="1310"/>
      <c r="AN115" s="1310"/>
      <c r="AO115" s="1310"/>
    </row>
    <row r="116" spans="1:41" s="1284" customFormat="1" ht="13.2" customHeight="1" x14ac:dyDescent="0.25">
      <c r="A116" s="1319"/>
      <c r="B116" s="1310"/>
      <c r="C116" s="1310"/>
      <c r="D116" s="1310"/>
      <c r="E116" s="1310"/>
      <c r="F116" s="1310"/>
      <c r="G116" s="1310"/>
      <c r="H116" s="1310"/>
      <c r="I116" s="1310"/>
      <c r="J116" s="1310"/>
      <c r="K116" s="1310"/>
      <c r="L116" s="1310"/>
      <c r="M116" s="1310"/>
      <c r="N116" s="1310"/>
      <c r="O116" s="1310"/>
      <c r="P116" s="1310"/>
      <c r="Q116" s="1310"/>
      <c r="R116" s="1310"/>
      <c r="S116" s="1310"/>
      <c r="T116" s="1310"/>
      <c r="U116" s="1310"/>
      <c r="V116" s="1310"/>
      <c r="W116" s="1310"/>
      <c r="X116" s="1310"/>
      <c r="Y116" s="1310"/>
      <c r="Z116" s="1310"/>
      <c r="AA116" s="1310"/>
      <c r="AB116" s="1310"/>
      <c r="AC116" s="1310"/>
      <c r="AD116" s="1310"/>
      <c r="AE116" s="1310"/>
      <c r="AF116" s="1310"/>
      <c r="AG116" s="1310"/>
      <c r="AH116" s="1310"/>
      <c r="AI116" s="1310"/>
      <c r="AJ116" s="1310"/>
      <c r="AK116" s="1310"/>
      <c r="AL116" s="1310"/>
      <c r="AM116" s="1310"/>
      <c r="AN116" s="1310"/>
      <c r="AO116" s="1310"/>
    </row>
    <row r="117" spans="1:41" s="1284" customFormat="1" ht="13.2" customHeight="1" x14ac:dyDescent="0.25">
      <c r="A117" s="1310"/>
      <c r="B117" s="1310"/>
      <c r="C117" s="1310"/>
      <c r="D117" s="1310"/>
      <c r="E117" s="1310"/>
      <c r="F117" s="1310"/>
      <c r="G117" s="1310"/>
      <c r="H117" s="1310"/>
      <c r="I117" s="1310"/>
      <c r="J117" s="1310"/>
      <c r="K117" s="1310"/>
      <c r="L117" s="1310"/>
      <c r="M117" s="1310"/>
      <c r="N117" s="1310"/>
      <c r="O117" s="1310"/>
      <c r="P117" s="1310"/>
      <c r="Q117" s="1310"/>
      <c r="R117" s="1310"/>
      <c r="S117" s="1310"/>
      <c r="T117" s="1310"/>
      <c r="U117" s="1310"/>
      <c r="V117" s="1310"/>
      <c r="W117" s="1310"/>
      <c r="X117" s="1310"/>
      <c r="Y117" s="1310"/>
      <c r="Z117" s="1310"/>
      <c r="AA117" s="1310"/>
      <c r="AB117" s="1310"/>
      <c r="AC117" s="1310"/>
      <c r="AD117" s="1310"/>
      <c r="AE117" s="1310"/>
      <c r="AF117" s="1310"/>
      <c r="AG117" s="1310"/>
      <c r="AH117" s="1310"/>
      <c r="AI117" s="1310"/>
      <c r="AJ117" s="1310"/>
      <c r="AK117" s="1310"/>
      <c r="AL117" s="1310"/>
      <c r="AM117" s="1310"/>
      <c r="AN117" s="1310"/>
      <c r="AO117" s="1310"/>
    </row>
    <row r="118" spans="1:41" s="1284" customFormat="1" ht="13.2" customHeight="1" x14ac:dyDescent="0.25">
      <c r="A118" s="1320"/>
      <c r="B118" s="1320"/>
      <c r="C118" s="1321"/>
      <c r="D118" s="1321"/>
      <c r="E118" s="1321"/>
      <c r="F118" s="1321"/>
      <c r="G118" s="1320"/>
      <c r="H118" s="1322"/>
      <c r="I118" s="1347"/>
      <c r="J118" s="1347"/>
      <c r="K118" s="1347"/>
      <c r="L118" s="1347"/>
      <c r="M118" s="1347"/>
      <c r="N118" s="1347"/>
      <c r="O118" s="1347"/>
      <c r="P118" s="1347"/>
      <c r="Q118" s="1347"/>
      <c r="R118" s="1347"/>
      <c r="S118" s="1347"/>
      <c r="T118" s="1347"/>
      <c r="U118" s="1347"/>
      <c r="V118" s="1347"/>
      <c r="W118" s="1347"/>
      <c r="X118" s="1313"/>
      <c r="Y118" s="1313"/>
      <c r="Z118" s="1313"/>
      <c r="AA118" s="1313"/>
      <c r="AB118" s="1313"/>
      <c r="AC118" s="1313"/>
      <c r="AD118" s="1313"/>
      <c r="AE118" s="1313"/>
      <c r="AF118" s="1313"/>
      <c r="AG118" s="1313"/>
      <c r="AH118" s="1313"/>
      <c r="AI118" s="1313"/>
      <c r="AJ118" s="1313"/>
      <c r="AK118" s="1313"/>
      <c r="AL118" s="1313"/>
      <c r="AM118" s="1313"/>
      <c r="AN118" s="1313"/>
      <c r="AO118" s="1318"/>
    </row>
    <row r="119" spans="1:41" s="1284" customFormat="1" ht="13.2" customHeight="1" x14ac:dyDescent="0.25">
      <c r="A119" s="1310"/>
      <c r="B119" s="1310"/>
      <c r="C119" s="1310"/>
      <c r="D119" s="1310"/>
      <c r="E119" s="1310"/>
      <c r="F119" s="1310"/>
      <c r="G119" s="1310"/>
      <c r="H119" s="1310"/>
      <c r="I119" s="1310"/>
      <c r="J119" s="1310"/>
      <c r="K119" s="1310"/>
      <c r="L119" s="1310"/>
      <c r="M119" s="1310"/>
      <c r="N119" s="1310"/>
      <c r="O119" s="1310"/>
      <c r="P119" s="1310"/>
      <c r="Q119" s="1310"/>
      <c r="R119" s="1310"/>
      <c r="S119" s="1310"/>
      <c r="T119" s="1310"/>
      <c r="U119" s="1310"/>
      <c r="V119" s="1310"/>
      <c r="W119" s="1310"/>
      <c r="X119" s="1310"/>
      <c r="Y119" s="1310"/>
      <c r="Z119" s="1310"/>
      <c r="AA119" s="1310"/>
      <c r="AB119" s="1310"/>
      <c r="AC119" s="1310"/>
      <c r="AD119" s="1310"/>
      <c r="AE119" s="1310"/>
      <c r="AF119" s="1310"/>
      <c r="AG119" s="1310"/>
      <c r="AH119" s="1310"/>
      <c r="AI119" s="1310"/>
      <c r="AJ119" s="1310"/>
      <c r="AK119" s="1310"/>
      <c r="AL119" s="1310"/>
      <c r="AM119" s="1310"/>
      <c r="AN119" s="1310"/>
      <c r="AO119" s="1310"/>
    </row>
    <row r="120" spans="1:41" s="1284" customFormat="1" ht="13.2" customHeight="1" x14ac:dyDescent="0.25">
      <c r="A120" s="1314"/>
      <c r="B120" s="1332"/>
      <c r="C120" s="1332"/>
      <c r="D120" s="1332"/>
      <c r="E120" s="1332"/>
      <c r="F120" s="1332"/>
      <c r="G120" s="1332"/>
      <c r="H120" s="1332"/>
      <c r="I120" s="1314"/>
      <c r="J120" s="1332"/>
      <c r="K120" s="1332"/>
      <c r="L120" s="1332"/>
      <c r="M120" s="1332"/>
      <c r="N120" s="1332"/>
      <c r="O120" s="1332"/>
      <c r="P120" s="1332"/>
      <c r="Q120" s="1332"/>
      <c r="R120" s="1314"/>
      <c r="S120" s="1332"/>
      <c r="T120" s="1332"/>
      <c r="U120" s="1332"/>
      <c r="V120" s="1332"/>
      <c r="W120" s="1332"/>
      <c r="X120" s="1332"/>
      <c r="Y120" s="1332"/>
      <c r="Z120" s="1332"/>
      <c r="AA120" s="1332"/>
      <c r="AB120" s="1332"/>
      <c r="AC120" s="1332"/>
      <c r="AD120" s="1332"/>
      <c r="AE120" s="1332"/>
      <c r="AF120" s="1332"/>
      <c r="AG120" s="1332"/>
      <c r="AH120" s="1314"/>
      <c r="AI120" s="1332"/>
      <c r="AJ120" s="1332"/>
      <c r="AK120" s="1332"/>
      <c r="AL120" s="1332"/>
      <c r="AM120" s="1332"/>
      <c r="AN120" s="1332"/>
      <c r="AO120" s="1332"/>
    </row>
    <row r="121" spans="1:41" s="1284" customFormat="1" ht="13.2" customHeight="1" x14ac:dyDescent="0.25">
      <c r="A121" s="1310"/>
      <c r="B121" s="1310"/>
      <c r="C121" s="1310"/>
      <c r="D121" s="1310"/>
      <c r="E121" s="1310"/>
      <c r="F121" s="1310"/>
      <c r="G121" s="1310"/>
      <c r="H121" s="1310"/>
      <c r="I121" s="1335"/>
      <c r="J121" s="1332"/>
      <c r="K121" s="1332"/>
      <c r="L121" s="1332"/>
      <c r="M121" s="1332"/>
      <c r="N121" s="1332"/>
      <c r="O121" s="1332"/>
      <c r="P121" s="1332"/>
      <c r="Q121" s="1332"/>
      <c r="R121" s="1335"/>
      <c r="S121" s="1332"/>
      <c r="T121" s="1332"/>
      <c r="U121" s="1332"/>
      <c r="V121" s="1332"/>
      <c r="W121" s="1332"/>
      <c r="X121" s="1332"/>
      <c r="Y121" s="1332"/>
      <c r="Z121" s="1332"/>
      <c r="AA121" s="1332"/>
      <c r="AB121" s="1332"/>
      <c r="AC121" s="1332"/>
      <c r="AD121" s="1332"/>
      <c r="AE121" s="1332"/>
      <c r="AF121" s="1332"/>
      <c r="AG121" s="1332"/>
      <c r="AH121" s="1314"/>
      <c r="AI121" s="1332"/>
      <c r="AJ121" s="1332"/>
      <c r="AK121" s="1332"/>
      <c r="AL121" s="1332"/>
      <c r="AM121" s="1332"/>
      <c r="AN121" s="1332"/>
      <c r="AO121" s="1332"/>
    </row>
    <row r="122" spans="1:41" s="1284" customFormat="1" ht="13.2" customHeight="1" x14ac:dyDescent="0.25">
      <c r="A122" s="1310"/>
      <c r="B122" s="1310"/>
      <c r="C122" s="1310"/>
      <c r="D122" s="1310"/>
      <c r="E122" s="1310"/>
      <c r="F122" s="1310"/>
      <c r="G122" s="1310"/>
      <c r="H122" s="1310"/>
      <c r="I122" s="1335"/>
      <c r="J122" s="1332"/>
      <c r="K122" s="1332"/>
      <c r="L122" s="1332"/>
      <c r="M122" s="1332"/>
      <c r="N122" s="1332"/>
      <c r="O122" s="1332"/>
      <c r="P122" s="1332"/>
      <c r="Q122" s="1332"/>
      <c r="R122" s="1335"/>
      <c r="S122" s="1332"/>
      <c r="T122" s="1332"/>
      <c r="U122" s="1332"/>
      <c r="V122" s="1332"/>
      <c r="W122" s="1332"/>
      <c r="X122" s="1332"/>
      <c r="Y122" s="1332"/>
      <c r="Z122" s="1332"/>
      <c r="AA122" s="1332"/>
      <c r="AB122" s="1332"/>
      <c r="AC122" s="1332"/>
      <c r="AD122" s="1332"/>
      <c r="AE122" s="1332"/>
      <c r="AF122" s="1332"/>
      <c r="AG122" s="1332"/>
      <c r="AH122" s="1310"/>
      <c r="AI122" s="1310"/>
      <c r="AJ122" s="1310"/>
      <c r="AK122" s="1310"/>
      <c r="AL122" s="1310"/>
      <c r="AM122" s="1310"/>
      <c r="AN122" s="1310"/>
      <c r="AO122" s="1310"/>
    </row>
    <row r="123" spans="1:41" s="1284" customFormat="1" ht="13.2" customHeight="1" x14ac:dyDescent="0.25">
      <c r="A123" s="1310"/>
      <c r="B123" s="1310"/>
      <c r="C123" s="1310"/>
      <c r="D123" s="1310"/>
      <c r="E123" s="1310"/>
      <c r="F123" s="1310"/>
      <c r="G123" s="1310"/>
      <c r="H123" s="1310"/>
      <c r="I123" s="1310"/>
      <c r="J123" s="1310"/>
      <c r="K123" s="1310"/>
      <c r="L123" s="1310"/>
      <c r="M123" s="1310"/>
      <c r="N123" s="1310"/>
      <c r="O123" s="1310"/>
      <c r="P123" s="1310"/>
      <c r="Q123" s="1310"/>
      <c r="R123" s="1310"/>
      <c r="S123" s="1310"/>
      <c r="T123" s="1310"/>
      <c r="U123" s="1310"/>
      <c r="V123" s="1310"/>
      <c r="W123" s="1310"/>
      <c r="X123" s="1310"/>
      <c r="Y123" s="1310"/>
      <c r="Z123" s="1310"/>
      <c r="AA123" s="1310"/>
      <c r="AB123" s="1310"/>
      <c r="AC123" s="1310"/>
      <c r="AD123" s="1310"/>
      <c r="AE123" s="1310"/>
      <c r="AF123" s="1310"/>
      <c r="AG123" s="1310"/>
      <c r="AH123" s="1310"/>
      <c r="AI123" s="1310"/>
      <c r="AJ123" s="1310"/>
      <c r="AK123" s="1310"/>
      <c r="AL123" s="1310"/>
      <c r="AM123" s="1310"/>
      <c r="AN123" s="1310"/>
      <c r="AO123" s="1310"/>
    </row>
    <row r="124" spans="1:41" s="1284" customFormat="1" ht="13.2" customHeight="1" x14ac:dyDescent="0.25">
      <c r="A124" s="1310"/>
      <c r="B124" s="1310"/>
      <c r="C124" s="1310"/>
      <c r="D124" s="1310"/>
      <c r="E124" s="1310"/>
      <c r="F124" s="1310"/>
      <c r="G124" s="1310"/>
      <c r="H124" s="1310"/>
      <c r="I124" s="1310"/>
      <c r="J124" s="1310"/>
      <c r="K124" s="1310"/>
      <c r="L124" s="1310"/>
      <c r="M124" s="1310"/>
      <c r="N124" s="1310"/>
      <c r="O124" s="1310"/>
      <c r="P124" s="1310"/>
      <c r="Q124" s="1310"/>
      <c r="R124" s="1310"/>
      <c r="S124" s="1310"/>
      <c r="T124" s="1310"/>
      <c r="U124" s="1310"/>
      <c r="V124" s="1310"/>
      <c r="W124" s="1310"/>
      <c r="X124" s="1310"/>
      <c r="Y124" s="1310"/>
      <c r="Z124" s="1310"/>
      <c r="AA124" s="1310"/>
      <c r="AB124" s="1310"/>
      <c r="AC124" s="1310"/>
      <c r="AD124" s="1310"/>
      <c r="AE124" s="1310"/>
      <c r="AF124" s="1310"/>
      <c r="AG124" s="1310"/>
      <c r="AH124" s="1310"/>
      <c r="AI124" s="1310"/>
      <c r="AJ124" s="1310"/>
      <c r="AK124" s="1310"/>
      <c r="AL124" s="1310"/>
      <c r="AM124" s="1310"/>
      <c r="AN124" s="1310"/>
      <c r="AO124" s="1310"/>
    </row>
    <row r="125" spans="1:41" s="1284" customFormat="1" ht="13.2" customHeight="1" x14ac:dyDescent="0.25">
      <c r="A125" s="1310"/>
      <c r="B125" s="1310"/>
      <c r="C125" s="1310"/>
      <c r="D125" s="1310"/>
      <c r="E125" s="1310"/>
      <c r="F125" s="1310"/>
      <c r="G125" s="1310"/>
      <c r="H125" s="1310"/>
      <c r="I125" s="1310"/>
      <c r="J125" s="1310"/>
      <c r="K125" s="1310"/>
      <c r="L125" s="1310"/>
      <c r="M125" s="1310"/>
      <c r="N125" s="1310"/>
      <c r="O125" s="1310"/>
      <c r="P125" s="1310"/>
      <c r="Q125" s="1310"/>
      <c r="R125" s="1310"/>
      <c r="S125" s="1310"/>
      <c r="T125" s="1310"/>
      <c r="U125" s="1310"/>
      <c r="V125" s="1310"/>
      <c r="W125" s="1310"/>
      <c r="X125" s="1310"/>
      <c r="Y125" s="1310"/>
      <c r="Z125" s="1310"/>
      <c r="AA125" s="1310"/>
      <c r="AB125" s="1310"/>
      <c r="AC125" s="1310"/>
      <c r="AD125" s="1310"/>
      <c r="AE125" s="1310"/>
      <c r="AF125" s="1310"/>
      <c r="AG125" s="1310"/>
      <c r="AH125" s="1310"/>
      <c r="AI125" s="1310"/>
      <c r="AJ125" s="1310"/>
      <c r="AK125" s="1310"/>
      <c r="AL125" s="1310"/>
      <c r="AM125" s="1310"/>
      <c r="AN125" s="1310"/>
      <c r="AO125" s="1310"/>
    </row>
    <row r="126" spans="1:41" s="1284" customFormat="1" ht="13.2" customHeight="1" x14ac:dyDescent="0.25">
      <c r="A126" s="453"/>
      <c r="B126" s="1310"/>
      <c r="C126" s="1310"/>
      <c r="D126" s="1310"/>
      <c r="E126" s="1310"/>
      <c r="F126" s="1310"/>
      <c r="G126" s="1310"/>
      <c r="H126" s="1310"/>
      <c r="I126" s="1310"/>
      <c r="J126" s="1310"/>
      <c r="K126" s="1310"/>
      <c r="L126" s="1310"/>
      <c r="M126" s="1310"/>
      <c r="N126" s="1310"/>
      <c r="O126" s="1310"/>
      <c r="P126" s="1310"/>
      <c r="Q126" s="1310"/>
      <c r="R126" s="1310"/>
      <c r="S126" s="1310"/>
      <c r="T126" s="1310"/>
      <c r="U126" s="1310"/>
      <c r="V126" s="1310"/>
      <c r="W126" s="1310"/>
      <c r="X126" s="1310"/>
      <c r="Y126" s="1310"/>
      <c r="Z126" s="1310"/>
      <c r="AA126" s="1310"/>
      <c r="AB126" s="1310"/>
      <c r="AC126" s="1310"/>
      <c r="AD126" s="1310"/>
      <c r="AE126" s="1310"/>
      <c r="AF126" s="1310"/>
      <c r="AG126" s="1310"/>
      <c r="AH126" s="1310"/>
      <c r="AI126" s="1310"/>
      <c r="AJ126" s="1310"/>
      <c r="AK126" s="1310"/>
      <c r="AL126" s="1310"/>
      <c r="AM126" s="1310"/>
      <c r="AN126" s="1310"/>
      <c r="AO126" s="1310"/>
    </row>
    <row r="127" spans="1:41" x14ac:dyDescent="0.25">
      <c r="A127" s="1323"/>
      <c r="B127" s="1310"/>
      <c r="C127" s="1310"/>
      <c r="D127" s="1310"/>
      <c r="E127" s="1310"/>
      <c r="F127" s="1310"/>
      <c r="G127" s="1310"/>
      <c r="H127" s="1310"/>
      <c r="I127" s="1310"/>
      <c r="J127" s="1310"/>
      <c r="K127" s="1310"/>
      <c r="L127" s="1310"/>
      <c r="M127" s="1310"/>
      <c r="N127" s="1310"/>
      <c r="O127" s="1310"/>
      <c r="P127" s="1310"/>
      <c r="Q127" s="1310"/>
      <c r="R127" s="1310"/>
      <c r="S127" s="1310"/>
      <c r="T127" s="1310"/>
      <c r="U127" s="1310"/>
      <c r="V127" s="1310"/>
      <c r="W127" s="1310"/>
      <c r="X127" s="1310"/>
      <c r="Y127" s="1310"/>
      <c r="Z127" s="1310"/>
      <c r="AA127" s="1310"/>
      <c r="AB127" s="1310"/>
      <c r="AC127" s="1310"/>
      <c r="AD127" s="1310"/>
      <c r="AE127" s="1310"/>
      <c r="AF127" s="1310"/>
      <c r="AG127" s="1310"/>
      <c r="AH127" s="1310"/>
      <c r="AI127" s="1310"/>
      <c r="AJ127" s="1310"/>
      <c r="AK127" s="1310"/>
      <c r="AL127" s="1310"/>
      <c r="AM127" s="1310"/>
      <c r="AN127" s="1310"/>
      <c r="AO127" s="1310"/>
    </row>
    <row r="128" spans="1:41" x14ac:dyDescent="0.25">
      <c r="A128" s="1405"/>
      <c r="B128" s="1405"/>
      <c r="C128" s="1405"/>
      <c r="D128" s="1405"/>
      <c r="E128" s="1405"/>
      <c r="F128" s="1405"/>
      <c r="G128" s="1405"/>
      <c r="H128" s="1405"/>
      <c r="I128" s="1405"/>
      <c r="J128" s="1405"/>
      <c r="K128" s="1405"/>
      <c r="L128" s="1405"/>
      <c r="M128" s="1405"/>
      <c r="N128" s="1405"/>
      <c r="O128" s="1405"/>
      <c r="P128" s="1405"/>
      <c r="Q128" s="1405"/>
      <c r="R128" s="1405"/>
      <c r="S128" s="1405"/>
      <c r="T128" s="1405"/>
      <c r="U128" s="1405"/>
      <c r="V128" s="1405"/>
      <c r="W128" s="1405"/>
      <c r="X128" s="1405"/>
      <c r="Y128" s="1405"/>
      <c r="Z128" s="1405"/>
      <c r="AA128" s="1405"/>
      <c r="AB128" s="1405"/>
      <c r="AC128" s="1405"/>
      <c r="AD128" s="1405"/>
      <c r="AE128" s="1405"/>
      <c r="AF128" s="1405"/>
      <c r="AG128" s="1405"/>
      <c r="AH128" s="1405"/>
      <c r="AI128" s="1405"/>
      <c r="AJ128" s="1405"/>
      <c r="AK128" s="1405"/>
      <c r="AL128" s="1405"/>
      <c r="AM128" s="1405"/>
      <c r="AN128" s="1405"/>
      <c r="AO128" s="1405"/>
    </row>
    <row r="129" spans="1:41" x14ac:dyDescent="0.25">
      <c r="A129" s="1405"/>
      <c r="B129" s="1405"/>
      <c r="C129" s="1405"/>
      <c r="D129" s="1405"/>
      <c r="E129" s="1405"/>
      <c r="F129" s="1405"/>
      <c r="G129" s="1405"/>
      <c r="H129" s="1405"/>
      <c r="I129" s="1405"/>
      <c r="J129" s="1405"/>
      <c r="K129" s="1405"/>
      <c r="L129" s="1405"/>
      <c r="M129" s="1405"/>
      <c r="N129" s="1405"/>
      <c r="O129" s="1405"/>
      <c r="P129" s="1405"/>
      <c r="Q129" s="1405"/>
      <c r="R129" s="1405"/>
      <c r="S129" s="1405"/>
      <c r="T129" s="1405"/>
      <c r="U129" s="1405"/>
      <c r="V129" s="1405"/>
      <c r="W129" s="1405"/>
      <c r="X129" s="1405"/>
      <c r="Y129" s="1405"/>
      <c r="Z129" s="1405"/>
      <c r="AA129" s="1405"/>
      <c r="AB129" s="1405"/>
      <c r="AC129" s="1405"/>
      <c r="AD129" s="1405"/>
      <c r="AE129" s="1405"/>
      <c r="AF129" s="1405"/>
      <c r="AG129" s="1405"/>
      <c r="AH129" s="1405"/>
      <c r="AI129" s="1405"/>
      <c r="AJ129" s="1405"/>
      <c r="AK129" s="1405"/>
      <c r="AL129" s="1405"/>
      <c r="AM129" s="1405"/>
      <c r="AN129" s="1405"/>
      <c r="AO129" s="1405"/>
    </row>
    <row r="130" spans="1:41" x14ac:dyDescent="0.25">
      <c r="A130" s="1405"/>
      <c r="B130" s="1405"/>
      <c r="C130" s="1405"/>
      <c r="D130" s="1405"/>
      <c r="E130" s="1405"/>
      <c r="F130" s="1405"/>
      <c r="G130" s="1405"/>
      <c r="H130" s="1405"/>
      <c r="I130" s="1405"/>
      <c r="J130" s="1405"/>
      <c r="K130" s="1405"/>
      <c r="L130" s="1405"/>
      <c r="M130" s="1405"/>
      <c r="N130" s="1405"/>
      <c r="O130" s="1405"/>
      <c r="P130" s="1405"/>
      <c r="Q130" s="1405"/>
      <c r="R130" s="1405"/>
      <c r="S130" s="1405"/>
      <c r="T130" s="1405"/>
      <c r="U130" s="1405"/>
      <c r="V130" s="1405"/>
      <c r="W130" s="1405"/>
      <c r="X130" s="1405"/>
      <c r="Y130" s="1405"/>
      <c r="Z130" s="1405"/>
      <c r="AA130" s="1405"/>
      <c r="AB130" s="1405"/>
      <c r="AC130" s="1405"/>
      <c r="AD130" s="1405"/>
      <c r="AE130" s="1405"/>
      <c r="AF130" s="1405"/>
      <c r="AG130" s="1405"/>
      <c r="AH130" s="1405"/>
      <c r="AI130" s="1405"/>
      <c r="AJ130" s="1405"/>
      <c r="AK130" s="1405"/>
      <c r="AL130" s="1405"/>
      <c r="AM130" s="1405"/>
      <c r="AN130" s="1405"/>
      <c r="AO130" s="1405"/>
    </row>
    <row r="131" spans="1:41" x14ac:dyDescent="0.25">
      <c r="A131" s="1405"/>
      <c r="B131" s="1405"/>
      <c r="C131" s="1405"/>
      <c r="D131" s="1405"/>
      <c r="E131" s="1405"/>
      <c r="F131" s="1405"/>
      <c r="G131" s="1405"/>
      <c r="H131" s="1405"/>
      <c r="I131" s="1405"/>
      <c r="J131" s="1405"/>
      <c r="K131" s="1405"/>
      <c r="L131" s="1405"/>
      <c r="M131" s="1405"/>
      <c r="N131" s="1405"/>
      <c r="O131" s="1405"/>
      <c r="P131" s="1405"/>
      <c r="Q131" s="1405"/>
      <c r="R131" s="1405"/>
      <c r="S131" s="1405"/>
      <c r="T131" s="1405"/>
      <c r="U131" s="1405"/>
      <c r="V131" s="1405"/>
      <c r="W131" s="1405"/>
      <c r="X131" s="1405"/>
      <c r="Y131" s="1405"/>
      <c r="Z131" s="1405"/>
      <c r="AA131" s="1405"/>
      <c r="AB131" s="1405"/>
      <c r="AC131" s="1405"/>
      <c r="AD131" s="1405"/>
      <c r="AE131" s="1405"/>
      <c r="AF131" s="1405"/>
      <c r="AG131" s="1405"/>
      <c r="AH131" s="1405"/>
      <c r="AI131" s="1405"/>
      <c r="AJ131" s="1405"/>
      <c r="AK131" s="1405"/>
      <c r="AL131" s="1405"/>
      <c r="AM131" s="1405"/>
      <c r="AN131" s="1405"/>
      <c r="AO131" s="1405"/>
    </row>
    <row r="132" spans="1:41" x14ac:dyDescent="0.25">
      <c r="A132" s="1405"/>
      <c r="B132" s="1405"/>
      <c r="C132" s="1405"/>
      <c r="D132" s="1405"/>
      <c r="E132" s="1405"/>
      <c r="F132" s="1405"/>
      <c r="G132" s="1405"/>
      <c r="H132" s="1405"/>
      <c r="I132" s="1405"/>
      <c r="J132" s="1405"/>
      <c r="K132" s="1405"/>
      <c r="L132" s="1405"/>
      <c r="M132" s="1405"/>
      <c r="N132" s="1405"/>
      <c r="O132" s="1405"/>
      <c r="P132" s="1405"/>
      <c r="Q132" s="1405"/>
      <c r="R132" s="1405"/>
      <c r="S132" s="1405"/>
      <c r="T132" s="1405"/>
      <c r="U132" s="1405"/>
      <c r="V132" s="1405"/>
      <c r="W132" s="1405"/>
      <c r="X132" s="1405"/>
      <c r="Y132" s="1405"/>
      <c r="Z132" s="1405"/>
      <c r="AA132" s="1405"/>
      <c r="AB132" s="1405"/>
      <c r="AC132" s="1405"/>
      <c r="AD132" s="1405"/>
      <c r="AE132" s="1405"/>
      <c r="AF132" s="1405"/>
      <c r="AG132" s="1405"/>
      <c r="AH132" s="1405"/>
      <c r="AI132" s="1405"/>
      <c r="AJ132" s="1405"/>
      <c r="AK132" s="1405"/>
      <c r="AL132" s="1405"/>
      <c r="AM132" s="1405"/>
      <c r="AN132" s="1405"/>
      <c r="AO132" s="1405"/>
    </row>
    <row r="133" spans="1:41" x14ac:dyDescent="0.25">
      <c r="A133" s="1405"/>
      <c r="B133" s="1405"/>
      <c r="C133" s="1405"/>
      <c r="D133" s="1405"/>
      <c r="E133" s="1405"/>
      <c r="F133" s="1405"/>
      <c r="G133" s="1405"/>
      <c r="H133" s="1405"/>
      <c r="I133" s="1405"/>
      <c r="J133" s="1405"/>
      <c r="K133" s="1405"/>
      <c r="L133" s="1405"/>
      <c r="M133" s="1405"/>
      <c r="N133" s="1405"/>
      <c r="O133" s="1405"/>
      <c r="P133" s="1405"/>
      <c r="Q133" s="1405"/>
      <c r="R133" s="1405"/>
      <c r="S133" s="1405"/>
      <c r="T133" s="1405"/>
      <c r="U133" s="1405"/>
      <c r="V133" s="1405"/>
      <c r="W133" s="1405"/>
      <c r="X133" s="1405"/>
      <c r="Y133" s="1405"/>
      <c r="Z133" s="1405"/>
      <c r="AA133" s="1405"/>
      <c r="AB133" s="1405"/>
      <c r="AC133" s="1405"/>
      <c r="AD133" s="1405"/>
      <c r="AE133" s="1405"/>
      <c r="AF133" s="1405"/>
      <c r="AG133" s="1405"/>
      <c r="AH133" s="1405"/>
      <c r="AI133" s="1405"/>
      <c r="AJ133" s="1405"/>
      <c r="AK133" s="1405"/>
      <c r="AL133" s="1405"/>
      <c r="AM133" s="1405"/>
      <c r="AN133" s="1405"/>
      <c r="AO133" s="1405"/>
    </row>
    <row r="134" spans="1:41" x14ac:dyDescent="0.25">
      <c r="A134" s="1405"/>
      <c r="B134" s="1405"/>
      <c r="C134" s="1405"/>
      <c r="D134" s="1405"/>
      <c r="E134" s="1405"/>
      <c r="F134" s="1405"/>
      <c r="G134" s="1405"/>
      <c r="H134" s="1405"/>
      <c r="I134" s="1405"/>
      <c r="J134" s="1405"/>
      <c r="K134" s="1405"/>
      <c r="L134" s="1405"/>
      <c r="M134" s="1405"/>
      <c r="N134" s="1405"/>
      <c r="O134" s="1405"/>
      <c r="P134" s="1405"/>
      <c r="Q134" s="1405"/>
      <c r="R134" s="1405"/>
      <c r="S134" s="1405"/>
      <c r="T134" s="1405"/>
      <c r="U134" s="1405"/>
      <c r="V134" s="1405"/>
      <c r="W134" s="1405"/>
      <c r="X134" s="1405"/>
      <c r="Y134" s="1405"/>
      <c r="Z134" s="1405"/>
      <c r="AA134" s="1405"/>
      <c r="AB134" s="1405"/>
      <c r="AC134" s="1405"/>
      <c r="AD134" s="1405"/>
      <c r="AE134" s="1405"/>
      <c r="AF134" s="1405"/>
      <c r="AG134" s="1405"/>
      <c r="AH134" s="1405"/>
      <c r="AI134" s="1405"/>
      <c r="AJ134" s="1405"/>
      <c r="AK134" s="1405"/>
      <c r="AL134" s="1405"/>
      <c r="AM134" s="1405"/>
      <c r="AN134" s="1405"/>
      <c r="AO134" s="1405"/>
    </row>
    <row r="135" spans="1:41" x14ac:dyDescent="0.25">
      <c r="A135" s="1405"/>
      <c r="B135" s="1405"/>
      <c r="C135" s="1405"/>
      <c r="D135" s="1405"/>
      <c r="E135" s="1405"/>
      <c r="F135" s="1405"/>
      <c r="G135" s="1405"/>
      <c r="H135" s="1405"/>
      <c r="I135" s="1405"/>
      <c r="J135" s="1405"/>
      <c r="K135" s="1405"/>
      <c r="L135" s="1405"/>
      <c r="M135" s="1405"/>
      <c r="N135" s="1405"/>
      <c r="O135" s="1405"/>
      <c r="P135" s="1405"/>
      <c r="Q135" s="1405"/>
      <c r="R135" s="1405"/>
      <c r="S135" s="1405"/>
      <c r="T135" s="1405"/>
      <c r="U135" s="1405"/>
      <c r="V135" s="1405"/>
      <c r="W135" s="1405"/>
      <c r="X135" s="1405"/>
      <c r="Y135" s="1405"/>
      <c r="Z135" s="1405"/>
      <c r="AA135" s="1405"/>
      <c r="AB135" s="1405"/>
      <c r="AC135" s="1405"/>
      <c r="AD135" s="1405"/>
      <c r="AE135" s="1405"/>
      <c r="AF135" s="1405"/>
      <c r="AG135" s="1405"/>
      <c r="AH135" s="1405"/>
      <c r="AI135" s="1405"/>
      <c r="AJ135" s="1405"/>
      <c r="AK135" s="1405"/>
      <c r="AL135" s="1405"/>
      <c r="AM135" s="1405"/>
      <c r="AN135" s="1405"/>
      <c r="AO135" s="1405"/>
    </row>
    <row r="136" spans="1:41" x14ac:dyDescent="0.25">
      <c r="A136" s="1405"/>
      <c r="B136" s="1405"/>
      <c r="C136" s="1405"/>
      <c r="D136" s="1405"/>
      <c r="E136" s="1405"/>
      <c r="F136" s="1405"/>
      <c r="G136" s="1405"/>
      <c r="H136" s="1405"/>
      <c r="I136" s="1405"/>
      <c r="J136" s="1405"/>
      <c r="K136" s="1405"/>
      <c r="L136" s="1405"/>
      <c r="M136" s="1405"/>
      <c r="N136" s="1405"/>
      <c r="O136" s="1405"/>
      <c r="P136" s="1405"/>
      <c r="Q136" s="1405"/>
      <c r="R136" s="1405"/>
      <c r="S136" s="1405"/>
      <c r="T136" s="1405"/>
      <c r="U136" s="1405"/>
      <c r="V136" s="1405"/>
      <c r="W136" s="1405"/>
      <c r="X136" s="1405"/>
      <c r="Y136" s="1405"/>
      <c r="Z136" s="1405"/>
      <c r="AA136" s="1405"/>
      <c r="AB136" s="1405"/>
      <c r="AC136" s="1405"/>
      <c r="AD136" s="1405"/>
      <c r="AE136" s="1405"/>
      <c r="AF136" s="1405"/>
      <c r="AG136" s="1405"/>
      <c r="AH136" s="1405"/>
      <c r="AI136" s="1405"/>
      <c r="AJ136" s="1405"/>
      <c r="AK136" s="1405"/>
      <c r="AL136" s="1405"/>
      <c r="AM136" s="1405"/>
      <c r="AN136" s="1405"/>
      <c r="AO136" s="1405"/>
    </row>
    <row r="137" spans="1:41" x14ac:dyDescent="0.25">
      <c r="A137" s="1405"/>
      <c r="B137" s="1405"/>
      <c r="C137" s="1405"/>
      <c r="D137" s="1405"/>
      <c r="E137" s="1405"/>
      <c r="F137" s="1405"/>
      <c r="G137" s="1405"/>
      <c r="H137" s="1405"/>
      <c r="I137" s="1405"/>
      <c r="J137" s="1405"/>
      <c r="K137" s="1405"/>
      <c r="L137" s="1405"/>
      <c r="M137" s="1405"/>
      <c r="N137" s="1405"/>
      <c r="O137" s="1405"/>
      <c r="P137" s="1405"/>
      <c r="Q137" s="1405"/>
      <c r="R137" s="1405"/>
      <c r="S137" s="1405"/>
      <c r="T137" s="1405"/>
      <c r="U137" s="1405"/>
      <c r="V137" s="1405"/>
      <c r="W137" s="1405"/>
      <c r="X137" s="1405"/>
      <c r="Y137" s="1405"/>
      <c r="Z137" s="1405"/>
      <c r="AA137" s="1405"/>
      <c r="AB137" s="1405"/>
      <c r="AC137" s="1405"/>
      <c r="AD137" s="1405"/>
      <c r="AE137" s="1405"/>
      <c r="AF137" s="1405"/>
      <c r="AG137" s="1405"/>
      <c r="AH137" s="1405"/>
      <c r="AI137" s="1405"/>
      <c r="AJ137" s="1405"/>
      <c r="AK137" s="1405"/>
      <c r="AL137" s="1405"/>
      <c r="AM137" s="1405"/>
      <c r="AN137" s="1405"/>
      <c r="AO137" s="1405"/>
    </row>
    <row r="138" spans="1:41" x14ac:dyDescent="0.25">
      <c r="A138" s="1405"/>
      <c r="B138" s="1405"/>
      <c r="C138" s="1405"/>
      <c r="D138" s="1405"/>
      <c r="E138" s="1405"/>
      <c r="F138" s="1405"/>
      <c r="G138" s="1405"/>
      <c r="H138" s="1405"/>
      <c r="I138" s="1405"/>
      <c r="J138" s="1405"/>
      <c r="K138" s="1405"/>
      <c r="L138" s="1405"/>
      <c r="M138" s="1405"/>
      <c r="N138" s="1405"/>
      <c r="O138" s="1405"/>
      <c r="P138" s="1405"/>
      <c r="Q138" s="1405"/>
      <c r="R138" s="1405"/>
      <c r="S138" s="1405"/>
      <c r="T138" s="1405"/>
      <c r="U138" s="1405"/>
      <c r="V138" s="1405"/>
      <c r="W138" s="1405"/>
      <c r="X138" s="1405"/>
      <c r="Y138" s="1405"/>
      <c r="Z138" s="1405"/>
      <c r="AA138" s="1405"/>
      <c r="AB138" s="1405"/>
      <c r="AC138" s="1405"/>
      <c r="AD138" s="1405"/>
      <c r="AE138" s="1405"/>
      <c r="AF138" s="1405"/>
      <c r="AG138" s="1405"/>
      <c r="AH138" s="1405"/>
      <c r="AI138" s="1405"/>
      <c r="AJ138" s="1405"/>
      <c r="AK138" s="1405"/>
      <c r="AL138" s="1405"/>
      <c r="AM138" s="1405"/>
      <c r="AN138" s="1405"/>
      <c r="AO138" s="1405"/>
    </row>
    <row r="139" spans="1:41" x14ac:dyDescent="0.25">
      <c r="A139" s="1405"/>
      <c r="B139" s="1405"/>
      <c r="C139" s="1405"/>
      <c r="D139" s="1405"/>
      <c r="E139" s="1405"/>
      <c r="F139" s="1405"/>
      <c r="G139" s="1405"/>
      <c r="H139" s="1405"/>
      <c r="I139" s="1405"/>
      <c r="J139" s="1405"/>
      <c r="K139" s="1405"/>
      <c r="L139" s="1405"/>
      <c r="M139" s="1405"/>
      <c r="N139" s="1405"/>
      <c r="O139" s="1405"/>
      <c r="P139" s="1405"/>
      <c r="Q139" s="1405"/>
      <c r="R139" s="1405"/>
      <c r="S139" s="1405"/>
      <c r="T139" s="1405"/>
      <c r="U139" s="1405"/>
      <c r="V139" s="1405"/>
      <c r="W139" s="1405"/>
      <c r="X139" s="1405"/>
      <c r="Y139" s="1405"/>
      <c r="Z139" s="1405"/>
      <c r="AA139" s="1405"/>
      <c r="AB139" s="1405"/>
      <c r="AC139" s="1405"/>
      <c r="AD139" s="1405"/>
      <c r="AE139" s="1405"/>
      <c r="AF139" s="1405"/>
      <c r="AG139" s="1405"/>
      <c r="AH139" s="1405"/>
      <c r="AI139" s="1405"/>
      <c r="AJ139" s="1405"/>
      <c r="AK139" s="1405"/>
      <c r="AL139" s="1405"/>
      <c r="AM139" s="1405"/>
      <c r="AN139" s="1405"/>
      <c r="AO139" s="1405"/>
    </row>
    <row r="140" spans="1:41" x14ac:dyDescent="0.25">
      <c r="A140" s="1405"/>
      <c r="B140" s="1405"/>
      <c r="C140" s="1405"/>
      <c r="D140" s="1405"/>
      <c r="E140" s="1405"/>
      <c r="F140" s="1405"/>
      <c r="G140" s="1405"/>
      <c r="H140" s="1405"/>
      <c r="I140" s="1405"/>
      <c r="J140" s="1405"/>
      <c r="K140" s="1405"/>
      <c r="L140" s="1405"/>
      <c r="M140" s="1405"/>
      <c r="N140" s="1405"/>
      <c r="O140" s="1405"/>
      <c r="P140" s="1405"/>
      <c r="Q140" s="1405"/>
      <c r="R140" s="1405"/>
      <c r="S140" s="1405"/>
      <c r="T140" s="1405"/>
      <c r="U140" s="1405"/>
      <c r="V140" s="1405"/>
      <c r="W140" s="1405"/>
      <c r="X140" s="1405"/>
      <c r="Y140" s="1405"/>
      <c r="Z140" s="1405"/>
      <c r="AA140" s="1405"/>
      <c r="AB140" s="1405"/>
      <c r="AC140" s="1405"/>
      <c r="AD140" s="1405"/>
      <c r="AE140" s="1405"/>
      <c r="AF140" s="1405"/>
      <c r="AG140" s="1405"/>
      <c r="AH140" s="1405"/>
      <c r="AI140" s="1405"/>
      <c r="AJ140" s="1405"/>
      <c r="AK140" s="1405"/>
      <c r="AL140" s="1405"/>
      <c r="AM140" s="1405"/>
      <c r="AN140" s="1405"/>
      <c r="AO140" s="1405"/>
    </row>
    <row r="141" spans="1:41" x14ac:dyDescent="0.25">
      <c r="A141" s="1405"/>
      <c r="B141" s="1405"/>
      <c r="C141" s="1405"/>
      <c r="D141" s="1405"/>
      <c r="E141" s="1405"/>
      <c r="F141" s="1405"/>
      <c r="G141" s="1405"/>
      <c r="H141" s="1405"/>
      <c r="I141" s="1405"/>
      <c r="J141" s="1405"/>
      <c r="K141" s="1405"/>
      <c r="L141" s="1405"/>
      <c r="M141" s="1405"/>
      <c r="N141" s="1405"/>
      <c r="O141" s="1405"/>
      <c r="P141" s="1405"/>
      <c r="Q141" s="1405"/>
      <c r="R141" s="1405"/>
      <c r="S141" s="1405"/>
      <c r="T141" s="1405"/>
      <c r="U141" s="1405"/>
      <c r="V141" s="1405"/>
      <c r="W141" s="1405"/>
      <c r="X141" s="1405"/>
      <c r="Y141" s="1405"/>
      <c r="Z141" s="1405"/>
      <c r="AA141" s="1405"/>
      <c r="AB141" s="1405"/>
      <c r="AC141" s="1405"/>
      <c r="AD141" s="1405"/>
      <c r="AE141" s="1405"/>
      <c r="AF141" s="1405"/>
      <c r="AG141" s="1405"/>
      <c r="AH141" s="1405"/>
      <c r="AI141" s="1405"/>
      <c r="AJ141" s="1405"/>
      <c r="AK141" s="1405"/>
      <c r="AL141" s="1405"/>
      <c r="AM141" s="1405"/>
      <c r="AN141" s="1405"/>
      <c r="AO141" s="1405"/>
    </row>
    <row r="142" spans="1:41" x14ac:dyDescent="0.25">
      <c r="A142" s="1405"/>
      <c r="B142" s="1405"/>
      <c r="C142" s="1405"/>
      <c r="D142" s="1405"/>
      <c r="E142" s="1405"/>
      <c r="F142" s="1405"/>
      <c r="G142" s="1405"/>
      <c r="H142" s="1405"/>
      <c r="I142" s="1405"/>
      <c r="J142" s="1405"/>
      <c r="K142" s="1405"/>
      <c r="L142" s="1405"/>
      <c r="M142" s="1405"/>
      <c r="N142" s="1405"/>
      <c r="O142" s="1405"/>
      <c r="P142" s="1405"/>
      <c r="Q142" s="1405"/>
      <c r="R142" s="1405"/>
      <c r="S142" s="1405"/>
      <c r="T142" s="1405"/>
      <c r="U142" s="1405"/>
      <c r="V142" s="1405"/>
      <c r="W142" s="1405"/>
      <c r="X142" s="1405"/>
      <c r="Y142" s="1405"/>
      <c r="Z142" s="1405"/>
      <c r="AA142" s="1405"/>
      <c r="AB142" s="1405"/>
      <c r="AC142" s="1405"/>
      <c r="AD142" s="1405"/>
      <c r="AE142" s="1405"/>
      <c r="AF142" s="1405"/>
      <c r="AG142" s="1405"/>
      <c r="AH142" s="1405"/>
      <c r="AI142" s="1405"/>
      <c r="AJ142" s="1405"/>
      <c r="AK142" s="1405"/>
      <c r="AL142" s="1405"/>
      <c r="AM142" s="1405"/>
      <c r="AN142" s="1405"/>
      <c r="AO142" s="1405"/>
    </row>
    <row r="143" spans="1:41" x14ac:dyDescent="0.25">
      <c r="A143" s="1405"/>
      <c r="B143" s="1405"/>
      <c r="C143" s="1405"/>
      <c r="D143" s="1405"/>
      <c r="E143" s="1405"/>
      <c r="F143" s="1405"/>
      <c r="G143" s="1405"/>
      <c r="H143" s="1405"/>
      <c r="I143" s="1405"/>
      <c r="J143" s="1405"/>
      <c r="K143" s="1405"/>
      <c r="L143" s="1405"/>
      <c r="M143" s="1405"/>
      <c r="N143" s="1405"/>
      <c r="O143" s="1405"/>
      <c r="P143" s="1405"/>
      <c r="Q143" s="1405"/>
      <c r="R143" s="1405"/>
      <c r="S143" s="1405"/>
      <c r="T143" s="1405"/>
      <c r="U143" s="1405"/>
      <c r="V143" s="1405"/>
      <c r="W143" s="1405"/>
      <c r="X143" s="1405"/>
      <c r="Y143" s="1405"/>
      <c r="Z143" s="1405"/>
      <c r="AA143" s="1405"/>
      <c r="AB143" s="1405"/>
      <c r="AC143" s="1405"/>
      <c r="AD143" s="1405"/>
      <c r="AE143" s="1405"/>
      <c r="AF143" s="1405"/>
      <c r="AG143" s="1405"/>
      <c r="AH143" s="1405"/>
      <c r="AI143" s="1405"/>
      <c r="AJ143" s="1405"/>
      <c r="AK143" s="1405"/>
      <c r="AL143" s="1405"/>
      <c r="AM143" s="1405"/>
      <c r="AN143" s="1405"/>
      <c r="AO143" s="1405"/>
    </row>
    <row r="144" spans="1:41" x14ac:dyDescent="0.25">
      <c r="A144" s="1405"/>
      <c r="B144" s="1405"/>
      <c r="C144" s="1405"/>
      <c r="D144" s="1405"/>
      <c r="E144" s="1405"/>
      <c r="F144" s="1405"/>
      <c r="G144" s="1405"/>
      <c r="H144" s="1405"/>
      <c r="I144" s="1405"/>
      <c r="J144" s="1405"/>
      <c r="K144" s="1405"/>
      <c r="L144" s="1405"/>
      <c r="M144" s="1405"/>
      <c r="N144" s="1405"/>
      <c r="O144" s="1405"/>
      <c r="P144" s="1405"/>
      <c r="Q144" s="1405"/>
      <c r="R144" s="1405"/>
      <c r="S144" s="1405"/>
      <c r="T144" s="1405"/>
      <c r="U144" s="1405"/>
      <c r="V144" s="1405"/>
      <c r="W144" s="1405"/>
      <c r="X144" s="1405"/>
      <c r="Y144" s="1405"/>
      <c r="Z144" s="1405"/>
      <c r="AA144" s="1405"/>
      <c r="AB144" s="1405"/>
      <c r="AC144" s="1405"/>
      <c r="AD144" s="1405"/>
      <c r="AE144" s="1405"/>
      <c r="AF144" s="1405"/>
      <c r="AG144" s="1405"/>
      <c r="AH144" s="1405"/>
      <c r="AI144" s="1405"/>
      <c r="AJ144" s="1405"/>
      <c r="AK144" s="1405"/>
      <c r="AL144" s="1405"/>
      <c r="AM144" s="1405"/>
      <c r="AN144" s="1405"/>
      <c r="AO144" s="1405"/>
    </row>
    <row r="145" spans="1:41" x14ac:dyDescent="0.25">
      <c r="A145" s="1405"/>
      <c r="B145" s="1405"/>
      <c r="C145" s="1405"/>
      <c r="D145" s="1405"/>
      <c r="E145" s="1405"/>
      <c r="F145" s="1405"/>
      <c r="G145" s="1405"/>
      <c r="H145" s="1405"/>
      <c r="I145" s="1405"/>
      <c r="J145" s="1405"/>
      <c r="K145" s="1405"/>
      <c r="L145" s="1405"/>
      <c r="M145" s="1405"/>
      <c r="N145" s="1405"/>
      <c r="O145" s="1405"/>
      <c r="P145" s="1405"/>
      <c r="Q145" s="1405"/>
      <c r="R145" s="1405"/>
      <c r="S145" s="1405"/>
      <c r="T145" s="1405"/>
      <c r="U145" s="1405"/>
      <c r="V145" s="1405"/>
      <c r="W145" s="1405"/>
      <c r="X145" s="1405"/>
      <c r="Y145" s="1405"/>
      <c r="Z145" s="1405"/>
      <c r="AA145" s="1405"/>
      <c r="AB145" s="1405"/>
      <c r="AC145" s="1405"/>
      <c r="AD145" s="1405"/>
      <c r="AE145" s="1405"/>
      <c r="AF145" s="1405"/>
      <c r="AG145" s="1405"/>
      <c r="AH145" s="1405"/>
      <c r="AI145" s="1405"/>
      <c r="AJ145" s="1405"/>
      <c r="AK145" s="1405"/>
      <c r="AL145" s="1405"/>
      <c r="AM145" s="1405"/>
      <c r="AN145" s="1405"/>
      <c r="AO145" s="1405"/>
    </row>
    <row r="146" spans="1:41" x14ac:dyDescent="0.25">
      <c r="A146" s="1405"/>
      <c r="B146" s="1405"/>
      <c r="C146" s="1405"/>
      <c r="D146" s="1405"/>
      <c r="E146" s="1405"/>
      <c r="F146" s="1405"/>
      <c r="G146" s="1405"/>
      <c r="H146" s="1405"/>
      <c r="I146" s="1405"/>
      <c r="J146" s="1405"/>
      <c r="K146" s="1405"/>
      <c r="L146" s="1405"/>
      <c r="M146" s="1405"/>
      <c r="N146" s="1405"/>
      <c r="O146" s="1405"/>
      <c r="P146" s="1405"/>
      <c r="Q146" s="1405"/>
      <c r="R146" s="1405"/>
      <c r="S146" s="1405"/>
      <c r="T146" s="1405"/>
      <c r="U146" s="1405"/>
      <c r="V146" s="1405"/>
      <c r="W146" s="1405"/>
      <c r="X146" s="1405"/>
      <c r="Y146" s="1405"/>
      <c r="Z146" s="1405"/>
      <c r="AA146" s="1405"/>
      <c r="AB146" s="1405"/>
      <c r="AC146" s="1405"/>
      <c r="AD146" s="1405"/>
      <c r="AE146" s="1405"/>
      <c r="AF146" s="1405"/>
      <c r="AG146" s="1405"/>
      <c r="AH146" s="1405"/>
      <c r="AI146" s="1405"/>
      <c r="AJ146" s="1405"/>
      <c r="AK146" s="1405"/>
      <c r="AL146" s="1405"/>
      <c r="AM146" s="1405"/>
      <c r="AN146" s="1405"/>
      <c r="AO146" s="1405"/>
    </row>
    <row r="147" spans="1:41" x14ac:dyDescent="0.25">
      <c r="A147" s="1405"/>
      <c r="B147" s="1405"/>
      <c r="C147" s="1405"/>
      <c r="D147" s="1405"/>
      <c r="E147" s="1405"/>
      <c r="F147" s="1405"/>
      <c r="G147" s="1405"/>
      <c r="H147" s="1405"/>
      <c r="I147" s="1405"/>
      <c r="J147" s="1405"/>
      <c r="K147" s="1405"/>
      <c r="L147" s="1405"/>
      <c r="M147" s="1405"/>
      <c r="N147" s="1405"/>
      <c r="O147" s="1405"/>
      <c r="P147" s="1405"/>
      <c r="Q147" s="1405"/>
      <c r="R147" s="1405"/>
      <c r="S147" s="1405"/>
      <c r="T147" s="1405"/>
      <c r="U147" s="1405"/>
      <c r="V147" s="1405"/>
      <c r="W147" s="1405"/>
      <c r="X147" s="1405"/>
      <c r="Y147" s="1405"/>
      <c r="Z147" s="1405"/>
      <c r="AA147" s="1405"/>
      <c r="AB147" s="1405"/>
      <c r="AC147" s="1405"/>
      <c r="AD147" s="1405"/>
      <c r="AE147" s="1405"/>
      <c r="AF147" s="1405"/>
      <c r="AG147" s="1405"/>
      <c r="AH147" s="1405"/>
      <c r="AI147" s="1405"/>
      <c r="AJ147" s="1405"/>
      <c r="AK147" s="1405"/>
      <c r="AL147" s="1405"/>
      <c r="AM147" s="1405"/>
      <c r="AN147" s="1405"/>
      <c r="AO147" s="1405"/>
    </row>
    <row r="148" spans="1:41" x14ac:dyDescent="0.25">
      <c r="A148" s="1405"/>
      <c r="B148" s="1405"/>
      <c r="C148" s="1405"/>
      <c r="D148" s="1405"/>
      <c r="E148" s="1405"/>
      <c r="F148" s="1405"/>
      <c r="G148" s="1405"/>
      <c r="H148" s="1405"/>
      <c r="I148" s="1405"/>
      <c r="J148" s="1405"/>
      <c r="K148" s="1405"/>
      <c r="L148" s="1405"/>
      <c r="M148" s="1405"/>
      <c r="N148" s="1405"/>
      <c r="O148" s="1405"/>
      <c r="P148" s="1405"/>
      <c r="Q148" s="1405"/>
      <c r="R148" s="1405"/>
      <c r="S148" s="1405"/>
      <c r="T148" s="1405"/>
      <c r="U148" s="1405"/>
      <c r="V148" s="1405"/>
      <c r="W148" s="1405"/>
      <c r="X148" s="1405"/>
      <c r="Y148" s="1405"/>
      <c r="Z148" s="1405"/>
      <c r="AA148" s="1405"/>
      <c r="AB148" s="1405"/>
      <c r="AC148" s="1405"/>
      <c r="AD148" s="1405"/>
      <c r="AE148" s="1405"/>
      <c r="AF148" s="1405"/>
      <c r="AG148" s="1405"/>
      <c r="AH148" s="1405"/>
      <c r="AI148" s="1405"/>
      <c r="AJ148" s="1405"/>
      <c r="AK148" s="1405"/>
      <c r="AL148" s="1405"/>
      <c r="AM148" s="1405"/>
      <c r="AN148" s="1405"/>
      <c r="AO148" s="1405"/>
    </row>
    <row r="149" spans="1:41" x14ac:dyDescent="0.25">
      <c r="A149" s="1405"/>
      <c r="B149" s="1405"/>
      <c r="C149" s="1405"/>
      <c r="D149" s="1405"/>
      <c r="E149" s="1405"/>
      <c r="F149" s="1405"/>
      <c r="G149" s="1405"/>
      <c r="H149" s="1405"/>
      <c r="I149" s="1405"/>
      <c r="J149" s="1405"/>
      <c r="K149" s="1405"/>
      <c r="L149" s="1405"/>
      <c r="M149" s="1405"/>
      <c r="N149" s="1405"/>
      <c r="O149" s="1405"/>
      <c r="P149" s="1405"/>
      <c r="Q149" s="1405"/>
      <c r="R149" s="1405"/>
      <c r="S149" s="1405"/>
      <c r="T149" s="1405"/>
      <c r="U149" s="1405"/>
      <c r="V149" s="1405"/>
      <c r="W149" s="1405"/>
      <c r="X149" s="1405"/>
      <c r="Y149" s="1405"/>
      <c r="Z149" s="1405"/>
      <c r="AA149" s="1405"/>
      <c r="AB149" s="1405"/>
      <c r="AC149" s="1405"/>
      <c r="AD149" s="1405"/>
      <c r="AE149" s="1405"/>
      <c r="AF149" s="1405"/>
      <c r="AG149" s="1405"/>
      <c r="AH149" s="1405"/>
      <c r="AI149" s="1405"/>
      <c r="AJ149" s="1405"/>
      <c r="AK149" s="1405"/>
      <c r="AL149" s="1405"/>
      <c r="AM149" s="1405"/>
      <c r="AN149" s="1405"/>
      <c r="AO149" s="1405"/>
    </row>
    <row r="150" spans="1:41" x14ac:dyDescent="0.25">
      <c r="A150" s="1405"/>
      <c r="B150" s="1405"/>
      <c r="C150" s="1405"/>
      <c r="D150" s="1405"/>
      <c r="E150" s="1405"/>
      <c r="F150" s="1405"/>
      <c r="G150" s="1405"/>
      <c r="H150" s="1405"/>
      <c r="I150" s="1405"/>
      <c r="J150" s="1405"/>
      <c r="K150" s="1405"/>
      <c r="L150" s="1405"/>
      <c r="M150" s="1405"/>
      <c r="N150" s="1405"/>
      <c r="O150" s="1405"/>
      <c r="P150" s="1405"/>
      <c r="Q150" s="1405"/>
      <c r="R150" s="1405"/>
      <c r="S150" s="1405"/>
      <c r="T150" s="1405"/>
      <c r="U150" s="1405"/>
      <c r="V150" s="1405"/>
      <c r="W150" s="1405"/>
      <c r="X150" s="1405"/>
      <c r="Y150" s="1405"/>
      <c r="Z150" s="1405"/>
      <c r="AA150" s="1405"/>
      <c r="AB150" s="1405"/>
      <c r="AC150" s="1405"/>
      <c r="AD150" s="1405"/>
      <c r="AE150" s="1405"/>
      <c r="AF150" s="1405"/>
      <c r="AG150" s="1405"/>
      <c r="AH150" s="1405"/>
      <c r="AI150" s="1405"/>
      <c r="AJ150" s="1405"/>
      <c r="AK150" s="1405"/>
      <c r="AL150" s="1405"/>
      <c r="AM150" s="1405"/>
      <c r="AN150" s="1405"/>
      <c r="AO150" s="1405"/>
    </row>
    <row r="151" spans="1:41" x14ac:dyDescent="0.25">
      <c r="A151" s="1405"/>
      <c r="B151" s="1405"/>
      <c r="C151" s="1405"/>
      <c r="D151" s="1405"/>
      <c r="E151" s="1405"/>
      <c r="F151" s="1405"/>
      <c r="G151" s="1405"/>
      <c r="H151" s="1405"/>
      <c r="I151" s="1405"/>
      <c r="J151" s="1405"/>
      <c r="K151" s="1405"/>
      <c r="L151" s="1405"/>
      <c r="M151" s="1405"/>
      <c r="N151" s="1405"/>
      <c r="O151" s="1405"/>
      <c r="P151" s="1405"/>
      <c r="Q151" s="1405"/>
      <c r="R151" s="1405"/>
      <c r="S151" s="1405"/>
      <c r="T151" s="1405"/>
      <c r="U151" s="1405"/>
      <c r="V151" s="1405"/>
      <c r="W151" s="1405"/>
      <c r="X151" s="1405"/>
      <c r="Y151" s="1405"/>
      <c r="Z151" s="1405"/>
      <c r="AA151" s="1405"/>
      <c r="AB151" s="1405"/>
      <c r="AC151" s="1405"/>
      <c r="AD151" s="1405"/>
      <c r="AE151" s="1405"/>
      <c r="AF151" s="1405"/>
      <c r="AG151" s="1405"/>
      <c r="AH151" s="1405"/>
      <c r="AI151" s="1405"/>
      <c r="AJ151" s="1405"/>
      <c r="AK151" s="1405"/>
      <c r="AL151" s="1405"/>
      <c r="AM151" s="1405"/>
      <c r="AN151" s="1405"/>
      <c r="AO151" s="1405"/>
    </row>
    <row r="152" spans="1:41" x14ac:dyDescent="0.25">
      <c r="A152" s="1405"/>
      <c r="B152" s="1405"/>
      <c r="C152" s="1405"/>
      <c r="D152" s="1405"/>
      <c r="E152" s="1405"/>
      <c r="F152" s="1405"/>
      <c r="G152" s="1405"/>
      <c r="H152" s="1405"/>
      <c r="I152" s="1405"/>
      <c r="J152" s="1405"/>
      <c r="K152" s="1405"/>
      <c r="L152" s="1405"/>
      <c r="M152" s="1405"/>
      <c r="N152" s="1405"/>
      <c r="O152" s="1405"/>
      <c r="P152" s="1405"/>
      <c r="Q152" s="1405"/>
      <c r="R152" s="1405"/>
      <c r="S152" s="1405"/>
      <c r="T152" s="1405"/>
      <c r="U152" s="1405"/>
      <c r="V152" s="1405"/>
      <c r="W152" s="1405"/>
      <c r="X152" s="1405"/>
      <c r="Y152" s="1405"/>
      <c r="Z152" s="1405"/>
      <c r="AA152" s="1405"/>
      <c r="AB152" s="1405"/>
      <c r="AC152" s="1405"/>
      <c r="AD152" s="1405"/>
      <c r="AE152" s="1405"/>
      <c r="AF152" s="1405"/>
      <c r="AG152" s="1405"/>
      <c r="AH152" s="1405"/>
      <c r="AI152" s="1405"/>
      <c r="AJ152" s="1405"/>
      <c r="AK152" s="1405"/>
      <c r="AL152" s="1405"/>
      <c r="AM152" s="1405"/>
      <c r="AN152" s="1405"/>
      <c r="AO152" s="1405"/>
    </row>
    <row r="153" spans="1:41" x14ac:dyDescent="0.25">
      <c r="A153" s="1405"/>
      <c r="B153" s="1405"/>
      <c r="C153" s="1405"/>
      <c r="D153" s="1405"/>
      <c r="E153" s="1405"/>
      <c r="F153" s="1405"/>
      <c r="G153" s="1405"/>
      <c r="H153" s="1405"/>
      <c r="I153" s="1405"/>
      <c r="J153" s="1405"/>
      <c r="K153" s="1405"/>
      <c r="L153" s="1405"/>
      <c r="M153" s="1405"/>
      <c r="N153" s="1405"/>
      <c r="O153" s="1405"/>
      <c r="P153" s="1405"/>
      <c r="Q153" s="1405"/>
      <c r="R153" s="1405"/>
      <c r="S153" s="1405"/>
      <c r="T153" s="1405"/>
      <c r="U153" s="1405"/>
      <c r="V153" s="1405"/>
      <c r="W153" s="1405"/>
      <c r="X153" s="1405"/>
      <c r="Y153" s="1405"/>
      <c r="Z153" s="1405"/>
      <c r="AA153" s="1405"/>
      <c r="AB153" s="1405"/>
      <c r="AC153" s="1405"/>
      <c r="AD153" s="1405"/>
      <c r="AE153" s="1405"/>
      <c r="AF153" s="1405"/>
      <c r="AG153" s="1405"/>
      <c r="AH153" s="1405"/>
      <c r="AI153" s="1405"/>
      <c r="AJ153" s="1405"/>
      <c r="AK153" s="1405"/>
      <c r="AL153" s="1405"/>
      <c r="AM153" s="1405"/>
      <c r="AN153" s="1405"/>
      <c r="AO153" s="1405"/>
    </row>
    <row r="154" spans="1:41" x14ac:dyDescent="0.25">
      <c r="A154" s="1405"/>
      <c r="B154" s="1405"/>
      <c r="C154" s="1405"/>
      <c r="D154" s="1405"/>
      <c r="E154" s="1405"/>
      <c r="F154" s="1405"/>
      <c r="G154" s="1405"/>
      <c r="H154" s="1405"/>
      <c r="I154" s="1405"/>
      <c r="J154" s="1405"/>
      <c r="K154" s="1405"/>
      <c r="L154" s="1405"/>
      <c r="M154" s="1405"/>
      <c r="N154" s="1405"/>
      <c r="O154" s="1405"/>
      <c r="P154" s="1405"/>
      <c r="Q154" s="1405"/>
      <c r="R154" s="1405"/>
      <c r="S154" s="1405"/>
      <c r="T154" s="1405"/>
      <c r="U154" s="1405"/>
      <c r="V154" s="1405"/>
      <c r="W154" s="1405"/>
      <c r="X154" s="1405"/>
      <c r="Y154" s="1405"/>
      <c r="Z154" s="1405"/>
      <c r="AA154" s="1405"/>
      <c r="AB154" s="1405"/>
      <c r="AC154" s="1405"/>
      <c r="AD154" s="1405"/>
      <c r="AE154" s="1405"/>
      <c r="AF154" s="1405"/>
      <c r="AG154" s="1405"/>
      <c r="AH154" s="1405"/>
      <c r="AI154" s="1405"/>
      <c r="AJ154" s="1405"/>
      <c r="AK154" s="1405"/>
      <c r="AL154" s="1405"/>
      <c r="AM154" s="1405"/>
      <c r="AN154" s="1405"/>
      <c r="AO154" s="1405"/>
    </row>
    <row r="155" spans="1:41" x14ac:dyDescent="0.25">
      <c r="A155" s="1405"/>
      <c r="B155" s="1405"/>
      <c r="C155" s="1405"/>
      <c r="D155" s="1405"/>
      <c r="E155" s="1405"/>
      <c r="F155" s="1405"/>
      <c r="G155" s="1405"/>
      <c r="H155" s="1405"/>
      <c r="I155" s="1405"/>
      <c r="J155" s="1405"/>
      <c r="K155" s="1405"/>
      <c r="L155" s="1405"/>
      <c r="M155" s="1405"/>
      <c r="N155" s="1405"/>
      <c r="O155" s="1405"/>
      <c r="P155" s="1405"/>
      <c r="Q155" s="1405"/>
      <c r="R155" s="1405"/>
      <c r="S155" s="1405"/>
      <c r="T155" s="1405"/>
      <c r="U155" s="1405"/>
      <c r="V155" s="1405"/>
      <c r="W155" s="1405"/>
      <c r="X155" s="1405"/>
      <c r="Y155" s="1405"/>
      <c r="Z155" s="1405"/>
      <c r="AA155" s="1405"/>
      <c r="AB155" s="1405"/>
      <c r="AC155" s="1405"/>
      <c r="AD155" s="1405"/>
      <c r="AE155" s="1405"/>
      <c r="AF155" s="1405"/>
      <c r="AG155" s="1405"/>
      <c r="AH155" s="1405"/>
      <c r="AI155" s="1405"/>
      <c r="AJ155" s="1405"/>
      <c r="AK155" s="1405"/>
      <c r="AL155" s="1405"/>
      <c r="AM155" s="1405"/>
      <c r="AN155" s="1405"/>
      <c r="AO155" s="1405"/>
    </row>
    <row r="156" spans="1:41" x14ac:dyDescent="0.25">
      <c r="A156" s="1405"/>
      <c r="B156" s="1405"/>
      <c r="C156" s="1405"/>
      <c r="D156" s="1405"/>
      <c r="E156" s="1405"/>
      <c r="F156" s="1405"/>
      <c r="G156" s="1405"/>
      <c r="H156" s="1405"/>
      <c r="I156" s="1405"/>
      <c r="J156" s="1405"/>
      <c r="K156" s="1405"/>
      <c r="L156" s="1405"/>
      <c r="M156" s="1405"/>
      <c r="N156" s="1405"/>
      <c r="O156" s="1405"/>
      <c r="P156" s="1405"/>
      <c r="Q156" s="1405"/>
      <c r="R156" s="1405"/>
      <c r="S156" s="1405"/>
      <c r="T156" s="1405"/>
      <c r="U156" s="1405"/>
      <c r="V156" s="1405"/>
      <c r="W156" s="1405"/>
      <c r="X156" s="1405"/>
      <c r="Y156" s="1405"/>
      <c r="Z156" s="1405"/>
      <c r="AA156" s="1405"/>
      <c r="AB156" s="1405"/>
      <c r="AC156" s="1405"/>
      <c r="AD156" s="1405"/>
      <c r="AE156" s="1405"/>
      <c r="AF156" s="1405"/>
      <c r="AG156" s="1405"/>
      <c r="AH156" s="1405"/>
      <c r="AI156" s="1405"/>
      <c r="AJ156" s="1405"/>
      <c r="AK156" s="1405"/>
      <c r="AL156" s="1405"/>
      <c r="AM156" s="1405"/>
      <c r="AN156" s="1405"/>
      <c r="AO156" s="1405"/>
    </row>
    <row r="157" spans="1:41" x14ac:dyDescent="0.25">
      <c r="A157" s="1405"/>
      <c r="B157" s="1405"/>
      <c r="C157" s="1405"/>
      <c r="D157" s="1405"/>
      <c r="E157" s="1405"/>
      <c r="F157" s="1405"/>
      <c r="G157" s="1405"/>
      <c r="H157" s="1405"/>
      <c r="I157" s="1405"/>
      <c r="J157" s="1405"/>
      <c r="K157" s="1405"/>
      <c r="L157" s="1405"/>
      <c r="M157" s="1405"/>
      <c r="N157" s="1405"/>
      <c r="O157" s="1405"/>
      <c r="P157" s="1405"/>
      <c r="Q157" s="1405"/>
      <c r="R157" s="1405"/>
      <c r="S157" s="1405"/>
      <c r="T157" s="1405"/>
      <c r="U157" s="1405"/>
      <c r="V157" s="1405"/>
      <c r="W157" s="1405"/>
      <c r="X157" s="1405"/>
      <c r="Y157" s="1405"/>
      <c r="Z157" s="1405"/>
      <c r="AA157" s="1405"/>
      <c r="AB157" s="1405"/>
      <c r="AC157" s="1405"/>
      <c r="AD157" s="1405"/>
      <c r="AE157" s="1405"/>
      <c r="AF157" s="1405"/>
      <c r="AG157" s="1405"/>
      <c r="AH157" s="1405"/>
      <c r="AI157" s="1405"/>
      <c r="AJ157" s="1405"/>
      <c r="AK157" s="1405"/>
      <c r="AL157" s="1405"/>
      <c r="AM157" s="1405"/>
      <c r="AN157" s="1405"/>
      <c r="AO157" s="1405"/>
    </row>
    <row r="158" spans="1:41" x14ac:dyDescent="0.25">
      <c r="A158" s="1405"/>
      <c r="B158" s="1405"/>
      <c r="C158" s="1405"/>
      <c r="D158" s="1405"/>
      <c r="E158" s="1405"/>
      <c r="F158" s="1405"/>
      <c r="G158" s="1405"/>
      <c r="H158" s="1405"/>
      <c r="I158" s="1405"/>
      <c r="J158" s="1405"/>
      <c r="K158" s="1405"/>
      <c r="L158" s="1405"/>
      <c r="M158" s="1405"/>
      <c r="N158" s="1405"/>
      <c r="O158" s="1405"/>
      <c r="P158" s="1405"/>
      <c r="Q158" s="1405"/>
      <c r="R158" s="1405"/>
      <c r="S158" s="1405"/>
      <c r="T158" s="1405"/>
      <c r="U158" s="1405"/>
      <c r="V158" s="1405"/>
      <c r="W158" s="1405"/>
      <c r="X158" s="1405"/>
      <c r="Y158" s="1405"/>
      <c r="Z158" s="1405"/>
      <c r="AA158" s="1405"/>
      <c r="AB158" s="1405"/>
      <c r="AC158" s="1405"/>
      <c r="AD158" s="1405"/>
      <c r="AE158" s="1405"/>
      <c r="AF158" s="1405"/>
      <c r="AG158" s="1405"/>
      <c r="AH158" s="1405"/>
      <c r="AI158" s="1405"/>
      <c r="AJ158" s="1405"/>
      <c r="AK158" s="1405"/>
      <c r="AL158" s="1405"/>
      <c r="AM158" s="1405"/>
      <c r="AN158" s="1405"/>
      <c r="AO158" s="1405"/>
    </row>
    <row r="159" spans="1:41" x14ac:dyDescent="0.25">
      <c r="A159" s="1405"/>
      <c r="B159" s="1405"/>
      <c r="C159" s="1405"/>
      <c r="D159" s="1405"/>
      <c r="E159" s="1405"/>
      <c r="F159" s="1405"/>
      <c r="G159" s="1405"/>
      <c r="H159" s="1405"/>
      <c r="I159" s="1405"/>
      <c r="J159" s="1405"/>
      <c r="K159" s="1405"/>
      <c r="L159" s="1405"/>
      <c r="M159" s="1405"/>
      <c r="N159" s="1405"/>
      <c r="O159" s="1405"/>
      <c r="P159" s="1405"/>
      <c r="Q159" s="1405"/>
      <c r="R159" s="1405"/>
      <c r="S159" s="1405"/>
      <c r="T159" s="1405"/>
      <c r="U159" s="1405"/>
      <c r="V159" s="1405"/>
      <c r="W159" s="1405"/>
      <c r="X159" s="1405"/>
      <c r="Y159" s="1405"/>
      <c r="Z159" s="1405"/>
      <c r="AA159" s="1405"/>
      <c r="AB159" s="1405"/>
      <c r="AC159" s="1405"/>
      <c r="AD159" s="1405"/>
      <c r="AE159" s="1405"/>
      <c r="AF159" s="1405"/>
      <c r="AG159" s="1405"/>
      <c r="AH159" s="1405"/>
      <c r="AI159" s="1405"/>
      <c r="AJ159" s="1405"/>
      <c r="AK159" s="1405"/>
      <c r="AL159" s="1405"/>
      <c r="AM159" s="1405"/>
      <c r="AN159" s="1405"/>
      <c r="AO159" s="1405"/>
    </row>
    <row r="160" spans="1:41" x14ac:dyDescent="0.25">
      <c r="A160" s="1405"/>
      <c r="B160" s="1405"/>
      <c r="C160" s="1405"/>
      <c r="D160" s="1405"/>
      <c r="E160" s="1405"/>
      <c r="F160" s="1405"/>
      <c r="G160" s="1405"/>
      <c r="H160" s="1405"/>
      <c r="I160" s="1405"/>
      <c r="J160" s="1405"/>
      <c r="K160" s="1405"/>
      <c r="L160" s="1405"/>
      <c r="M160" s="1405"/>
      <c r="N160" s="1405"/>
      <c r="O160" s="1405"/>
      <c r="P160" s="1405"/>
      <c r="Q160" s="1405"/>
      <c r="R160" s="1405"/>
      <c r="S160" s="1405"/>
      <c r="T160" s="1405"/>
      <c r="U160" s="1405"/>
      <c r="V160" s="1405"/>
      <c r="W160" s="1405"/>
      <c r="X160" s="1405"/>
      <c r="Y160" s="1405"/>
      <c r="Z160" s="1405"/>
      <c r="AA160" s="1405"/>
      <c r="AB160" s="1405"/>
      <c r="AC160" s="1405"/>
      <c r="AD160" s="1405"/>
      <c r="AE160" s="1405"/>
      <c r="AF160" s="1405"/>
      <c r="AG160" s="1405"/>
      <c r="AH160" s="1405"/>
      <c r="AI160" s="1405"/>
      <c r="AJ160" s="1405"/>
      <c r="AK160" s="1405"/>
      <c r="AL160" s="1405"/>
      <c r="AM160" s="1405"/>
      <c r="AN160" s="1405"/>
      <c r="AO160" s="1405"/>
    </row>
    <row r="161" spans="1:41" x14ac:dyDescent="0.25">
      <c r="A161" s="1405"/>
      <c r="B161" s="1405"/>
      <c r="C161" s="1405"/>
      <c r="D161" s="1405"/>
      <c r="E161" s="1405"/>
      <c r="F161" s="1405"/>
      <c r="G161" s="1405"/>
      <c r="H161" s="1405"/>
      <c r="I161" s="1405"/>
      <c r="J161" s="1405"/>
      <c r="K161" s="1405"/>
      <c r="L161" s="1405"/>
      <c r="M161" s="1405"/>
      <c r="N161" s="1405"/>
      <c r="O161" s="1405"/>
      <c r="P161" s="1405"/>
      <c r="Q161" s="1405"/>
      <c r="R161" s="1405"/>
      <c r="S161" s="1405"/>
      <c r="T161" s="1405"/>
      <c r="U161" s="1405"/>
      <c r="V161" s="1405"/>
      <c r="W161" s="1405"/>
      <c r="X161" s="1405"/>
      <c r="Y161" s="1405"/>
      <c r="Z161" s="1405"/>
      <c r="AA161" s="1405"/>
      <c r="AB161" s="1405"/>
      <c r="AC161" s="1405"/>
      <c r="AD161" s="1405"/>
      <c r="AE161" s="1405"/>
      <c r="AF161" s="1405"/>
      <c r="AG161" s="1405"/>
      <c r="AH161" s="1405"/>
      <c r="AI161" s="1405"/>
      <c r="AJ161" s="1405"/>
      <c r="AK161" s="1405"/>
      <c r="AL161" s="1405"/>
      <c r="AM161" s="1405"/>
      <c r="AN161" s="1405"/>
      <c r="AO161" s="1405"/>
    </row>
    <row r="162" spans="1:41" x14ac:dyDescent="0.25">
      <c r="A162" s="1405"/>
      <c r="B162" s="1405"/>
      <c r="C162" s="1405"/>
      <c r="D162" s="1405"/>
      <c r="E162" s="1405"/>
      <c r="F162" s="1405"/>
      <c r="G162" s="1405"/>
      <c r="H162" s="1405"/>
      <c r="I162" s="1405"/>
      <c r="J162" s="1405"/>
      <c r="K162" s="1405"/>
      <c r="L162" s="1405"/>
      <c r="M162" s="1405"/>
      <c r="N162" s="1405"/>
      <c r="O162" s="1405"/>
      <c r="P162" s="1405"/>
      <c r="Q162" s="1405"/>
      <c r="R162" s="1405"/>
      <c r="S162" s="1405"/>
      <c r="T162" s="1405"/>
      <c r="U162" s="1405"/>
      <c r="V162" s="1405"/>
      <c r="W162" s="1405"/>
      <c r="X162" s="1405"/>
      <c r="Y162" s="1405"/>
      <c r="Z162" s="1405"/>
      <c r="AA162" s="1405"/>
      <c r="AB162" s="1405"/>
      <c r="AC162" s="1405"/>
      <c r="AD162" s="1405"/>
      <c r="AE162" s="1405"/>
      <c r="AF162" s="1405"/>
      <c r="AG162" s="1405"/>
      <c r="AH162" s="1405"/>
      <c r="AI162" s="1405"/>
      <c r="AJ162" s="1405"/>
      <c r="AK162" s="1405"/>
      <c r="AL162" s="1405"/>
      <c r="AM162" s="1405"/>
      <c r="AN162" s="1405"/>
      <c r="AO162" s="1405"/>
    </row>
    <row r="163" spans="1:41" x14ac:dyDescent="0.25">
      <c r="A163" s="1405"/>
      <c r="B163" s="1405"/>
      <c r="C163" s="1405"/>
      <c r="D163" s="1405"/>
      <c r="E163" s="1405"/>
      <c r="F163" s="1405"/>
      <c r="G163" s="1405"/>
      <c r="H163" s="1405"/>
      <c r="I163" s="1405"/>
      <c r="J163" s="1405"/>
      <c r="K163" s="1405"/>
      <c r="L163" s="1405"/>
      <c r="M163" s="1405"/>
      <c r="N163" s="1405"/>
      <c r="O163" s="1405"/>
      <c r="P163" s="1405"/>
      <c r="Q163" s="1405"/>
      <c r="R163" s="1405"/>
      <c r="S163" s="1405"/>
      <c r="T163" s="1405"/>
      <c r="U163" s="1405"/>
      <c r="V163" s="1405"/>
      <c r="W163" s="1405"/>
      <c r="X163" s="1405"/>
      <c r="Y163" s="1405"/>
      <c r="Z163" s="1405"/>
      <c r="AA163" s="1405"/>
      <c r="AB163" s="1405"/>
      <c r="AC163" s="1405"/>
      <c r="AD163" s="1405"/>
      <c r="AE163" s="1405"/>
      <c r="AF163" s="1405"/>
      <c r="AG163" s="1405"/>
      <c r="AH163" s="1405"/>
      <c r="AI163" s="1405"/>
      <c r="AJ163" s="1405"/>
      <c r="AK163" s="1405"/>
      <c r="AL163" s="1405"/>
      <c r="AM163" s="1405"/>
      <c r="AN163" s="1405"/>
      <c r="AO163" s="1405"/>
    </row>
    <row r="164" spans="1:41" x14ac:dyDescent="0.25">
      <c r="A164" s="1405"/>
      <c r="B164" s="1405"/>
      <c r="C164" s="1405"/>
      <c r="D164" s="1405"/>
      <c r="E164" s="1405"/>
      <c r="F164" s="1405"/>
      <c r="G164" s="1405"/>
      <c r="H164" s="1405"/>
      <c r="I164" s="1405"/>
      <c r="J164" s="1405"/>
      <c r="K164" s="1405"/>
      <c r="L164" s="1405"/>
      <c r="M164" s="1405"/>
      <c r="N164" s="1405"/>
      <c r="O164" s="1405"/>
      <c r="P164" s="1405"/>
      <c r="Q164" s="1405"/>
      <c r="R164" s="1405"/>
      <c r="S164" s="1405"/>
      <c r="T164" s="1405"/>
      <c r="U164" s="1405"/>
      <c r="V164" s="1405"/>
      <c r="W164" s="1405"/>
      <c r="X164" s="1405"/>
      <c r="Y164" s="1405"/>
      <c r="Z164" s="1405"/>
      <c r="AA164" s="1405"/>
      <c r="AB164" s="1405"/>
      <c r="AC164" s="1405"/>
      <c r="AD164" s="1405"/>
      <c r="AE164" s="1405"/>
      <c r="AF164" s="1405"/>
      <c r="AG164" s="1405"/>
      <c r="AH164" s="1405"/>
      <c r="AI164" s="1405"/>
      <c r="AJ164" s="1405"/>
      <c r="AK164" s="1405"/>
      <c r="AL164" s="1405"/>
      <c r="AM164" s="1405"/>
      <c r="AN164" s="1405"/>
      <c r="AO164" s="1405"/>
    </row>
    <row r="165" spans="1:41" x14ac:dyDescent="0.25">
      <c r="A165" s="1405"/>
      <c r="B165" s="1405"/>
      <c r="C165" s="1405"/>
      <c r="D165" s="1405"/>
      <c r="E165" s="1405"/>
      <c r="F165" s="1405"/>
      <c r="G165" s="1405"/>
      <c r="H165" s="1405"/>
      <c r="I165" s="1405"/>
      <c r="J165" s="1405"/>
      <c r="K165" s="1405"/>
      <c r="L165" s="1405"/>
      <c r="M165" s="1405"/>
      <c r="N165" s="1405"/>
      <c r="O165" s="1405"/>
      <c r="P165" s="1405"/>
      <c r="Q165" s="1405"/>
      <c r="R165" s="1405"/>
      <c r="S165" s="1405"/>
      <c r="T165" s="1405"/>
      <c r="U165" s="1405"/>
      <c r="V165" s="1405"/>
      <c r="W165" s="1405"/>
      <c r="X165" s="1405"/>
      <c r="Y165" s="1405"/>
      <c r="Z165" s="1405"/>
      <c r="AA165" s="1405"/>
      <c r="AB165" s="1405"/>
      <c r="AC165" s="1405"/>
      <c r="AD165" s="1405"/>
      <c r="AE165" s="1405"/>
      <c r="AF165" s="1405"/>
      <c r="AG165" s="1405"/>
      <c r="AH165" s="1405"/>
      <c r="AI165" s="1405"/>
      <c r="AJ165" s="1405"/>
      <c r="AK165" s="1405"/>
      <c r="AL165" s="1405"/>
      <c r="AM165" s="1405"/>
      <c r="AN165" s="1405"/>
      <c r="AO165" s="1405"/>
    </row>
  </sheetData>
  <sheetProtection algorithmName="SHA-512" hashValue="+5XCnbRzsWhZxfHQCjGLV5EEZZptbuHozZd2HFyjwWMJ7TU0RAFH3BhNHoiQ6CXgnLk7M99V4EXsysM+wG144A==" saltValue="bkuJzP3PNuHoPr9d+BKBKQ==" spinCount="100000" sheet="1" objects="1" scenarios="1"/>
  <mergeCells count="35">
    <mergeCell ref="D5:G5"/>
    <mergeCell ref="AH5:AO5"/>
    <mergeCell ref="A6:G6"/>
    <mergeCell ref="AH6:AO6"/>
    <mergeCell ref="I5:AG6"/>
    <mergeCell ref="A2:AO2"/>
    <mergeCell ref="A4:G4"/>
    <mergeCell ref="H4:J4"/>
    <mergeCell ref="L4:Q4"/>
    <mergeCell ref="R4:Y4"/>
    <mergeCell ref="Z4:AD4"/>
    <mergeCell ref="AH4:AO4"/>
    <mergeCell ref="A7:G7"/>
    <mergeCell ref="M7:AG7"/>
    <mergeCell ref="AH7:AO7"/>
    <mergeCell ref="X26:AC26"/>
    <mergeCell ref="X30:AC30"/>
    <mergeCell ref="X22:AC22"/>
    <mergeCell ref="X24:AC24"/>
    <mergeCell ref="AJ15:AN15"/>
    <mergeCell ref="AQ39:BE39"/>
    <mergeCell ref="B8:G8"/>
    <mergeCell ref="M8:AG8"/>
    <mergeCell ref="AH8:AO8"/>
    <mergeCell ref="X19:AC19"/>
    <mergeCell ref="X28:AC28"/>
    <mergeCell ref="X17:AC17"/>
    <mergeCell ref="X15:AC15"/>
    <mergeCell ref="A10:G10"/>
    <mergeCell ref="H10:AI10"/>
    <mergeCell ref="A11:G11"/>
    <mergeCell ref="AP30:AR31"/>
    <mergeCell ref="X21:AC21"/>
    <mergeCell ref="AP23:AS25"/>
    <mergeCell ref="AP35:AS36"/>
  </mergeCells>
  <conditionalFormatting sqref="E43:AO44">
    <cfRule type="expression" dxfId="44" priority="17">
      <formula>$E$45&gt;0</formula>
    </cfRule>
  </conditionalFormatting>
  <conditionalFormatting sqref="E50:R50 E49:AD49">
    <cfRule type="expression" dxfId="43" priority="16">
      <formula>$S$50&gt;0</formula>
    </cfRule>
  </conditionalFormatting>
  <conditionalFormatting sqref="R4 L4 Z4">
    <cfRule type="expression" dxfId="42" priority="15" stopIfTrue="1">
      <formula>L4&lt;&gt;TypeChantier</formula>
    </cfRule>
  </conditionalFormatting>
  <conditionalFormatting sqref="Z48 E47:E48 E46:AO46">
    <cfRule type="expression" dxfId="41" priority="14">
      <formula>$J$48&gt;0</formula>
    </cfRule>
  </conditionalFormatting>
  <conditionalFormatting sqref="AQ39">
    <cfRule type="expression" dxfId="40" priority="11">
      <formula>$AA$40=""</formula>
    </cfRule>
  </conditionalFormatting>
  <conditionalFormatting sqref="A98">
    <cfRule type="expression" dxfId="39" priority="20">
      <formula>$AA$98=""</formula>
    </cfRule>
  </conditionalFormatting>
  <conditionalFormatting sqref="J22 J38 J24 A40 J40 J26">
    <cfRule type="expression" dxfId="38" priority="10" stopIfTrue="1">
      <formula>langue="nl"</formula>
    </cfRule>
  </conditionalFormatting>
  <conditionalFormatting sqref="X21">
    <cfRule type="expression" dxfId="37" priority="9">
      <formula>$X$21=""</formula>
    </cfRule>
  </conditionalFormatting>
  <conditionalFormatting sqref="A21">
    <cfRule type="expression" dxfId="36" priority="8" stopIfTrue="1">
      <formula>langue="nl"</formula>
    </cfRule>
  </conditionalFormatting>
  <conditionalFormatting sqref="A26">
    <cfRule type="expression" dxfId="35" priority="5" stopIfTrue="1">
      <formula>langue="nl"</formula>
    </cfRule>
  </conditionalFormatting>
  <conditionalFormatting sqref="AP23">
    <cfRule type="expression" dxfId="34" priority="3" stopIfTrue="1">
      <formula>langue="nl"</formula>
    </cfRule>
  </conditionalFormatting>
  <conditionalFormatting sqref="A24">
    <cfRule type="expression" dxfId="33" priority="2" stopIfTrue="1">
      <formula>langue="nl"</formula>
    </cfRule>
  </conditionalFormatting>
  <conditionalFormatting sqref="X24:AC24">
    <cfRule type="expression" dxfId="32" priority="1">
      <formula>$X$24&gt;$X$17</formula>
    </cfRule>
  </conditionalFormatting>
  <dataValidations disablePrompts="1" count="1">
    <dataValidation type="list" allowBlank="1" showInputMessage="1" showErrorMessage="1" sqref="AR2" xr:uid="{00000000-0002-0000-2400-000000000000}">
      <formula1>"FR,NL"</formula1>
    </dataValidation>
  </dataValidations>
  <pageMargins left="0.39370078740157483" right="0" top="0.28999999999999998" bottom="0" header="0" footer="0"/>
  <pageSetup paperSize="9" fitToHeight="0" orientation="portrait" r:id="rId1"/>
  <headerFooter alignWithMargins="0"/>
  <rowBreaks count="1" manualBreakCount="1">
    <brk id="65" max="40"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Feuil14">
    <pageSetUpPr fitToPage="1"/>
  </sheetPr>
  <dimension ref="A1:GU136"/>
  <sheetViews>
    <sheetView topLeftCell="A94" zoomScaleNormal="100" zoomScaleSheetLayoutView="115" workbookViewId="0">
      <selection activeCell="AS117" sqref="AS117"/>
    </sheetView>
  </sheetViews>
  <sheetFormatPr baseColWidth="10" defaultColWidth="11.44140625" defaultRowHeight="13.2" x14ac:dyDescent="0.25"/>
  <cols>
    <col min="1" max="40" width="2.44140625" customWidth="1"/>
    <col min="41" max="41" width="3.44140625" customWidth="1"/>
    <col min="42" max="42" width="6.44140625" customWidth="1"/>
    <col min="43" max="43" width="5.5546875" style="175" customWidth="1"/>
    <col min="44" max="44" width="5" style="175" customWidth="1"/>
    <col min="45" max="45" width="4.44140625" style="175" customWidth="1"/>
    <col min="46" max="46" width="12.5546875" style="175" customWidth="1"/>
    <col min="47" max="47" width="11" style="175" customWidth="1"/>
    <col min="48" max="48" width="7" customWidth="1"/>
    <col min="49" max="49" width="9.44140625" hidden="1" customWidth="1"/>
    <col min="50" max="50" width="8.44140625" hidden="1" customWidth="1"/>
    <col min="51" max="51" width="9.5546875" customWidth="1"/>
    <col min="52" max="52" width="8.44140625" customWidth="1"/>
    <col min="53" max="54" width="4.44140625" customWidth="1"/>
    <col min="55" max="55" width="3.44140625" customWidth="1"/>
    <col min="56" max="56" width="13.5546875" customWidth="1"/>
    <col min="58" max="58" width="8" customWidth="1"/>
  </cols>
  <sheetData>
    <row r="1" spans="1:51" s="808" customFormat="1" ht="3.75" customHeight="1" x14ac:dyDescent="0.25">
      <c r="AQ1" s="175"/>
      <c r="AR1" s="175"/>
      <c r="AS1" s="175"/>
      <c r="AT1" s="175"/>
      <c r="AU1" s="175"/>
    </row>
    <row r="2" spans="1:51" s="85" customFormat="1" ht="20.100000000000001" customHeight="1" x14ac:dyDescent="0.4">
      <c r="A2" s="1249" t="s">
        <v>99</v>
      </c>
      <c r="B2" s="1250"/>
      <c r="C2" s="1250"/>
      <c r="D2" s="1250"/>
      <c r="E2" s="1250"/>
      <c r="F2" s="1250"/>
      <c r="G2" s="1250"/>
      <c r="H2" s="1250"/>
      <c r="I2" s="1250"/>
      <c r="J2" s="1250"/>
      <c r="K2" s="1250"/>
      <c r="L2" s="1250"/>
      <c r="M2" s="1250"/>
      <c r="N2" s="1250"/>
      <c r="O2" s="1250"/>
      <c r="P2" s="1250"/>
      <c r="Q2" s="1250"/>
      <c r="R2" s="1250"/>
      <c r="S2" s="1250"/>
      <c r="T2" s="1250"/>
      <c r="U2" s="1250"/>
      <c r="V2" s="1250"/>
      <c r="W2" s="1250"/>
      <c r="X2" s="1250"/>
      <c r="Y2" s="1250"/>
      <c r="Z2" s="1250"/>
      <c r="AA2" s="1250"/>
      <c r="AB2" s="1250"/>
      <c r="AC2" s="1250"/>
      <c r="AD2" s="1250"/>
      <c r="AE2" s="1250"/>
      <c r="AF2" s="1250"/>
      <c r="AG2" s="1250"/>
      <c r="AH2" s="1250"/>
      <c r="AI2" s="1250"/>
      <c r="AJ2" s="1250"/>
      <c r="AK2" s="1250"/>
      <c r="AL2" s="1250"/>
      <c r="AM2" s="1250"/>
      <c r="AN2" s="1250"/>
      <c r="AO2" s="1250"/>
      <c r="AQ2" s="220"/>
      <c r="AR2" s="216"/>
      <c r="AS2" s="220"/>
      <c r="AT2" s="220"/>
      <c r="AU2" s="220"/>
    </row>
    <row r="3" spans="1:51" s="808" customFormat="1" ht="12.6" customHeight="1" x14ac:dyDescent="0.25">
      <c r="A3" s="807" t="str">
        <f>données!A5</f>
        <v>version 2021 (1)</v>
      </c>
      <c r="B3" s="807"/>
      <c r="C3" s="807"/>
      <c r="D3" s="807"/>
      <c r="E3" s="807"/>
      <c r="F3" s="807"/>
      <c r="G3" s="807"/>
      <c r="H3" s="807"/>
      <c r="I3" s="807"/>
      <c r="J3" s="807"/>
      <c r="K3" s="807"/>
      <c r="L3" s="807"/>
      <c r="M3" s="807"/>
      <c r="N3" s="807"/>
      <c r="O3" s="807"/>
      <c r="P3" s="807"/>
      <c r="W3" s="807"/>
      <c r="X3" s="807"/>
      <c r="Y3" s="807"/>
      <c r="Z3" s="807"/>
      <c r="AA3" s="807"/>
      <c r="AB3" s="807"/>
      <c r="AC3" s="807"/>
      <c r="AD3" s="807"/>
      <c r="AE3" s="807"/>
      <c r="AF3" s="807"/>
      <c r="AG3" s="807"/>
      <c r="AH3" s="807"/>
      <c r="AI3" s="807"/>
      <c r="AJ3" s="807"/>
      <c r="AK3" s="807"/>
      <c r="AL3" s="807"/>
      <c r="AM3" s="807"/>
      <c r="AN3" s="807"/>
      <c r="AO3" s="807"/>
      <c r="AQ3" s="175"/>
      <c r="AR3" s="175"/>
      <c r="AS3" s="175"/>
      <c r="AT3" s="175"/>
      <c r="AU3" s="175"/>
    </row>
    <row r="4" spans="1:51" s="808" customFormat="1" x14ac:dyDescent="0.25">
      <c r="A4" s="1620" t="s">
        <v>100</v>
      </c>
      <c r="B4" s="1620"/>
      <c r="C4" s="1620"/>
      <c r="D4" s="1620"/>
      <c r="E4" s="1620"/>
      <c r="F4" s="1620"/>
      <c r="G4" s="1780"/>
      <c r="H4" s="1519" t="s">
        <v>97</v>
      </c>
      <c r="I4" s="1520"/>
      <c r="J4" s="1520"/>
      <c r="K4" s="269"/>
      <c r="L4" s="1647" t="s">
        <v>488</v>
      </c>
      <c r="M4" s="1647"/>
      <c r="N4" s="1647"/>
      <c r="O4" s="1647"/>
      <c r="P4" s="1647"/>
      <c r="Q4" s="1647"/>
      <c r="R4" s="1647" t="s">
        <v>484</v>
      </c>
      <c r="S4" s="1647"/>
      <c r="T4" s="1647"/>
      <c r="U4" s="1647"/>
      <c r="V4" s="1647"/>
      <c r="W4" s="1647" t="s">
        <v>489</v>
      </c>
      <c r="X4" s="1647"/>
      <c r="Y4" s="1647"/>
      <c r="Z4" s="1647"/>
      <c r="AA4" s="1647"/>
      <c r="AB4" s="1133" t="s">
        <v>42</v>
      </c>
      <c r="AC4" s="119"/>
      <c r="AD4" s="119"/>
      <c r="AE4" s="119"/>
      <c r="AF4" s="119"/>
      <c r="AG4" s="1134"/>
      <c r="AH4" s="1621" t="s">
        <v>101</v>
      </c>
      <c r="AI4" s="1622"/>
      <c r="AJ4" s="1622"/>
      <c r="AK4" s="1622"/>
      <c r="AL4" s="1622"/>
      <c r="AM4" s="1622"/>
      <c r="AN4" s="1622"/>
      <c r="AO4" s="1622"/>
      <c r="AP4" s="20"/>
      <c r="AQ4" s="216"/>
      <c r="AR4" s="214"/>
      <c r="AS4" s="175"/>
      <c r="AT4" s="175"/>
      <c r="AU4" s="175"/>
    </row>
    <row r="5" spans="1:51" s="808" customFormat="1" ht="12.75" customHeight="1" x14ac:dyDescent="0.25">
      <c r="A5" s="1123" t="s">
        <v>137</v>
      </c>
      <c r="B5" s="1123"/>
      <c r="C5" s="1123"/>
      <c r="D5" s="1744">
        <f>données!$D$7</f>
        <v>0</v>
      </c>
      <c r="E5" s="1744"/>
      <c r="F5" s="1744"/>
      <c r="G5" s="1779"/>
      <c r="H5" s="269" t="s">
        <v>141</v>
      </c>
      <c r="I5" s="1701">
        <f>données!$J$7</f>
        <v>0</v>
      </c>
      <c r="J5" s="1701"/>
      <c r="K5" s="1701"/>
      <c r="L5" s="1701"/>
      <c r="M5" s="1701"/>
      <c r="N5" s="1701"/>
      <c r="O5" s="1701"/>
      <c r="P5" s="1701"/>
      <c r="Q5" s="1701"/>
      <c r="R5" s="1701"/>
      <c r="S5" s="1701"/>
      <c r="T5" s="1701"/>
      <c r="U5" s="1701"/>
      <c r="V5" s="1701"/>
      <c r="W5" s="1701"/>
      <c r="X5" s="1701"/>
      <c r="Y5" s="1701"/>
      <c r="Z5" s="1701"/>
      <c r="AA5" s="1701"/>
      <c r="AB5" s="1701"/>
      <c r="AC5" s="1701"/>
      <c r="AD5" s="1701"/>
      <c r="AE5" s="1701"/>
      <c r="AF5" s="1701"/>
      <c r="AG5" s="1702"/>
      <c r="AH5" s="1743">
        <f>données!$AI$7</f>
        <v>0</v>
      </c>
      <c r="AI5" s="1744"/>
      <c r="AJ5" s="1744"/>
      <c r="AK5" s="1744"/>
      <c r="AL5" s="1744"/>
      <c r="AM5" s="1744"/>
      <c r="AN5" s="1744"/>
      <c r="AO5" s="1744"/>
      <c r="AP5" s="807"/>
      <c r="AQ5" s="213"/>
      <c r="AR5" s="214"/>
      <c r="AS5" s="175"/>
      <c r="AT5" s="175"/>
      <c r="AU5" s="175"/>
    </row>
    <row r="6" spans="1:51" s="808" customFormat="1" x14ac:dyDescent="0.25">
      <c r="A6" s="1724">
        <f>données!A8</f>
        <v>0</v>
      </c>
      <c r="B6" s="1724"/>
      <c r="C6" s="1724"/>
      <c r="D6" s="1724"/>
      <c r="E6" s="1724"/>
      <c r="F6" s="1724"/>
      <c r="G6" s="1725"/>
      <c r="H6" s="269" t="s">
        <v>138</v>
      </c>
      <c r="I6" s="1703"/>
      <c r="J6" s="1703"/>
      <c r="K6" s="1703"/>
      <c r="L6" s="1703"/>
      <c r="M6" s="1703"/>
      <c r="N6" s="1703"/>
      <c r="O6" s="1703"/>
      <c r="P6" s="1703"/>
      <c r="Q6" s="1703"/>
      <c r="R6" s="1703"/>
      <c r="S6" s="1703"/>
      <c r="T6" s="1703"/>
      <c r="U6" s="1703"/>
      <c r="V6" s="1703"/>
      <c r="W6" s="1703"/>
      <c r="X6" s="1703"/>
      <c r="Y6" s="1703"/>
      <c r="Z6" s="1703"/>
      <c r="AA6" s="1703"/>
      <c r="AB6" s="1703"/>
      <c r="AC6" s="1703"/>
      <c r="AD6" s="1703"/>
      <c r="AE6" s="1703"/>
      <c r="AF6" s="1703"/>
      <c r="AG6" s="1704"/>
      <c r="AH6" s="1755">
        <f>données!$AI$8</f>
        <v>0</v>
      </c>
      <c r="AI6" s="1756"/>
      <c r="AJ6" s="1756"/>
      <c r="AK6" s="1756"/>
      <c r="AL6" s="1756"/>
      <c r="AM6" s="1756"/>
      <c r="AN6" s="1756"/>
      <c r="AO6" s="1756"/>
      <c r="AP6" s="807"/>
      <c r="AQ6" s="213"/>
      <c r="AR6" s="214"/>
      <c r="AS6" s="175"/>
      <c r="AT6" s="175"/>
      <c r="AU6" s="175"/>
    </row>
    <row r="7" spans="1:51" s="808" customFormat="1" ht="12.15" customHeight="1" x14ac:dyDescent="0.25">
      <c r="A7" s="1726">
        <f>données!A9</f>
        <v>0</v>
      </c>
      <c r="B7" s="1726"/>
      <c r="C7" s="1726"/>
      <c r="D7" s="1726"/>
      <c r="E7" s="1726"/>
      <c r="F7" s="1726"/>
      <c r="G7" s="1727"/>
      <c r="H7" s="269" t="s">
        <v>140</v>
      </c>
      <c r="I7" s="269"/>
      <c r="J7" s="269"/>
      <c r="K7" s="269"/>
      <c r="L7" s="269"/>
      <c r="M7" s="1695">
        <f>données!$M$9</f>
        <v>0</v>
      </c>
      <c r="N7" s="1695"/>
      <c r="O7" s="1695"/>
      <c r="P7" s="1695"/>
      <c r="Q7" s="1695"/>
      <c r="R7" s="1695"/>
      <c r="S7" s="1695"/>
      <c r="T7" s="1695"/>
      <c r="U7" s="1695"/>
      <c r="V7" s="1695"/>
      <c r="W7" s="1695"/>
      <c r="X7" s="1695"/>
      <c r="Y7" s="1695"/>
      <c r="Z7" s="1695"/>
      <c r="AA7" s="1695"/>
      <c r="AB7" s="1695"/>
      <c r="AC7" s="1695"/>
      <c r="AD7" s="1695"/>
      <c r="AE7" s="1695"/>
      <c r="AF7" s="1695"/>
      <c r="AG7" s="1696"/>
      <c r="AH7" s="1755">
        <f>données!$AI$9</f>
        <v>0</v>
      </c>
      <c r="AI7" s="1756"/>
      <c r="AJ7" s="1756"/>
      <c r="AK7" s="1756"/>
      <c r="AL7" s="1756"/>
      <c r="AM7" s="1756"/>
      <c r="AN7" s="1756"/>
      <c r="AO7" s="1756"/>
      <c r="AP7" s="807"/>
      <c r="AQ7" s="213"/>
      <c r="AR7" s="214"/>
      <c r="AS7" s="175"/>
      <c r="AT7" s="175"/>
      <c r="AU7" s="175"/>
    </row>
    <row r="8" spans="1:51" s="808" customFormat="1" x14ac:dyDescent="0.25">
      <c r="A8" s="1123" t="s">
        <v>138</v>
      </c>
      <c r="B8" s="1726">
        <f>données!B10</f>
        <v>0</v>
      </c>
      <c r="C8" s="1726"/>
      <c r="D8" s="1726"/>
      <c r="E8" s="1726"/>
      <c r="F8" s="1726"/>
      <c r="G8" s="1727"/>
      <c r="H8" s="269" t="s">
        <v>139</v>
      </c>
      <c r="I8" s="269"/>
      <c r="J8" s="269"/>
      <c r="K8" s="269"/>
      <c r="L8" s="119"/>
      <c r="M8" s="1728">
        <f>données!$M$10</f>
        <v>0</v>
      </c>
      <c r="N8" s="1728"/>
      <c r="O8" s="1728"/>
      <c r="P8" s="1728"/>
      <c r="Q8" s="1728"/>
      <c r="R8" s="1728"/>
      <c r="S8" s="1728"/>
      <c r="T8" s="1728"/>
      <c r="U8" s="1728"/>
      <c r="V8" s="1728"/>
      <c r="W8" s="1728"/>
      <c r="X8" s="1728"/>
      <c r="Y8" s="1728"/>
      <c r="Z8" s="1728"/>
      <c r="AA8" s="1728"/>
      <c r="AB8" s="1728"/>
      <c r="AC8" s="1728"/>
      <c r="AD8" s="1728"/>
      <c r="AE8" s="1728"/>
      <c r="AF8" s="1728"/>
      <c r="AG8" s="1729"/>
      <c r="AH8" s="1755" t="str">
        <f>IF(données!$AI$10=0,"",données!$AI$10)</f>
        <v/>
      </c>
      <c r="AI8" s="1756"/>
      <c r="AJ8" s="1756"/>
      <c r="AK8" s="1756"/>
      <c r="AL8" s="1756"/>
      <c r="AM8" s="1756"/>
      <c r="AN8" s="1756"/>
      <c r="AO8" s="1756"/>
      <c r="AP8" s="807"/>
      <c r="AQ8" s="213"/>
      <c r="AR8" s="217"/>
      <c r="AS8" s="213"/>
      <c r="AT8" s="213"/>
      <c r="AU8" s="213"/>
      <c r="AV8" s="807"/>
      <c r="AW8" s="807"/>
      <c r="AX8" s="807"/>
      <c r="AY8" s="807"/>
    </row>
    <row r="9" spans="1:51" s="808" customFormat="1" x14ac:dyDescent="0.25">
      <c r="A9" s="416"/>
      <c r="B9" s="416"/>
      <c r="C9" s="416"/>
      <c r="D9" s="416"/>
      <c r="E9" s="416"/>
      <c r="F9" s="416"/>
      <c r="G9" s="416"/>
      <c r="H9" s="18"/>
      <c r="I9" s="416"/>
      <c r="J9" s="416"/>
      <c r="K9" s="416"/>
      <c r="L9" s="416"/>
      <c r="M9" s="416"/>
      <c r="N9" s="416"/>
      <c r="O9" s="416"/>
      <c r="P9" s="416"/>
      <c r="Q9" s="416"/>
      <c r="R9" s="416"/>
      <c r="S9" s="416"/>
      <c r="T9" s="416"/>
      <c r="U9" s="416"/>
      <c r="V9" s="416"/>
      <c r="W9" s="416"/>
      <c r="X9" s="416"/>
      <c r="Y9" s="416"/>
      <c r="Z9" s="416"/>
      <c r="AA9" s="416"/>
      <c r="AB9" s="416"/>
      <c r="AC9" s="416"/>
      <c r="AD9" s="416"/>
      <c r="AE9" s="416"/>
      <c r="AF9" s="416"/>
      <c r="AG9" s="416"/>
      <c r="AH9" s="18"/>
      <c r="AI9" s="416"/>
      <c r="AJ9" s="416"/>
      <c r="AK9" s="416"/>
      <c r="AL9" s="416"/>
      <c r="AM9" s="416"/>
      <c r="AN9" s="416"/>
      <c r="AO9" s="416"/>
      <c r="AQ9" s="175"/>
      <c r="AR9" s="175"/>
      <c r="AS9" s="175"/>
      <c r="AT9" s="175"/>
      <c r="AU9" s="175"/>
    </row>
    <row r="10" spans="1:51" s="808" customFormat="1" ht="21" x14ac:dyDescent="0.4">
      <c r="A10" s="1771" t="str">
        <f>'dv1'!A10:E10</f>
        <v>Ed. 2017</v>
      </c>
      <c r="B10" s="1771"/>
      <c r="C10" s="1771"/>
      <c r="D10" s="1771"/>
      <c r="E10" s="1771"/>
      <c r="F10" s="1771"/>
      <c r="G10" s="1771"/>
      <c r="H10" s="2243" t="s">
        <v>102</v>
      </c>
      <c r="I10" s="1676"/>
      <c r="J10" s="1676"/>
      <c r="K10" s="1676"/>
      <c r="L10" s="1676"/>
      <c r="M10" s="1676"/>
      <c r="N10" s="1676"/>
      <c r="O10" s="1676"/>
      <c r="P10" s="1676"/>
      <c r="Q10" s="1676"/>
      <c r="R10" s="1676"/>
      <c r="S10" s="1676"/>
      <c r="T10" s="1676"/>
      <c r="U10" s="1676"/>
      <c r="V10" s="1676"/>
      <c r="W10" s="1676"/>
      <c r="X10" s="1676"/>
      <c r="Y10" s="1676"/>
      <c r="Z10" s="1676"/>
      <c r="AA10" s="1676"/>
      <c r="AB10" s="1676"/>
      <c r="AC10" s="1676"/>
      <c r="AD10" s="1676"/>
      <c r="AE10" s="1676"/>
      <c r="AF10" s="1676"/>
      <c r="AG10" s="1676"/>
      <c r="AH10" s="1676"/>
      <c r="AI10" s="2244"/>
      <c r="AJ10" s="136" t="s">
        <v>103</v>
      </c>
      <c r="AK10" s="2"/>
      <c r="AL10" s="98"/>
      <c r="AM10" s="98"/>
      <c r="AN10" s="98"/>
      <c r="AO10" s="98"/>
      <c r="AQ10" s="175"/>
      <c r="AR10" s="175"/>
      <c r="AS10" s="175"/>
      <c r="AT10" s="175"/>
      <c r="AU10" s="175"/>
    </row>
    <row r="11" spans="1:51" s="808" customFormat="1" x14ac:dyDescent="0.25">
      <c r="A11" s="1648" t="str">
        <f>'dv1'!A11:F11</f>
        <v>(SLRB/MT 2017)</v>
      </c>
      <c r="B11" s="1648"/>
      <c r="C11" s="1648"/>
      <c r="D11" s="1648"/>
      <c r="E11" s="1648"/>
      <c r="F11" s="1648"/>
      <c r="G11" s="1648"/>
      <c r="H11" s="42"/>
      <c r="I11" s="182"/>
      <c r="J11" s="8"/>
      <c r="K11" s="8"/>
      <c r="L11" s="8"/>
      <c r="M11" s="8"/>
      <c r="N11" s="8"/>
      <c r="O11" s="8"/>
      <c r="P11" s="8"/>
      <c r="Q11" s="8"/>
      <c r="R11" s="8"/>
      <c r="S11" s="8"/>
      <c r="T11" s="8"/>
      <c r="U11" s="8"/>
      <c r="V11" s="8"/>
      <c r="W11" s="8"/>
      <c r="X11" s="8"/>
      <c r="Y11" s="8"/>
      <c r="Z11" s="8"/>
      <c r="AA11" s="8"/>
      <c r="AB11" s="40"/>
      <c r="AC11" s="8"/>
      <c r="AD11" s="8"/>
      <c r="AE11" s="8"/>
      <c r="AF11" s="8"/>
      <c r="AG11" s="8"/>
      <c r="AH11" s="8"/>
      <c r="AI11" s="12"/>
      <c r="AJ11" s="18"/>
      <c r="AK11" s="8"/>
      <c r="AL11" s="8"/>
      <c r="AM11" s="8"/>
      <c r="AN11" s="8"/>
      <c r="AO11" s="8"/>
      <c r="AQ11" s="175"/>
      <c r="AR11" s="175"/>
      <c r="AS11" s="175"/>
      <c r="AT11" s="175"/>
      <c r="AU11" s="175"/>
    </row>
    <row r="12" spans="1:51" s="808" customFormat="1" ht="6" customHeight="1" x14ac:dyDescent="0.25">
      <c r="AQ12" s="175"/>
      <c r="AR12" s="175"/>
      <c r="AS12" s="175"/>
      <c r="AT12" s="175"/>
      <c r="AU12" s="175"/>
    </row>
    <row r="13" spans="1:51" s="808" customFormat="1" ht="12.75" customHeight="1" x14ac:dyDescent="0.25">
      <c r="A13" s="810" t="s">
        <v>193</v>
      </c>
      <c r="B13" s="2216"/>
      <c r="C13" s="2216"/>
      <c r="D13" s="2216"/>
      <c r="E13" s="2216"/>
      <c r="F13" s="2216"/>
      <c r="G13" s="2216"/>
      <c r="H13" s="2216"/>
      <c r="I13" s="2216"/>
      <c r="J13" s="2216"/>
      <c r="K13" s="2216"/>
      <c r="L13" s="2216"/>
      <c r="M13" s="2215">
        <v>20</v>
      </c>
      <c r="N13" s="2215"/>
      <c r="O13" s="2227">
        <f>B13</f>
        <v>0</v>
      </c>
      <c r="P13" s="2227"/>
      <c r="Q13" s="2227"/>
      <c r="R13" s="811" t="s">
        <v>138</v>
      </c>
      <c r="S13" s="2069"/>
      <c r="T13" s="2069"/>
      <c r="U13" s="2069"/>
      <c r="V13" s="2069"/>
      <c r="W13" s="810" t="s">
        <v>194</v>
      </c>
      <c r="X13" s="810"/>
      <c r="Y13" s="810"/>
      <c r="Z13" s="810"/>
      <c r="AA13" s="810"/>
      <c r="AB13" s="810"/>
      <c r="AC13" s="810"/>
      <c r="AD13" s="810"/>
      <c r="AE13" s="810"/>
      <c r="AF13" s="810"/>
      <c r="AG13" s="810"/>
      <c r="AH13" s="810"/>
      <c r="AI13" s="810"/>
      <c r="AJ13" s="810"/>
      <c r="AK13" s="810"/>
      <c r="AL13" s="810"/>
      <c r="AM13" s="810"/>
      <c r="AQ13" s="175"/>
      <c r="AR13" s="175"/>
      <c r="AS13" s="175"/>
      <c r="AT13" s="175"/>
      <c r="AU13" s="175"/>
    </row>
    <row r="14" spans="1:51" s="808" customFormat="1" ht="6" customHeight="1" x14ac:dyDescent="0.25">
      <c r="AQ14" s="175"/>
      <c r="AR14" s="175"/>
      <c r="AS14" s="175"/>
      <c r="AT14" s="175"/>
      <c r="AU14" s="175"/>
    </row>
    <row r="15" spans="1:51" s="808" customFormat="1" ht="12.75" customHeight="1" x14ac:dyDescent="0.25">
      <c r="A15" s="810" t="s">
        <v>20</v>
      </c>
      <c r="B15" s="810"/>
      <c r="C15" s="810"/>
      <c r="D15" s="810"/>
      <c r="E15" s="810"/>
      <c r="F15" s="810"/>
      <c r="G15" s="810"/>
      <c r="H15" s="810"/>
      <c r="I15" s="810"/>
      <c r="J15" s="810"/>
      <c r="K15" s="810"/>
      <c r="L15" s="810"/>
      <c r="M15" s="810"/>
      <c r="N15" s="810"/>
      <c r="O15" s="810"/>
      <c r="P15" s="810"/>
      <c r="Q15" s="810"/>
      <c r="R15" s="810"/>
      <c r="S15" s="810"/>
      <c r="T15" s="810"/>
      <c r="U15" s="810"/>
      <c r="V15" s="810"/>
      <c r="W15" s="810"/>
      <c r="X15" s="810"/>
      <c r="Y15" s="810"/>
      <c r="Z15" s="810"/>
      <c r="AA15" s="810"/>
      <c r="AB15" s="810"/>
      <c r="AC15" s="810"/>
      <c r="AD15" s="810"/>
      <c r="AE15" s="810"/>
      <c r="AF15" s="810"/>
      <c r="AG15" s="810"/>
      <c r="AH15" s="810"/>
      <c r="AI15" s="810"/>
      <c r="AJ15" s="810"/>
      <c r="AK15" s="810"/>
      <c r="AL15" s="810"/>
      <c r="AM15" s="810"/>
      <c r="AN15" s="810"/>
      <c r="AO15" s="810"/>
      <c r="AQ15" s="175"/>
      <c r="AR15" s="175"/>
      <c r="AS15" s="175"/>
      <c r="AT15" s="175"/>
      <c r="AU15" s="175"/>
    </row>
    <row r="16" spans="1:51" s="808" customFormat="1" ht="12.75" customHeight="1" x14ac:dyDescent="0.25">
      <c r="A16" s="810"/>
      <c r="B16" s="810"/>
      <c r="C16" s="810"/>
      <c r="D16" s="810"/>
      <c r="E16" s="778" t="s">
        <v>659</v>
      </c>
      <c r="F16" s="810"/>
      <c r="G16" s="810"/>
      <c r="H16" s="810"/>
      <c r="I16" s="810"/>
      <c r="J16" s="810"/>
      <c r="K16" s="2092"/>
      <c r="L16" s="2092"/>
      <c r="M16" s="2092"/>
      <c r="N16" s="2092"/>
      <c r="O16" s="2092"/>
      <c r="P16" s="2092"/>
      <c r="Q16" s="2092"/>
      <c r="R16" s="2092"/>
      <c r="S16" s="2092"/>
      <c r="T16" s="2092"/>
      <c r="U16" s="2092"/>
      <c r="V16" s="2092"/>
      <c r="W16" s="2092"/>
      <c r="X16" s="2092"/>
      <c r="Y16" s="2092"/>
      <c r="Z16" s="2092"/>
      <c r="AA16" s="2092"/>
      <c r="AB16" s="2092"/>
      <c r="AC16" s="2092"/>
      <c r="AD16" s="2092"/>
      <c r="AE16" s="2092"/>
      <c r="AF16" s="2092"/>
      <c r="AG16" s="2092"/>
      <c r="AH16" s="2092"/>
      <c r="AI16" s="2092"/>
      <c r="AJ16" s="2092"/>
      <c r="AK16" s="2092"/>
      <c r="AL16" s="2092"/>
      <c r="AM16" s="2092"/>
      <c r="AN16" s="2092"/>
      <c r="AO16" s="2092"/>
      <c r="AQ16" s="175"/>
      <c r="AR16" s="175"/>
      <c r="AS16" s="175"/>
      <c r="AT16" s="175"/>
      <c r="AU16" s="175"/>
    </row>
    <row r="17" spans="1:47" s="808" customFormat="1" ht="15.75" customHeight="1" x14ac:dyDescent="0.25">
      <c r="A17" s="810"/>
      <c r="B17" s="810"/>
      <c r="C17" s="810"/>
      <c r="D17" s="810"/>
      <c r="E17" s="301" t="s">
        <v>195</v>
      </c>
      <c r="F17" s="810"/>
      <c r="G17" s="810"/>
      <c r="H17" s="810"/>
      <c r="I17" s="810"/>
      <c r="J17" s="770"/>
      <c r="K17" s="2092"/>
      <c r="L17" s="2092"/>
      <c r="M17" s="2092"/>
      <c r="N17" s="2092"/>
      <c r="O17" s="2092"/>
      <c r="P17" s="2092"/>
      <c r="Q17" s="2092"/>
      <c r="R17" s="2092"/>
      <c r="S17" s="2092"/>
      <c r="T17" s="2092"/>
      <c r="U17" s="2092"/>
      <c r="V17" s="2092"/>
      <c r="W17" s="2092"/>
      <c r="X17" s="2092"/>
      <c r="Y17" s="2092"/>
      <c r="Z17" s="2092"/>
      <c r="AA17" s="2092"/>
      <c r="AB17" s="2092"/>
      <c r="AC17" s="2092"/>
      <c r="AD17" s="2092"/>
      <c r="AE17" s="2092"/>
      <c r="AF17" s="2092"/>
      <c r="AG17" s="2092"/>
      <c r="AH17" s="2092"/>
      <c r="AI17" s="2092"/>
      <c r="AJ17" s="2092"/>
      <c r="AK17" s="2092"/>
      <c r="AL17" s="2092"/>
      <c r="AM17" s="2092"/>
      <c r="AN17" s="2092"/>
      <c r="AO17" s="2092"/>
      <c r="AQ17" s="175"/>
      <c r="AR17" s="175"/>
      <c r="AS17" s="175"/>
      <c r="AT17" s="175"/>
      <c r="AU17" s="175"/>
    </row>
    <row r="18" spans="1:47" s="808" customFormat="1" ht="15.75" customHeight="1" x14ac:dyDescent="0.25">
      <c r="A18" s="810"/>
      <c r="B18" s="810"/>
      <c r="C18" s="810"/>
      <c r="D18" s="810"/>
      <c r="E18" s="810"/>
      <c r="F18" s="810"/>
      <c r="G18" s="810"/>
      <c r="H18" s="810"/>
      <c r="I18" s="810"/>
      <c r="J18" s="301" t="s">
        <v>315</v>
      </c>
      <c r="K18" s="806"/>
      <c r="L18" s="2565"/>
      <c r="M18" s="2565"/>
      <c r="N18" s="2565"/>
      <c r="O18" s="2565"/>
      <c r="P18" s="2565"/>
      <c r="Q18" s="2565"/>
      <c r="R18" s="2565"/>
      <c r="S18" s="2565"/>
      <c r="T18" s="2565"/>
      <c r="U18" s="2565"/>
      <c r="V18" s="2565"/>
      <c r="W18" s="2565"/>
      <c r="X18" s="2565"/>
      <c r="Y18" s="2565"/>
      <c r="Z18" s="2565"/>
      <c r="AA18" s="2565"/>
      <c r="AB18" s="2565"/>
      <c r="AC18" s="2565"/>
      <c r="AD18" s="2565"/>
      <c r="AE18" s="2565"/>
      <c r="AF18" s="2565"/>
      <c r="AG18" s="2565"/>
      <c r="AH18" s="2565"/>
      <c r="AI18" s="2565"/>
      <c r="AJ18" s="2565"/>
      <c r="AK18" s="2565"/>
      <c r="AL18" s="2565"/>
      <c r="AM18" s="2565"/>
      <c r="AN18" s="2565"/>
      <c r="AO18" s="2565"/>
      <c r="AQ18" s="175"/>
      <c r="AR18" s="175"/>
      <c r="AS18" s="175"/>
      <c r="AT18" s="175"/>
      <c r="AU18" s="175"/>
    </row>
    <row r="19" spans="1:47" s="808" customFormat="1" ht="15.75" customHeight="1" x14ac:dyDescent="0.25">
      <c r="A19" s="806"/>
      <c r="B19" s="806"/>
      <c r="C19" s="806"/>
      <c r="D19" s="806"/>
      <c r="E19" s="563" t="s">
        <v>196</v>
      </c>
      <c r="F19" s="806"/>
      <c r="G19" s="806"/>
      <c r="H19" s="806"/>
      <c r="I19" s="806"/>
      <c r="J19" s="806"/>
      <c r="K19" s="806"/>
      <c r="L19" s="806"/>
      <c r="M19" s="806"/>
      <c r="N19" s="806"/>
      <c r="O19" s="806"/>
      <c r="P19" s="806"/>
      <c r="Q19" s="806"/>
      <c r="R19" s="810"/>
      <c r="S19" s="1003"/>
      <c r="T19" s="2212"/>
      <c r="U19" s="2212"/>
      <c r="V19" s="2212"/>
      <c r="W19" s="2212"/>
      <c r="X19" s="2212"/>
      <c r="Y19" s="2212"/>
      <c r="Z19" s="2212"/>
      <c r="AA19" s="2212"/>
      <c r="AB19" s="2212"/>
      <c r="AC19" s="2212"/>
      <c r="AD19" s="2212"/>
      <c r="AE19" s="2212"/>
      <c r="AF19" s="2212"/>
      <c r="AG19" s="2212"/>
      <c r="AH19" s="2212"/>
      <c r="AI19" s="2212"/>
      <c r="AJ19" s="2212"/>
      <c r="AK19" s="2212"/>
      <c r="AL19" s="2212"/>
      <c r="AM19" s="2212"/>
      <c r="AN19" s="2212"/>
      <c r="AO19" s="2212"/>
      <c r="AQ19" s="175"/>
      <c r="AR19" s="175"/>
      <c r="AS19" s="175"/>
      <c r="AT19" s="175"/>
      <c r="AU19" s="175"/>
    </row>
    <row r="20" spans="1:47" s="808" customFormat="1" ht="15.75" customHeight="1" x14ac:dyDescent="0.25">
      <c r="A20" s="810"/>
      <c r="B20" s="810"/>
      <c r="C20" s="810"/>
      <c r="D20" s="810"/>
      <c r="E20" s="810"/>
      <c r="F20" s="810"/>
      <c r="G20" s="810"/>
      <c r="H20" s="810"/>
      <c r="I20" s="810"/>
      <c r="J20" s="810"/>
      <c r="K20" s="810"/>
      <c r="L20" s="810"/>
      <c r="M20" s="810"/>
      <c r="N20" s="810"/>
      <c r="O20" s="810"/>
      <c r="P20" s="810"/>
      <c r="Q20" s="810"/>
      <c r="R20" s="806"/>
      <c r="T20" s="2564"/>
      <c r="U20" s="2564"/>
      <c r="V20" s="2564"/>
      <c r="W20" s="2564"/>
      <c r="X20" s="2564"/>
      <c r="Y20" s="2564"/>
      <c r="Z20" s="2564"/>
      <c r="AA20" s="2564"/>
      <c r="AB20" s="2564"/>
      <c r="AC20" s="2564"/>
      <c r="AD20" s="2564"/>
      <c r="AE20" s="2564"/>
      <c r="AF20" s="2564"/>
      <c r="AG20" s="2564"/>
      <c r="AH20" s="2564"/>
      <c r="AI20" s="2564"/>
      <c r="AJ20" s="2564"/>
      <c r="AK20" s="2564"/>
      <c r="AL20" s="2564"/>
      <c r="AM20" s="2564"/>
      <c r="AN20" s="2564"/>
      <c r="AO20" s="2564"/>
      <c r="AQ20" s="175"/>
      <c r="AR20" s="175"/>
      <c r="AS20" s="175"/>
      <c r="AT20" s="175"/>
      <c r="AU20" s="175"/>
    </row>
    <row r="21" spans="1:47" s="11" customFormat="1" ht="6" customHeight="1" x14ac:dyDescent="0.2">
      <c r="AQ21" s="218"/>
      <c r="AR21" s="218"/>
      <c r="AS21" s="218"/>
      <c r="AT21" s="218"/>
      <c r="AU21" s="218"/>
    </row>
    <row r="22" spans="1:47" s="11" customFormat="1" x14ac:dyDescent="0.25">
      <c r="A22" s="52" t="s">
        <v>21</v>
      </c>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Q22" s="218"/>
      <c r="AR22" s="218"/>
      <c r="AS22" s="218"/>
      <c r="AT22" s="218"/>
      <c r="AU22" s="218"/>
    </row>
    <row r="23" spans="1:47" x14ac:dyDescent="0.25">
      <c r="E23" s="52" t="s">
        <v>198</v>
      </c>
      <c r="J23" s="2212"/>
      <c r="K23" s="2213"/>
      <c r="L23" s="2213"/>
      <c r="M23" s="2213"/>
      <c r="N23" s="2213"/>
      <c r="O23" s="2213"/>
      <c r="P23" s="2213"/>
      <c r="Q23" s="2213"/>
      <c r="R23" s="2213"/>
      <c r="S23" s="2213"/>
      <c r="T23" s="2213"/>
      <c r="U23" s="2213"/>
      <c r="V23" s="2213"/>
      <c r="W23" s="2213"/>
      <c r="X23" s="2213"/>
      <c r="Y23" s="2213"/>
      <c r="Z23" s="2213"/>
      <c r="AA23" s="2213"/>
      <c r="AB23" s="2213"/>
      <c r="AC23" s="2213"/>
      <c r="AD23" s="2213"/>
      <c r="AE23" s="2213"/>
      <c r="AF23" s="2213"/>
      <c r="AG23" s="2213"/>
      <c r="AH23" s="2213"/>
      <c r="AI23" s="2213"/>
      <c r="AJ23" s="2213"/>
      <c r="AK23" s="2213"/>
      <c r="AL23" s="2213"/>
      <c r="AM23" s="2213"/>
      <c r="AN23" s="2213"/>
      <c r="AO23" s="2213"/>
    </row>
    <row r="24" spans="1:47" ht="12.75" customHeight="1" x14ac:dyDescent="0.25">
      <c r="J24" s="2113"/>
      <c r="K24" s="2113"/>
      <c r="L24" s="2113"/>
      <c r="M24" s="2113"/>
      <c r="N24" s="2113"/>
      <c r="O24" s="2113"/>
      <c r="P24" s="2113"/>
      <c r="Q24" s="2113"/>
      <c r="R24" s="2113"/>
      <c r="S24" s="2113"/>
      <c r="T24" s="2113"/>
      <c r="U24" s="2113"/>
      <c r="V24" s="2113"/>
      <c r="W24" s="2113"/>
      <c r="X24" s="2113"/>
      <c r="Y24" s="2113"/>
      <c r="Z24" s="2113"/>
      <c r="AA24" s="2113"/>
      <c r="AB24" s="2113"/>
      <c r="AC24" s="2113"/>
      <c r="AD24" s="2113"/>
      <c r="AE24" s="2113"/>
      <c r="AF24" s="2113"/>
      <c r="AG24" s="2113"/>
      <c r="AH24" s="2113"/>
      <c r="AI24" s="2113"/>
      <c r="AJ24" s="2113"/>
      <c r="AK24" s="2113"/>
      <c r="AL24" s="2113"/>
      <c r="AM24" s="2113"/>
      <c r="AN24" s="2113"/>
      <c r="AO24" s="2113"/>
    </row>
    <row r="25" spans="1:47" ht="6" customHeight="1" x14ac:dyDescent="0.25"/>
    <row r="26" spans="1:47" x14ac:dyDescent="0.25">
      <c r="A26" s="11" t="s">
        <v>66</v>
      </c>
      <c r="N26" s="2092"/>
      <c r="O26" s="2151"/>
      <c r="P26" s="2151"/>
      <c r="Q26" s="2151"/>
      <c r="R26" s="2151"/>
      <c r="S26" s="2151"/>
      <c r="T26" s="2151"/>
      <c r="U26" s="2151"/>
      <c r="V26" s="2151"/>
      <c r="W26" s="2151"/>
      <c r="X26" s="2151"/>
      <c r="Y26" s="2151"/>
      <c r="Z26" s="2151"/>
      <c r="AA26" s="2151"/>
      <c r="AB26" s="2151"/>
      <c r="AC26" s="2151"/>
      <c r="AD26" s="2151"/>
      <c r="AE26" s="2151"/>
      <c r="AF26" s="2151"/>
      <c r="AG26" s="2151"/>
      <c r="AH26" s="2151"/>
      <c r="AI26" s="2151"/>
      <c r="AJ26" s="2151"/>
      <c r="AK26" s="2151"/>
      <c r="AL26" s="2151"/>
      <c r="AM26" s="2151"/>
      <c r="AN26" s="2151"/>
      <c r="AO26" s="1406" t="s">
        <v>44</v>
      </c>
    </row>
    <row r="27" spans="1:47" ht="12.75" customHeight="1" x14ac:dyDescent="0.25">
      <c r="G27" s="54" t="s">
        <v>522</v>
      </c>
      <c r="H27" s="2213"/>
      <c r="I27" s="2213"/>
      <c r="J27" s="2213"/>
      <c r="K27" s="2213"/>
      <c r="L27" s="2213"/>
      <c r="M27" s="2213"/>
      <c r="N27" s="2213"/>
      <c r="O27" s="2213"/>
      <c r="P27" s="2213"/>
      <c r="Q27" s="2213"/>
      <c r="R27" s="2213"/>
      <c r="S27" s="2213"/>
      <c r="T27" s="2213"/>
      <c r="U27" s="2213"/>
      <c r="V27" s="2213"/>
      <c r="W27" s="2213"/>
      <c r="X27" s="2213"/>
      <c r="Y27" s="2213"/>
      <c r="Z27" s="2213"/>
      <c r="AA27" s="2213"/>
      <c r="AB27" s="2213"/>
      <c r="AC27" s="2213"/>
      <c r="AD27" s="2213"/>
      <c r="AE27" s="2213"/>
      <c r="AF27" s="2213"/>
      <c r="AG27" s="2213"/>
      <c r="AH27" s="2213"/>
      <c r="AI27" s="2213"/>
      <c r="AJ27" s="2213"/>
      <c r="AK27" s="2213"/>
      <c r="AL27" s="2213"/>
      <c r="AM27" s="2213"/>
      <c r="AN27" s="2213"/>
      <c r="AO27" s="2213"/>
    </row>
    <row r="28" spans="1:47" x14ac:dyDescent="0.25">
      <c r="E28" s="52" t="s">
        <v>316</v>
      </c>
      <c r="H28" s="2113"/>
      <c r="I28" s="2113"/>
      <c r="J28" s="2113"/>
      <c r="K28" s="2113"/>
      <c r="L28" s="2113"/>
      <c r="M28" s="2113"/>
      <c r="N28" s="2113"/>
      <c r="O28" s="2113"/>
      <c r="P28" s="2113"/>
      <c r="Q28" s="2113"/>
      <c r="R28" s="2113"/>
      <c r="S28" s="2113"/>
      <c r="T28" s="2113"/>
      <c r="U28" s="2113"/>
      <c r="V28" s="2113"/>
      <c r="W28" s="2113"/>
      <c r="X28" s="2113"/>
      <c r="Y28" s="2113"/>
      <c r="Z28" s="2113"/>
      <c r="AA28" s="2113"/>
      <c r="AB28" s="2113"/>
      <c r="AC28" s="2113"/>
      <c r="AD28" s="2113"/>
      <c r="AE28" s="2113"/>
      <c r="AF28" s="2113"/>
      <c r="AG28" s="2113"/>
      <c r="AH28" s="2113"/>
      <c r="AI28" s="2113"/>
      <c r="AJ28" s="2113"/>
      <c r="AK28" s="2113"/>
      <c r="AL28" s="2113"/>
      <c r="AM28" s="2113"/>
      <c r="AN28" s="2113"/>
      <c r="AO28" s="2113"/>
    </row>
    <row r="29" spans="1:47" ht="6" customHeight="1" x14ac:dyDescent="0.25">
      <c r="A29" s="15"/>
      <c r="B29" s="15"/>
      <c r="C29" s="15"/>
      <c r="D29" s="15"/>
      <c r="F29" s="15"/>
      <c r="G29" s="15"/>
    </row>
    <row r="30" spans="1:47" x14ac:dyDescent="0.25">
      <c r="A30" s="52" t="s">
        <v>230</v>
      </c>
    </row>
    <row r="31" spans="1:47" ht="3.15" customHeight="1" x14ac:dyDescent="0.25">
      <c r="A31" s="52"/>
    </row>
    <row r="32" spans="1:47" x14ac:dyDescent="0.25">
      <c r="A32" s="563" t="s">
        <v>225</v>
      </c>
      <c r="B32" s="731"/>
      <c r="C32" s="731"/>
      <c r="D32" s="731"/>
      <c r="E32" s="731"/>
      <c r="F32" s="731"/>
      <c r="G32" s="731"/>
      <c r="H32" s="731"/>
      <c r="I32" s="731"/>
      <c r="J32" s="731"/>
      <c r="K32" s="731"/>
      <c r="L32" s="731"/>
      <c r="M32" s="731"/>
      <c r="N32" s="731"/>
      <c r="P32" s="2232">
        <f>'dv10 - dv10bis'!B13</f>
        <v>0</v>
      </c>
      <c r="Q32" s="2232"/>
      <c r="R32" s="2232"/>
      <c r="S32" s="2232"/>
      <c r="T32" s="2232"/>
      <c r="U32" s="2232"/>
      <c r="V32" s="2232"/>
      <c r="W32" s="2232"/>
      <c r="X32" s="2232"/>
      <c r="Y32" s="2232"/>
      <c r="Z32" s="2232"/>
      <c r="AA32" s="1003"/>
      <c r="AB32" s="731"/>
      <c r="AC32" s="731"/>
      <c r="AD32" s="731"/>
      <c r="AE32" s="731"/>
      <c r="AF32" s="731"/>
      <c r="AG32" s="731"/>
      <c r="AH32" s="731"/>
      <c r="AI32" s="731"/>
      <c r="AJ32" s="731"/>
      <c r="AK32" s="731"/>
      <c r="AL32" s="731"/>
      <c r="AM32" s="731"/>
      <c r="AN32" s="731"/>
      <c r="AO32" s="935" t="s">
        <v>501</v>
      </c>
    </row>
    <row r="33" spans="1:47" x14ac:dyDescent="0.25">
      <c r="A33" s="16" t="s">
        <v>500</v>
      </c>
    </row>
    <row r="34" spans="1:47" x14ac:dyDescent="0.25">
      <c r="A34" s="62" t="s">
        <v>476</v>
      </c>
      <c r="AC34" s="2566"/>
      <c r="AD34" s="2566"/>
      <c r="AE34" s="2566"/>
      <c r="AF34" s="2566"/>
      <c r="AG34" s="2566"/>
      <c r="AH34" s="2566"/>
      <c r="AI34" s="2566"/>
      <c r="AJ34" s="2566"/>
      <c r="AK34" s="2566"/>
      <c r="AL34" s="2566"/>
      <c r="AM34" s="2566"/>
      <c r="AN34" s="2566"/>
      <c r="AO34" s="44" t="s">
        <v>42</v>
      </c>
    </row>
    <row r="35" spans="1:47" ht="6" customHeight="1" x14ac:dyDescent="0.25"/>
    <row r="36" spans="1:47" x14ac:dyDescent="0.25">
      <c r="A36" s="11" t="s">
        <v>226</v>
      </c>
      <c r="Q36" s="1585"/>
      <c r="R36" s="1585"/>
      <c r="S36" s="1585"/>
      <c r="T36" s="1585"/>
      <c r="U36" s="1585"/>
      <c r="V36" s="1585"/>
      <c r="W36" s="1585"/>
      <c r="X36" s="1585"/>
      <c r="Y36" s="1585"/>
      <c r="Z36" s="1585"/>
      <c r="AA36" s="1585"/>
      <c r="AB36" s="1585"/>
      <c r="AC36" s="1585"/>
      <c r="AD36" s="1585"/>
      <c r="AE36" s="1585"/>
      <c r="AF36" s="1585"/>
      <c r="AG36" s="1585"/>
      <c r="AH36" s="1585"/>
      <c r="AI36" s="1585"/>
      <c r="AJ36" s="1585"/>
      <c r="AK36" s="1585"/>
      <c r="AL36" s="1585"/>
      <c r="AM36" s="1585"/>
      <c r="AN36" s="1585"/>
      <c r="AO36" s="1585"/>
    </row>
    <row r="37" spans="1:47" ht="6" customHeight="1" x14ac:dyDescent="0.25">
      <c r="A37" s="52"/>
      <c r="AS37" s="175">
        <v>45</v>
      </c>
    </row>
    <row r="38" spans="1:47" x14ac:dyDescent="0.25">
      <c r="A38" s="50" t="s">
        <v>317</v>
      </c>
      <c r="AG38" s="2226"/>
      <c r="AH38" s="2226"/>
      <c r="AI38" s="2226"/>
      <c r="AJ38" s="2226"/>
      <c r="AK38" s="2226"/>
      <c r="AL38" s="2226"/>
      <c r="AM38" s="2226"/>
      <c r="AN38" s="2226"/>
      <c r="AO38" s="1183" t="s">
        <v>42</v>
      </c>
      <c r="AP38" s="315"/>
    </row>
    <row r="39" spans="1:47" ht="6" customHeight="1" x14ac:dyDescent="0.25"/>
    <row r="40" spans="1:47" ht="24" customHeight="1" x14ac:dyDescent="0.25">
      <c r="A40" s="2211" t="s">
        <v>318</v>
      </c>
      <c r="B40" s="2211"/>
      <c r="C40" s="2211"/>
      <c r="D40" s="2211"/>
      <c r="E40" s="2211"/>
      <c r="F40" s="2211"/>
      <c r="G40" s="2211"/>
      <c r="H40" s="2211"/>
      <c r="I40" s="2211"/>
      <c r="J40" s="2211"/>
      <c r="K40" s="2211"/>
      <c r="L40" s="2211"/>
      <c r="M40" s="2211"/>
      <c r="N40" s="2211"/>
      <c r="O40" s="2211"/>
      <c r="P40" s="2211"/>
      <c r="Q40" s="2211"/>
      <c r="R40" s="2211"/>
      <c r="S40" s="2211"/>
      <c r="T40" s="2211"/>
      <c r="U40" s="2211"/>
      <c r="V40" s="2211"/>
      <c r="W40" s="2211"/>
      <c r="X40" s="2211"/>
      <c r="Y40" s="2211"/>
      <c r="Z40" s="2211"/>
      <c r="AA40" s="2211"/>
      <c r="AB40" s="2211"/>
      <c r="AC40" s="2211"/>
      <c r="AD40" s="2211"/>
      <c r="AE40" s="2211"/>
      <c r="AF40" s="2211"/>
      <c r="AG40" s="2211"/>
      <c r="AH40" s="2211"/>
      <c r="AI40" s="2211"/>
      <c r="AJ40" s="2211"/>
      <c r="AK40" s="2211"/>
      <c r="AL40" s="2211"/>
      <c r="AM40" s="2211"/>
      <c r="AN40" s="2211"/>
      <c r="AO40" s="2211"/>
    </row>
    <row r="41" spans="1:47" ht="6" customHeight="1" x14ac:dyDescent="0.25">
      <c r="A41" s="50"/>
    </row>
    <row r="42" spans="1:47" ht="24" customHeight="1" x14ac:dyDescent="0.25">
      <c r="A42" s="2211" t="s">
        <v>580</v>
      </c>
      <c r="B42" s="2211"/>
      <c r="C42" s="2211"/>
      <c r="D42" s="2211"/>
      <c r="E42" s="2211"/>
      <c r="F42" s="2211"/>
      <c r="G42" s="2211"/>
      <c r="H42" s="2211"/>
      <c r="I42" s="2211"/>
      <c r="J42" s="2211"/>
      <c r="K42" s="2211"/>
      <c r="L42" s="2211"/>
      <c r="M42" s="2211"/>
      <c r="N42" s="2211"/>
      <c r="O42" s="2211"/>
      <c r="P42" s="2211"/>
      <c r="Q42" s="2211"/>
      <c r="R42" s="2211"/>
      <c r="S42" s="2211"/>
      <c r="T42" s="2211"/>
      <c r="U42" s="2211"/>
      <c r="V42" s="2211"/>
      <c r="W42" s="2211"/>
      <c r="X42" s="2211"/>
      <c r="Y42" s="2211"/>
      <c r="Z42" s="2211"/>
      <c r="AA42" s="2211"/>
      <c r="AB42" s="2211"/>
      <c r="AC42" s="2211"/>
      <c r="AD42" s="2211"/>
      <c r="AE42" s="2211"/>
      <c r="AF42" s="2211"/>
      <c r="AG42" s="2211"/>
      <c r="AH42" s="2211"/>
      <c r="AI42" s="2211"/>
      <c r="AJ42" s="2211"/>
      <c r="AK42" s="2211"/>
      <c r="AL42" s="2211"/>
      <c r="AM42" s="2211"/>
      <c r="AN42" s="2211"/>
      <c r="AO42" s="2211"/>
    </row>
    <row r="43" spans="1:47" ht="6" customHeight="1" x14ac:dyDescent="0.25">
      <c r="A43" s="36"/>
    </row>
    <row r="44" spans="1:47" x14ac:dyDescent="0.25">
      <c r="A44" s="393" t="s">
        <v>692</v>
      </c>
    </row>
    <row r="45" spans="1:47" s="375" customFormat="1" ht="8.1" customHeight="1" x14ac:dyDescent="0.25">
      <c r="A45" s="393"/>
      <c r="AQ45" s="175"/>
      <c r="AR45" s="175"/>
      <c r="AS45" s="175"/>
      <c r="AT45" s="175"/>
      <c r="AU45" s="175"/>
    </row>
    <row r="46" spans="1:47" s="375" customFormat="1" x14ac:dyDescent="0.25">
      <c r="A46" s="52" t="s">
        <v>693</v>
      </c>
      <c r="AD46" s="2239">
        <f>A113</f>
        <v>0</v>
      </c>
      <c r="AE46" s="2239"/>
      <c r="AF46" s="2239"/>
      <c r="AG46" s="2239"/>
      <c r="AH46" s="2239"/>
      <c r="AI46" s="2239"/>
      <c r="AJ46" s="2239"/>
      <c r="AK46" s="2239"/>
      <c r="AL46" s="2239"/>
      <c r="AM46" s="2239"/>
      <c r="AN46" s="2239"/>
      <c r="AO46" s="2239"/>
      <c r="AQ46" s="175"/>
      <c r="AR46" s="175"/>
      <c r="AS46" s="175"/>
      <c r="AT46" s="175"/>
      <c r="AU46" s="175"/>
    </row>
    <row r="47" spans="1:47" s="375" customFormat="1" ht="8.1" customHeight="1" x14ac:dyDescent="0.25">
      <c r="A47" s="393"/>
      <c r="AQ47" s="175"/>
      <c r="AR47" s="175"/>
      <c r="AS47" s="175"/>
      <c r="AT47" s="175"/>
      <c r="AU47" s="175"/>
    </row>
    <row r="48" spans="1:47" s="775" customFormat="1" x14ac:dyDescent="0.25">
      <c r="A48" s="563" t="s">
        <v>694</v>
      </c>
      <c r="Q48" s="2226"/>
      <c r="R48" s="2299"/>
      <c r="S48" s="2299"/>
      <c r="T48" s="2299"/>
      <c r="U48" s="2299"/>
      <c r="V48" s="2299"/>
      <c r="W48" s="2299"/>
      <c r="X48" s="2299"/>
      <c r="Y48" s="2299"/>
      <c r="Z48" s="2299"/>
      <c r="AA48" s="2299"/>
      <c r="AB48" s="2299"/>
      <c r="AC48" s="2299"/>
      <c r="AD48" s="2299"/>
      <c r="AE48" s="2299"/>
      <c r="AF48" s="2299"/>
      <c r="AG48" s="2299"/>
      <c r="AH48" s="2299"/>
      <c r="AI48" s="2299"/>
      <c r="AJ48" s="2299"/>
      <c r="AK48" s="2299"/>
      <c r="AL48" s="2299"/>
      <c r="AM48" s="2299"/>
      <c r="AN48" s="2299"/>
      <c r="AO48" s="2299"/>
      <c r="AQ48" s="218"/>
      <c r="AR48" s="218"/>
      <c r="AS48" s="218"/>
      <c r="AT48" s="218"/>
      <c r="AU48" s="218"/>
    </row>
    <row r="49" spans="1:203" s="375" customFormat="1" ht="8.1" customHeight="1" x14ac:dyDescent="0.25">
      <c r="A49" s="393"/>
      <c r="AQ49" s="175"/>
      <c r="AR49" s="175"/>
      <c r="AS49" s="175"/>
      <c r="AT49" s="175"/>
      <c r="AU49" s="175"/>
    </row>
    <row r="50" spans="1:203" s="371" customFormat="1" x14ac:dyDescent="0.25">
      <c r="A50" s="52" t="s">
        <v>319</v>
      </c>
      <c r="D50" s="2333">
        <f>IF(OR(Q48="",(Q48-AD46)&lt;0),0,(Q48-AD46))</f>
        <v>0</v>
      </c>
      <c r="E50" s="2333"/>
      <c r="F50" s="2333"/>
      <c r="G50" s="2333"/>
      <c r="H50" s="2333"/>
      <c r="I50" s="938" t="s">
        <v>214</v>
      </c>
      <c r="J50" s="932"/>
      <c r="AQ50" s="391"/>
      <c r="AR50" s="391"/>
      <c r="AS50" s="391"/>
      <c r="AT50" s="391"/>
      <c r="AU50" s="391"/>
    </row>
    <row r="51" spans="1:203" s="371" customFormat="1" ht="8.1" customHeight="1" x14ac:dyDescent="0.25">
      <c r="A51" s="52"/>
      <c r="D51" s="394"/>
      <c r="E51" s="394"/>
      <c r="F51" s="394"/>
      <c r="G51" s="394"/>
      <c r="H51" s="394"/>
      <c r="AQ51" s="391"/>
      <c r="AR51" s="391"/>
      <c r="AS51" s="391"/>
      <c r="AT51" s="391"/>
      <c r="AU51" s="391"/>
    </row>
    <row r="52" spans="1:203" s="371" customFormat="1" ht="12.75" customHeight="1" x14ac:dyDescent="0.25">
      <c r="A52" s="52" t="s">
        <v>320</v>
      </c>
      <c r="D52" s="394"/>
      <c r="E52" s="394"/>
      <c r="F52" s="394"/>
      <c r="G52" s="394"/>
      <c r="H52" s="394"/>
      <c r="L52" s="2576">
        <f>IF(données!P15=0,0,IF(données!P15="",0,IF(données!P15*0.02%&lt;50,50,IF(données!P15*0.02%&gt;500,500,données!P15*0.02%))))</f>
        <v>0</v>
      </c>
      <c r="M52" s="2576"/>
      <c r="N52" s="2576"/>
      <c r="O52" s="2576"/>
      <c r="P52" s="2576"/>
      <c r="Q52" s="378"/>
      <c r="AO52" s="395" t="s">
        <v>581</v>
      </c>
      <c r="AQ52" s="2237" t="s">
        <v>768</v>
      </c>
      <c r="AR52" s="2237"/>
      <c r="AS52" s="2237"/>
      <c r="AT52" s="2237"/>
      <c r="AU52" s="2237"/>
      <c r="AV52" s="2237"/>
      <c r="AW52" s="2237"/>
      <c r="AX52" s="2237"/>
      <c r="AY52" s="2237"/>
    </row>
    <row r="53" spans="1:203" s="371" customFormat="1" ht="8.1" customHeight="1" x14ac:dyDescent="0.25">
      <c r="A53" s="52"/>
      <c r="D53" s="394"/>
      <c r="E53" s="394"/>
      <c r="F53" s="394"/>
      <c r="G53" s="394"/>
      <c r="H53" s="394"/>
      <c r="AQ53" s="2237"/>
      <c r="AR53" s="2237"/>
      <c r="AS53" s="2237"/>
      <c r="AT53" s="2237"/>
      <c r="AU53" s="2237"/>
      <c r="AV53" s="2237"/>
      <c r="AW53" s="2237"/>
      <c r="AX53" s="2237"/>
      <c r="AY53" s="2237"/>
    </row>
    <row r="54" spans="1:203" s="371" customFormat="1" x14ac:dyDescent="0.25">
      <c r="A54" s="52" t="s">
        <v>321</v>
      </c>
      <c r="E54" s="2563">
        <f>'calcul pénalité DV 11'!X26</f>
        <v>0</v>
      </c>
      <c r="F54" s="2563"/>
      <c r="G54" s="2563"/>
      <c r="H54" s="2563"/>
      <c r="I54" s="371" t="s">
        <v>322</v>
      </c>
      <c r="L54" s="2577">
        <f>L52</f>
        <v>0</v>
      </c>
      <c r="M54" s="2577"/>
      <c r="N54" s="2577"/>
      <c r="O54" s="2577"/>
      <c r="P54" s="2577"/>
      <c r="Q54" s="396" t="s">
        <v>323</v>
      </c>
      <c r="U54" s="2562">
        <f>E54*L54</f>
        <v>0</v>
      </c>
      <c r="V54" s="2562"/>
      <c r="W54" s="2562"/>
      <c r="X54" s="2562"/>
      <c r="Y54" s="2562"/>
      <c r="Z54" s="2562"/>
      <c r="AA54" s="2562"/>
      <c r="AB54" s="2562"/>
      <c r="AC54" s="731"/>
      <c r="AD54" s="731"/>
      <c r="AE54" s="731"/>
      <c r="AF54" s="731"/>
      <c r="AG54" s="731"/>
      <c r="AH54" s="731"/>
      <c r="AI54" s="731"/>
      <c r="AJ54" s="731"/>
      <c r="AK54" s="731"/>
      <c r="AL54" s="731"/>
      <c r="AM54" s="731"/>
      <c r="AN54" s="731"/>
      <c r="AO54" s="44" t="s">
        <v>324</v>
      </c>
      <c r="AQ54" s="2237"/>
      <c r="AR54" s="2237"/>
      <c r="AS54" s="2237"/>
      <c r="AT54" s="2237"/>
      <c r="AU54" s="2237"/>
      <c r="AV54" s="2237"/>
      <c r="AW54" s="2237"/>
      <c r="AX54" s="2237"/>
      <c r="AY54" s="2237"/>
    </row>
    <row r="55" spans="1:203" s="371" customFormat="1" ht="12.15" customHeight="1" x14ac:dyDescent="0.25">
      <c r="A55" s="381"/>
      <c r="AC55" s="731"/>
      <c r="AD55" s="731"/>
      <c r="AE55" s="731"/>
      <c r="AF55" s="731"/>
      <c r="AG55" s="731"/>
      <c r="AH55" s="731"/>
      <c r="AI55" s="731"/>
      <c r="AJ55" s="731"/>
      <c r="AK55" s="731"/>
      <c r="AL55" s="731"/>
      <c r="AM55" s="731"/>
      <c r="AN55" s="731"/>
      <c r="AO55" s="44" t="s">
        <v>325</v>
      </c>
      <c r="AQ55" s="2237"/>
      <c r="AR55" s="2237"/>
      <c r="AS55" s="2237"/>
      <c r="AT55" s="2237"/>
      <c r="AU55" s="2237"/>
      <c r="AV55" s="2237"/>
      <c r="AW55" s="2237"/>
      <c r="AX55" s="2237"/>
      <c r="AY55" s="2237"/>
    </row>
    <row r="56" spans="1:203" s="837" customFormat="1" ht="12.75" customHeight="1" x14ac:dyDescent="0.25">
      <c r="A56" s="940" t="s">
        <v>91</v>
      </c>
      <c r="B56" s="738"/>
      <c r="C56" s="941" t="s">
        <v>203</v>
      </c>
      <c r="D56" s="941"/>
      <c r="E56" s="941"/>
      <c r="F56" s="941"/>
      <c r="G56" s="738" t="s">
        <v>635</v>
      </c>
      <c r="H56" s="946"/>
      <c r="I56" s="1585"/>
      <c r="J56" s="1585"/>
      <c r="K56" s="1585"/>
      <c r="L56" s="1585"/>
      <c r="M56" s="1585"/>
      <c r="N56" s="1585"/>
      <c r="O56" s="1585"/>
      <c r="P56" s="1585"/>
      <c r="Q56" s="1585"/>
      <c r="R56" s="1585"/>
      <c r="S56" s="1585"/>
      <c r="T56" s="942"/>
      <c r="U56" s="942"/>
      <c r="V56" s="942"/>
      <c r="W56" s="942"/>
      <c r="X56" s="942"/>
      <c r="Y56" s="942"/>
      <c r="Z56" s="942"/>
      <c r="AA56" s="942"/>
      <c r="AB56" s="942"/>
      <c r="AC56" s="942"/>
      <c r="AD56" s="942"/>
      <c r="AE56" s="942"/>
      <c r="AF56" s="942"/>
      <c r="AG56" s="944"/>
      <c r="AH56" s="944"/>
      <c r="AI56" s="948"/>
      <c r="AJ56" s="940"/>
      <c r="AK56" s="738"/>
      <c r="AL56" s="738"/>
      <c r="AM56" s="738"/>
      <c r="AN56" s="738"/>
      <c r="AO56" s="950" t="s">
        <v>495</v>
      </c>
      <c r="AP56" s="840"/>
      <c r="AQ56" s="1504"/>
      <c r="AR56" s="1504"/>
      <c r="AS56" s="1504"/>
      <c r="AT56" s="1504"/>
      <c r="AU56" s="1504"/>
      <c r="AV56" s="1504"/>
      <c r="AW56" s="796"/>
      <c r="AX56" s="796"/>
      <c r="AY56" s="796"/>
      <c r="AZ56" s="796"/>
      <c r="BA56" s="796"/>
      <c r="BB56" s="840"/>
      <c r="BC56" s="840"/>
    </row>
    <row r="57" spans="1:203" ht="8.1" customHeight="1" x14ac:dyDescent="0.25">
      <c r="A57" s="15"/>
      <c r="V57" s="19"/>
      <c r="Y57" s="15"/>
      <c r="Z57" s="15"/>
      <c r="AH57" s="15"/>
      <c r="AI57" s="15"/>
      <c r="AJ57" s="15"/>
      <c r="AK57" s="15"/>
      <c r="AL57" s="15"/>
      <c r="AM57" s="15"/>
      <c r="AN57" s="15"/>
      <c r="AO57" s="15"/>
      <c r="AP57" s="27"/>
      <c r="AQ57" s="1470"/>
      <c r="AR57" s="1470"/>
      <c r="AS57" s="1470"/>
      <c r="AT57" s="1470"/>
      <c r="AU57" s="1470"/>
      <c r="AV57" s="15"/>
      <c r="AW57" s="15"/>
      <c r="AX57" s="15"/>
      <c r="AY57" s="15"/>
      <c r="AZ57" s="15"/>
    </row>
    <row r="58" spans="1:203" s="15" customFormat="1" ht="12.75" customHeight="1" x14ac:dyDescent="0.25">
      <c r="A58" s="1766" t="s">
        <v>255</v>
      </c>
      <c r="B58" s="1766"/>
      <c r="C58" s="1766"/>
      <c r="D58" s="1766"/>
      <c r="E58" s="1766"/>
      <c r="F58" s="1766"/>
      <c r="G58" s="1615"/>
      <c r="H58" s="1613" t="s">
        <v>63</v>
      </c>
      <c r="I58" s="1766"/>
      <c r="J58" s="1766"/>
      <c r="K58" s="1766"/>
      <c r="L58" s="1766"/>
      <c r="M58" s="1766"/>
      <c r="N58" s="1615"/>
      <c r="O58" s="1613" t="s">
        <v>648</v>
      </c>
      <c r="P58" s="1766"/>
      <c r="Q58" s="1766"/>
      <c r="R58" s="1766"/>
      <c r="S58" s="1766"/>
      <c r="T58" s="1766"/>
      <c r="U58" s="1766"/>
      <c r="V58" s="1766"/>
      <c r="W58" s="1766"/>
      <c r="X58" s="1766"/>
      <c r="Y58" s="1766"/>
      <c r="Z58" s="1766"/>
      <c r="AA58" s="1615"/>
      <c r="AB58" s="1613" t="s">
        <v>436</v>
      </c>
      <c r="AC58" s="1766"/>
      <c r="AD58" s="1766"/>
      <c r="AE58" s="1766"/>
      <c r="AF58" s="1766"/>
      <c r="AG58" s="1766"/>
      <c r="AH58" s="1615"/>
      <c r="AI58" s="1767" t="s">
        <v>258</v>
      </c>
      <c r="AJ58" s="1768"/>
      <c r="AK58" s="1768"/>
      <c r="AL58" s="1768"/>
      <c r="AM58" s="1768"/>
      <c r="AN58" s="1768"/>
      <c r="AO58" s="1768"/>
      <c r="AQ58" s="175"/>
      <c r="AR58" s="175"/>
      <c r="AS58" s="186"/>
      <c r="AT58" s="175"/>
      <c r="AU58" s="175"/>
      <c r="AV58"/>
      <c r="AW58"/>
      <c r="AX58"/>
      <c r="AY58"/>
      <c r="AZ58"/>
      <c r="BA58"/>
      <c r="BB58"/>
      <c r="BC58"/>
      <c r="BD58"/>
      <c r="BE58"/>
      <c r="BF58"/>
      <c r="BG58"/>
      <c r="BH58"/>
      <c r="BI58"/>
      <c r="BJ58"/>
      <c r="BK58"/>
      <c r="BL58"/>
      <c r="BM58"/>
      <c r="BN58"/>
      <c r="BO58"/>
      <c r="BP58"/>
      <c r="BQ58"/>
      <c r="BR58"/>
      <c r="BS58"/>
      <c r="BT58"/>
      <c r="BU58"/>
      <c r="BV58"/>
      <c r="BW58"/>
      <c r="BX58"/>
      <c r="BY58"/>
      <c r="BZ58"/>
      <c r="CA58"/>
      <c r="CB58"/>
      <c r="CC58"/>
    </row>
    <row r="59" spans="1:203" s="15" customFormat="1" ht="12.75" customHeight="1" x14ac:dyDescent="0.25">
      <c r="A59"/>
      <c r="B59"/>
      <c r="C59"/>
      <c r="D59"/>
      <c r="E59"/>
      <c r="F59"/>
      <c r="G59" s="4"/>
      <c r="H59" s="1595" t="s">
        <v>34</v>
      </c>
      <c r="I59" s="1596"/>
      <c r="J59" s="1596"/>
      <c r="K59" s="1596"/>
      <c r="L59" s="1596"/>
      <c r="M59" s="1596"/>
      <c r="N59" s="1597"/>
      <c r="O59" s="1595" t="s">
        <v>35</v>
      </c>
      <c r="P59" s="1596"/>
      <c r="Q59" s="1596"/>
      <c r="R59" s="1596"/>
      <c r="S59" s="1596"/>
      <c r="T59" s="1596"/>
      <c r="U59" s="1596"/>
      <c r="V59" s="1596"/>
      <c r="W59" s="1596"/>
      <c r="X59" s="1596"/>
      <c r="Y59" s="1596"/>
      <c r="Z59" s="1596"/>
      <c r="AA59" s="1597"/>
      <c r="AB59" s="1617" t="s">
        <v>326</v>
      </c>
      <c r="AC59" s="1617"/>
      <c r="AD59" s="1617"/>
      <c r="AE59" s="1617"/>
      <c r="AF59" s="1617"/>
      <c r="AG59" s="1617"/>
      <c r="AH59" s="1618"/>
      <c r="AI59" s="1616" t="s">
        <v>259</v>
      </c>
      <c r="AJ59" s="1617"/>
      <c r="AK59" s="1617"/>
      <c r="AL59" s="1617"/>
      <c r="AM59" s="1617"/>
      <c r="AN59" s="1617"/>
      <c r="AO59" s="1617"/>
      <c r="AQ59" s="175"/>
      <c r="AR59" s="175"/>
      <c r="AS59" s="186"/>
      <c r="AT59" s="773"/>
      <c r="AU59" s="175"/>
      <c r="AV59"/>
      <c r="AW59"/>
      <c r="AX59"/>
      <c r="AY59"/>
      <c r="AZ59"/>
      <c r="BA59"/>
      <c r="BB59"/>
      <c r="BC59"/>
      <c r="BD59"/>
      <c r="BE59"/>
      <c r="BF59"/>
      <c r="BG59"/>
      <c r="BH59"/>
      <c r="BI59"/>
      <c r="BJ59"/>
      <c r="BK59"/>
      <c r="BL59"/>
      <c r="BM59"/>
      <c r="BN59"/>
      <c r="BO59"/>
      <c r="BP59"/>
      <c r="BQ59"/>
      <c r="BR59"/>
      <c r="BS59"/>
      <c r="BT59"/>
      <c r="BU59"/>
      <c r="BV59"/>
      <c r="BW59"/>
      <c r="BX59"/>
      <c r="BY59"/>
      <c r="BZ59"/>
      <c r="CA59"/>
      <c r="CB59"/>
      <c r="CC59"/>
    </row>
    <row r="60" spans="1:203" s="15" customFormat="1" x14ac:dyDescent="0.25">
      <c r="A60"/>
      <c r="B60"/>
      <c r="C60"/>
      <c r="D60"/>
      <c r="E60"/>
      <c r="F60"/>
      <c r="G60" s="4"/>
      <c r="H60" s="1595"/>
      <c r="I60" s="1596"/>
      <c r="J60" s="1596"/>
      <c r="K60" s="1596"/>
      <c r="L60" s="1596"/>
      <c r="M60" s="1596"/>
      <c r="N60" s="1597"/>
      <c r="O60" s="1595"/>
      <c r="P60" s="1596"/>
      <c r="Q60" s="1596"/>
      <c r="R60" s="1596"/>
      <c r="S60" s="1596"/>
      <c r="T60" s="1596"/>
      <c r="U60" s="1596"/>
      <c r="V60" s="1596"/>
      <c r="W60" s="1596"/>
      <c r="X60" s="1596"/>
      <c r="Y60" s="1596"/>
      <c r="Z60" s="1596"/>
      <c r="AA60" s="1597"/>
      <c r="AB60" s="373"/>
      <c r="AC60" s="373"/>
      <c r="AD60" s="373"/>
      <c r="AE60" s="373"/>
      <c r="AF60" s="373"/>
      <c r="AG60" s="373"/>
      <c r="AH60" s="379"/>
      <c r="AI60" s="373"/>
      <c r="AJ60" s="373"/>
      <c r="AK60" s="373"/>
      <c r="AL60" s="373"/>
      <c r="AM60" s="373"/>
      <c r="AN60" s="373"/>
      <c r="AO60" s="373"/>
      <c r="AQ60" s="175"/>
      <c r="AR60" s="175"/>
      <c r="AS60" s="186"/>
      <c r="AT60" s="175"/>
      <c r="AU60" s="175"/>
      <c r="AV60"/>
      <c r="AW60"/>
      <c r="AX60"/>
      <c r="AY60"/>
      <c r="AZ60"/>
      <c r="BA60"/>
      <c r="BB60"/>
      <c r="BC60"/>
      <c r="BD60"/>
      <c r="BE60"/>
      <c r="BF60"/>
      <c r="BG60"/>
      <c r="BH60"/>
      <c r="BI60"/>
      <c r="BJ60"/>
      <c r="BK60"/>
      <c r="BL60"/>
      <c r="BM60"/>
      <c r="BN60"/>
      <c r="BO60"/>
      <c r="BP60"/>
      <c r="BQ60"/>
      <c r="BR60"/>
      <c r="BS60"/>
      <c r="BT60"/>
      <c r="BU60"/>
      <c r="BV60"/>
      <c r="BW60"/>
      <c r="BX60"/>
      <c r="BY60"/>
      <c r="BZ60"/>
      <c r="CA60"/>
      <c r="CB60"/>
      <c r="CC60"/>
    </row>
    <row r="61" spans="1:203" s="15" customFormat="1" x14ac:dyDescent="0.25">
      <c r="A61"/>
      <c r="B61"/>
      <c r="C61"/>
      <c r="D61"/>
      <c r="E61"/>
      <c r="F61"/>
      <c r="G61" s="4"/>
      <c r="H61"/>
      <c r="I61"/>
      <c r="J61"/>
      <c r="K61"/>
      <c r="L61"/>
      <c r="N61" s="4"/>
      <c r="O61" s="374"/>
      <c r="P61" s="373"/>
      <c r="Q61" s="373"/>
      <c r="R61" s="373"/>
      <c r="S61" s="373"/>
      <c r="T61" s="373"/>
      <c r="U61" s="373"/>
      <c r="V61" s="373"/>
      <c r="W61" s="373"/>
      <c r="X61" s="373"/>
      <c r="Y61" s="373"/>
      <c r="Z61" s="373"/>
      <c r="AA61" s="379"/>
      <c r="AB61" s="373"/>
      <c r="AC61" s="373"/>
      <c r="AD61" s="373"/>
      <c r="AE61" s="373"/>
      <c r="AF61" s="373"/>
      <c r="AG61" s="373"/>
      <c r="AH61" s="379"/>
      <c r="AI61" s="373"/>
      <c r="AJ61" s="373"/>
      <c r="AK61" s="373"/>
      <c r="AL61" s="373"/>
      <c r="AM61" s="373"/>
      <c r="AN61" s="373"/>
      <c r="AO61" s="373"/>
      <c r="AQ61" s="175"/>
      <c r="AR61" s="175"/>
      <c r="AS61" s="186"/>
      <c r="AT61" s="175"/>
      <c r="AU61" s="175"/>
      <c r="AV61"/>
      <c r="AW61"/>
      <c r="AX61"/>
      <c r="AY61"/>
      <c r="AZ61"/>
      <c r="BA61"/>
      <c r="BB61"/>
      <c r="BC61"/>
      <c r="BD61"/>
      <c r="BE61"/>
      <c r="BF61"/>
      <c r="BG61"/>
      <c r="BH61"/>
      <c r="BI61"/>
      <c r="BJ61"/>
      <c r="BK61"/>
      <c r="BL61"/>
      <c r="BM61"/>
      <c r="BN61"/>
      <c r="BO61"/>
      <c r="BP61"/>
      <c r="BQ61"/>
      <c r="BR61"/>
      <c r="BS61"/>
      <c r="BT61"/>
      <c r="BU61"/>
      <c r="BV61"/>
      <c r="BW61"/>
      <c r="BX61"/>
      <c r="BY61"/>
      <c r="BZ61"/>
      <c r="CA61"/>
      <c r="CB61"/>
      <c r="CC61"/>
    </row>
    <row r="62" spans="1:203" s="15" customFormat="1" x14ac:dyDescent="0.25">
      <c r="A62"/>
      <c r="B62"/>
      <c r="C62"/>
      <c r="D62"/>
      <c r="E62"/>
      <c r="F62"/>
      <c r="G62" s="4"/>
      <c r="H62"/>
      <c r="I62"/>
      <c r="J62"/>
      <c r="K62"/>
      <c r="L62"/>
      <c r="N62" s="4"/>
      <c r="O62" s="374"/>
      <c r="P62" s="373"/>
      <c r="Q62" s="373"/>
      <c r="R62" s="373"/>
      <c r="S62" s="373"/>
      <c r="T62" s="373"/>
      <c r="U62" s="373"/>
      <c r="V62" s="373"/>
      <c r="W62" s="373"/>
      <c r="X62" s="373"/>
      <c r="Y62" s="373"/>
      <c r="Z62" s="373"/>
      <c r="AA62" s="379"/>
      <c r="AB62" s="373"/>
      <c r="AC62" s="373"/>
      <c r="AD62" s="373"/>
      <c r="AE62" s="373"/>
      <c r="AF62" s="373"/>
      <c r="AG62" s="373"/>
      <c r="AH62" s="379"/>
      <c r="AI62" s="373"/>
      <c r="AJ62" s="373"/>
      <c r="AK62" s="373"/>
      <c r="AL62" s="373"/>
      <c r="AM62" s="373"/>
      <c r="AN62" s="373"/>
      <c r="AO62" s="373"/>
      <c r="AQ62" s="175"/>
      <c r="AR62" s="175"/>
      <c r="AS62" s="186"/>
      <c r="AT62" s="175"/>
      <c r="AU62" s="175"/>
      <c r="AV62"/>
      <c r="AW62"/>
      <c r="AX62"/>
      <c r="AY62"/>
      <c r="AZ62"/>
      <c r="BA62"/>
      <c r="BB62"/>
      <c r="BC62"/>
      <c r="BD62"/>
      <c r="BE62"/>
      <c r="BF62"/>
      <c r="BG62"/>
      <c r="BH62"/>
      <c r="BI62"/>
      <c r="BJ62"/>
      <c r="BK62"/>
      <c r="BL62"/>
      <c r="BM62"/>
      <c r="BN62"/>
      <c r="BO62"/>
      <c r="BP62"/>
      <c r="BQ62"/>
      <c r="BR62"/>
      <c r="BS62"/>
      <c r="BT62"/>
      <c r="BU62"/>
      <c r="BV62"/>
      <c r="BW62"/>
      <c r="BX62"/>
      <c r="BY62"/>
      <c r="BZ62"/>
      <c r="CA62"/>
      <c r="CB62"/>
      <c r="CC62"/>
    </row>
    <row r="63" spans="1:203" x14ac:dyDescent="0.25">
      <c r="A63" s="6"/>
      <c r="B63" s="6"/>
      <c r="C63" s="6"/>
      <c r="D63" s="6"/>
      <c r="E63" s="6"/>
      <c r="F63" s="6"/>
      <c r="G63" s="6"/>
      <c r="H63" s="18"/>
      <c r="I63" s="6"/>
      <c r="J63" s="6"/>
      <c r="K63" s="6"/>
      <c r="L63" s="6"/>
      <c r="M63" s="6"/>
      <c r="N63" s="6"/>
      <c r="O63" s="18"/>
      <c r="P63" s="382"/>
      <c r="Q63" s="382"/>
      <c r="R63" s="382"/>
      <c r="S63" s="382"/>
      <c r="T63" s="382"/>
      <c r="U63" s="382"/>
      <c r="V63" s="382"/>
      <c r="W63" s="382"/>
      <c r="X63" s="382"/>
      <c r="Y63" s="382"/>
      <c r="Z63" s="382"/>
      <c r="AA63" s="383"/>
      <c r="AB63" s="382"/>
      <c r="AC63" s="382"/>
      <c r="AD63" s="382"/>
      <c r="AE63" s="382"/>
      <c r="AF63" s="382"/>
      <c r="AG63" s="382"/>
      <c r="AH63" s="383"/>
      <c r="AI63" s="382"/>
      <c r="AJ63" s="382"/>
      <c r="AK63" s="382"/>
      <c r="AL63" s="382"/>
      <c r="AM63" s="382"/>
      <c r="AN63" s="382"/>
      <c r="AO63" s="382"/>
      <c r="AP63" s="27"/>
      <c r="AQ63" s="172"/>
      <c r="AR63" s="172"/>
      <c r="AS63" s="172"/>
      <c r="AT63" s="172"/>
      <c r="AU63" s="172"/>
      <c r="AV63" s="27"/>
      <c r="AW63" s="27"/>
      <c r="AX63" s="27"/>
      <c r="AY63" s="27"/>
      <c r="AZ63" s="27"/>
      <c r="BA63" s="27"/>
      <c r="BB63" s="27"/>
      <c r="BC63" s="27"/>
      <c r="BD63" s="27"/>
      <c r="BE63" s="27"/>
      <c r="BF63" s="844"/>
      <c r="BG63" s="844"/>
      <c r="BH63" s="15"/>
    </row>
    <row r="64" spans="1:203" x14ac:dyDescent="0.25">
      <c r="A64" s="19" t="s">
        <v>477</v>
      </c>
      <c r="B64" s="19" t="s">
        <v>478</v>
      </c>
      <c r="AP64" s="15"/>
      <c r="AQ64" s="213"/>
      <c r="AR64" s="213"/>
      <c r="AS64" s="213"/>
      <c r="AT64" s="213"/>
      <c r="AU64" s="213"/>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row>
    <row r="65" spans="1:203" x14ac:dyDescent="0.25">
      <c r="A65" s="19" t="s">
        <v>475</v>
      </c>
      <c r="B65" s="19" t="s">
        <v>695</v>
      </c>
      <c r="AP65" s="15"/>
      <c r="AQ65" s="213"/>
      <c r="AR65" s="213"/>
      <c r="AS65" s="213"/>
      <c r="AT65" s="213"/>
      <c r="AU65" s="213"/>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row>
    <row r="66" spans="1:203" x14ac:dyDescent="0.25">
      <c r="B66" s="19" t="s">
        <v>327</v>
      </c>
    </row>
    <row r="67" spans="1:203" s="375" customFormat="1" ht="12.75" customHeight="1" x14ac:dyDescent="0.25">
      <c r="A67" s="19"/>
      <c r="B67" s="19" t="s">
        <v>308</v>
      </c>
      <c r="AS67" s="175"/>
      <c r="AT67" s="175"/>
      <c r="AU67" s="175"/>
    </row>
    <row r="68" spans="1:203" x14ac:dyDescent="0.25">
      <c r="A68" s="19" t="s">
        <v>150</v>
      </c>
      <c r="B68" s="19" t="s">
        <v>257</v>
      </c>
      <c r="BC68" s="15"/>
      <c r="BD68" s="15"/>
    </row>
    <row r="69" spans="1:203" s="15" customFormat="1" ht="12.6" customHeight="1" x14ac:dyDescent="0.25">
      <c r="A69" s="1274" t="str">
        <f>données!A5</f>
        <v>version 2021 (1)</v>
      </c>
      <c r="AP69"/>
      <c r="AQ69" s="175"/>
      <c r="AR69" s="175"/>
      <c r="AS69" s="175"/>
      <c r="AT69" s="175"/>
      <c r="AU69" s="175"/>
      <c r="AV69"/>
      <c r="AW69"/>
      <c r="AX69"/>
      <c r="AY69"/>
      <c r="AZ69"/>
      <c r="BA69"/>
      <c r="BB69"/>
      <c r="BC69"/>
      <c r="BD69"/>
    </row>
    <row r="70" spans="1:203" s="1003" customFormat="1" ht="12.75" customHeight="1" x14ac:dyDescent="0.25">
      <c r="A70" s="2541" t="s">
        <v>100</v>
      </c>
      <c r="B70" s="2541"/>
      <c r="C70" s="2541"/>
      <c r="D70" s="2541"/>
      <c r="E70" s="2541"/>
      <c r="F70" s="2541"/>
      <c r="G70" s="2542"/>
      <c r="H70" s="2575" t="s">
        <v>96</v>
      </c>
      <c r="I70" s="2575"/>
      <c r="J70" s="2575"/>
      <c r="K70" s="1141"/>
      <c r="L70" s="2570" t="s">
        <v>488</v>
      </c>
      <c r="M70" s="2570"/>
      <c r="N70" s="2570"/>
      <c r="O70" s="2570"/>
      <c r="P70" s="2570"/>
      <c r="Q70" s="2570"/>
      <c r="R70" s="2570" t="s">
        <v>484</v>
      </c>
      <c r="S70" s="2570"/>
      <c r="T70" s="2570"/>
      <c r="U70" s="2570"/>
      <c r="V70" s="2570"/>
      <c r="W70" s="2570" t="s">
        <v>489</v>
      </c>
      <c r="X70" s="2570"/>
      <c r="Y70" s="2570"/>
      <c r="Z70" s="2570"/>
      <c r="AA70" s="2570"/>
      <c r="AC70" s="63" t="s">
        <v>42</v>
      </c>
      <c r="AD70" s="63"/>
      <c r="AE70" s="63"/>
      <c r="AF70" s="63"/>
      <c r="AG70" s="63"/>
      <c r="AH70" s="2537" t="s">
        <v>101</v>
      </c>
      <c r="AI70" s="2538"/>
      <c r="AJ70" s="2538"/>
      <c r="AK70" s="2538"/>
      <c r="AL70" s="2538"/>
      <c r="AM70" s="2538"/>
      <c r="AN70" s="2538"/>
      <c r="AO70" s="2538"/>
      <c r="AP70" s="917"/>
      <c r="AQ70" s="175"/>
      <c r="AR70" s="175"/>
      <c r="AS70" s="175"/>
      <c r="AT70" s="175"/>
      <c r="AU70" s="175"/>
      <c r="AV70" s="917"/>
      <c r="AW70" s="917"/>
      <c r="AX70" s="917"/>
      <c r="AY70" s="917"/>
      <c r="AZ70" s="917"/>
      <c r="BA70" s="917"/>
      <c r="BB70" s="917"/>
      <c r="BC70" s="917"/>
      <c r="BD70" s="917"/>
    </row>
    <row r="71" spans="1:203" s="15" customFormat="1" ht="12.75" customHeight="1" x14ac:dyDescent="0.25">
      <c r="A71" s="63" t="s">
        <v>137</v>
      </c>
      <c r="B71" s="63"/>
      <c r="C71" s="63"/>
      <c r="D71" s="2540">
        <f>données!D7</f>
        <v>0</v>
      </c>
      <c r="E71" s="2540"/>
      <c r="F71" s="2540"/>
      <c r="G71" s="2543"/>
      <c r="H71" s="1001" t="s">
        <v>141</v>
      </c>
      <c r="I71" s="2479">
        <f>données!$J$7</f>
        <v>0</v>
      </c>
      <c r="J71" s="2479"/>
      <c r="K71" s="2479"/>
      <c r="L71" s="2479"/>
      <c r="M71" s="2479"/>
      <c r="N71" s="2479"/>
      <c r="O71" s="2479"/>
      <c r="P71" s="2479"/>
      <c r="Q71" s="2479"/>
      <c r="R71" s="2479"/>
      <c r="S71" s="2479"/>
      <c r="T71" s="2479"/>
      <c r="U71" s="2479"/>
      <c r="V71" s="2479"/>
      <c r="W71" s="2479"/>
      <c r="X71" s="2479"/>
      <c r="Y71" s="2479"/>
      <c r="Z71" s="2479"/>
      <c r="AA71" s="2479"/>
      <c r="AB71" s="2479"/>
      <c r="AC71" s="2479"/>
      <c r="AD71" s="2479"/>
      <c r="AE71" s="2479"/>
      <c r="AF71" s="2479"/>
      <c r="AG71" s="2480"/>
      <c r="AH71" s="2539">
        <f>données!AI7</f>
        <v>0</v>
      </c>
      <c r="AI71" s="2540"/>
      <c r="AJ71" s="2540"/>
      <c r="AK71" s="2540"/>
      <c r="AL71" s="2540"/>
      <c r="AM71" s="2540"/>
      <c r="AN71" s="2540"/>
      <c r="AO71" s="2540"/>
      <c r="AP71"/>
      <c r="AQ71" s="175"/>
      <c r="AR71" s="175"/>
      <c r="AS71" s="175"/>
      <c r="AT71" s="175"/>
      <c r="AU71" s="175"/>
      <c r="AV71"/>
      <c r="AW71"/>
      <c r="AX71"/>
      <c r="AY71"/>
      <c r="AZ71"/>
      <c r="BA71"/>
      <c r="BB71"/>
      <c r="BC71"/>
      <c r="BD71"/>
    </row>
    <row r="72" spans="1:203" s="15" customFormat="1" x14ac:dyDescent="0.25">
      <c r="A72" s="2555">
        <f>données!A8</f>
        <v>0</v>
      </c>
      <c r="B72" s="2555"/>
      <c r="C72" s="2555"/>
      <c r="D72" s="2555"/>
      <c r="E72" s="2555"/>
      <c r="F72" s="2555"/>
      <c r="G72" s="2556"/>
      <c r="H72" s="1001" t="s">
        <v>138</v>
      </c>
      <c r="I72" s="2481"/>
      <c r="J72" s="2481"/>
      <c r="K72" s="2481"/>
      <c r="L72" s="2481"/>
      <c r="M72" s="2481"/>
      <c r="N72" s="2481"/>
      <c r="O72" s="2481"/>
      <c r="P72" s="2481"/>
      <c r="Q72" s="2481"/>
      <c r="R72" s="2481"/>
      <c r="S72" s="2481"/>
      <c r="T72" s="2481"/>
      <c r="U72" s="2481"/>
      <c r="V72" s="2481"/>
      <c r="W72" s="2481"/>
      <c r="X72" s="2481"/>
      <c r="Y72" s="2481"/>
      <c r="Z72" s="2481"/>
      <c r="AA72" s="2481"/>
      <c r="AB72" s="2481"/>
      <c r="AC72" s="2481"/>
      <c r="AD72" s="2481"/>
      <c r="AE72" s="2481"/>
      <c r="AF72" s="2481"/>
      <c r="AG72" s="2482"/>
      <c r="AH72" s="2551">
        <f>données!AI8</f>
        <v>0</v>
      </c>
      <c r="AI72" s="2552"/>
      <c r="AJ72" s="2552"/>
      <c r="AK72" s="2552"/>
      <c r="AL72" s="2552"/>
      <c r="AM72" s="2552"/>
      <c r="AN72" s="2552"/>
      <c r="AO72" s="2552"/>
      <c r="AP72"/>
      <c r="AQ72" s="175"/>
      <c r="AR72" s="175"/>
      <c r="AS72" s="175"/>
      <c r="AT72" s="175"/>
      <c r="AU72" s="175"/>
      <c r="AV72"/>
      <c r="AW72"/>
      <c r="AX72"/>
      <c r="AY72"/>
      <c r="AZ72"/>
      <c r="BA72"/>
      <c r="BB72"/>
    </row>
    <row r="73" spans="1:203" s="15" customFormat="1" x14ac:dyDescent="0.25">
      <c r="A73" s="2557">
        <f>données!A9</f>
        <v>0</v>
      </c>
      <c r="B73" s="2557"/>
      <c r="C73" s="2557"/>
      <c r="D73" s="2557"/>
      <c r="E73" s="2557"/>
      <c r="F73" s="2557"/>
      <c r="G73" s="2558"/>
      <c r="H73" s="1001" t="s">
        <v>140</v>
      </c>
      <c r="J73" s="1001"/>
      <c r="K73" s="1001"/>
      <c r="L73" s="1001"/>
      <c r="M73" s="2571">
        <f>données!$M$9</f>
        <v>0</v>
      </c>
      <c r="N73" s="2571"/>
      <c r="O73" s="2571"/>
      <c r="P73" s="2571"/>
      <c r="Q73" s="2571"/>
      <c r="R73" s="2571"/>
      <c r="S73" s="2571"/>
      <c r="T73" s="2571"/>
      <c r="U73" s="2571"/>
      <c r="V73" s="2571"/>
      <c r="W73" s="2571"/>
      <c r="X73" s="2571"/>
      <c r="Y73" s="2571"/>
      <c r="Z73" s="2571"/>
      <c r="AA73" s="2571"/>
      <c r="AB73" s="2571"/>
      <c r="AC73" s="2571"/>
      <c r="AD73" s="2571"/>
      <c r="AE73" s="2571"/>
      <c r="AF73" s="2571"/>
      <c r="AG73" s="2572"/>
      <c r="AH73" s="2551">
        <f>données!AI9</f>
        <v>0</v>
      </c>
      <c r="AI73" s="2552"/>
      <c r="AJ73" s="2552"/>
      <c r="AK73" s="2552"/>
      <c r="AL73" s="2552"/>
      <c r="AM73" s="2552"/>
      <c r="AN73" s="2552"/>
      <c r="AO73" s="2552"/>
      <c r="AP73"/>
      <c r="AQ73" s="175"/>
      <c r="AR73" s="175"/>
      <c r="AS73" s="175"/>
      <c r="AT73" s="175"/>
      <c r="AU73" s="175"/>
      <c r="AV73"/>
      <c r="AW73"/>
      <c r="AX73"/>
      <c r="AY73"/>
      <c r="AZ73"/>
      <c r="BA73"/>
      <c r="BB73"/>
    </row>
    <row r="74" spans="1:203" s="15" customFormat="1" x14ac:dyDescent="0.25">
      <c r="A74" s="63" t="s">
        <v>138</v>
      </c>
      <c r="B74" s="2557">
        <f>données!B10</f>
        <v>0</v>
      </c>
      <c r="C74" s="2557"/>
      <c r="D74" s="2557"/>
      <c r="E74" s="2557"/>
      <c r="F74" s="2557"/>
      <c r="G74" s="2558"/>
      <c r="H74" s="1001" t="s">
        <v>139</v>
      </c>
      <c r="J74" s="1001"/>
      <c r="K74" s="1001"/>
      <c r="L74" s="1123"/>
      <c r="M74" s="2573">
        <f>données!$M$10</f>
        <v>0</v>
      </c>
      <c r="N74" s="2573"/>
      <c r="O74" s="2573"/>
      <c r="P74" s="2573"/>
      <c r="Q74" s="2573"/>
      <c r="R74" s="2573"/>
      <c r="S74" s="2573"/>
      <c r="T74" s="2573"/>
      <c r="U74" s="2573"/>
      <c r="V74" s="2573"/>
      <c r="W74" s="2573"/>
      <c r="X74" s="2573"/>
      <c r="Y74" s="2573"/>
      <c r="Z74" s="2573"/>
      <c r="AA74" s="2573"/>
      <c r="AB74" s="2573"/>
      <c r="AC74" s="2573"/>
      <c r="AD74" s="2573"/>
      <c r="AE74" s="2573"/>
      <c r="AF74" s="2573"/>
      <c r="AG74" s="2574"/>
      <c r="AH74" s="2549" t="str">
        <f>IF(données!$AI$10=0,"",données!$AI$10)</f>
        <v/>
      </c>
      <c r="AI74" s="2550"/>
      <c r="AJ74" s="2550"/>
      <c r="AK74" s="2550"/>
      <c r="AL74" s="2550"/>
      <c r="AM74" s="2550"/>
      <c r="AN74" s="2550"/>
      <c r="AO74" s="2550"/>
      <c r="AP74"/>
      <c r="AQ74" s="175"/>
      <c r="AR74" s="175"/>
      <c r="AS74" s="175"/>
      <c r="AT74" s="175"/>
      <c r="AU74" s="175"/>
      <c r="AV74"/>
      <c r="AW74"/>
      <c r="AX74"/>
      <c r="AY74"/>
      <c r="AZ74"/>
      <c r="BA74"/>
      <c r="BB74"/>
    </row>
    <row r="75" spans="1:203" s="15" customFormat="1" ht="8.1" customHeight="1" x14ac:dyDescent="0.25">
      <c r="A75" s="77"/>
      <c r="B75" s="77"/>
      <c r="C75" s="77"/>
      <c r="D75" s="77"/>
      <c r="E75" s="77"/>
      <c r="F75" s="77"/>
      <c r="G75" s="1388"/>
      <c r="H75" s="1390"/>
      <c r="I75" s="63"/>
      <c r="J75" s="63"/>
      <c r="K75" s="63"/>
      <c r="L75" s="63"/>
      <c r="M75" s="63"/>
      <c r="N75" s="63"/>
      <c r="O75" s="63"/>
      <c r="P75" s="63"/>
      <c r="Q75" s="63"/>
      <c r="R75" s="63"/>
      <c r="S75" s="63"/>
      <c r="T75" s="63"/>
      <c r="U75" s="63"/>
      <c r="V75" s="63"/>
      <c r="W75" s="63"/>
      <c r="X75" s="63"/>
      <c r="Y75" s="63"/>
      <c r="Z75" s="63"/>
      <c r="AA75" s="63"/>
      <c r="AB75" s="63"/>
      <c r="AC75" s="63"/>
      <c r="AD75" s="63"/>
      <c r="AE75" s="63"/>
      <c r="AF75" s="63"/>
      <c r="AG75" s="63"/>
      <c r="AH75" s="148"/>
      <c r="AI75" s="63"/>
      <c r="AJ75" s="77"/>
      <c r="AK75" s="77"/>
      <c r="AL75" s="77"/>
      <c r="AM75" s="77"/>
      <c r="AN75" s="77"/>
      <c r="AO75" s="77"/>
      <c r="AP75"/>
      <c r="AQ75" s="175"/>
      <c r="AR75" s="175"/>
      <c r="AS75" s="175"/>
      <c r="AT75" s="175"/>
      <c r="AU75" s="175"/>
      <c r="AV75"/>
      <c r="AW75"/>
      <c r="AX75"/>
      <c r="AY75"/>
      <c r="AZ75"/>
      <c r="BA75"/>
      <c r="BB75"/>
    </row>
    <row r="76" spans="1:203" s="15" customFormat="1" ht="21" x14ac:dyDescent="0.4">
      <c r="A76" s="2553" t="str">
        <f>'dv1'!A10:E10</f>
        <v>Ed. 2017</v>
      </c>
      <c r="B76" s="2553"/>
      <c r="C76" s="2553"/>
      <c r="D76" s="2553"/>
      <c r="E76" s="2553"/>
      <c r="F76" s="2553"/>
      <c r="G76" s="2554"/>
      <c r="H76" s="2567" t="s">
        <v>328</v>
      </c>
      <c r="I76" s="2568"/>
      <c r="J76" s="2568"/>
      <c r="K76" s="2568"/>
      <c r="L76" s="2568"/>
      <c r="M76" s="2568"/>
      <c r="N76" s="2568"/>
      <c r="O76" s="2568"/>
      <c r="P76" s="2568"/>
      <c r="Q76" s="2568"/>
      <c r="R76" s="2568"/>
      <c r="S76" s="2568"/>
      <c r="T76" s="2568"/>
      <c r="U76" s="2568"/>
      <c r="V76" s="2568"/>
      <c r="W76" s="2568"/>
      <c r="X76" s="2568"/>
      <c r="Y76" s="2568"/>
      <c r="Z76" s="2568"/>
      <c r="AA76" s="2568"/>
      <c r="AB76" s="2568"/>
      <c r="AC76" s="2568"/>
      <c r="AD76" s="2568"/>
      <c r="AE76" s="2568"/>
      <c r="AF76" s="2568"/>
      <c r="AG76" s="2568"/>
      <c r="AH76" s="2568"/>
      <c r="AI76" s="2569"/>
      <c r="AJ76" s="151" t="s">
        <v>149</v>
      </c>
      <c r="AK76" s="84"/>
      <c r="AL76" s="84"/>
      <c r="AM76" s="84"/>
      <c r="AN76" s="84"/>
      <c r="AO76" s="84"/>
      <c r="AP76"/>
      <c r="AQ76" s="175"/>
      <c r="AR76" s="175"/>
      <c r="AS76" s="175"/>
      <c r="AT76" s="175"/>
      <c r="AU76" s="175"/>
      <c r="AV76"/>
      <c r="AW76"/>
      <c r="AX76"/>
      <c r="AY76"/>
      <c r="AZ76"/>
      <c r="BA76"/>
      <c r="BB76"/>
      <c r="BC76"/>
      <c r="BD76"/>
    </row>
    <row r="77" spans="1:203" s="15" customFormat="1" x14ac:dyDescent="0.25">
      <c r="A77" s="2544" t="str">
        <f>'dv1'!A11:F11</f>
        <v>(SLRB/MT 2017)</v>
      </c>
      <c r="B77" s="2544"/>
      <c r="C77" s="2544"/>
      <c r="D77" s="2544"/>
      <c r="E77" s="2544"/>
      <c r="F77" s="2544"/>
      <c r="G77" s="2545"/>
      <c r="H77" s="1387"/>
      <c r="I77" s="1386"/>
      <c r="J77" s="80"/>
      <c r="K77" s="80"/>
      <c r="L77" s="80"/>
      <c r="M77" s="80"/>
      <c r="N77" s="80"/>
      <c r="O77" s="80"/>
      <c r="P77" s="80"/>
      <c r="Q77" s="80"/>
      <c r="R77" s="80"/>
      <c r="S77" s="80"/>
      <c r="T77" s="80"/>
      <c r="U77" s="80"/>
      <c r="V77" s="80"/>
      <c r="W77" s="80"/>
      <c r="X77" s="80"/>
      <c r="Y77" s="80"/>
      <c r="Z77" s="80"/>
      <c r="AA77" s="80"/>
      <c r="AB77" s="81"/>
      <c r="AC77" s="80"/>
      <c r="AD77" s="80"/>
      <c r="AE77" s="80"/>
      <c r="AF77" s="80"/>
      <c r="AG77" s="80"/>
      <c r="AH77" s="80"/>
      <c r="AI77" s="78"/>
      <c r="AJ77" s="149"/>
      <c r="AK77" s="80"/>
      <c r="AL77" s="80"/>
      <c r="AM77" s="80"/>
      <c r="AN77" s="80"/>
      <c r="AO77" s="80"/>
      <c r="AP77"/>
      <c r="AQ77" s="175"/>
      <c r="AR77" s="175"/>
      <c r="AS77" s="175"/>
      <c r="AT77" s="175"/>
      <c r="AU77" s="175"/>
      <c r="AV77"/>
      <c r="AW77"/>
      <c r="AX77"/>
      <c r="AY77"/>
      <c r="AZ77"/>
      <c r="BA77"/>
      <c r="BB77"/>
      <c r="BC77"/>
      <c r="BD77"/>
    </row>
    <row r="78" spans="1:203" s="15" customFormat="1" ht="8.1" customHeight="1" x14ac:dyDescent="0.25">
      <c r="A78" s="65"/>
      <c r="B78" s="65"/>
      <c r="C78" s="65"/>
      <c r="D78" s="65"/>
      <c r="E78" s="65"/>
      <c r="F78" s="65"/>
      <c r="G78" s="65"/>
      <c r="H78" s="65"/>
      <c r="I78" s="65"/>
      <c r="J78" s="65"/>
      <c r="K78" s="65"/>
      <c r="L78" s="65"/>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c r="AQ78" s="175"/>
      <c r="AR78" s="175"/>
      <c r="AS78" s="175"/>
      <c r="AT78" s="175"/>
      <c r="AU78" s="175"/>
      <c r="AV78"/>
      <c r="AW78"/>
      <c r="AX78"/>
      <c r="AY78"/>
      <c r="AZ78"/>
      <c r="BA78"/>
      <c r="BB78"/>
      <c r="BC78"/>
      <c r="BD78"/>
    </row>
    <row r="79" spans="1:203" s="15" customFormat="1" x14ac:dyDescent="0.25">
      <c r="A79" s="63"/>
      <c r="B79" s="63"/>
      <c r="C79" s="63"/>
      <c r="D79" s="63"/>
      <c r="E79" s="63"/>
      <c r="F79" s="63"/>
      <c r="G79" s="63"/>
      <c r="H79" s="63"/>
      <c r="I79" s="63"/>
      <c r="J79" s="63"/>
      <c r="K79" s="63"/>
      <c r="L79" s="63"/>
      <c r="M79" s="63"/>
      <c r="N79" s="63"/>
      <c r="O79" s="63"/>
      <c r="P79" s="63"/>
      <c r="Q79" s="63"/>
      <c r="R79" s="63"/>
      <c r="S79" s="63"/>
      <c r="T79" s="63"/>
      <c r="U79" s="63"/>
      <c r="V79" s="63"/>
      <c r="W79" s="63"/>
      <c r="X79" s="63"/>
      <c r="Y79" s="63"/>
      <c r="Z79" s="63"/>
      <c r="AA79" s="63"/>
      <c r="AB79" s="63"/>
      <c r="AC79" s="63"/>
      <c r="AD79" s="63"/>
      <c r="AE79" s="63"/>
      <c r="AF79" s="63"/>
      <c r="AG79" s="63"/>
      <c r="AH79" s="63"/>
      <c r="AI79" s="63"/>
      <c r="AJ79" s="63"/>
      <c r="AK79" s="63"/>
      <c r="AL79" s="63"/>
      <c r="AM79" s="63"/>
      <c r="AN79" s="63"/>
      <c r="AO79" s="70" t="s">
        <v>28</v>
      </c>
      <c r="AP79"/>
      <c r="AQ79" s="175"/>
      <c r="AR79" s="175"/>
      <c r="AS79" s="175"/>
      <c r="AT79" s="175"/>
      <c r="AU79" s="175"/>
      <c r="AV79"/>
      <c r="AW79"/>
      <c r="AX79"/>
      <c r="AY79"/>
      <c r="AZ79"/>
      <c r="BA79"/>
      <c r="BB79"/>
      <c r="BC79"/>
      <c r="BD79"/>
    </row>
    <row r="80" spans="1:203" s="15" customFormat="1" ht="8.1" customHeight="1" x14ac:dyDescent="0.25">
      <c r="A80" s="63"/>
      <c r="B80" s="63"/>
      <c r="C80" s="63"/>
      <c r="D80" s="63"/>
      <c r="E80" s="63"/>
      <c r="F80" s="63"/>
      <c r="G80" s="63"/>
      <c r="H80" s="63"/>
      <c r="I80" s="63"/>
      <c r="J80" s="63"/>
      <c r="K80" s="63"/>
      <c r="L80" s="63"/>
      <c r="M80" s="63"/>
      <c r="N80" s="63"/>
      <c r="O80" s="63"/>
      <c r="P80" s="63"/>
      <c r="Q80" s="63"/>
      <c r="R80" s="63"/>
      <c r="S80" s="63"/>
      <c r="T80" s="63"/>
      <c r="U80" s="63"/>
      <c r="V80" s="63"/>
      <c r="W80" s="63"/>
      <c r="X80" s="63"/>
      <c r="Y80" s="63"/>
      <c r="Z80" s="63"/>
      <c r="AA80" s="63"/>
      <c r="AB80" s="63"/>
      <c r="AC80" s="63"/>
      <c r="AD80" s="63"/>
      <c r="AE80" s="63"/>
      <c r="AF80" s="63"/>
      <c r="AG80" s="63"/>
      <c r="AH80" s="63"/>
      <c r="AI80" s="63"/>
      <c r="AJ80" s="63"/>
      <c r="AK80" s="63"/>
      <c r="AL80" s="63"/>
      <c r="AM80" s="63"/>
      <c r="AN80" s="63"/>
      <c r="AO80" s="63"/>
      <c r="AP80" s="19"/>
      <c r="AQ80" s="175"/>
      <c r="AR80" s="175"/>
      <c r="AS80" s="175"/>
      <c r="AT80" s="175"/>
      <c r="AU80" s="175"/>
      <c r="AV80"/>
      <c r="AW80"/>
      <c r="AX80"/>
      <c r="AY80"/>
      <c r="AZ80"/>
      <c r="BA80"/>
    </row>
    <row r="81" spans="1:53" s="15" customFormat="1" x14ac:dyDescent="0.25">
      <c r="A81" s="69" t="s">
        <v>193</v>
      </c>
      <c r="B81" s="2489"/>
      <c r="C81" s="2489"/>
      <c r="D81" s="2489"/>
      <c r="E81" s="2489"/>
      <c r="F81" s="2489"/>
      <c r="G81" s="2489"/>
      <c r="H81" s="2489"/>
      <c r="I81" s="2489"/>
      <c r="J81" s="2489"/>
      <c r="K81" s="2489"/>
      <c r="L81" s="2489"/>
      <c r="M81" s="2492">
        <v>20</v>
      </c>
      <c r="N81" s="2492"/>
      <c r="O81" s="2490">
        <f>B81</f>
        <v>0</v>
      </c>
      <c r="P81" s="2490"/>
      <c r="Q81" s="2490"/>
      <c r="R81" s="768" t="s">
        <v>138</v>
      </c>
      <c r="S81" s="2548"/>
      <c r="T81" s="2548"/>
      <c r="U81" s="2548"/>
      <c r="V81" s="2548"/>
      <c r="W81" s="69" t="s">
        <v>194</v>
      </c>
      <c r="X81" s="69"/>
      <c r="Y81" s="69"/>
      <c r="Z81" s="69"/>
      <c r="AA81" s="69"/>
      <c r="AB81" s="69"/>
      <c r="AC81" s="69"/>
      <c r="AD81" s="69"/>
      <c r="AE81" s="69"/>
      <c r="AF81" s="69"/>
      <c r="AG81" s="69"/>
      <c r="AH81" s="69"/>
      <c r="AI81" s="69"/>
      <c r="AJ81" s="69"/>
      <c r="AK81" s="69"/>
      <c r="AL81" s="69"/>
      <c r="AM81" s="63"/>
      <c r="AN81" s="63"/>
      <c r="AO81" s="63"/>
      <c r="AP81" s="19"/>
      <c r="AQ81" s="175"/>
      <c r="AR81" s="175"/>
      <c r="AS81" s="175"/>
      <c r="AT81" s="175"/>
      <c r="AU81" s="175"/>
      <c r="AV81"/>
      <c r="AW81"/>
      <c r="AX81"/>
      <c r="AY81"/>
      <c r="AZ81"/>
      <c r="BA81"/>
    </row>
    <row r="82" spans="1:53" ht="8.1" customHeight="1" x14ac:dyDescent="0.25">
      <c r="A82" s="63"/>
      <c r="B82" s="63"/>
      <c r="C82" s="63"/>
      <c r="D82" s="63"/>
      <c r="E82" s="63"/>
      <c r="F82" s="63"/>
      <c r="G82" s="63"/>
      <c r="H82" s="63"/>
      <c r="I82" s="63"/>
      <c r="J82" s="63"/>
      <c r="K82" s="63"/>
      <c r="L82" s="63"/>
      <c r="M82" s="63"/>
      <c r="N82" s="63"/>
      <c r="O82" s="63"/>
      <c r="P82" s="63"/>
      <c r="Q82" s="63"/>
      <c r="R82" s="63"/>
      <c r="S82" s="63"/>
      <c r="T82" s="63"/>
      <c r="U82" s="63"/>
      <c r="V82" s="63"/>
      <c r="W82" s="63"/>
      <c r="X82" s="63"/>
      <c r="Y82" s="63"/>
      <c r="Z82" s="63"/>
      <c r="AA82" s="63"/>
      <c r="AB82" s="63"/>
      <c r="AC82" s="63"/>
      <c r="AD82" s="63"/>
      <c r="AE82" s="63"/>
      <c r="AF82" s="63"/>
      <c r="AG82" s="63"/>
      <c r="AH82" s="63"/>
      <c r="AI82" s="63"/>
      <c r="AJ82" s="63"/>
      <c r="AK82" s="63"/>
      <c r="AL82" s="63"/>
      <c r="AM82" s="63"/>
      <c r="AN82" s="63"/>
      <c r="AO82" s="63"/>
    </row>
    <row r="83" spans="1:53" x14ac:dyDescent="0.25">
      <c r="A83" s="69" t="s">
        <v>20</v>
      </c>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spans="1:53" x14ac:dyDescent="0.25">
      <c r="A84" s="69"/>
      <c r="B84" s="69"/>
      <c r="C84" s="69"/>
      <c r="D84" s="69"/>
      <c r="E84" s="71" t="s">
        <v>659</v>
      </c>
      <c r="F84" s="69"/>
      <c r="G84" s="69"/>
      <c r="H84" s="69"/>
      <c r="I84" s="69"/>
      <c r="J84" s="69"/>
      <c r="K84" s="2547"/>
      <c r="L84" s="2547"/>
      <c r="M84" s="2547"/>
      <c r="N84" s="2547"/>
      <c r="O84" s="2547"/>
      <c r="P84" s="2547"/>
      <c r="Q84" s="2547"/>
      <c r="R84" s="2547"/>
      <c r="S84" s="2547"/>
      <c r="T84" s="2547"/>
      <c r="U84" s="2547"/>
      <c r="V84" s="2547"/>
      <c r="W84" s="2547"/>
      <c r="X84" s="2547"/>
      <c r="Y84" s="2547"/>
      <c r="Z84" s="2547"/>
      <c r="AA84" s="2547"/>
      <c r="AB84" s="2547"/>
      <c r="AC84" s="2547"/>
      <c r="AD84" s="2547"/>
      <c r="AE84" s="2547"/>
      <c r="AF84" s="2547"/>
      <c r="AG84" s="2547"/>
      <c r="AH84" s="2547"/>
      <c r="AI84" s="2547"/>
      <c r="AJ84" s="2547"/>
      <c r="AK84" s="2547"/>
      <c r="AL84" s="2547"/>
      <c r="AM84" s="2547"/>
      <c r="AN84" s="2547"/>
      <c r="AO84" s="2547"/>
    </row>
    <row r="85" spans="1:53" x14ac:dyDescent="0.25">
      <c r="A85" s="69"/>
      <c r="B85" s="69"/>
      <c r="C85" s="69"/>
      <c r="D85" s="69"/>
      <c r="E85" s="73" t="s">
        <v>195</v>
      </c>
      <c r="F85" s="69"/>
      <c r="G85" s="69"/>
      <c r="H85" s="69"/>
      <c r="I85" s="69"/>
      <c r="J85" s="69"/>
      <c r="K85" s="2547"/>
      <c r="L85" s="2547"/>
      <c r="M85" s="2547"/>
      <c r="N85" s="2547"/>
      <c r="O85" s="2547"/>
      <c r="P85" s="2547"/>
      <c r="Q85" s="2547"/>
      <c r="R85" s="2547"/>
      <c r="S85" s="2547"/>
      <c r="T85" s="2547"/>
      <c r="U85" s="2547"/>
      <c r="V85" s="2547"/>
      <c r="W85" s="2547"/>
      <c r="X85" s="2547"/>
      <c r="Y85" s="2547"/>
      <c r="Z85" s="2547"/>
      <c r="AA85" s="2547"/>
      <c r="AB85" s="2547"/>
      <c r="AC85" s="2547"/>
      <c r="AD85" s="2547"/>
      <c r="AE85" s="2547"/>
      <c r="AF85" s="2547"/>
      <c r="AG85" s="2547"/>
      <c r="AH85" s="2547"/>
      <c r="AI85" s="2547"/>
      <c r="AJ85" s="2547"/>
      <c r="AK85" s="2547"/>
      <c r="AL85" s="2547"/>
      <c r="AM85" s="2547"/>
      <c r="AN85" s="2547"/>
      <c r="AO85" s="2547"/>
    </row>
    <row r="86" spans="1:53" x14ac:dyDescent="0.25">
      <c r="A86" s="69"/>
      <c r="B86" s="69"/>
      <c r="C86" s="69"/>
      <c r="D86" s="69"/>
      <c r="E86" s="73" t="s">
        <v>197</v>
      </c>
      <c r="F86" s="69"/>
      <c r="G86" s="69"/>
      <c r="H86" s="69"/>
      <c r="I86" s="69"/>
      <c r="J86" s="69"/>
      <c r="K86" s="2546"/>
      <c r="L86" s="2546"/>
      <c r="M86" s="2546"/>
      <c r="N86" s="2546"/>
      <c r="O86" s="2546"/>
      <c r="P86" s="2546"/>
      <c r="Q86" s="2546"/>
      <c r="R86" s="2546"/>
      <c r="S86" s="2546"/>
      <c r="T86" s="2546"/>
      <c r="U86" s="2546"/>
      <c r="V86" s="2546"/>
      <c r="W86" s="2546"/>
      <c r="X86" s="2546"/>
      <c r="Y86" s="2546"/>
      <c r="Z86" s="2546"/>
      <c r="AA86" s="2546"/>
      <c r="AB86" s="2546"/>
      <c r="AC86" s="2546"/>
      <c r="AD86" s="2546"/>
      <c r="AE86" s="2546"/>
      <c r="AF86" s="2546"/>
      <c r="AG86" s="2546"/>
      <c r="AH86" s="2546"/>
      <c r="AI86" s="2546"/>
      <c r="AJ86" s="2546"/>
      <c r="AK86" s="2546"/>
      <c r="AL86" s="2546"/>
      <c r="AM86" s="2546"/>
      <c r="AN86" s="2546"/>
      <c r="AO86" s="2546"/>
    </row>
    <row r="87" spans="1:53" x14ac:dyDescent="0.25">
      <c r="A87" s="68"/>
      <c r="B87" s="68"/>
      <c r="C87" s="68"/>
      <c r="D87" s="68"/>
      <c r="E87" s="72" t="s">
        <v>196</v>
      </c>
      <c r="F87" s="68"/>
      <c r="G87" s="68"/>
      <c r="H87" s="68"/>
      <c r="I87" s="68"/>
      <c r="J87" s="68"/>
      <c r="K87" s="68"/>
      <c r="L87" s="68"/>
      <c r="M87" s="68"/>
      <c r="N87" s="68"/>
      <c r="O87" s="68"/>
      <c r="P87" s="68"/>
      <c r="Q87" s="68"/>
      <c r="R87" s="731"/>
      <c r="S87" s="1003"/>
      <c r="T87" s="2535"/>
      <c r="U87" s="2535"/>
      <c r="V87" s="2535"/>
      <c r="W87" s="2535"/>
      <c r="X87" s="2535"/>
      <c r="Y87" s="2535"/>
      <c r="Z87" s="2535"/>
      <c r="AA87" s="2535"/>
      <c r="AB87" s="2535"/>
      <c r="AC87" s="2535"/>
      <c r="AD87" s="2535"/>
      <c r="AE87" s="2535"/>
      <c r="AF87" s="2535"/>
      <c r="AG87" s="2535"/>
      <c r="AH87" s="2535"/>
      <c r="AI87" s="2535"/>
      <c r="AJ87" s="2535"/>
      <c r="AK87" s="2535"/>
      <c r="AL87" s="2535"/>
      <c r="AM87" s="2535"/>
      <c r="AN87" s="2535"/>
      <c r="AO87" s="2535"/>
    </row>
    <row r="88" spans="1:53" x14ac:dyDescent="0.25">
      <c r="A88" s="69"/>
      <c r="B88" s="69"/>
      <c r="C88" s="69"/>
      <c r="D88" s="69"/>
      <c r="E88" s="69"/>
      <c r="F88" s="69"/>
      <c r="G88" s="69"/>
      <c r="H88" s="69"/>
      <c r="I88" s="69"/>
      <c r="J88" s="69"/>
      <c r="K88" s="69"/>
      <c r="L88" s="69"/>
      <c r="M88" s="69"/>
      <c r="N88" s="69"/>
      <c r="O88" s="69"/>
      <c r="P88" s="69"/>
      <c r="Q88" s="69"/>
      <c r="R88" s="731"/>
      <c r="T88" s="2536"/>
      <c r="U88" s="2536"/>
      <c r="V88" s="2536"/>
      <c r="W88" s="2536"/>
      <c r="X88" s="2536"/>
      <c r="Y88" s="2536"/>
      <c r="Z88" s="2536"/>
      <c r="AA88" s="2536"/>
      <c r="AB88" s="2536"/>
      <c r="AC88" s="2536"/>
      <c r="AD88" s="2536"/>
      <c r="AE88" s="2536"/>
      <c r="AF88" s="2536"/>
      <c r="AG88" s="2536"/>
      <c r="AH88" s="2536"/>
      <c r="AI88" s="2536"/>
      <c r="AJ88" s="2536"/>
      <c r="AK88" s="2536"/>
      <c r="AL88" s="2536"/>
      <c r="AM88" s="2536"/>
      <c r="AN88" s="2536"/>
      <c r="AO88" s="2536"/>
    </row>
    <row r="89" spans="1:53" ht="8.1" customHeight="1" x14ac:dyDescent="0.25">
      <c r="A89" s="68"/>
      <c r="B89" s="68"/>
      <c r="C89" s="68"/>
      <c r="D89" s="68"/>
      <c r="E89" s="68"/>
      <c r="F89" s="68"/>
      <c r="G89" s="68"/>
      <c r="H89" s="68"/>
      <c r="I89" s="68"/>
      <c r="J89" s="68"/>
      <c r="K89" s="68"/>
      <c r="L89" s="68"/>
      <c r="M89" s="68"/>
      <c r="N89" s="68"/>
      <c r="O89" s="68"/>
      <c r="P89" s="68"/>
      <c r="Q89" s="68"/>
      <c r="R89" s="68"/>
      <c r="S89" s="68"/>
      <c r="T89" s="68"/>
      <c r="U89" s="68"/>
      <c r="V89" s="68"/>
      <c r="W89" s="68"/>
      <c r="X89" s="68"/>
      <c r="Y89" s="68"/>
      <c r="Z89" s="68"/>
      <c r="AA89" s="68"/>
      <c r="AB89" s="68"/>
      <c r="AC89" s="68"/>
      <c r="AD89" s="68"/>
      <c r="AE89" s="68"/>
      <c r="AF89" s="68"/>
      <c r="AG89" s="68"/>
      <c r="AH89" s="68"/>
      <c r="AI89" s="68"/>
      <c r="AJ89" s="68"/>
      <c r="AK89" s="68"/>
      <c r="AL89" s="68"/>
      <c r="AM89" s="68"/>
      <c r="AN89" s="68"/>
      <c r="AO89" s="68"/>
    </row>
    <row r="90" spans="1:53" x14ac:dyDescent="0.25">
      <c r="A90" s="72" t="s">
        <v>21</v>
      </c>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spans="1:53" x14ac:dyDescent="0.25">
      <c r="A91" s="69"/>
      <c r="B91" s="69"/>
      <c r="C91" s="69"/>
      <c r="D91" s="69"/>
      <c r="E91" s="72" t="s">
        <v>8</v>
      </c>
      <c r="F91" s="69"/>
      <c r="G91" s="69"/>
      <c r="H91" s="69"/>
      <c r="I91" s="69"/>
      <c r="J91" s="2535"/>
      <c r="K91" s="2535"/>
      <c r="L91" s="2535"/>
      <c r="M91" s="2535"/>
      <c r="N91" s="2535"/>
      <c r="O91" s="2535"/>
      <c r="P91" s="2535"/>
      <c r="Q91" s="2535"/>
      <c r="R91" s="2535"/>
      <c r="S91" s="2535"/>
      <c r="T91" s="2535"/>
      <c r="U91" s="2535"/>
      <c r="V91" s="2535"/>
      <c r="W91" s="2535"/>
      <c r="X91" s="2535"/>
      <c r="Y91" s="2535"/>
      <c r="Z91" s="2535"/>
      <c r="AA91" s="2535"/>
      <c r="AB91" s="2535"/>
      <c r="AC91" s="2535"/>
      <c r="AD91" s="2535"/>
      <c r="AE91" s="2535"/>
      <c r="AF91" s="2535"/>
      <c r="AG91" s="2535"/>
      <c r="AH91" s="2535"/>
      <c r="AI91" s="2535"/>
      <c r="AJ91" s="2535"/>
      <c r="AK91" s="2535"/>
      <c r="AL91" s="2535"/>
      <c r="AM91" s="2535"/>
      <c r="AN91" s="2535"/>
      <c r="AO91" s="769" t="s">
        <v>45</v>
      </c>
    </row>
    <row r="92" spans="1:53" x14ac:dyDescent="0.25">
      <c r="A92" s="68"/>
      <c r="B92" s="68"/>
      <c r="C92" s="68"/>
      <c r="D92" s="68"/>
      <c r="E92" s="68"/>
      <c r="F92" s="68"/>
      <c r="G92" s="68"/>
      <c r="H92" s="68"/>
      <c r="I92" s="68"/>
      <c r="J92" s="2535"/>
      <c r="K92" s="2535"/>
      <c r="L92" s="2535"/>
      <c r="M92" s="2535"/>
      <c r="N92" s="2535"/>
      <c r="O92" s="2535"/>
      <c r="P92" s="2535"/>
      <c r="Q92" s="2535"/>
      <c r="R92" s="2535"/>
      <c r="S92" s="2535"/>
      <c r="T92" s="2535"/>
      <c r="U92" s="2535"/>
      <c r="V92" s="2535"/>
      <c r="W92" s="2535"/>
      <c r="X92" s="2535"/>
      <c r="Y92" s="2535"/>
      <c r="Z92" s="2535"/>
      <c r="AA92" s="2535"/>
      <c r="AB92" s="2535"/>
      <c r="AC92" s="2535"/>
      <c r="AD92" s="2535"/>
      <c r="AE92" s="2535"/>
      <c r="AF92" s="2535"/>
      <c r="AG92" s="2535"/>
      <c r="AH92" s="2535"/>
      <c r="AI92" s="2535"/>
      <c r="AJ92" s="2535"/>
      <c r="AK92" s="2535"/>
      <c r="AL92" s="2535"/>
      <c r="AM92" s="2535"/>
      <c r="AN92" s="2535"/>
      <c r="AO92" s="2535"/>
    </row>
    <row r="93" spans="1:53" ht="8.1" customHeight="1" x14ac:dyDescent="0.25">
      <c r="A93" s="68"/>
      <c r="B93" s="68"/>
      <c r="C93" s="68"/>
      <c r="D93" s="68"/>
      <c r="E93" s="68"/>
      <c r="F93" s="68"/>
      <c r="G93" s="68"/>
      <c r="H93" s="68"/>
      <c r="I93" s="68"/>
      <c r="J93" s="68"/>
      <c r="K93" s="68"/>
      <c r="L93" s="68"/>
      <c r="M93" s="68"/>
      <c r="N93" s="68"/>
      <c r="O93" s="68"/>
      <c r="P93" s="68"/>
      <c r="Q93" s="68"/>
      <c r="R93" s="68"/>
      <c r="S93" s="68"/>
      <c r="T93" s="68"/>
      <c r="U93" s="68"/>
      <c r="V93" s="68"/>
      <c r="W93" s="68"/>
      <c r="X93" s="68"/>
      <c r="Y93" s="68"/>
      <c r="Z93" s="68"/>
      <c r="AA93" s="68"/>
      <c r="AB93" s="68"/>
      <c r="AC93" s="68"/>
      <c r="AD93" s="68"/>
      <c r="AE93" s="68"/>
      <c r="AF93" s="68"/>
      <c r="AG93" s="68"/>
      <c r="AH93" s="68"/>
      <c r="AI93" s="68"/>
      <c r="AJ93" s="68"/>
      <c r="AK93" s="68"/>
      <c r="AL93" s="68"/>
      <c r="AM93" s="68"/>
      <c r="AN93" s="68"/>
      <c r="AO93" s="68"/>
    </row>
    <row r="94" spans="1:53" x14ac:dyDescent="0.25">
      <c r="A94" s="72" t="s">
        <v>329</v>
      </c>
      <c r="B94" s="69"/>
      <c r="C94" s="69"/>
      <c r="D94" s="69"/>
      <c r="E94" s="69"/>
      <c r="F94" s="69"/>
      <c r="G94" s="69"/>
      <c r="H94" s="69"/>
      <c r="I94" s="69"/>
      <c r="J94" s="69"/>
      <c r="K94" s="69"/>
      <c r="L94" s="69"/>
      <c r="M94" s="69"/>
      <c r="N94" s="69"/>
      <c r="O94" s="69"/>
      <c r="P94" s="69"/>
      <c r="Q94" s="69"/>
      <c r="R94" s="69"/>
      <c r="S94" s="69"/>
      <c r="T94" s="69"/>
      <c r="U94" s="69"/>
      <c r="V94" s="69"/>
      <c r="W94" s="69"/>
      <c r="X94" s="69"/>
      <c r="Y94" s="68"/>
      <c r="Z94" s="68"/>
      <c r="AA94" s="68"/>
      <c r="AB94" s="68"/>
      <c r="AC94" s="68"/>
      <c r="AD94" s="68"/>
      <c r="AE94" s="68"/>
      <c r="AF94" s="68"/>
      <c r="AG94" s="68"/>
      <c r="AH94" s="68"/>
      <c r="AI94" s="68"/>
      <c r="AJ94" s="68"/>
      <c r="AK94" s="68"/>
      <c r="AL94" s="68"/>
      <c r="AM94" s="68"/>
      <c r="AN94" s="68"/>
      <c r="AO94" s="68"/>
    </row>
    <row r="95" spans="1:53" s="384" customFormat="1" x14ac:dyDescent="0.25">
      <c r="A95" s="72"/>
      <c r="B95" s="69"/>
      <c r="C95" s="69"/>
      <c r="D95" s="68"/>
      <c r="E95" s="68" t="s">
        <v>311</v>
      </c>
      <c r="F95" s="68"/>
      <c r="G95" s="68"/>
      <c r="H95" s="68"/>
      <c r="I95" s="68"/>
      <c r="J95" s="68"/>
      <c r="K95" s="68"/>
      <c r="L95" s="68"/>
      <c r="M95" s="769"/>
      <c r="N95" s="2535"/>
      <c r="O95" s="2535"/>
      <c r="P95" s="2535"/>
      <c r="Q95" s="2535"/>
      <c r="R95" s="2535"/>
      <c r="S95" s="2535"/>
      <c r="T95" s="2535"/>
      <c r="U95" s="2535"/>
      <c r="V95" s="2535"/>
      <c r="W95" s="2535"/>
      <c r="X95" s="2535"/>
      <c r="Y95" s="2535"/>
      <c r="Z95" s="2535"/>
      <c r="AA95" s="2535"/>
      <c r="AB95" s="2535"/>
      <c r="AC95" s="2535"/>
      <c r="AD95" s="2535"/>
      <c r="AE95" s="2535"/>
      <c r="AF95" s="2535"/>
      <c r="AG95" s="2535"/>
      <c r="AH95" s="2535"/>
      <c r="AI95" s="2535"/>
      <c r="AJ95" s="2535"/>
      <c r="AK95" s="2535"/>
      <c r="AL95" s="2535"/>
      <c r="AM95" s="2535"/>
      <c r="AN95" s="2535"/>
      <c r="AO95" s="769" t="s">
        <v>46</v>
      </c>
      <c r="AQ95" s="175"/>
      <c r="AR95" s="175"/>
      <c r="AS95" s="175"/>
      <c r="AT95" s="175"/>
      <c r="AU95" s="175"/>
    </row>
    <row r="96" spans="1:53" x14ac:dyDescent="0.25">
      <c r="A96" s="724"/>
      <c r="B96" s="68"/>
      <c r="C96" s="68"/>
      <c r="D96" s="68"/>
      <c r="E96" s="72" t="s">
        <v>242</v>
      </c>
      <c r="F96" s="68"/>
      <c r="G96" s="68"/>
      <c r="H96" s="2535"/>
      <c r="I96" s="2535"/>
      <c r="J96" s="2535"/>
      <c r="K96" s="2535"/>
      <c r="L96" s="2535"/>
      <c r="M96" s="2535"/>
      <c r="N96" s="2535"/>
      <c r="O96" s="2535"/>
      <c r="P96" s="2535"/>
      <c r="Q96" s="2535"/>
      <c r="R96" s="2535"/>
      <c r="S96" s="2535"/>
      <c r="T96" s="2535"/>
      <c r="U96" s="2535"/>
      <c r="V96" s="2535"/>
      <c r="W96" s="2535"/>
      <c r="X96" s="2535"/>
      <c r="Y96" s="2535"/>
      <c r="Z96" s="2535"/>
      <c r="AA96" s="2535"/>
      <c r="AB96" s="2535"/>
      <c r="AC96" s="2535"/>
      <c r="AD96" s="2535"/>
      <c r="AE96" s="2535"/>
      <c r="AF96" s="2535"/>
      <c r="AG96" s="2535"/>
      <c r="AH96" s="2535"/>
      <c r="AI96" s="2535"/>
      <c r="AJ96" s="2535"/>
      <c r="AK96" s="2535"/>
      <c r="AL96" s="2535"/>
      <c r="AM96" s="2535"/>
      <c r="AN96" s="2535"/>
      <c r="AO96" s="2535"/>
    </row>
    <row r="97" spans="1:43" x14ac:dyDescent="0.25">
      <c r="A97" s="68"/>
      <c r="B97" s="68"/>
      <c r="C97" s="68"/>
      <c r="D97" s="68"/>
      <c r="E97" s="68"/>
      <c r="F97" s="68"/>
      <c r="G97" s="68"/>
      <c r="H97" s="2536"/>
      <c r="I97" s="2536"/>
      <c r="J97" s="2536"/>
      <c r="K97" s="2536"/>
      <c r="L97" s="2536"/>
      <c r="M97" s="2536"/>
      <c r="N97" s="2536"/>
      <c r="O97" s="2536"/>
      <c r="P97" s="2536"/>
      <c r="Q97" s="2536"/>
      <c r="R97" s="2536"/>
      <c r="S97" s="2536"/>
      <c r="T97" s="2536"/>
      <c r="U97" s="2536"/>
      <c r="V97" s="2536"/>
      <c r="W97" s="2536"/>
      <c r="X97" s="2536"/>
      <c r="Y97" s="2536"/>
      <c r="Z97" s="2536"/>
      <c r="AA97" s="2536"/>
      <c r="AB97" s="2536"/>
      <c r="AC97" s="2536"/>
      <c r="AD97" s="2536"/>
      <c r="AE97" s="2536"/>
      <c r="AF97" s="2536"/>
      <c r="AG97" s="2536"/>
      <c r="AH97" s="2536"/>
      <c r="AI97" s="2536"/>
      <c r="AJ97" s="2536"/>
      <c r="AK97" s="2536"/>
      <c r="AL97" s="2536"/>
      <c r="AM97" s="2536"/>
      <c r="AN97" s="2536"/>
      <c r="AO97" s="2536"/>
    </row>
    <row r="98" spans="1:43" ht="8.1" customHeight="1" x14ac:dyDescent="0.25">
      <c r="A98" s="65"/>
      <c r="B98" s="65"/>
      <c r="C98" s="65"/>
      <c r="D98" s="65"/>
      <c r="E98" s="65"/>
      <c r="F98" s="65"/>
      <c r="G98" s="65"/>
      <c r="H98" s="65"/>
      <c r="I98" s="65"/>
      <c r="J98" s="65"/>
      <c r="K98" s="65"/>
      <c r="L98" s="65"/>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row>
    <row r="99" spans="1:43" x14ac:dyDescent="0.25">
      <c r="A99" s="72" t="s">
        <v>642</v>
      </c>
      <c r="B99" s="65"/>
      <c r="C99" s="65"/>
      <c r="D99" s="65"/>
      <c r="E99" s="65"/>
      <c r="F99" s="65"/>
      <c r="G99" s="65"/>
      <c r="H99" s="65"/>
      <c r="I99" s="65"/>
      <c r="J99" s="65"/>
      <c r="K99" s="65"/>
      <c r="L99" s="65"/>
      <c r="M99" s="65"/>
      <c r="N99" s="65"/>
      <c r="O99" s="63"/>
      <c r="P99" s="63"/>
      <c r="Q99" s="63"/>
      <c r="R99" s="63"/>
      <c r="S99" s="63"/>
      <c r="T99" s="63"/>
      <c r="U99" s="63"/>
      <c r="V99" s="63"/>
      <c r="W99" s="63"/>
      <c r="X99" s="63"/>
      <c r="Y99" s="63"/>
      <c r="Z99" s="63"/>
      <c r="AA99" s="63"/>
      <c r="AB99" s="63"/>
      <c r="AC99" s="63"/>
      <c r="AD99" s="63"/>
      <c r="AE99" s="63"/>
      <c r="AF99" s="63"/>
      <c r="AG99" s="63"/>
      <c r="AH99" s="63"/>
      <c r="AI99" s="63"/>
      <c r="AJ99" s="63"/>
      <c r="AK99" s="63"/>
      <c r="AL99" s="63"/>
      <c r="AM99" s="63"/>
      <c r="AN99" s="63"/>
      <c r="AO99" s="63"/>
    </row>
    <row r="100" spans="1:43" x14ac:dyDescent="0.25">
      <c r="A100" s="72" t="s">
        <v>330</v>
      </c>
      <c r="B100" s="65"/>
      <c r="C100" s="65"/>
      <c r="D100" s="65"/>
      <c r="E100" s="65"/>
      <c r="F100" s="65"/>
      <c r="G100" s="65"/>
      <c r="H100" s="65"/>
      <c r="I100" s="65"/>
      <c r="J100" s="65"/>
      <c r="K100" s="65"/>
      <c r="L100" s="65"/>
      <c r="M100" s="65"/>
      <c r="N100" s="65"/>
      <c r="O100" s="63"/>
      <c r="P100" s="63"/>
      <c r="Q100" s="63"/>
      <c r="R100" s="63"/>
      <c r="S100" s="63"/>
      <c r="T100" s="63"/>
      <c r="U100" s="63"/>
      <c r="V100" s="63"/>
      <c r="W100" s="63"/>
      <c r="X100" s="63"/>
      <c r="Y100" s="63"/>
      <c r="Z100" s="63"/>
      <c r="AA100" s="63"/>
      <c r="AB100" s="63"/>
      <c r="AC100" s="63"/>
      <c r="AD100" s="63"/>
      <c r="AE100" s="63"/>
      <c r="AF100" s="63"/>
      <c r="AG100" s="63"/>
      <c r="AH100" s="63"/>
      <c r="AI100" s="63"/>
      <c r="AJ100" s="63"/>
      <c r="AK100" s="63"/>
      <c r="AL100" s="63"/>
      <c r="AM100" s="63"/>
      <c r="AN100" s="63"/>
      <c r="AO100" s="63"/>
    </row>
    <row r="101" spans="1:43" x14ac:dyDescent="0.25">
      <c r="A101" s="72" t="s">
        <v>607</v>
      </c>
      <c r="B101" s="65"/>
      <c r="C101" s="65"/>
      <c r="D101" s="65"/>
      <c r="E101" s="65"/>
      <c r="F101" s="65"/>
      <c r="G101" s="65"/>
      <c r="H101" s="65"/>
      <c r="I101" s="65"/>
      <c r="J101" s="65"/>
      <c r="K101" s="65"/>
      <c r="L101" s="65"/>
      <c r="M101" s="65"/>
      <c r="N101" s="65"/>
      <c r="O101" s="65"/>
      <c r="P101" s="65"/>
      <c r="Q101" s="65"/>
      <c r="R101" s="65"/>
      <c r="S101" s="65"/>
      <c r="T101" s="65"/>
      <c r="U101" s="65"/>
      <c r="V101" s="65"/>
      <c r="X101" s="1407" t="s">
        <v>42</v>
      </c>
      <c r="Z101" s="2559"/>
      <c r="AA101" s="2559"/>
      <c r="AB101" s="2559"/>
      <c r="AC101" s="2559"/>
      <c r="AD101" s="2559"/>
      <c r="AE101" s="2559"/>
      <c r="AF101" s="2559"/>
      <c r="AG101" s="2559"/>
      <c r="AH101" s="2559"/>
      <c r="AI101" s="2559"/>
      <c r="AJ101" s="2559"/>
      <c r="AK101" s="2559"/>
      <c r="AL101" s="2559"/>
      <c r="AM101" s="2559"/>
      <c r="AN101" s="2559"/>
      <c r="AO101" s="2559"/>
      <c r="AP101" s="403"/>
      <c r="AQ101" s="72"/>
    </row>
    <row r="102" spans="1:43" x14ac:dyDescent="0.25">
      <c r="A102" s="63"/>
      <c r="B102" s="63"/>
      <c r="C102" s="63"/>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row>
    <row r="103" spans="1:43" x14ac:dyDescent="0.25">
      <c r="A103" s="72" t="s">
        <v>331</v>
      </c>
      <c r="B103" s="63"/>
      <c r="C103" s="63"/>
      <c r="D103" s="63"/>
      <c r="E103" s="63"/>
      <c r="F103" s="63"/>
      <c r="G103" s="63"/>
      <c r="H103" s="63"/>
      <c r="I103" s="63"/>
      <c r="J103" s="63"/>
      <c r="K103" s="63"/>
      <c r="L103" s="63"/>
      <c r="M103" s="63"/>
      <c r="N103" s="63"/>
      <c r="O103" s="63"/>
      <c r="P103" s="63"/>
      <c r="Q103" s="63"/>
      <c r="R103" s="63"/>
      <c r="S103" s="63"/>
      <c r="T103" s="63"/>
      <c r="U103" s="63"/>
      <c r="V103" s="63"/>
      <c r="W103" s="63"/>
      <c r="X103" s="63"/>
      <c r="Y103" s="63"/>
      <c r="Z103" s="63"/>
      <c r="AA103" s="63"/>
      <c r="AB103" s="63"/>
      <c r="AC103" s="63"/>
      <c r="AD103" s="63"/>
      <c r="AE103" s="63"/>
      <c r="AF103" s="63"/>
      <c r="AG103" s="63"/>
      <c r="AH103" s="63"/>
      <c r="AI103" s="63"/>
      <c r="AJ103" s="63"/>
      <c r="AK103" s="63"/>
      <c r="AL103" s="63"/>
      <c r="AM103" s="63"/>
      <c r="AN103" s="63"/>
      <c r="AO103" s="63"/>
    </row>
    <row r="104" spans="1:43" x14ac:dyDescent="0.25">
      <c r="A104" s="2535"/>
      <c r="B104" s="2535"/>
      <c r="C104" s="2535"/>
      <c r="D104" s="2535"/>
      <c r="E104" s="2535"/>
      <c r="F104" s="2535"/>
      <c r="G104" s="2535"/>
      <c r="H104" s="2535"/>
      <c r="I104" s="2535"/>
      <c r="J104" s="2535"/>
      <c r="K104" s="2535"/>
      <c r="L104" s="2535"/>
      <c r="M104" s="2535"/>
      <c r="N104" s="2535"/>
      <c r="O104" s="2535"/>
      <c r="P104" s="2535"/>
      <c r="Q104" s="2535"/>
      <c r="R104" s="2535"/>
      <c r="S104" s="2535"/>
      <c r="T104" s="2535"/>
      <c r="U104" s="2535"/>
      <c r="V104" s="2535"/>
      <c r="W104" s="2535"/>
      <c r="X104" s="2535"/>
      <c r="Y104" s="2535"/>
      <c r="Z104" s="2535"/>
      <c r="AA104" s="2535"/>
      <c r="AB104" s="2535"/>
      <c r="AC104" s="2535"/>
      <c r="AD104" s="2535"/>
      <c r="AE104" s="2535"/>
      <c r="AF104" s="2535"/>
      <c r="AG104" s="2535"/>
      <c r="AH104" s="2535"/>
      <c r="AI104" s="2535"/>
      <c r="AJ104" s="2535"/>
      <c r="AK104" s="2535"/>
      <c r="AL104" s="2535"/>
      <c r="AM104" s="2535"/>
      <c r="AN104" s="2535"/>
      <c r="AO104" s="2535"/>
    </row>
    <row r="105" spans="1:43" x14ac:dyDescent="0.25">
      <c r="A105" s="2536"/>
      <c r="B105" s="2536"/>
      <c r="C105" s="2536"/>
      <c r="D105" s="2536"/>
      <c r="E105" s="2536"/>
      <c r="F105" s="2536"/>
      <c r="G105" s="2536"/>
      <c r="H105" s="2536"/>
      <c r="I105" s="2536"/>
      <c r="J105" s="2536"/>
      <c r="K105" s="2536"/>
      <c r="L105" s="2536"/>
      <c r="M105" s="2536"/>
      <c r="N105" s="2536"/>
      <c r="O105" s="2536"/>
      <c r="P105" s="2536"/>
      <c r="Q105" s="2536"/>
      <c r="R105" s="2536"/>
      <c r="S105" s="2536"/>
      <c r="T105" s="2536"/>
      <c r="U105" s="2536"/>
      <c r="V105" s="2536"/>
      <c r="W105" s="2536"/>
      <c r="X105" s="2536"/>
      <c r="Y105" s="2536"/>
      <c r="Z105" s="2536"/>
      <c r="AA105" s="2536"/>
      <c r="AB105" s="2536"/>
      <c r="AC105" s="2536"/>
      <c r="AD105" s="2536"/>
      <c r="AE105" s="2536"/>
      <c r="AF105" s="2536"/>
      <c r="AG105" s="2536"/>
      <c r="AH105" s="2536"/>
      <c r="AI105" s="2536"/>
      <c r="AJ105" s="2536"/>
      <c r="AK105" s="2536"/>
      <c r="AL105" s="2536"/>
      <c r="AM105" s="2536"/>
      <c r="AN105" s="2536"/>
      <c r="AO105" s="2536"/>
    </row>
    <row r="106" spans="1:43" x14ac:dyDescent="0.25">
      <c r="A106" s="2536"/>
      <c r="B106" s="2536"/>
      <c r="C106" s="2536"/>
      <c r="D106" s="2536"/>
      <c r="E106" s="2536"/>
      <c r="F106" s="2536"/>
      <c r="G106" s="2536"/>
      <c r="H106" s="2536"/>
      <c r="I106" s="2536"/>
      <c r="J106" s="2536"/>
      <c r="K106" s="2536"/>
      <c r="L106" s="2536"/>
      <c r="M106" s="2536"/>
      <c r="N106" s="2536"/>
      <c r="O106" s="2536"/>
      <c r="P106" s="2536"/>
      <c r="Q106" s="2536"/>
      <c r="R106" s="2536"/>
      <c r="S106" s="2536"/>
      <c r="T106" s="2536"/>
      <c r="U106" s="2536"/>
      <c r="V106" s="2536"/>
      <c r="W106" s="2536"/>
      <c r="X106" s="2536"/>
      <c r="Y106" s="2536"/>
      <c r="Z106" s="2536"/>
      <c r="AA106" s="2536"/>
      <c r="AB106" s="2536"/>
      <c r="AC106" s="2536"/>
      <c r="AD106" s="2536"/>
      <c r="AE106" s="2536"/>
      <c r="AF106" s="2536"/>
      <c r="AG106" s="2536"/>
      <c r="AH106" s="2536"/>
      <c r="AI106" s="2536"/>
      <c r="AJ106" s="2536"/>
      <c r="AK106" s="2536"/>
      <c r="AL106" s="2536"/>
      <c r="AM106" s="2536"/>
      <c r="AN106" s="2536"/>
      <c r="AO106" s="2536"/>
    </row>
    <row r="107" spans="1:43" x14ac:dyDescent="0.25">
      <c r="A107" s="2536"/>
      <c r="B107" s="2536"/>
      <c r="C107" s="2536"/>
      <c r="D107" s="2536"/>
      <c r="E107" s="2536"/>
      <c r="F107" s="2536"/>
      <c r="G107" s="2536"/>
      <c r="H107" s="2536"/>
      <c r="I107" s="2536"/>
      <c r="J107" s="2536"/>
      <c r="K107" s="2536"/>
      <c r="L107" s="2536"/>
      <c r="M107" s="2536"/>
      <c r="N107" s="2536"/>
      <c r="O107" s="2536"/>
      <c r="P107" s="2536"/>
      <c r="Q107" s="2536"/>
      <c r="R107" s="2536"/>
      <c r="S107" s="2536"/>
      <c r="T107" s="2536"/>
      <c r="U107" s="2536"/>
      <c r="V107" s="2536"/>
      <c r="W107" s="2536"/>
      <c r="X107" s="2536"/>
      <c r="Y107" s="2536"/>
      <c r="Z107" s="2536"/>
      <c r="AA107" s="2536"/>
      <c r="AB107" s="2536"/>
      <c r="AC107" s="2536"/>
      <c r="AD107" s="2536"/>
      <c r="AE107" s="2536"/>
      <c r="AF107" s="2536"/>
      <c r="AG107" s="2536"/>
      <c r="AH107" s="2536"/>
      <c r="AI107" s="2536"/>
      <c r="AJ107" s="2536"/>
      <c r="AK107" s="2536"/>
      <c r="AL107" s="2536"/>
      <c r="AM107" s="2536"/>
      <c r="AN107" s="2536"/>
      <c r="AO107" s="2536"/>
    </row>
    <row r="108" spans="1:43" x14ac:dyDescent="0.25">
      <c r="A108" s="2536"/>
      <c r="B108" s="2536"/>
      <c r="C108" s="2536"/>
      <c r="D108" s="2536"/>
      <c r="E108" s="2536"/>
      <c r="F108" s="2536"/>
      <c r="G108" s="2536"/>
      <c r="H108" s="2536"/>
      <c r="I108" s="2536"/>
      <c r="J108" s="2536"/>
      <c r="K108" s="2536"/>
      <c r="L108" s="2536"/>
      <c r="M108" s="2536"/>
      <c r="N108" s="2536"/>
      <c r="O108" s="2536"/>
      <c r="P108" s="2536"/>
      <c r="Q108" s="2536"/>
      <c r="R108" s="2536"/>
      <c r="S108" s="2536"/>
      <c r="T108" s="2536"/>
      <c r="U108" s="2536"/>
      <c r="V108" s="2536"/>
      <c r="W108" s="2536"/>
      <c r="X108" s="2536"/>
      <c r="Y108" s="2536"/>
      <c r="Z108" s="2536"/>
      <c r="AA108" s="2536"/>
      <c r="AB108" s="2536"/>
      <c r="AC108" s="2536"/>
      <c r="AD108" s="2536"/>
      <c r="AE108" s="2536"/>
      <c r="AF108" s="2536"/>
      <c r="AG108" s="2536"/>
      <c r="AH108" s="2536"/>
      <c r="AI108" s="2536"/>
      <c r="AJ108" s="2536"/>
      <c r="AK108" s="2536"/>
      <c r="AL108" s="2536"/>
      <c r="AM108" s="2536"/>
      <c r="AN108" s="2536"/>
      <c r="AO108" s="2536"/>
    </row>
    <row r="109" spans="1:43" x14ac:dyDescent="0.25">
      <c r="A109" s="2536"/>
      <c r="B109" s="2536"/>
      <c r="C109" s="2536"/>
      <c r="D109" s="2536"/>
      <c r="E109" s="2536"/>
      <c r="F109" s="2536"/>
      <c r="G109" s="2536"/>
      <c r="H109" s="2536"/>
      <c r="I109" s="2536"/>
      <c r="J109" s="2536"/>
      <c r="K109" s="2536"/>
      <c r="L109" s="2536"/>
      <c r="M109" s="2536"/>
      <c r="N109" s="2536"/>
      <c r="O109" s="2536"/>
      <c r="P109" s="2536"/>
      <c r="Q109" s="2536"/>
      <c r="R109" s="2536"/>
      <c r="S109" s="2536"/>
      <c r="T109" s="2536"/>
      <c r="U109" s="2536"/>
      <c r="V109" s="2536"/>
      <c r="W109" s="2536"/>
      <c r="X109" s="2536"/>
      <c r="Y109" s="2536"/>
      <c r="Z109" s="2536"/>
      <c r="AA109" s="2536"/>
      <c r="AB109" s="2536"/>
      <c r="AC109" s="2536"/>
      <c r="AD109" s="2536"/>
      <c r="AE109" s="2536"/>
      <c r="AF109" s="2536"/>
      <c r="AG109" s="2536"/>
      <c r="AH109" s="2536"/>
      <c r="AI109" s="2536"/>
      <c r="AJ109" s="2536"/>
      <c r="AK109" s="2536"/>
      <c r="AL109" s="2536"/>
      <c r="AM109" s="2536"/>
      <c r="AN109" s="2536"/>
      <c r="AO109" s="2536"/>
    </row>
    <row r="110" spans="1:43" x14ac:dyDescent="0.25">
      <c r="A110" s="72" t="s">
        <v>591</v>
      </c>
      <c r="B110" s="63"/>
      <c r="C110" s="63"/>
      <c r="D110" s="63"/>
      <c r="E110" s="63"/>
      <c r="F110" s="63"/>
      <c r="G110" s="63"/>
      <c r="H110" s="63"/>
      <c r="I110" s="63"/>
      <c r="J110" s="63"/>
      <c r="K110" s="63"/>
      <c r="L110" s="63"/>
      <c r="M110" s="63"/>
      <c r="N110" s="63"/>
      <c r="O110" s="63"/>
      <c r="P110" s="63"/>
      <c r="Q110" s="63"/>
      <c r="R110" s="63"/>
      <c r="S110" s="63"/>
      <c r="T110" s="63"/>
      <c r="U110" s="63"/>
      <c r="V110" s="63"/>
      <c r="W110" s="63"/>
      <c r="X110" s="63"/>
      <c r="Y110" s="63"/>
      <c r="Z110" s="63"/>
      <c r="AA110" s="63"/>
      <c r="AB110" s="63"/>
      <c r="AC110" s="63"/>
      <c r="AD110" s="63"/>
      <c r="AE110" s="63"/>
      <c r="AF110" s="63"/>
      <c r="AG110" s="63"/>
      <c r="AH110" s="63"/>
      <c r="AI110" s="63"/>
      <c r="AJ110" s="63"/>
      <c r="AK110" s="63"/>
      <c r="AL110" s="63"/>
      <c r="AM110" s="63"/>
      <c r="AN110" s="63"/>
      <c r="AO110" s="63"/>
    </row>
    <row r="111" spans="1:43" ht="9.9" customHeight="1" x14ac:dyDescent="0.25">
      <c r="A111" s="63"/>
      <c r="B111" s="63"/>
      <c r="C111" s="63"/>
      <c r="D111" s="63"/>
      <c r="E111" s="63"/>
      <c r="F111" s="63"/>
      <c r="G111" s="63"/>
      <c r="H111" s="63"/>
      <c r="I111" s="63"/>
      <c r="J111" s="63"/>
      <c r="K111" s="63"/>
      <c r="L111" s="63"/>
      <c r="M111" s="63"/>
      <c r="N111" s="63"/>
      <c r="O111" s="63"/>
      <c r="P111" s="63"/>
      <c r="Q111" s="63"/>
      <c r="R111" s="63"/>
      <c r="S111" s="63"/>
      <c r="T111" s="63"/>
      <c r="U111" s="63"/>
      <c r="V111" s="63"/>
      <c r="W111" s="63"/>
      <c r="X111" s="63"/>
      <c r="Y111" s="63"/>
      <c r="Z111" s="63"/>
      <c r="AA111" s="63"/>
      <c r="AB111" s="63"/>
      <c r="AC111" s="63"/>
      <c r="AD111" s="63"/>
      <c r="AE111" s="63"/>
      <c r="AF111" s="63"/>
      <c r="AG111" s="63"/>
      <c r="AH111" s="63"/>
      <c r="AI111" s="63"/>
      <c r="AJ111" s="63"/>
      <c r="AK111" s="63"/>
      <c r="AL111" s="63"/>
      <c r="AM111" s="63"/>
      <c r="AN111" s="63"/>
      <c r="AO111" s="63"/>
    </row>
    <row r="112" spans="1:43" x14ac:dyDescent="0.25">
      <c r="A112" s="771" t="s">
        <v>718</v>
      </c>
      <c r="B112" s="771"/>
      <c r="C112" s="771"/>
      <c r="D112" s="771"/>
      <c r="E112" s="771"/>
      <c r="F112" s="771"/>
      <c r="G112" s="771"/>
      <c r="H112" s="771"/>
      <c r="I112" s="771"/>
      <c r="J112" s="771"/>
      <c r="K112" s="771"/>
      <c r="L112" s="771"/>
      <c r="M112" s="771"/>
      <c r="N112" s="771"/>
      <c r="O112" s="771"/>
      <c r="P112" s="771"/>
      <c r="Q112" s="771"/>
      <c r="R112" s="771"/>
      <c r="S112" s="771"/>
      <c r="T112" s="771"/>
      <c r="U112" s="771"/>
      <c r="V112" s="771"/>
      <c r="W112" s="771"/>
      <c r="X112" s="771"/>
      <c r="Y112" s="771"/>
      <c r="Z112" s="771"/>
      <c r="AA112" s="771"/>
      <c r="AB112" s="771"/>
      <c r="AC112" s="771"/>
      <c r="AD112" s="771"/>
      <c r="AE112" s="771"/>
      <c r="AF112" s="771"/>
      <c r="AG112" s="771"/>
      <c r="AH112" s="771"/>
      <c r="AI112" s="771"/>
      <c r="AJ112" s="771"/>
      <c r="AK112" s="771"/>
      <c r="AL112" s="771"/>
      <c r="AM112" s="771"/>
      <c r="AN112" s="771"/>
      <c r="AO112" s="771"/>
      <c r="AP112" s="967" t="s">
        <v>316</v>
      </c>
    </row>
    <row r="113" spans="1:81" x14ac:dyDescent="0.25">
      <c r="A113" s="2561"/>
      <c r="B113" s="2561"/>
      <c r="C113" s="2561"/>
      <c r="D113" s="2561"/>
      <c r="E113" s="2561"/>
      <c r="F113" s="2561"/>
      <c r="G113" s="2561"/>
      <c r="H113" s="2561"/>
      <c r="I113" s="1490"/>
      <c r="J113" s="961"/>
      <c r="K113" s="961"/>
      <c r="L113" s="961"/>
      <c r="M113" s="961"/>
      <c r="N113" s="944"/>
      <c r="O113" s="961"/>
      <c r="P113" s="961"/>
      <c r="Q113" s="961"/>
      <c r="R113" s="961"/>
      <c r="S113" s="961"/>
      <c r="T113" s="961"/>
      <c r="U113" s="961"/>
      <c r="V113" s="961"/>
      <c r="W113" s="961"/>
      <c r="X113" s="961"/>
      <c r="Y113" s="961"/>
      <c r="Z113" s="961"/>
      <c r="AA113" s="961"/>
      <c r="AB113" s="961"/>
      <c r="AC113" s="961"/>
      <c r="AD113" s="961"/>
      <c r="AE113" s="961"/>
      <c r="AF113" s="961"/>
      <c r="AG113" s="961"/>
      <c r="AH113" s="961"/>
      <c r="AI113" s="961"/>
      <c r="AJ113" s="961"/>
      <c r="AK113" s="961"/>
      <c r="AL113" s="961"/>
      <c r="AM113" s="961"/>
      <c r="AN113" s="961"/>
      <c r="AO113" s="1491" t="s">
        <v>696</v>
      </c>
    </row>
    <row r="114" spans="1:81" ht="8.1" customHeight="1" x14ac:dyDescent="0.25">
      <c r="A114" s="68"/>
      <c r="B114" s="63"/>
      <c r="C114" s="63"/>
      <c r="D114" s="63"/>
      <c r="E114" s="63"/>
      <c r="F114" s="63"/>
      <c r="G114" s="63"/>
      <c r="H114" s="63"/>
      <c r="I114" s="63"/>
      <c r="J114" s="63"/>
      <c r="K114" s="63"/>
      <c r="L114" s="63"/>
      <c r="M114" s="63"/>
      <c r="N114" s="63"/>
      <c r="O114" s="63"/>
      <c r="P114" s="63"/>
      <c r="Q114" s="63"/>
      <c r="R114" s="63"/>
      <c r="S114" s="63"/>
      <c r="T114" s="63"/>
      <c r="U114" s="63"/>
      <c r="V114" s="63"/>
      <c r="W114" s="63"/>
      <c r="X114" s="63"/>
      <c r="Y114" s="63"/>
      <c r="Z114" s="63"/>
      <c r="AA114" s="63"/>
      <c r="AB114" s="63"/>
      <c r="AC114" s="63"/>
      <c r="AD114" s="63"/>
      <c r="AE114" s="63"/>
      <c r="AF114" s="63"/>
      <c r="AG114" s="63"/>
      <c r="AH114" s="63"/>
      <c r="AI114" s="63"/>
      <c r="AJ114" s="63"/>
      <c r="AK114" s="63"/>
      <c r="AL114" s="63"/>
      <c r="AM114" s="63"/>
      <c r="AN114" s="63"/>
      <c r="AO114" s="63"/>
    </row>
    <row r="115" spans="1:81" ht="12.75" customHeight="1" x14ac:dyDescent="0.25">
      <c r="A115" s="971" t="s">
        <v>697</v>
      </c>
      <c r="B115" s="971"/>
      <c r="C115" s="971"/>
      <c r="D115" s="971"/>
      <c r="E115" s="971"/>
      <c r="F115" s="971"/>
      <c r="G115" s="971"/>
      <c r="H115" s="971"/>
      <c r="I115" s="971"/>
      <c r="J115" s="971"/>
      <c r="K115" s="971"/>
      <c r="L115" s="971"/>
      <c r="M115" s="971"/>
      <c r="N115" s="971"/>
      <c r="O115" s="971"/>
      <c r="P115" s="971"/>
      <c r="Q115" s="971"/>
      <c r="R115" s="971"/>
      <c r="S115" s="971"/>
      <c r="T115" s="971"/>
      <c r="U115" s="971"/>
      <c r="V115" s="971"/>
      <c r="W115" s="971"/>
      <c r="X115" s="971"/>
      <c r="Y115" s="971"/>
      <c r="Z115" s="971"/>
      <c r="AA115" s="971"/>
      <c r="AB115" s="971"/>
      <c r="AC115" s="971"/>
      <c r="AD115" s="971"/>
      <c r="AE115" s="971"/>
      <c r="AF115" s="971"/>
      <c r="AG115" s="971"/>
      <c r="AH115" s="971"/>
      <c r="AI115" s="971"/>
      <c r="AJ115" s="971"/>
      <c r="AK115" s="971"/>
      <c r="AL115" s="971"/>
      <c r="AM115" s="971"/>
      <c r="AN115" s="971"/>
      <c r="AO115" s="971"/>
    </row>
    <row r="116" spans="1:81" s="917" customFormat="1" ht="12.75" customHeight="1" x14ac:dyDescent="0.25">
      <c r="A116" s="69" t="s">
        <v>698</v>
      </c>
      <c r="B116" s="970"/>
      <c r="C116" s="970"/>
      <c r="D116" s="970"/>
      <c r="E116" s="970"/>
      <c r="F116" s="970"/>
      <c r="G116" s="970"/>
      <c r="H116" s="970"/>
      <c r="I116" s="970"/>
      <c r="J116" s="970"/>
      <c r="K116" s="970"/>
      <c r="L116" s="970"/>
      <c r="M116" s="970"/>
      <c r="N116" s="970"/>
      <c r="O116" s="970"/>
      <c r="P116" s="970"/>
      <c r="Q116" s="970"/>
      <c r="R116" s="970"/>
      <c r="S116" s="970"/>
      <c r="T116" s="970"/>
      <c r="U116" s="970"/>
      <c r="V116" s="970"/>
      <c r="W116" s="970"/>
      <c r="X116" s="970"/>
      <c r="Y116" s="970"/>
      <c r="Z116" s="970"/>
      <c r="AA116" s="970"/>
      <c r="AB116" s="970"/>
      <c r="AC116" s="970"/>
      <c r="AD116" s="970"/>
      <c r="AE116" s="970"/>
      <c r="AF116" s="970"/>
      <c r="AG116" s="970"/>
      <c r="AH116" s="970"/>
      <c r="AI116" s="970"/>
      <c r="AJ116" s="970"/>
      <c r="AK116" s="970"/>
      <c r="AL116" s="970"/>
      <c r="AM116" s="970"/>
      <c r="AN116" s="970"/>
      <c r="AO116" s="970"/>
      <c r="AQ116" s="175"/>
      <c r="AR116" s="175"/>
      <c r="AS116" s="175"/>
      <c r="AT116" s="175"/>
      <c r="AU116" s="175"/>
    </row>
    <row r="117" spans="1:81" ht="8.1" customHeight="1" thickBot="1" x14ac:dyDescent="0.3">
      <c r="A117" s="63"/>
      <c r="B117" s="63"/>
      <c r="C117" s="63"/>
      <c r="D117" s="63"/>
      <c r="E117" s="63"/>
      <c r="F117" s="63"/>
      <c r="G117" s="63"/>
      <c r="H117" s="63"/>
      <c r="I117" s="63"/>
      <c r="J117" s="63"/>
      <c r="K117" s="63"/>
      <c r="L117" s="63"/>
      <c r="M117" s="63"/>
      <c r="N117" s="63"/>
      <c r="O117" s="63"/>
      <c r="P117" s="63"/>
      <c r="Q117" s="63"/>
      <c r="R117" s="63"/>
      <c r="S117" s="63"/>
      <c r="T117" s="63"/>
      <c r="U117" s="63"/>
      <c r="V117" s="63"/>
      <c r="W117" s="63"/>
      <c r="X117" s="63"/>
      <c r="Y117" s="63"/>
      <c r="Z117" s="63"/>
      <c r="AA117" s="63"/>
      <c r="AB117" s="63"/>
      <c r="AC117" s="63"/>
      <c r="AD117" s="63"/>
      <c r="AE117" s="63"/>
      <c r="AF117" s="63"/>
      <c r="AG117" s="63"/>
      <c r="AH117" s="63"/>
      <c r="AI117" s="63"/>
      <c r="AJ117" s="63"/>
      <c r="AK117" s="63"/>
      <c r="AL117" s="63"/>
      <c r="AM117" s="63"/>
      <c r="AN117" s="63"/>
      <c r="AO117" s="63"/>
    </row>
    <row r="118" spans="1:81" ht="13.8" thickBot="1" x14ac:dyDescent="0.3">
      <c r="A118" s="1492" t="s">
        <v>169</v>
      </c>
      <c r="B118" s="1493"/>
      <c r="C118" s="1493"/>
      <c r="D118" s="1493"/>
      <c r="E118" s="1493"/>
      <c r="F118" s="1493"/>
      <c r="G118" s="1493"/>
      <c r="H118" s="1493"/>
      <c r="I118" s="1493"/>
      <c r="J118" s="1493"/>
      <c r="K118" s="1493"/>
      <c r="L118" s="1493"/>
      <c r="M118" s="1493"/>
      <c r="N118" s="1493"/>
      <c r="O118" s="1493"/>
      <c r="P118" s="1493"/>
      <c r="Q118" s="1493"/>
      <c r="R118" s="1493"/>
      <c r="S118" s="1493"/>
      <c r="T118" s="1493"/>
      <c r="U118" s="1493"/>
      <c r="V118" s="1493"/>
      <c r="W118" s="1493"/>
      <c r="X118" s="1493"/>
      <c r="Y118" s="1493"/>
      <c r="Z118" s="1493"/>
      <c r="AA118" s="1493"/>
      <c r="AB118" s="1493"/>
      <c r="AC118" s="1494"/>
      <c r="AD118" s="1494"/>
      <c r="AE118" s="1495"/>
      <c r="AF118" s="63"/>
      <c r="AG118" s="63"/>
      <c r="AH118" s="63"/>
      <c r="AI118" s="63"/>
      <c r="AJ118" s="63"/>
      <c r="AK118" s="63"/>
      <c r="AL118" s="63"/>
      <c r="AM118" s="63"/>
      <c r="AN118" s="63"/>
      <c r="AO118" s="63"/>
    </row>
    <row r="119" spans="1:81" s="917" customFormat="1" ht="6" customHeight="1" x14ac:dyDescent="0.25">
      <c r="A119" s="1425"/>
      <c r="B119" s="1425"/>
      <c r="C119" s="1425"/>
      <c r="D119" s="1425"/>
      <c r="E119" s="1425"/>
      <c r="F119" s="1425"/>
      <c r="G119" s="1425"/>
      <c r="H119" s="1425"/>
      <c r="I119" s="1425"/>
      <c r="J119" s="1425"/>
      <c r="K119" s="1425"/>
      <c r="L119" s="1425"/>
      <c r="M119" s="1425"/>
      <c r="N119" s="1425"/>
      <c r="O119" s="1425"/>
      <c r="P119" s="1425"/>
      <c r="Q119" s="1425"/>
      <c r="R119" s="1425"/>
      <c r="S119" s="1425"/>
      <c r="T119" s="1425"/>
      <c r="U119" s="1425"/>
      <c r="V119" s="1425"/>
      <c r="W119" s="1425"/>
      <c r="X119" s="1425"/>
      <c r="Y119" s="1425"/>
      <c r="Z119" s="1425"/>
      <c r="AA119" s="1425"/>
      <c r="AB119" s="1425"/>
      <c r="AC119" s="63"/>
      <c r="AD119" s="63"/>
      <c r="AE119" s="63"/>
      <c r="AF119" s="63"/>
      <c r="AG119" s="63"/>
      <c r="AH119" s="63"/>
      <c r="AI119" s="63"/>
      <c r="AJ119" s="63"/>
      <c r="AK119" s="63"/>
      <c r="AL119" s="63"/>
      <c r="AM119" s="63"/>
      <c r="AN119" s="63"/>
      <c r="AO119" s="63"/>
      <c r="AQ119" s="175"/>
      <c r="AR119" s="175"/>
      <c r="AS119" s="175"/>
      <c r="AT119" s="175"/>
      <c r="AU119" s="175"/>
    </row>
    <row r="120" spans="1:81" s="917" customFormat="1" x14ac:dyDescent="0.25">
      <c r="A120" s="1424" t="s">
        <v>664</v>
      </c>
      <c r="B120" s="1425"/>
      <c r="C120" s="1425"/>
      <c r="D120" s="1425"/>
      <c r="E120" s="1425"/>
      <c r="F120" s="1425"/>
      <c r="G120" s="1425"/>
      <c r="H120" s="1425"/>
      <c r="I120" s="1425"/>
      <c r="J120" s="1425"/>
      <c r="K120" s="1425"/>
      <c r="L120" s="1425"/>
      <c r="M120" s="1425"/>
      <c r="N120" s="1425"/>
      <c r="O120" s="1425"/>
      <c r="P120" s="1425"/>
      <c r="Q120" s="1425"/>
      <c r="R120" s="1425"/>
      <c r="S120" s="1425"/>
      <c r="T120" s="1425"/>
      <c r="U120" s="1425"/>
      <c r="V120" s="1425"/>
      <c r="W120" s="1425"/>
      <c r="X120" s="1425"/>
      <c r="Y120" s="1425"/>
      <c r="Z120" s="1425"/>
      <c r="AA120" s="1425"/>
      <c r="AB120" s="1425"/>
      <c r="AC120" s="63"/>
      <c r="AD120" s="63"/>
      <c r="AE120" s="63"/>
      <c r="AF120" s="63"/>
      <c r="AG120" s="63"/>
      <c r="AH120" s="63"/>
      <c r="AI120" s="63"/>
      <c r="AJ120" s="63"/>
      <c r="AK120" s="63"/>
      <c r="AL120" s="63"/>
      <c r="AM120" s="63"/>
      <c r="AN120" s="63"/>
      <c r="AO120" s="63"/>
      <c r="AQ120" s="175"/>
      <c r="AR120" s="175"/>
      <c r="AS120" s="175"/>
      <c r="AT120" s="175"/>
      <c r="AU120" s="175"/>
    </row>
    <row r="121" spans="1:81" s="917" customFormat="1" x14ac:dyDescent="0.25">
      <c r="A121" s="1424" t="s">
        <v>781</v>
      </c>
      <c r="B121" s="1003"/>
      <c r="C121" s="1003"/>
      <c r="D121" s="1003"/>
      <c r="E121" s="1003"/>
      <c r="F121" s="1003"/>
      <c r="G121" s="1003"/>
      <c r="H121" s="1003"/>
      <c r="I121" s="1003"/>
      <c r="J121" s="1003"/>
      <c r="K121" s="1003"/>
      <c r="L121" s="1003"/>
      <c r="M121" s="1003"/>
      <c r="N121" s="1003"/>
      <c r="O121" s="1003"/>
      <c r="P121" s="1003"/>
      <c r="Q121" s="1003"/>
      <c r="R121" s="1003"/>
      <c r="S121" s="1003"/>
      <c r="T121" s="1003"/>
      <c r="U121" s="1003"/>
      <c r="V121" s="1003"/>
      <c r="W121" s="1003"/>
      <c r="X121" s="1003"/>
      <c r="Y121" s="1003"/>
      <c r="Z121" s="1003"/>
      <c r="AA121" s="1003"/>
      <c r="AB121" s="1003"/>
      <c r="AC121" s="1003"/>
      <c r="AD121" s="1003"/>
      <c r="AE121" s="1003"/>
      <c r="AF121" s="1003"/>
      <c r="AG121" s="1003"/>
      <c r="AQ121" s="175"/>
      <c r="AR121" s="175"/>
      <c r="AS121" s="175"/>
      <c r="AT121" s="175"/>
      <c r="AU121" s="175"/>
    </row>
    <row r="122" spans="1:81" s="385" customFormat="1" ht="23.4" customHeight="1" x14ac:dyDescent="0.25">
      <c r="A122" s="2560" t="s">
        <v>691</v>
      </c>
      <c r="B122" s="2560"/>
      <c r="C122" s="2560"/>
      <c r="D122" s="2560"/>
      <c r="E122" s="2560"/>
      <c r="F122" s="2560"/>
      <c r="G122" s="2560"/>
      <c r="H122" s="2560"/>
      <c r="I122" s="2560"/>
      <c r="J122" s="2560"/>
      <c r="K122" s="2560"/>
      <c r="L122" s="2560"/>
      <c r="M122" s="2560"/>
      <c r="N122" s="2560"/>
      <c r="O122" s="2560"/>
      <c r="P122" s="2560"/>
      <c r="Q122" s="2560"/>
      <c r="R122" s="2560"/>
      <c r="S122" s="2560"/>
      <c r="T122" s="2560"/>
      <c r="U122" s="2560"/>
      <c r="V122" s="2560"/>
      <c r="W122" s="2560"/>
      <c r="X122" s="2560"/>
      <c r="Y122" s="2560"/>
      <c r="Z122" s="2560"/>
      <c r="AA122" s="2560"/>
      <c r="AB122" s="2560"/>
      <c r="AC122" s="2560"/>
      <c r="AD122" s="2560"/>
      <c r="AE122" s="2560"/>
      <c r="AF122" s="2560"/>
      <c r="AG122" s="2560"/>
      <c r="AH122" s="2560"/>
      <c r="AI122" s="2560"/>
      <c r="AJ122" s="2560"/>
      <c r="AK122" s="2560"/>
      <c r="AL122" s="2560"/>
      <c r="AM122" s="2560"/>
      <c r="AN122" s="2560"/>
      <c r="AO122" s="2560"/>
      <c r="AQ122" s="404"/>
      <c r="AR122" s="404"/>
      <c r="AS122" s="404"/>
      <c r="AT122" s="404"/>
      <c r="AU122" s="404"/>
    </row>
    <row r="123" spans="1:81" ht="8.1" customHeight="1" x14ac:dyDescent="0.25">
      <c r="A123" s="63"/>
      <c r="B123" s="63"/>
      <c r="C123" s="63"/>
      <c r="D123" s="63"/>
      <c r="E123" s="63"/>
      <c r="F123" s="63"/>
      <c r="G123" s="63"/>
      <c r="H123" s="63"/>
      <c r="I123" s="63"/>
      <c r="J123" s="63"/>
      <c r="K123" s="63"/>
      <c r="L123" s="63"/>
      <c r="M123" s="63"/>
      <c r="N123" s="63"/>
      <c r="O123" s="63"/>
      <c r="P123" s="63"/>
      <c r="Q123" s="63"/>
      <c r="R123" s="63"/>
      <c r="S123" s="63"/>
      <c r="T123" s="63"/>
      <c r="U123" s="63"/>
      <c r="V123" s="63"/>
      <c r="W123" s="63"/>
      <c r="X123" s="63"/>
      <c r="Y123" s="63"/>
      <c r="Z123" s="63"/>
      <c r="AA123" s="63"/>
      <c r="AB123" s="63"/>
      <c r="AC123" s="63"/>
      <c r="AD123" s="63"/>
      <c r="AE123" s="63"/>
      <c r="AF123" s="63"/>
      <c r="AG123" s="63"/>
      <c r="AH123" s="63"/>
      <c r="AI123" s="63"/>
      <c r="AJ123" s="63"/>
      <c r="AK123" s="63"/>
      <c r="AL123" s="63"/>
      <c r="AM123" s="63"/>
      <c r="AN123" s="63"/>
      <c r="AO123" s="63"/>
    </row>
    <row r="124" spans="1:81" s="65" customFormat="1" x14ac:dyDescent="0.25">
      <c r="A124" s="953" t="s">
        <v>91</v>
      </c>
      <c r="B124" s="954"/>
      <c r="C124" s="955" t="s">
        <v>203</v>
      </c>
      <c r="D124" s="955"/>
      <c r="E124" s="955"/>
      <c r="F124" s="955"/>
      <c r="G124" s="953" t="s">
        <v>635</v>
      </c>
      <c r="H124" s="956"/>
      <c r="I124" s="2510"/>
      <c r="J124" s="2510"/>
      <c r="K124" s="2510"/>
      <c r="L124" s="2510"/>
      <c r="M124" s="2510"/>
      <c r="N124" s="2510"/>
      <c r="O124" s="2510"/>
      <c r="P124" s="2510"/>
      <c r="Q124" s="2510"/>
      <c r="R124" s="2510"/>
      <c r="S124" s="2510"/>
      <c r="T124" s="2510"/>
      <c r="U124" s="959"/>
      <c r="V124" s="959"/>
      <c r="W124" s="959"/>
      <c r="X124" s="959"/>
      <c r="Y124" s="959"/>
      <c r="Z124" s="959"/>
      <c r="AA124" s="959"/>
      <c r="AB124" s="959"/>
      <c r="AC124" s="959"/>
      <c r="AD124" s="959"/>
      <c r="AE124" s="959"/>
      <c r="AF124" s="959"/>
      <c r="AG124" s="959"/>
      <c r="AH124" s="960"/>
      <c r="AI124" s="960"/>
      <c r="AJ124" s="959"/>
      <c r="AK124" s="959"/>
      <c r="AL124" s="959"/>
      <c r="AM124" s="959"/>
      <c r="AN124" s="959"/>
      <c r="AO124" s="958" t="s">
        <v>495</v>
      </c>
      <c r="AP124" s="63"/>
    </row>
    <row r="125" spans="1:81" s="65" customFormat="1" ht="9.9" customHeight="1" x14ac:dyDescent="0.25">
      <c r="A125" s="961"/>
      <c r="B125" s="962"/>
      <c r="C125" s="962"/>
      <c r="D125" s="962"/>
      <c r="E125" s="962"/>
      <c r="F125" s="962"/>
      <c r="G125" s="962"/>
      <c r="H125" s="962"/>
      <c r="I125" s="962"/>
      <c r="J125" s="962"/>
      <c r="K125" s="962"/>
      <c r="L125" s="962"/>
      <c r="M125" s="962"/>
      <c r="N125" s="962"/>
      <c r="O125" s="962"/>
      <c r="P125" s="962"/>
      <c r="Q125" s="962"/>
      <c r="R125" s="962"/>
      <c r="S125" s="962"/>
      <c r="T125" s="962"/>
      <c r="U125" s="962"/>
      <c r="V125" s="963"/>
      <c r="W125" s="962"/>
      <c r="X125" s="962"/>
      <c r="Y125" s="961"/>
      <c r="Z125" s="961"/>
      <c r="AA125" s="962"/>
      <c r="AB125" s="962"/>
      <c r="AC125" s="962"/>
      <c r="AD125" s="962"/>
      <c r="AE125" s="962"/>
      <c r="AF125" s="962"/>
      <c r="AG125" s="962"/>
      <c r="AH125" s="961"/>
      <c r="AI125" s="961"/>
      <c r="AJ125" s="961"/>
      <c r="AK125" s="961"/>
      <c r="AL125" s="961"/>
      <c r="AM125" s="961"/>
      <c r="AN125" s="961"/>
      <c r="AO125" s="961"/>
      <c r="AP125" s="195"/>
      <c r="AQ125" s="63"/>
      <c r="AR125" s="63"/>
      <c r="AS125" s="63"/>
      <c r="AT125" s="63"/>
      <c r="AU125" s="63"/>
      <c r="AV125" s="63"/>
      <c r="AW125" s="63"/>
      <c r="AX125" s="63"/>
      <c r="AY125" s="63"/>
      <c r="AZ125" s="63"/>
    </row>
    <row r="126" spans="1:81" s="63" customFormat="1" ht="12.75" customHeight="1" x14ac:dyDescent="0.25">
      <c r="A126" s="83" t="s">
        <v>255</v>
      </c>
      <c r="B126" s="84"/>
      <c r="C126" s="84"/>
      <c r="D126" s="84"/>
      <c r="E126" s="84"/>
      <c r="F126" s="84"/>
      <c r="G126" s="84"/>
      <c r="H126" s="82"/>
      <c r="I126" s="146" t="s">
        <v>63</v>
      </c>
      <c r="J126" s="84"/>
      <c r="K126" s="84"/>
      <c r="L126" s="84"/>
      <c r="M126" s="84"/>
      <c r="N126" s="84"/>
      <c r="O126" s="84"/>
      <c r="P126" s="84"/>
      <c r="Q126" s="82"/>
      <c r="R126" s="146" t="s">
        <v>648</v>
      </c>
      <c r="S126" s="84"/>
      <c r="T126" s="84"/>
      <c r="U126" s="84"/>
      <c r="V126" s="84"/>
      <c r="W126" s="84"/>
      <c r="X126" s="84"/>
      <c r="Y126" s="84"/>
      <c r="Z126" s="84"/>
      <c r="AA126" s="84"/>
      <c r="AB126" s="84"/>
      <c r="AC126" s="84"/>
      <c r="AD126" s="84"/>
      <c r="AE126" s="84"/>
      <c r="AF126" s="84"/>
      <c r="AG126" s="82"/>
      <c r="AH126" s="146" t="s">
        <v>146</v>
      </c>
      <c r="AI126" s="84"/>
      <c r="AJ126" s="84"/>
      <c r="AK126" s="84"/>
      <c r="AL126" s="84"/>
      <c r="AM126" s="84"/>
      <c r="AN126" s="84"/>
      <c r="AO126" s="84"/>
      <c r="AQ126" s="65"/>
      <c r="AR126" s="65"/>
      <c r="AS126" s="65"/>
      <c r="AT126" s="65"/>
      <c r="AU126" s="65"/>
      <c r="AV126" s="65"/>
      <c r="AW126" s="65"/>
      <c r="AX126" s="65"/>
      <c r="AY126" s="65"/>
      <c r="AZ126" s="65"/>
      <c r="BA126" s="65"/>
      <c r="BB126" s="65"/>
      <c r="BC126" s="65"/>
      <c r="BD126" s="65"/>
      <c r="BE126" s="65"/>
      <c r="BF126" s="65"/>
      <c r="BG126" s="65"/>
      <c r="BH126" s="65"/>
      <c r="BI126" s="65"/>
      <c r="BJ126" s="65"/>
      <c r="BK126" s="65"/>
      <c r="BL126" s="65"/>
      <c r="BM126" s="65"/>
      <c r="BN126" s="65"/>
      <c r="BO126" s="65"/>
      <c r="BP126" s="65"/>
      <c r="BQ126" s="65"/>
      <c r="BR126" s="65"/>
      <c r="BS126" s="65"/>
      <c r="BT126" s="65"/>
      <c r="BU126" s="65"/>
      <c r="BV126" s="65"/>
      <c r="BW126" s="65"/>
      <c r="BX126" s="65"/>
      <c r="BY126" s="65"/>
      <c r="BZ126" s="65"/>
      <c r="CA126" s="65"/>
      <c r="CB126" s="65"/>
      <c r="CC126" s="65"/>
    </row>
    <row r="127" spans="1:81" s="63" customFormat="1" ht="12.75" customHeight="1" x14ac:dyDescent="0.25">
      <c r="H127" s="76"/>
      <c r="I127" s="147" t="s">
        <v>64</v>
      </c>
      <c r="J127" s="67"/>
      <c r="K127" s="67"/>
      <c r="L127" s="67"/>
      <c r="M127" s="67"/>
      <c r="N127" s="67"/>
      <c r="O127" s="67"/>
      <c r="P127" s="67"/>
      <c r="Q127" s="75"/>
      <c r="R127" s="147" t="s">
        <v>65</v>
      </c>
      <c r="S127" s="67"/>
      <c r="T127" s="67"/>
      <c r="U127" s="67"/>
      <c r="V127" s="67"/>
      <c r="W127" s="67"/>
      <c r="X127" s="67"/>
      <c r="Y127" s="67"/>
      <c r="Z127" s="67"/>
      <c r="AA127" s="67"/>
      <c r="AB127" s="67"/>
      <c r="AC127" s="67"/>
      <c r="AD127" s="67"/>
      <c r="AE127" s="67"/>
      <c r="AF127" s="67"/>
      <c r="AG127" s="75"/>
      <c r="AH127" s="150" t="s">
        <v>314</v>
      </c>
      <c r="AI127" s="67"/>
      <c r="AJ127" s="67"/>
      <c r="AK127" s="67"/>
      <c r="AL127" s="67"/>
      <c r="AM127" s="67"/>
      <c r="AN127" s="67"/>
      <c r="AO127" s="67"/>
      <c r="AQ127" s="65"/>
      <c r="AR127" s="65"/>
      <c r="AS127" s="65"/>
      <c r="AT127" s="966"/>
      <c r="AU127" s="65"/>
      <c r="AV127" s="65"/>
      <c r="AW127" s="65"/>
      <c r="AX127" s="65"/>
      <c r="AY127" s="65"/>
      <c r="AZ127" s="65"/>
      <c r="BA127" s="65"/>
      <c r="BB127" s="65"/>
      <c r="BC127" s="65"/>
      <c r="BD127" s="65"/>
      <c r="BE127" s="65"/>
      <c r="BF127" s="65"/>
      <c r="BG127" s="65"/>
      <c r="BH127" s="65"/>
      <c r="BI127" s="65"/>
      <c r="BJ127" s="65"/>
      <c r="BK127" s="65"/>
      <c r="BL127" s="65"/>
      <c r="BM127" s="65"/>
      <c r="BN127" s="65"/>
      <c r="BO127" s="65"/>
      <c r="BP127" s="65"/>
      <c r="BQ127" s="65"/>
      <c r="BR127" s="65"/>
      <c r="BS127" s="65"/>
      <c r="BT127" s="65"/>
      <c r="BU127" s="65"/>
      <c r="BV127" s="65"/>
      <c r="BW127" s="65"/>
      <c r="BX127" s="65"/>
      <c r="BY127" s="65"/>
      <c r="BZ127" s="65"/>
      <c r="CA127" s="65"/>
      <c r="CB127" s="65"/>
      <c r="CC127" s="65"/>
    </row>
    <row r="128" spans="1:81" s="63" customFormat="1" x14ac:dyDescent="0.25">
      <c r="H128" s="76"/>
      <c r="I128" s="147" t="s">
        <v>40</v>
      </c>
      <c r="J128" s="67"/>
      <c r="K128" s="67"/>
      <c r="L128" s="67"/>
      <c r="M128" s="67"/>
      <c r="N128" s="67"/>
      <c r="O128" s="67"/>
      <c r="P128" s="67"/>
      <c r="Q128" s="75"/>
      <c r="R128" s="147" t="s">
        <v>41</v>
      </c>
      <c r="S128" s="67"/>
      <c r="T128" s="67"/>
      <c r="U128" s="67"/>
      <c r="V128" s="67"/>
      <c r="W128" s="67"/>
      <c r="X128" s="67"/>
      <c r="Y128" s="67"/>
      <c r="Z128" s="67"/>
      <c r="AA128" s="67"/>
      <c r="AB128" s="67"/>
      <c r="AC128" s="67"/>
      <c r="AD128" s="67"/>
      <c r="AE128" s="67"/>
      <c r="AF128" s="67"/>
      <c r="AG128" s="75"/>
      <c r="AH128" s="148"/>
      <c r="AQ128" s="65"/>
      <c r="AR128" s="65"/>
      <c r="AS128" s="65"/>
      <c r="AT128" s="65"/>
      <c r="AU128" s="65"/>
      <c r="AV128" s="65"/>
      <c r="AW128" s="65"/>
      <c r="AX128" s="65"/>
      <c r="AY128" s="65"/>
      <c r="AZ128" s="65"/>
      <c r="BA128" s="65"/>
      <c r="BB128" s="65"/>
      <c r="BC128" s="65"/>
      <c r="BD128" s="65"/>
      <c r="BE128" s="65"/>
      <c r="BF128" s="65"/>
      <c r="BG128" s="65"/>
      <c r="BH128" s="65"/>
      <c r="BI128" s="65"/>
      <c r="BJ128" s="65"/>
      <c r="BK128" s="65"/>
      <c r="BL128" s="65"/>
      <c r="BM128" s="65"/>
      <c r="BN128" s="65"/>
      <c r="BO128" s="65"/>
      <c r="BP128" s="65"/>
      <c r="BQ128" s="65"/>
      <c r="BR128" s="65"/>
      <c r="BS128" s="65"/>
      <c r="BT128" s="65"/>
      <c r="BU128" s="65"/>
      <c r="BV128" s="65"/>
      <c r="BW128" s="65"/>
      <c r="BX128" s="65"/>
      <c r="BY128" s="65"/>
      <c r="BZ128" s="65"/>
      <c r="CA128" s="65"/>
      <c r="CB128" s="65"/>
      <c r="CC128" s="65"/>
    </row>
    <row r="129" spans="1:81" s="63" customFormat="1" x14ac:dyDescent="0.25">
      <c r="H129" s="76"/>
      <c r="I129" s="148"/>
      <c r="Q129" s="76"/>
      <c r="R129" s="148"/>
      <c r="AG129" s="76"/>
      <c r="AH129" s="148"/>
      <c r="AQ129" s="65"/>
      <c r="AR129" s="65"/>
      <c r="AS129" s="65"/>
      <c r="AT129" s="65"/>
      <c r="AU129" s="65"/>
      <c r="AV129" s="65"/>
      <c r="AW129" s="65"/>
      <c r="AX129" s="65"/>
      <c r="AY129" s="65"/>
      <c r="AZ129" s="65"/>
      <c r="BA129" s="65"/>
      <c r="BB129" s="65"/>
      <c r="BC129" s="65"/>
      <c r="BD129" s="65"/>
      <c r="BE129" s="65"/>
      <c r="BF129" s="65"/>
      <c r="BG129" s="65"/>
      <c r="BH129" s="65"/>
      <c r="BI129" s="65"/>
      <c r="BJ129" s="65"/>
      <c r="BK129" s="65"/>
      <c r="BL129" s="65"/>
      <c r="BM129" s="65"/>
      <c r="BN129" s="65"/>
      <c r="BO129" s="65"/>
      <c r="BP129" s="65"/>
      <c r="BQ129" s="65"/>
      <c r="BR129" s="65"/>
      <c r="BS129" s="65"/>
      <c r="BT129" s="65"/>
      <c r="BU129" s="65"/>
      <c r="BV129" s="65"/>
      <c r="BW129" s="65"/>
      <c r="BX129" s="65"/>
      <c r="BY129" s="65"/>
      <c r="BZ129" s="65"/>
      <c r="CA129" s="65"/>
      <c r="CB129" s="65"/>
      <c r="CC129" s="65"/>
    </row>
    <row r="130" spans="1:81" s="63" customFormat="1" x14ac:dyDescent="0.25">
      <c r="H130" s="76"/>
      <c r="I130" s="148"/>
      <c r="Q130" s="76"/>
      <c r="R130" s="148"/>
      <c r="AG130" s="76"/>
      <c r="AH130" s="148"/>
      <c r="AQ130" s="65"/>
      <c r="AR130" s="65"/>
      <c r="AS130" s="65"/>
      <c r="AT130" s="65"/>
      <c r="AU130" s="65"/>
      <c r="AV130" s="65"/>
      <c r="AW130" s="65"/>
      <c r="AX130" s="65"/>
      <c r="AY130" s="65"/>
      <c r="AZ130" s="65"/>
      <c r="BA130" s="65"/>
      <c r="BB130" s="65"/>
      <c r="BC130" s="65"/>
      <c r="BD130" s="65"/>
      <c r="BE130" s="65"/>
      <c r="BF130" s="65"/>
      <c r="BG130" s="65"/>
      <c r="BH130" s="65"/>
      <c r="BI130" s="65"/>
      <c r="BJ130" s="65"/>
      <c r="BK130" s="65"/>
      <c r="BL130" s="65"/>
      <c r="BM130" s="65"/>
      <c r="BN130" s="65"/>
      <c r="BO130" s="65"/>
      <c r="BP130" s="65"/>
      <c r="BQ130" s="65"/>
      <c r="BR130" s="65"/>
      <c r="BS130" s="65"/>
      <c r="BT130" s="65"/>
      <c r="BU130" s="65"/>
      <c r="BV130" s="65"/>
      <c r="BW130" s="65"/>
      <c r="BX130" s="65"/>
      <c r="BY130" s="65"/>
      <c r="BZ130" s="65"/>
      <c r="CA130" s="65"/>
      <c r="CB130" s="65"/>
      <c r="CC130" s="65"/>
    </row>
    <row r="131" spans="1:81" s="65" customFormat="1" x14ac:dyDescent="0.25">
      <c r="A131" s="77"/>
      <c r="B131" s="77"/>
      <c r="C131" s="77"/>
      <c r="D131" s="77"/>
      <c r="E131" s="77"/>
      <c r="F131" s="77"/>
      <c r="G131" s="77"/>
      <c r="H131" s="79"/>
      <c r="I131" s="149"/>
      <c r="J131" s="77"/>
      <c r="K131" s="77"/>
      <c r="L131" s="77"/>
      <c r="M131" s="77"/>
      <c r="N131" s="77"/>
      <c r="O131" s="77"/>
      <c r="P131" s="77"/>
      <c r="Q131" s="79"/>
      <c r="R131" s="149"/>
      <c r="S131" s="77"/>
      <c r="T131" s="77"/>
      <c r="U131" s="77"/>
      <c r="V131" s="77"/>
      <c r="W131" s="77"/>
      <c r="X131" s="77"/>
      <c r="Y131" s="77"/>
      <c r="Z131" s="77"/>
      <c r="AA131" s="77"/>
      <c r="AB131" s="77"/>
      <c r="AC131" s="77"/>
      <c r="AD131" s="77"/>
      <c r="AE131" s="77"/>
      <c r="AF131" s="77"/>
      <c r="AG131" s="79"/>
      <c r="AH131" s="149"/>
      <c r="AI131" s="77"/>
      <c r="AJ131" s="77"/>
      <c r="AK131" s="77"/>
      <c r="AL131" s="77"/>
      <c r="AM131" s="77"/>
      <c r="AN131" s="77"/>
      <c r="AO131" s="77"/>
      <c r="AP131" s="195"/>
      <c r="AQ131" s="195"/>
      <c r="AR131" s="195"/>
      <c r="AS131" s="195"/>
      <c r="AT131" s="195"/>
      <c r="AU131" s="195"/>
      <c r="AV131" s="195"/>
      <c r="AW131" s="195"/>
      <c r="AX131" s="195"/>
      <c r="AY131" s="195"/>
      <c r="AZ131" s="195"/>
      <c r="BA131" s="195"/>
      <c r="BB131" s="195"/>
      <c r="BC131" s="195"/>
      <c r="BD131" s="195"/>
      <c r="BE131" s="195"/>
      <c r="BF131" s="253"/>
      <c r="BG131" s="253"/>
      <c r="BH131" s="63">
        <v>1</v>
      </c>
    </row>
    <row r="132" spans="1:81" x14ac:dyDescent="0.25">
      <c r="A132" s="1107" t="s">
        <v>527</v>
      </c>
      <c r="B132" s="939"/>
      <c r="C132" s="63"/>
      <c r="D132" s="63"/>
      <c r="E132" s="63"/>
      <c r="F132" s="63"/>
      <c r="G132" s="63"/>
      <c r="H132" s="63"/>
      <c r="I132" s="63"/>
      <c r="J132" s="63"/>
      <c r="K132" s="63"/>
      <c r="L132" s="63"/>
      <c r="M132" s="63"/>
      <c r="N132" s="63"/>
      <c r="O132" s="63"/>
      <c r="P132" s="63"/>
      <c r="Q132" s="63"/>
      <c r="R132" s="63"/>
      <c r="S132" s="63"/>
      <c r="T132" s="63"/>
      <c r="U132" s="63"/>
      <c r="V132" s="63"/>
      <c r="W132" s="63"/>
      <c r="X132" s="63"/>
      <c r="Y132" s="63"/>
      <c r="Z132" s="63"/>
      <c r="AA132" s="63"/>
      <c r="AB132" s="63"/>
      <c r="AC132" s="63"/>
      <c r="AD132" s="63"/>
      <c r="AE132" s="63"/>
      <c r="AF132" s="63"/>
      <c r="AG132" s="63"/>
      <c r="AH132" s="63"/>
      <c r="AI132" s="63"/>
      <c r="AJ132" s="63"/>
      <c r="AK132" s="63"/>
      <c r="AL132" s="63"/>
      <c r="AM132" s="63"/>
      <c r="AN132" s="63"/>
      <c r="AO132" s="63"/>
    </row>
    <row r="133" spans="1:81" x14ac:dyDescent="0.25">
      <c r="A133" s="74" t="s">
        <v>526</v>
      </c>
      <c r="B133" s="939"/>
      <c r="C133" s="63"/>
      <c r="D133" s="63"/>
      <c r="E133" s="63"/>
      <c r="F133" s="63"/>
      <c r="G133" s="63"/>
      <c r="H133" s="63"/>
      <c r="I133" s="63"/>
      <c r="J133" s="63"/>
      <c r="K133" s="63"/>
      <c r="L133" s="63"/>
      <c r="M133" s="63"/>
      <c r="N133" s="63"/>
      <c r="O133" s="63"/>
      <c r="P133" s="63"/>
      <c r="Q133" s="63"/>
      <c r="R133" s="63"/>
      <c r="S133" s="63"/>
      <c r="T133" s="63"/>
      <c r="U133" s="63"/>
      <c r="V133" s="63"/>
      <c r="W133" s="63"/>
      <c r="X133" s="63"/>
      <c r="Y133" s="63"/>
      <c r="Z133" s="63"/>
      <c r="AA133" s="63"/>
      <c r="AB133" s="63"/>
      <c r="AC133" s="63"/>
      <c r="AD133" s="63"/>
      <c r="AE133" s="63"/>
      <c r="AF133" s="63"/>
      <c r="AG133" s="63"/>
      <c r="AH133" s="63"/>
      <c r="AI133" s="63"/>
      <c r="AJ133" s="63"/>
      <c r="AK133" s="63"/>
      <c r="AL133" s="63"/>
      <c r="AM133" s="63"/>
      <c r="AN133" s="63"/>
      <c r="AO133" s="63"/>
    </row>
    <row r="134" spans="1:81" x14ac:dyDescent="0.25">
      <c r="A134" s="1107" t="s">
        <v>528</v>
      </c>
      <c r="B134" s="74"/>
      <c r="C134" s="74"/>
      <c r="D134" s="74"/>
      <c r="E134" s="74"/>
      <c r="F134" s="74"/>
      <c r="G134" s="74"/>
      <c r="H134" s="74"/>
      <c r="I134" s="74"/>
      <c r="J134" s="74"/>
      <c r="K134" s="74"/>
      <c r="L134" s="74"/>
      <c r="M134" s="74"/>
      <c r="N134" s="74"/>
      <c r="O134" s="63"/>
      <c r="P134" s="63"/>
      <c r="Q134" s="63"/>
      <c r="R134" s="63"/>
      <c r="S134" s="63"/>
      <c r="T134" s="63"/>
      <c r="U134" s="63"/>
      <c r="V134" s="63"/>
      <c r="W134" s="63"/>
      <c r="X134" s="63"/>
      <c r="Y134" s="63"/>
      <c r="Z134" s="63"/>
      <c r="AA134" s="63"/>
      <c r="AB134" s="63"/>
      <c r="AC134" s="63"/>
      <c r="AD134" s="63"/>
      <c r="AE134" s="63"/>
      <c r="AF134" s="63"/>
      <c r="AG134" s="63"/>
      <c r="AH134" s="63"/>
      <c r="AI134" s="63"/>
      <c r="AJ134" s="63"/>
      <c r="AK134" s="63"/>
      <c r="AL134" s="63"/>
      <c r="AM134" s="63"/>
      <c r="AN134" s="63"/>
      <c r="AO134" s="63"/>
    </row>
    <row r="135" spans="1:81" x14ac:dyDescent="0.25">
      <c r="A135" s="74" t="s">
        <v>529</v>
      </c>
      <c r="C135" s="74"/>
      <c r="D135" s="74"/>
      <c r="E135" s="74"/>
      <c r="F135" s="74"/>
      <c r="G135" s="74"/>
      <c r="H135" s="74"/>
      <c r="I135" s="74"/>
      <c r="J135" s="74"/>
      <c r="K135" s="74"/>
      <c r="L135" s="74"/>
      <c r="M135" s="74"/>
      <c r="N135" s="74"/>
      <c r="O135" s="63"/>
      <c r="P135" s="63"/>
      <c r="Q135" s="63"/>
      <c r="R135" s="63"/>
      <c r="S135" s="63"/>
      <c r="T135" s="63"/>
      <c r="U135" s="63"/>
      <c r="V135" s="63"/>
      <c r="W135" s="63"/>
      <c r="X135" s="63"/>
      <c r="Y135" s="63"/>
      <c r="Z135" s="63"/>
      <c r="AA135" s="63"/>
      <c r="AB135" s="63"/>
      <c r="AC135" s="63"/>
      <c r="AD135" s="63"/>
      <c r="AE135" s="63"/>
      <c r="AF135" s="63"/>
      <c r="AG135" s="63"/>
      <c r="AH135" s="63"/>
      <c r="AI135" s="63"/>
      <c r="AJ135" s="63"/>
      <c r="AK135" s="63"/>
      <c r="AL135" s="63"/>
      <c r="AM135" s="63"/>
      <c r="AN135" s="63"/>
      <c r="AO135" s="63"/>
    </row>
    <row r="136" spans="1:81" x14ac:dyDescent="0.25">
      <c r="A136" s="74"/>
      <c r="B136" s="74"/>
      <c r="C136" s="74"/>
      <c r="D136" s="74"/>
      <c r="E136" s="74"/>
      <c r="F136" s="74"/>
      <c r="G136" s="74"/>
      <c r="H136" s="74"/>
      <c r="I136" s="74"/>
      <c r="J136" s="74"/>
      <c r="K136" s="74"/>
      <c r="L136" s="74"/>
      <c r="M136" s="74"/>
      <c r="N136" s="74"/>
      <c r="O136" s="63"/>
      <c r="P136" s="63"/>
      <c r="Q136" s="63"/>
      <c r="R136" s="63"/>
      <c r="S136" s="63"/>
      <c r="T136" s="63"/>
      <c r="U136" s="63"/>
      <c r="V136" s="63"/>
      <c r="W136" s="63"/>
      <c r="X136" s="63"/>
      <c r="Y136" s="63"/>
      <c r="Z136" s="63"/>
      <c r="AA136" s="63"/>
      <c r="AB136" s="63"/>
      <c r="AC136" s="63"/>
      <c r="AD136" s="63"/>
      <c r="AE136" s="63"/>
      <c r="AF136" s="63"/>
      <c r="AG136" s="63"/>
      <c r="AH136" s="63"/>
      <c r="AI136" s="63"/>
      <c r="AJ136" s="63"/>
      <c r="AK136" s="63"/>
      <c r="AL136" s="63"/>
      <c r="AM136" s="63"/>
      <c r="AN136" s="63"/>
      <c r="AO136" s="63"/>
    </row>
  </sheetData>
  <sheetProtection algorithmName="SHA-512" hashValue="qm1cWTPDgZgCIo7M6D6WwxDDoSJmm5f26t4xZQ7pNHPu+jB1pcwBCsb8WXYU93HYhSmFiD1ksP26Y+6tnZsjIg==" saltValue="uwf8FuM0xqXuT/Aa+CRJdQ==" spinCount="100000" sheet="1" objects="1" scenarios="1"/>
  <mergeCells count="102">
    <mergeCell ref="P32:Z32"/>
    <mergeCell ref="AC34:AN34"/>
    <mergeCell ref="AG38:AN38"/>
    <mergeCell ref="Q36:AO36"/>
    <mergeCell ref="H28:AO28"/>
    <mergeCell ref="Q48:AO48"/>
    <mergeCell ref="K84:AO84"/>
    <mergeCell ref="AH73:AO73"/>
    <mergeCell ref="H59:N60"/>
    <mergeCell ref="O59:AA60"/>
    <mergeCell ref="AB58:AH58"/>
    <mergeCell ref="H58:N58"/>
    <mergeCell ref="AI58:AO58"/>
    <mergeCell ref="H76:AI76"/>
    <mergeCell ref="R70:V70"/>
    <mergeCell ref="W70:AA70"/>
    <mergeCell ref="M73:AG73"/>
    <mergeCell ref="M74:AG74"/>
    <mergeCell ref="H70:J70"/>
    <mergeCell ref="L70:Q70"/>
    <mergeCell ref="I56:S56"/>
    <mergeCell ref="A40:AO40"/>
    <mergeCell ref="L52:P52"/>
    <mergeCell ref="L54:P54"/>
    <mergeCell ref="K17:AO17"/>
    <mergeCell ref="T19:AO19"/>
    <mergeCell ref="T20:AO20"/>
    <mergeCell ref="L18:AO18"/>
    <mergeCell ref="J23:AO23"/>
    <mergeCell ref="J24:AO24"/>
    <mergeCell ref="N26:AN26"/>
    <mergeCell ref="H27:AO27"/>
    <mergeCell ref="K16:AO16"/>
    <mergeCell ref="A4:G4"/>
    <mergeCell ref="A7:G7"/>
    <mergeCell ref="B13:L13"/>
    <mergeCell ref="O13:Q13"/>
    <mergeCell ref="S13:V13"/>
    <mergeCell ref="D5:G5"/>
    <mergeCell ref="A6:G6"/>
    <mergeCell ref="A10:G10"/>
    <mergeCell ref="A11:G11"/>
    <mergeCell ref="H10:AI10"/>
    <mergeCell ref="M7:AG7"/>
    <mergeCell ref="B8:G8"/>
    <mergeCell ref="M8:AG8"/>
    <mergeCell ref="AH8:AO8"/>
    <mergeCell ref="M13:N13"/>
    <mergeCell ref="AH4:AO4"/>
    <mergeCell ref="AH5:AO5"/>
    <mergeCell ref="AH6:AO6"/>
    <mergeCell ref="I5:AG6"/>
    <mergeCell ref="H4:J4"/>
    <mergeCell ref="R4:V4"/>
    <mergeCell ref="L4:Q4"/>
    <mergeCell ref="W4:AA4"/>
    <mergeCell ref="AH7:AO7"/>
    <mergeCell ref="A42:AO42"/>
    <mergeCell ref="U54:AB54"/>
    <mergeCell ref="D50:H50"/>
    <mergeCell ref="E54:H54"/>
    <mergeCell ref="AI59:AO59"/>
    <mergeCell ref="O58:AA58"/>
    <mergeCell ref="AB59:AH59"/>
    <mergeCell ref="AD46:AO46"/>
    <mergeCell ref="A58:G58"/>
    <mergeCell ref="I124:T124"/>
    <mergeCell ref="N95:AN95"/>
    <mergeCell ref="J92:AO92"/>
    <mergeCell ref="J91:AN91"/>
    <mergeCell ref="H97:AO97"/>
    <mergeCell ref="Z101:AO101"/>
    <mergeCell ref="A122:AO122"/>
    <mergeCell ref="H96:AO96"/>
    <mergeCell ref="A104:AO104"/>
    <mergeCell ref="A105:AO105"/>
    <mergeCell ref="A106:AO106"/>
    <mergeCell ref="A107:AO107"/>
    <mergeCell ref="A108:AO108"/>
    <mergeCell ref="A109:AO109"/>
    <mergeCell ref="A113:H113"/>
    <mergeCell ref="AQ52:AY55"/>
    <mergeCell ref="T87:AO87"/>
    <mergeCell ref="T88:AO88"/>
    <mergeCell ref="M81:N81"/>
    <mergeCell ref="B81:L81"/>
    <mergeCell ref="AH70:AO70"/>
    <mergeCell ref="AH71:AO71"/>
    <mergeCell ref="A70:G70"/>
    <mergeCell ref="D71:G71"/>
    <mergeCell ref="A77:G77"/>
    <mergeCell ref="K86:AO86"/>
    <mergeCell ref="K85:AO85"/>
    <mergeCell ref="O81:Q81"/>
    <mergeCell ref="S81:V81"/>
    <mergeCell ref="AH74:AO74"/>
    <mergeCell ref="AH72:AO72"/>
    <mergeCell ref="I71:AG72"/>
    <mergeCell ref="A76:G76"/>
    <mergeCell ref="A72:G72"/>
    <mergeCell ref="A73:G73"/>
    <mergeCell ref="B74:G74"/>
  </mergeCells>
  <phoneticPr fontId="43" type="noConversion"/>
  <conditionalFormatting sqref="L52:Q52 L54:Q54">
    <cfRule type="cellIs" dxfId="31" priority="21" stopIfTrue="1" operator="equal">
      <formula>0</formula>
    </cfRule>
  </conditionalFormatting>
  <conditionalFormatting sqref="U124:AM124">
    <cfRule type="expression" dxfId="30" priority="18" stopIfTrue="1">
      <formula>langue="nl"</formula>
    </cfRule>
  </conditionalFormatting>
  <conditionalFormatting sqref="A126:AO131">
    <cfRule type="expression" dxfId="29" priority="16" stopIfTrue="1">
      <formula>langue="nl"</formula>
    </cfRule>
  </conditionalFormatting>
  <conditionalFormatting sqref="U54">
    <cfRule type="cellIs" dxfId="28" priority="13" stopIfTrue="1" operator="equal">
      <formula>0</formula>
    </cfRule>
  </conditionalFormatting>
  <conditionalFormatting sqref="R4 L4 W4">
    <cfRule type="expression" dxfId="27" priority="11" stopIfTrue="1">
      <formula>L4&lt;&gt;TypeChantier</formula>
    </cfRule>
  </conditionalFormatting>
  <conditionalFormatting sqref="AO56">
    <cfRule type="expression" dxfId="26" priority="10" stopIfTrue="1">
      <formula>langue="nl"</formula>
    </cfRule>
  </conditionalFormatting>
  <conditionalFormatting sqref="AO124">
    <cfRule type="expression" dxfId="25" priority="9" stopIfTrue="1">
      <formula>langue="nl"</formula>
    </cfRule>
  </conditionalFormatting>
  <conditionalFormatting sqref="R70 L70 W70">
    <cfRule type="expression" dxfId="24" priority="8" stopIfTrue="1">
      <formula>L70&lt;&gt;TypeChantier</formula>
    </cfRule>
  </conditionalFormatting>
  <conditionalFormatting sqref="A38">
    <cfRule type="expression" dxfId="23" priority="3">
      <formula>$AG$38=""</formula>
    </cfRule>
  </conditionalFormatting>
  <conditionalFormatting sqref="A101">
    <cfRule type="expression" dxfId="22" priority="402">
      <formula>$Z$101=""</formula>
    </cfRule>
  </conditionalFormatting>
  <conditionalFormatting sqref="B121:AO121">
    <cfRule type="expression" dxfId="21" priority="1" stopIfTrue="1">
      <formula>langue="nl"</formula>
    </cfRule>
  </conditionalFormatting>
  <dataValidations disablePrompts="1" count="1">
    <dataValidation type="list" allowBlank="1" showInputMessage="1" showErrorMessage="1" sqref="AR2" xr:uid="{00000000-0002-0000-2500-000000000000}">
      <formula1>"FR,NL"</formula1>
    </dataValidation>
  </dataValidations>
  <pageMargins left="0.39370078740157483" right="0" top="0.28999999999999998" bottom="0" header="0" footer="0"/>
  <pageSetup paperSize="9" scale="99" fitToHeight="0" orientation="portrait" r:id="rId1"/>
  <headerFooter alignWithMargins="0"/>
  <rowBreaks count="1" manualBreakCount="1">
    <brk id="68" max="40" man="1"/>
  </rowBreaks>
  <ignoredErrors>
    <ignoredError sqref="L52" unlockedFormula="1"/>
  </ignoredErrors>
  <legacyDrawing r:id="rId2"/>
  <extLst>
    <ext xmlns:x14="http://schemas.microsoft.com/office/spreadsheetml/2009/9/main" uri="{78C0D931-6437-407d-A8EE-F0AAD7539E65}">
      <x14:conditionalFormattings>
        <x14:conditionalFormatting xmlns:xm="http://schemas.microsoft.com/office/excel/2006/main">
          <x14:cfRule type="expression" priority="7" id="{FE55E508-701C-479E-BCE7-6C30DA24281B}">
            <xm:f>'dv10 - dv10bis'!$J$40=0</xm:f>
            <x14:dxf>
              <font>
                <strike/>
              </font>
            </x14:dxf>
          </x14:cfRule>
          <xm:sqref>AO32</xm:sqref>
        </x14:conditionalFormatting>
        <x14:conditionalFormatting xmlns:xm="http://schemas.microsoft.com/office/excel/2006/main">
          <x14:cfRule type="expression" priority="6" id="{39DD4F86-CCFD-4C96-BB9C-C19975CFD6EB}">
            <xm:f>'dv10 - dv10bis'!$J$40=0</xm:f>
            <x14:dxf>
              <font>
                <strike/>
              </font>
            </x14:dxf>
          </x14:cfRule>
          <xm:sqref>A33</xm:sqref>
        </x14:conditionalFormatting>
        <x14:conditionalFormatting xmlns:xm="http://schemas.microsoft.com/office/excel/2006/main">
          <x14:cfRule type="expression" priority="4" id="{E412552A-9F76-4A80-8032-C49AE9710F40}">
            <xm:f>'dv10 - dv10bis'!$S$42=0</xm:f>
            <x14:dxf>
              <font>
                <strike/>
              </font>
            </x14:dxf>
          </x14:cfRule>
          <xm:sqref>A34</xm:sqref>
        </x14:conditionalFormatting>
      </x14:conditionalFormatting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BL165"/>
  <sheetViews>
    <sheetView topLeftCell="C1" zoomScaleNormal="100" zoomScaleSheetLayoutView="115" workbookViewId="0">
      <selection activeCell="X21" sqref="X21:AC21"/>
    </sheetView>
  </sheetViews>
  <sheetFormatPr baseColWidth="10" defaultColWidth="11.44140625" defaultRowHeight="13.2" x14ac:dyDescent="0.25"/>
  <cols>
    <col min="1" max="40" width="2.44140625" style="271" customWidth="1"/>
    <col min="41" max="41" width="2.5546875" style="271" customWidth="1"/>
    <col min="42" max="46" width="13" style="570" customWidth="1"/>
    <col min="47" max="47" width="11" style="570" customWidth="1"/>
    <col min="48" max="48" width="8.44140625" style="570" customWidth="1"/>
    <col min="49" max="49" width="9.44140625" style="570" hidden="1" customWidth="1"/>
    <col min="50" max="50" width="3.88671875" style="570" hidden="1" customWidth="1"/>
    <col min="51" max="51" width="9.5546875" style="570" customWidth="1"/>
    <col min="52" max="52" width="8.44140625" style="570" customWidth="1"/>
    <col min="53" max="53" width="4.44140625" style="570" customWidth="1"/>
    <col min="54" max="54" width="4.5546875" style="570" customWidth="1"/>
    <col min="55" max="55" width="3.44140625" style="570" customWidth="1"/>
    <col min="56" max="56" width="14.44140625" style="570" customWidth="1"/>
    <col min="57" max="60" width="11.44140625" style="570"/>
    <col min="61" max="61" width="8" style="570" customWidth="1"/>
    <col min="62" max="64" width="11.44140625" style="570"/>
    <col min="65" max="16384" width="11.44140625" style="271"/>
  </cols>
  <sheetData>
    <row r="1" spans="1:64" ht="6.75" customHeight="1" x14ac:dyDescent="0.25">
      <c r="A1" s="1396"/>
      <c r="B1" s="1396"/>
      <c r="C1" s="1396"/>
      <c r="D1" s="1396"/>
      <c r="E1" s="1396"/>
      <c r="F1" s="1396"/>
      <c r="G1" s="1396"/>
      <c r="H1" s="1396"/>
      <c r="I1" s="1396"/>
      <c r="J1" s="1396"/>
      <c r="K1" s="1396"/>
      <c r="L1" s="1396"/>
      <c r="M1" s="1396"/>
      <c r="N1" s="1396"/>
      <c r="O1" s="1396"/>
      <c r="P1" s="1396"/>
      <c r="Q1" s="1396"/>
      <c r="R1" s="1396"/>
      <c r="S1" s="1396"/>
      <c r="T1" s="1396"/>
      <c r="U1" s="1396"/>
      <c r="V1" s="1396"/>
      <c r="W1" s="1396"/>
      <c r="X1" s="1396"/>
      <c r="Y1" s="1396"/>
      <c r="Z1" s="1396"/>
      <c r="AA1" s="1396"/>
      <c r="AB1" s="1396"/>
      <c r="AC1" s="1396"/>
      <c r="AD1" s="1396"/>
      <c r="AE1" s="1396"/>
      <c r="AF1" s="1396"/>
      <c r="AG1" s="1396"/>
      <c r="AH1" s="1396"/>
      <c r="AI1" s="1396"/>
      <c r="AJ1" s="1396"/>
      <c r="AK1" s="1396"/>
      <c r="AL1" s="1396"/>
      <c r="AM1" s="1396"/>
      <c r="AN1" s="1396"/>
      <c r="AO1" s="1396"/>
    </row>
    <row r="2" spans="1:64" s="1272" customFormat="1" ht="20.100000000000001" customHeight="1" x14ac:dyDescent="0.4">
      <c r="A2" s="2259"/>
      <c r="B2" s="2259"/>
      <c r="C2" s="2259"/>
      <c r="D2" s="2259"/>
      <c r="E2" s="2259"/>
      <c r="F2" s="2259"/>
      <c r="G2" s="2259"/>
      <c r="H2" s="2259"/>
      <c r="I2" s="2259"/>
      <c r="J2" s="2259"/>
      <c r="K2" s="2259"/>
      <c r="L2" s="2259"/>
      <c r="M2" s="2259"/>
      <c r="N2" s="2259"/>
      <c r="O2" s="2259"/>
      <c r="P2" s="2259"/>
      <c r="Q2" s="2259"/>
      <c r="R2" s="2259"/>
      <c r="S2" s="2259"/>
      <c r="T2" s="2259"/>
      <c r="U2" s="2259"/>
      <c r="V2" s="2259"/>
      <c r="W2" s="2259"/>
      <c r="X2" s="2259"/>
      <c r="Y2" s="2259"/>
      <c r="Z2" s="2259"/>
      <c r="AA2" s="2259"/>
      <c r="AB2" s="2259"/>
      <c r="AC2" s="2259"/>
      <c r="AD2" s="2259"/>
      <c r="AE2" s="2259"/>
      <c r="AF2" s="2259"/>
      <c r="AG2" s="2259"/>
      <c r="AH2" s="2259"/>
      <c r="AI2" s="2259"/>
      <c r="AJ2" s="2259"/>
      <c r="AK2" s="2259"/>
      <c r="AL2" s="2259"/>
      <c r="AM2" s="2259"/>
      <c r="AN2" s="2259"/>
      <c r="AO2" s="2259"/>
      <c r="AP2" s="1270"/>
      <c r="AQ2" s="1270"/>
      <c r="AR2" s="1271"/>
      <c r="AS2" s="1270"/>
      <c r="AT2" s="1270"/>
      <c r="AU2" s="1270"/>
      <c r="AV2" s="1270"/>
      <c r="AW2" s="1270"/>
      <c r="AX2" s="1270"/>
      <c r="AY2" s="1270"/>
      <c r="AZ2" s="1270"/>
      <c r="BA2" s="1270"/>
      <c r="BB2" s="1270"/>
      <c r="BC2" s="1270"/>
      <c r="BD2" s="1270"/>
      <c r="BE2" s="1270"/>
      <c r="BF2" s="1270"/>
      <c r="BG2" s="1270"/>
      <c r="BH2" s="1270"/>
      <c r="BI2" s="1270"/>
      <c r="BJ2" s="1270"/>
      <c r="BK2" s="1270"/>
      <c r="BL2" s="1270"/>
    </row>
    <row r="3" spans="1:64" s="49" customFormat="1" ht="12.6" customHeight="1" x14ac:dyDescent="0.25">
      <c r="A3" s="1058" t="str">
        <f>données!A5</f>
        <v>version 2021 (1)</v>
      </c>
      <c r="B3" s="1058"/>
      <c r="C3" s="1058"/>
      <c r="D3" s="1058"/>
      <c r="E3" s="1058"/>
      <c r="F3" s="1058"/>
      <c r="G3" s="1058"/>
      <c r="H3" s="1058"/>
      <c r="I3" s="1058"/>
      <c r="J3" s="1058"/>
      <c r="K3" s="1058"/>
      <c r="L3" s="1058"/>
      <c r="M3" s="1058"/>
      <c r="N3" s="1058"/>
      <c r="O3" s="1058"/>
      <c r="P3" s="1058"/>
      <c r="Q3" s="1058"/>
      <c r="R3" s="1058"/>
      <c r="S3" s="1058"/>
      <c r="T3" s="1058"/>
      <c r="U3" s="1058"/>
      <c r="V3" s="1058"/>
      <c r="W3" s="1058"/>
      <c r="X3" s="1058"/>
      <c r="Y3" s="1058"/>
      <c r="Z3" s="1058"/>
      <c r="AA3" s="1058"/>
      <c r="AB3" s="1058"/>
      <c r="AC3" s="1058"/>
      <c r="AD3" s="1058"/>
      <c r="AE3" s="1058"/>
      <c r="AF3" s="1058"/>
      <c r="AG3" s="1058"/>
      <c r="AH3" s="1058"/>
      <c r="AI3" s="1058"/>
      <c r="AJ3" s="1058"/>
      <c r="AK3" s="1058"/>
      <c r="AL3" s="1058"/>
      <c r="AM3" s="1058"/>
      <c r="AN3" s="1058"/>
      <c r="AO3" s="1058"/>
      <c r="AP3" s="787"/>
      <c r="AQ3" s="787"/>
      <c r="AR3" s="787"/>
      <c r="AS3" s="787"/>
      <c r="AT3" s="787"/>
      <c r="AU3" s="787"/>
      <c r="AV3" s="787"/>
      <c r="AW3" s="787"/>
      <c r="AX3" s="787"/>
      <c r="AY3" s="787"/>
      <c r="AZ3" s="787"/>
      <c r="BA3" s="787"/>
      <c r="BB3" s="787"/>
      <c r="BC3" s="787"/>
      <c r="BD3" s="787"/>
      <c r="BE3" s="787"/>
      <c r="BF3" s="787"/>
      <c r="BG3" s="787"/>
      <c r="BH3" s="787"/>
      <c r="BI3" s="787"/>
      <c r="BJ3" s="787"/>
      <c r="BK3" s="787"/>
      <c r="BL3" s="787"/>
    </row>
    <row r="4" spans="1:64" x14ac:dyDescent="0.25">
      <c r="A4" s="2260" t="s">
        <v>100</v>
      </c>
      <c r="B4" s="2260"/>
      <c r="C4" s="2260"/>
      <c r="D4" s="2260"/>
      <c r="E4" s="2260"/>
      <c r="F4" s="2260"/>
      <c r="G4" s="2261"/>
      <c r="H4" s="2262" t="s">
        <v>97</v>
      </c>
      <c r="I4" s="2263"/>
      <c r="J4" s="2263"/>
      <c r="K4" s="1348"/>
      <c r="L4" s="2264" t="s">
        <v>488</v>
      </c>
      <c r="M4" s="2264"/>
      <c r="N4" s="2264"/>
      <c r="O4" s="2264"/>
      <c r="P4" s="2264"/>
      <c r="Q4" s="2264"/>
      <c r="R4" s="2264" t="s">
        <v>484</v>
      </c>
      <c r="S4" s="2264"/>
      <c r="T4" s="2264"/>
      <c r="U4" s="2264"/>
      <c r="V4" s="2264"/>
      <c r="W4" s="2264"/>
      <c r="X4" s="2264"/>
      <c r="Y4" s="2264"/>
      <c r="Z4" s="2264" t="s">
        <v>489</v>
      </c>
      <c r="AA4" s="2264"/>
      <c r="AB4" s="2264"/>
      <c r="AC4" s="2264"/>
      <c r="AD4" s="2264"/>
      <c r="AE4" s="1349" t="s">
        <v>42</v>
      </c>
      <c r="AF4" s="1446"/>
      <c r="AG4" s="1350"/>
      <c r="AH4" s="2265" t="s">
        <v>101</v>
      </c>
      <c r="AI4" s="2266"/>
      <c r="AJ4" s="2266"/>
      <c r="AK4" s="2266"/>
      <c r="AL4" s="2266"/>
      <c r="AM4" s="2266"/>
      <c r="AN4" s="2266"/>
      <c r="AO4" s="2266"/>
      <c r="AP4" s="847"/>
      <c r="AQ4" s="847"/>
    </row>
    <row r="5" spans="1:64" ht="12.75" customHeight="1" x14ac:dyDescent="0.25">
      <c r="A5" s="1351" t="s">
        <v>137</v>
      </c>
      <c r="B5" s="1351"/>
      <c r="C5" s="1351"/>
      <c r="D5" s="2248">
        <f>données!$D$7</f>
        <v>0</v>
      </c>
      <c r="E5" s="2248"/>
      <c r="F5" s="2248"/>
      <c r="G5" s="2249"/>
      <c r="H5" s="1348" t="s">
        <v>141</v>
      </c>
      <c r="I5" s="2250">
        <f>données!$J$7</f>
        <v>0</v>
      </c>
      <c r="J5" s="2250"/>
      <c r="K5" s="2250"/>
      <c r="L5" s="2250"/>
      <c r="M5" s="2250"/>
      <c r="N5" s="2250"/>
      <c r="O5" s="2250"/>
      <c r="P5" s="2250"/>
      <c r="Q5" s="2250"/>
      <c r="R5" s="2250"/>
      <c r="S5" s="2250"/>
      <c r="T5" s="2250"/>
      <c r="U5" s="2250"/>
      <c r="V5" s="2250"/>
      <c r="W5" s="2250"/>
      <c r="X5" s="2250"/>
      <c r="Y5" s="2250"/>
      <c r="Z5" s="2250"/>
      <c r="AA5" s="2250"/>
      <c r="AB5" s="2250"/>
      <c r="AC5" s="2250"/>
      <c r="AD5" s="2250"/>
      <c r="AE5" s="2250"/>
      <c r="AF5" s="2250"/>
      <c r="AG5" s="2251"/>
      <c r="AH5" s="2254">
        <f>données!$AI$7</f>
        <v>0</v>
      </c>
      <c r="AI5" s="2248"/>
      <c r="AJ5" s="2248"/>
      <c r="AK5" s="2248"/>
      <c r="AL5" s="2248"/>
      <c r="AM5" s="2248"/>
      <c r="AN5" s="2248"/>
      <c r="AO5" s="2248"/>
      <c r="AP5" s="787"/>
      <c r="AQ5" s="787"/>
    </row>
    <row r="6" spans="1:64" x14ac:dyDescent="0.25">
      <c r="A6" s="2255">
        <f>données!A8</f>
        <v>0</v>
      </c>
      <c r="B6" s="2255"/>
      <c r="C6" s="2255"/>
      <c r="D6" s="2255"/>
      <c r="E6" s="2255"/>
      <c r="F6" s="2255"/>
      <c r="G6" s="2256"/>
      <c r="H6" s="1348" t="s">
        <v>138</v>
      </c>
      <c r="I6" s="2252"/>
      <c r="J6" s="2252"/>
      <c r="K6" s="2252"/>
      <c r="L6" s="2252"/>
      <c r="M6" s="2252"/>
      <c r="N6" s="2252"/>
      <c r="O6" s="2252"/>
      <c r="P6" s="2252"/>
      <c r="Q6" s="2252"/>
      <c r="R6" s="2252"/>
      <c r="S6" s="2252"/>
      <c r="T6" s="2252"/>
      <c r="U6" s="2252"/>
      <c r="V6" s="2252"/>
      <c r="W6" s="2252"/>
      <c r="X6" s="2252"/>
      <c r="Y6" s="2252"/>
      <c r="Z6" s="2252"/>
      <c r="AA6" s="2252"/>
      <c r="AB6" s="2252"/>
      <c r="AC6" s="2252"/>
      <c r="AD6" s="2252"/>
      <c r="AE6" s="2252"/>
      <c r="AF6" s="2252"/>
      <c r="AG6" s="2253"/>
      <c r="AH6" s="2257">
        <f>données!$AI$8</f>
        <v>0</v>
      </c>
      <c r="AI6" s="2258"/>
      <c r="AJ6" s="2258"/>
      <c r="AK6" s="2258"/>
      <c r="AL6" s="2258"/>
      <c r="AM6" s="2258"/>
      <c r="AN6" s="2258"/>
      <c r="AO6" s="2258"/>
      <c r="AP6" s="787"/>
      <c r="AQ6" s="787"/>
    </row>
    <row r="7" spans="1:64" ht="12.15" customHeight="1" x14ac:dyDescent="0.25">
      <c r="A7" s="2269">
        <f>données!A9</f>
        <v>0</v>
      </c>
      <c r="B7" s="2269"/>
      <c r="C7" s="2269"/>
      <c r="D7" s="2269"/>
      <c r="E7" s="2269"/>
      <c r="F7" s="2269"/>
      <c r="G7" s="2270"/>
      <c r="H7" s="1348" t="s">
        <v>140</v>
      </c>
      <c r="I7" s="1348"/>
      <c r="J7" s="1348"/>
      <c r="K7" s="1348"/>
      <c r="L7" s="1348"/>
      <c r="M7" s="2267">
        <f>données!$M$9</f>
        <v>0</v>
      </c>
      <c r="N7" s="2267"/>
      <c r="O7" s="2267"/>
      <c r="P7" s="2267"/>
      <c r="Q7" s="2267"/>
      <c r="R7" s="2267"/>
      <c r="S7" s="2267"/>
      <c r="T7" s="2267"/>
      <c r="U7" s="2267"/>
      <c r="V7" s="2267"/>
      <c r="W7" s="2267"/>
      <c r="X7" s="2267"/>
      <c r="Y7" s="2267"/>
      <c r="Z7" s="2267"/>
      <c r="AA7" s="2267"/>
      <c r="AB7" s="2267"/>
      <c r="AC7" s="2267"/>
      <c r="AD7" s="2267"/>
      <c r="AE7" s="2267"/>
      <c r="AF7" s="2267"/>
      <c r="AG7" s="2268"/>
      <c r="AH7" s="2257">
        <f>données!$AI$9</f>
        <v>0</v>
      </c>
      <c r="AI7" s="2258"/>
      <c r="AJ7" s="2258"/>
      <c r="AK7" s="2258"/>
      <c r="AL7" s="2258"/>
      <c r="AM7" s="2258"/>
      <c r="AN7" s="2258"/>
      <c r="AO7" s="2258"/>
      <c r="AP7" s="787"/>
      <c r="AQ7" s="787"/>
    </row>
    <row r="8" spans="1:64" x14ac:dyDescent="0.25">
      <c r="A8" s="1351" t="s">
        <v>138</v>
      </c>
      <c r="B8" s="2269">
        <f>données!B10</f>
        <v>0</v>
      </c>
      <c r="C8" s="2269"/>
      <c r="D8" s="2269"/>
      <c r="E8" s="2269"/>
      <c r="F8" s="2269"/>
      <c r="G8" s="2270"/>
      <c r="H8" s="1348" t="s">
        <v>139</v>
      </c>
      <c r="I8" s="1348"/>
      <c r="J8" s="1348"/>
      <c r="K8" s="1348"/>
      <c r="L8" s="1446"/>
      <c r="M8" s="2271">
        <f>données!$M$10</f>
        <v>0</v>
      </c>
      <c r="N8" s="2271"/>
      <c r="O8" s="2271"/>
      <c r="P8" s="2271"/>
      <c r="Q8" s="2271"/>
      <c r="R8" s="2271"/>
      <c r="S8" s="2271"/>
      <c r="T8" s="2272"/>
      <c r="U8" s="2272"/>
      <c r="V8" s="2272"/>
      <c r="W8" s="2271"/>
      <c r="X8" s="2271"/>
      <c r="Y8" s="2271"/>
      <c r="Z8" s="2271"/>
      <c r="AA8" s="2271"/>
      <c r="AB8" s="2271"/>
      <c r="AC8" s="2271"/>
      <c r="AD8" s="2271"/>
      <c r="AE8" s="2271"/>
      <c r="AF8" s="2271"/>
      <c r="AG8" s="2273"/>
      <c r="AH8" s="2257" t="str">
        <f>IF(données!$AI$10=0,"",données!$AI$10)</f>
        <v/>
      </c>
      <c r="AI8" s="2258"/>
      <c r="AJ8" s="2258"/>
      <c r="AK8" s="2258"/>
      <c r="AL8" s="2258"/>
      <c r="AM8" s="2258"/>
      <c r="AN8" s="2258"/>
      <c r="AO8" s="2258"/>
      <c r="AP8" s="787"/>
      <c r="AQ8" s="787"/>
      <c r="AR8" s="787"/>
      <c r="AS8" s="787"/>
      <c r="AT8" s="787"/>
      <c r="AU8" s="787"/>
      <c r="AV8" s="787"/>
      <c r="AW8" s="787"/>
      <c r="AX8" s="787"/>
      <c r="AY8" s="787"/>
    </row>
    <row r="9" spans="1:64" ht="8.1" customHeight="1" x14ac:dyDescent="0.25">
      <c r="A9" s="1352"/>
      <c r="B9" s="1352"/>
      <c r="C9" s="1352"/>
      <c r="D9" s="1352"/>
      <c r="E9" s="1352"/>
      <c r="F9" s="1352"/>
      <c r="G9" s="1352"/>
      <c r="H9" s="1353"/>
      <c r="I9" s="1352"/>
      <c r="J9" s="1352"/>
      <c r="K9" s="1352"/>
      <c r="L9" s="1352"/>
      <c r="M9" s="1352"/>
      <c r="N9" s="1352"/>
      <c r="O9" s="1352"/>
      <c r="P9" s="1352"/>
      <c r="Q9" s="1352"/>
      <c r="R9" s="1352"/>
      <c r="S9" s="1352"/>
      <c r="T9" s="1352"/>
      <c r="U9" s="1352"/>
      <c r="V9" s="1352"/>
      <c r="W9" s="1352"/>
      <c r="X9" s="1352"/>
      <c r="Y9" s="1352"/>
      <c r="Z9" s="1352"/>
      <c r="AA9" s="1352"/>
      <c r="AB9" s="1352"/>
      <c r="AC9" s="1352"/>
      <c r="AD9" s="1352"/>
      <c r="AE9" s="1352"/>
      <c r="AF9" s="1352"/>
      <c r="AG9" s="1352"/>
      <c r="AH9" s="1353"/>
      <c r="AI9" s="1352"/>
      <c r="AJ9" s="1352"/>
      <c r="AK9" s="1352"/>
      <c r="AL9" s="1352"/>
      <c r="AM9" s="1352"/>
      <c r="AN9" s="1352"/>
      <c r="AO9" s="1352"/>
    </row>
    <row r="10" spans="1:64" ht="21" x14ac:dyDescent="0.4">
      <c r="A10" s="2274" t="str">
        <f>'dv1'!A10:E10</f>
        <v>Ed. 2017</v>
      </c>
      <c r="B10" s="2274"/>
      <c r="C10" s="2274"/>
      <c r="D10" s="2274"/>
      <c r="E10" s="2274"/>
      <c r="F10" s="2274"/>
      <c r="G10" s="2274"/>
      <c r="H10" s="2275" t="s">
        <v>745</v>
      </c>
      <c r="I10" s="2276"/>
      <c r="J10" s="2276"/>
      <c r="K10" s="2276"/>
      <c r="L10" s="2276"/>
      <c r="M10" s="2276"/>
      <c r="N10" s="2276"/>
      <c r="O10" s="2276"/>
      <c r="P10" s="2276"/>
      <c r="Q10" s="2276"/>
      <c r="R10" s="2276"/>
      <c r="S10" s="2276"/>
      <c r="T10" s="2277"/>
      <c r="U10" s="2277"/>
      <c r="V10" s="2277"/>
      <c r="W10" s="2276"/>
      <c r="X10" s="2276"/>
      <c r="Y10" s="2276"/>
      <c r="Z10" s="2276"/>
      <c r="AA10" s="2276"/>
      <c r="AB10" s="2276"/>
      <c r="AC10" s="2276"/>
      <c r="AD10" s="2276"/>
      <c r="AE10" s="2276"/>
      <c r="AF10" s="2276"/>
      <c r="AG10" s="2276"/>
      <c r="AH10" s="2276"/>
      <c r="AI10" s="2278"/>
      <c r="AJ10" s="1397"/>
      <c r="AK10" s="1398"/>
      <c r="AL10" s="1399"/>
      <c r="AM10" s="1399"/>
      <c r="AN10" s="1399"/>
      <c r="AO10" s="1399"/>
    </row>
    <row r="11" spans="1:64" x14ac:dyDescent="0.25">
      <c r="A11" s="2281" t="str">
        <f>'dv1'!A11:F11</f>
        <v>(SLRB/MT 2017)</v>
      </c>
      <c r="B11" s="2281"/>
      <c r="C11" s="2281"/>
      <c r="D11" s="2281"/>
      <c r="E11" s="2281"/>
      <c r="F11" s="2281"/>
      <c r="G11" s="2281"/>
      <c r="H11" s="1400"/>
      <c r="I11" s="1401"/>
      <c r="J11" s="1402"/>
      <c r="K11" s="1402"/>
      <c r="L11" s="1402"/>
      <c r="M11" s="1402"/>
      <c r="N11" s="1402"/>
      <c r="O11" s="1402"/>
      <c r="P11" s="1402"/>
      <c r="Q11" s="1402"/>
      <c r="R11" s="1402"/>
      <c r="S11" s="1402"/>
      <c r="T11" s="1402"/>
      <c r="U11" s="1402"/>
      <c r="V11" s="1402"/>
      <c r="W11" s="1402"/>
      <c r="X11" s="1402"/>
      <c r="Y11" s="1402"/>
      <c r="Z11" s="1402"/>
      <c r="AA11" s="1402"/>
      <c r="AB11" s="1402"/>
      <c r="AC11" s="1402"/>
      <c r="AD11" s="1402"/>
      <c r="AE11" s="1403"/>
      <c r="AF11" s="1402"/>
      <c r="AG11" s="1402"/>
      <c r="AH11" s="1402"/>
      <c r="AI11" s="1404"/>
      <c r="AJ11" s="1353"/>
      <c r="AK11" s="1402"/>
      <c r="AL11" s="1402"/>
      <c r="AM11" s="1402"/>
      <c r="AN11" s="1402"/>
      <c r="AO11" s="1402"/>
    </row>
    <row r="12" spans="1:64" s="1058" customFormat="1" ht="13.35" customHeight="1" x14ac:dyDescent="0.25">
      <c r="A12" s="1355"/>
      <c r="B12" s="1355"/>
      <c r="C12" s="1355"/>
      <c r="D12" s="1355"/>
      <c r="E12" s="1355"/>
      <c r="F12" s="1355"/>
      <c r="G12" s="1355"/>
      <c r="H12" s="1354"/>
      <c r="I12" s="1356"/>
      <c r="J12" s="1354"/>
      <c r="K12" s="1354"/>
      <c r="L12" s="1354"/>
      <c r="M12" s="1354"/>
      <c r="N12" s="1354"/>
      <c r="O12" s="1354"/>
      <c r="P12" s="1354"/>
      <c r="Q12" s="1354"/>
      <c r="R12" s="1354"/>
      <c r="S12" s="1354"/>
      <c r="T12" s="1354"/>
      <c r="U12" s="1354"/>
      <c r="V12" s="1354"/>
      <c r="W12" s="1354"/>
      <c r="X12" s="1354"/>
      <c r="Y12" s="1354"/>
      <c r="Z12" s="1354"/>
      <c r="AA12" s="1354"/>
      <c r="AB12" s="1354"/>
      <c r="AC12" s="1354"/>
      <c r="AD12" s="1354"/>
      <c r="AE12" s="1357"/>
      <c r="AF12" s="1354"/>
      <c r="AG12" s="1354"/>
      <c r="AH12" s="1354"/>
      <c r="AI12" s="1354"/>
      <c r="AK12" s="1354"/>
      <c r="AL12" s="1354"/>
      <c r="AM12" s="1354"/>
      <c r="AN12" s="1354"/>
      <c r="AO12" s="1354"/>
      <c r="AP12" s="1362"/>
      <c r="AQ12" s="1362"/>
      <c r="AR12" s="1362"/>
      <c r="AS12" s="1362"/>
      <c r="AT12" s="1362"/>
      <c r="AU12" s="1362"/>
      <c r="AV12" s="1362"/>
      <c r="AW12" s="1362"/>
      <c r="AX12" s="1362"/>
      <c r="AY12" s="1362"/>
      <c r="AZ12" s="1362"/>
      <c r="BA12" s="1362"/>
      <c r="BB12" s="1362"/>
      <c r="BC12" s="1362"/>
      <c r="BD12" s="1362"/>
      <c r="BE12" s="1362"/>
      <c r="BF12" s="1362"/>
      <c r="BG12" s="1362"/>
      <c r="BH12" s="1362"/>
      <c r="BI12" s="1362"/>
      <c r="BJ12" s="1362"/>
      <c r="BK12" s="1362"/>
      <c r="BL12" s="1362"/>
    </row>
    <row r="13" spans="1:64" s="1058" customFormat="1" ht="13.35" customHeight="1" x14ac:dyDescent="0.25">
      <c r="A13" s="1358" t="s">
        <v>753</v>
      </c>
      <c r="AP13" s="1362"/>
      <c r="AQ13" s="1362"/>
      <c r="AR13" s="1362"/>
      <c r="AS13" s="1362"/>
      <c r="AT13" s="1362"/>
      <c r="AU13" s="1362"/>
      <c r="AV13" s="1362"/>
      <c r="AW13" s="1362"/>
      <c r="AX13" s="1362"/>
      <c r="AY13" s="1362"/>
      <c r="AZ13" s="1362"/>
      <c r="BA13" s="1362"/>
      <c r="BB13" s="1362"/>
      <c r="BC13" s="1362"/>
      <c r="BD13" s="1362"/>
      <c r="BE13" s="1362"/>
      <c r="BF13" s="1362"/>
      <c r="BG13" s="1362"/>
      <c r="BH13" s="1362"/>
      <c r="BI13" s="1362"/>
      <c r="BJ13" s="1362"/>
      <c r="BK13" s="1362"/>
      <c r="BL13" s="1362"/>
    </row>
    <row r="14" spans="1:64" s="1058" customFormat="1" ht="13.35" customHeight="1" x14ac:dyDescent="0.25">
      <c r="A14" s="940"/>
      <c r="B14" s="1359"/>
      <c r="C14" s="1359"/>
      <c r="D14" s="1359"/>
      <c r="E14" s="1359"/>
      <c r="F14" s="1359"/>
      <c r="G14" s="1359"/>
      <c r="H14" s="1359"/>
      <c r="I14" s="1359"/>
      <c r="J14" s="1359"/>
      <c r="K14" s="1359"/>
      <c r="L14" s="1359"/>
      <c r="M14" s="1360"/>
      <c r="N14" s="1360"/>
      <c r="O14" s="1361"/>
      <c r="P14" s="1361"/>
      <c r="Q14" s="1361"/>
      <c r="R14" s="1355"/>
      <c r="S14" s="1355"/>
      <c r="T14" s="1355"/>
      <c r="U14" s="1355"/>
      <c r="V14" s="1355"/>
      <c r="W14" s="1355"/>
      <c r="X14" s="1355"/>
      <c r="Y14" s="1355"/>
      <c r="Z14" s="1093"/>
      <c r="AA14" s="1093"/>
      <c r="AB14" s="1093"/>
      <c r="AC14" s="1093"/>
      <c r="AD14" s="1093"/>
      <c r="AE14" s="1093"/>
      <c r="AF14" s="1093"/>
      <c r="AG14" s="1093"/>
      <c r="AH14" s="1093"/>
      <c r="AI14" s="1093"/>
      <c r="AJ14" s="1093"/>
      <c r="AK14" s="1093"/>
      <c r="AL14" s="1093"/>
      <c r="AM14" s="1093"/>
      <c r="AN14" s="1093"/>
      <c r="AO14" s="1093"/>
      <c r="AP14" s="1362"/>
      <c r="AQ14" s="1362"/>
      <c r="AR14" s="1362"/>
      <c r="AS14" s="1362"/>
      <c r="AT14" s="1362"/>
      <c r="AU14" s="1362"/>
      <c r="AV14" s="1362"/>
      <c r="AW14" s="1362"/>
      <c r="AX14" s="1362"/>
      <c r="AY14" s="1362"/>
      <c r="AZ14" s="1362"/>
      <c r="BA14" s="1362"/>
      <c r="BB14" s="1362"/>
      <c r="BC14" s="1362"/>
      <c r="BD14" s="1362"/>
      <c r="BE14" s="1362"/>
      <c r="BF14" s="1362"/>
      <c r="BG14" s="1362"/>
      <c r="BH14" s="1362"/>
      <c r="BI14" s="1362"/>
      <c r="BJ14" s="1362"/>
      <c r="BK14" s="1362"/>
      <c r="BL14" s="1362"/>
    </row>
    <row r="15" spans="1:64" s="1058" customFormat="1" ht="13.35" customHeight="1" x14ac:dyDescent="0.25">
      <c r="A15" s="1351" t="s">
        <v>707</v>
      </c>
      <c r="B15" s="1362"/>
      <c r="C15" s="1362"/>
      <c r="D15" s="1362"/>
      <c r="E15" s="1362"/>
      <c r="F15" s="1362"/>
      <c r="G15" s="1362"/>
      <c r="H15" s="1362"/>
      <c r="I15" s="1362"/>
      <c r="J15" s="1362"/>
      <c r="K15" s="1362"/>
      <c r="L15" s="1362"/>
      <c r="M15" s="1362"/>
      <c r="N15" s="1362"/>
      <c r="O15" s="1362"/>
      <c r="P15" s="1362"/>
      <c r="Q15" s="1362"/>
      <c r="R15" s="1362"/>
      <c r="S15" s="1362"/>
      <c r="T15" s="1362"/>
      <c r="U15" s="1362"/>
      <c r="V15" s="1362"/>
      <c r="W15" s="1362"/>
      <c r="X15" s="2528">
        <f>'dv11 - dv11bis'!A113</f>
        <v>0</v>
      </c>
      <c r="Y15" s="2528"/>
      <c r="Z15" s="2528"/>
      <c r="AA15" s="2528"/>
      <c r="AB15" s="2528"/>
      <c r="AC15" s="2528"/>
      <c r="AD15" s="1351" t="s">
        <v>772</v>
      </c>
      <c r="AE15" s="1362"/>
      <c r="AF15" s="1362"/>
      <c r="AG15" s="1362"/>
      <c r="AH15" s="1362"/>
      <c r="AI15" s="1362"/>
      <c r="AJ15" s="2290">
        <f>X15+1</f>
        <v>1</v>
      </c>
      <c r="AK15" s="2290"/>
      <c r="AL15" s="2290"/>
      <c r="AM15" s="2290"/>
      <c r="AN15" s="2290"/>
      <c r="AO15" s="1351" t="s">
        <v>53</v>
      </c>
      <c r="AP15" s="1362"/>
      <c r="AQ15" s="1362"/>
      <c r="AR15" s="1362"/>
      <c r="AS15" s="1362"/>
      <c r="AT15" s="1362"/>
      <c r="AU15" s="1362"/>
      <c r="AV15" s="1362"/>
      <c r="AW15" s="1362"/>
      <c r="AX15" s="1362"/>
      <c r="AY15" s="1362"/>
      <c r="AZ15" s="1362"/>
      <c r="BA15" s="1362"/>
      <c r="BB15" s="1362"/>
      <c r="BC15" s="1362"/>
      <c r="BD15" s="1362"/>
      <c r="BE15" s="1362"/>
      <c r="BF15" s="1362"/>
      <c r="BG15" s="1362"/>
      <c r="BH15" s="1362"/>
      <c r="BI15" s="1362"/>
      <c r="BJ15" s="1362"/>
      <c r="BK15" s="1362"/>
      <c r="BL15" s="1362"/>
    </row>
    <row r="16" spans="1:64" s="1058" customFormat="1" ht="13.35" customHeight="1" x14ac:dyDescent="0.25">
      <c r="A16" s="1093"/>
      <c r="B16" s="1362"/>
      <c r="C16" s="1362"/>
      <c r="D16" s="1362"/>
      <c r="E16" s="1362"/>
      <c r="F16" s="1362"/>
      <c r="G16" s="1362"/>
      <c r="H16" s="1362"/>
      <c r="I16" s="1362"/>
      <c r="J16" s="1362"/>
      <c r="K16" s="1362"/>
      <c r="L16" s="1362"/>
      <c r="M16" s="1362"/>
      <c r="N16" s="1362"/>
      <c r="O16" s="1362"/>
      <c r="P16" s="1362"/>
      <c r="Q16" s="1362"/>
      <c r="R16" s="1362"/>
      <c r="S16" s="1362"/>
      <c r="T16" s="1362"/>
      <c r="U16" s="1362"/>
      <c r="V16" s="1362"/>
      <c r="W16" s="1362"/>
      <c r="X16" s="1362"/>
      <c r="Y16" s="1362"/>
      <c r="Z16" s="1362"/>
      <c r="AA16" s="1362"/>
      <c r="AB16" s="1362"/>
      <c r="AC16" s="1362"/>
      <c r="AD16" s="1362"/>
      <c r="AE16" s="1362"/>
      <c r="AF16" s="1362"/>
      <c r="AG16" s="1362"/>
      <c r="AH16" s="1362"/>
      <c r="AI16" s="1362"/>
      <c r="AJ16" s="1362"/>
      <c r="AK16" s="1362"/>
      <c r="AL16" s="1362"/>
      <c r="AM16" s="1362"/>
      <c r="AN16" s="1362"/>
      <c r="AO16" s="1362"/>
      <c r="AP16" s="1362"/>
      <c r="AQ16" s="1362"/>
      <c r="AR16" s="1362"/>
      <c r="AS16" s="1362"/>
      <c r="AT16" s="1362"/>
      <c r="AU16" s="1362"/>
      <c r="AV16" s="1362"/>
      <c r="AW16" s="1362"/>
      <c r="AX16" s="1362"/>
      <c r="AY16" s="1362"/>
      <c r="AZ16" s="1362"/>
      <c r="BA16" s="1362"/>
      <c r="BB16" s="1362"/>
      <c r="BC16" s="1362"/>
      <c r="BD16" s="1362"/>
      <c r="BE16" s="1362"/>
      <c r="BF16" s="1362"/>
      <c r="BG16" s="1362"/>
      <c r="BH16" s="1362"/>
      <c r="BI16" s="1362"/>
      <c r="BJ16" s="1362"/>
      <c r="BK16" s="1362"/>
      <c r="BL16" s="1362"/>
    </row>
    <row r="17" spans="1:64" s="1058" customFormat="1" ht="13.35" customHeight="1" x14ac:dyDescent="0.25">
      <c r="A17" s="1351" t="s">
        <v>660</v>
      </c>
      <c r="B17" s="1362"/>
      <c r="C17" s="1362"/>
      <c r="D17" s="1362"/>
      <c r="E17" s="1363"/>
      <c r="F17" s="1362"/>
      <c r="G17" s="1362"/>
      <c r="H17" s="1362"/>
      <c r="I17" s="1362"/>
      <c r="J17" s="1362"/>
      <c r="K17" s="1362"/>
      <c r="L17" s="1362"/>
      <c r="M17" s="1446"/>
      <c r="N17" s="1364"/>
      <c r="O17" s="1364"/>
      <c r="P17" s="1364"/>
      <c r="Q17" s="1364"/>
      <c r="R17" s="1364"/>
      <c r="S17" s="1364"/>
      <c r="T17" s="1364"/>
      <c r="U17" s="1364"/>
      <c r="V17" s="1364"/>
      <c r="W17" s="1364"/>
      <c r="X17" s="2528">
        <f>'dv11 - dv11bis'!Q48</f>
        <v>0</v>
      </c>
      <c r="Y17" s="2528"/>
      <c r="Z17" s="2528"/>
      <c r="AA17" s="2528"/>
      <c r="AB17" s="2528"/>
      <c r="AC17" s="2528"/>
      <c r="AD17" s="1364"/>
      <c r="AE17" s="1364"/>
      <c r="AF17" s="1364"/>
      <c r="AG17" s="1364"/>
      <c r="AH17" s="1364"/>
      <c r="AI17" s="1364"/>
      <c r="AJ17" s="1364"/>
      <c r="AK17" s="1364"/>
      <c r="AL17" s="1364"/>
      <c r="AM17" s="1364"/>
      <c r="AN17" s="1364"/>
      <c r="AO17" s="1364"/>
      <c r="AP17" s="1362"/>
      <c r="AQ17" s="1362"/>
      <c r="AR17" s="1362"/>
      <c r="AS17" s="1362"/>
      <c r="AT17" s="1362"/>
      <c r="AU17" s="1362"/>
      <c r="AV17" s="1362"/>
      <c r="AW17" s="1362"/>
      <c r="AX17" s="1362"/>
      <c r="AY17" s="1362"/>
      <c r="AZ17" s="1362"/>
      <c r="BA17" s="1362"/>
      <c r="BB17" s="1362"/>
      <c r="BC17" s="1362"/>
      <c r="BD17" s="1362"/>
      <c r="BE17" s="1362"/>
      <c r="BF17" s="1362"/>
      <c r="BG17" s="1362"/>
      <c r="BH17" s="1362"/>
      <c r="BI17" s="1362"/>
      <c r="BJ17" s="1362"/>
      <c r="BK17" s="1362"/>
      <c r="BL17" s="1362"/>
    </row>
    <row r="18" spans="1:64" s="1058" customFormat="1" ht="13.35" customHeight="1" x14ac:dyDescent="0.25">
      <c r="A18" s="1362"/>
      <c r="B18" s="1362"/>
      <c r="C18" s="1362"/>
      <c r="D18" s="1362"/>
      <c r="E18" s="1365"/>
      <c r="F18" s="1362"/>
      <c r="G18" s="1362"/>
      <c r="H18" s="1362"/>
      <c r="I18" s="1362"/>
      <c r="J18" s="1362"/>
      <c r="K18" s="1364"/>
      <c r="L18" s="1364"/>
      <c r="M18" s="1364"/>
      <c r="N18" s="1364"/>
      <c r="O18" s="1364"/>
      <c r="P18" s="1364"/>
      <c r="Q18" s="1364"/>
      <c r="R18" s="1364"/>
      <c r="S18" s="1364"/>
      <c r="T18" s="1364"/>
      <c r="U18" s="1364"/>
      <c r="V18" s="1364"/>
      <c r="W18" s="1364"/>
      <c r="X18" s="1364"/>
      <c r="Y18" s="1364"/>
      <c r="Z18" s="1364"/>
      <c r="AA18" s="1364"/>
      <c r="AB18" s="1364"/>
      <c r="AC18" s="1364"/>
      <c r="AD18" s="1364"/>
      <c r="AE18" s="1364"/>
      <c r="AF18" s="1364"/>
      <c r="AG18" s="1364"/>
      <c r="AH18" s="1364"/>
      <c r="AI18" s="1364"/>
      <c r="AJ18" s="1364"/>
      <c r="AK18" s="1364"/>
      <c r="AL18" s="1364"/>
      <c r="AM18" s="1364"/>
      <c r="AN18" s="1364"/>
      <c r="AO18" s="1364"/>
      <c r="AP18" s="1362"/>
      <c r="AQ18" s="1362"/>
      <c r="AR18" s="1362"/>
      <c r="AS18" s="1362"/>
      <c r="AT18" s="1362"/>
      <c r="AU18" s="1362"/>
      <c r="AV18" s="1362"/>
      <c r="AW18" s="1362"/>
      <c r="AX18" s="1362"/>
      <c r="AY18" s="1362"/>
      <c r="AZ18" s="1362"/>
      <c r="BA18" s="1362"/>
      <c r="BB18" s="1362"/>
      <c r="BC18" s="1362"/>
      <c r="BD18" s="1362"/>
      <c r="BE18" s="1362"/>
      <c r="BF18" s="1362"/>
      <c r="BG18" s="1362"/>
      <c r="BH18" s="1362"/>
      <c r="BI18" s="1362"/>
      <c r="BJ18" s="1362"/>
      <c r="BK18" s="1362"/>
      <c r="BL18" s="1362"/>
    </row>
    <row r="19" spans="1:64" s="1058" customFormat="1" ht="13.35" customHeight="1" x14ac:dyDescent="0.25">
      <c r="A19" s="1351" t="s">
        <v>69</v>
      </c>
      <c r="B19" s="1362"/>
      <c r="C19" s="1362"/>
      <c r="D19" s="1362"/>
      <c r="E19" s="1365"/>
      <c r="F19" s="1362"/>
      <c r="G19" s="1362"/>
      <c r="H19" s="1362"/>
      <c r="I19" s="1362"/>
      <c r="J19" s="1362"/>
      <c r="K19" s="1362"/>
      <c r="L19" s="1366"/>
      <c r="M19" s="1364"/>
      <c r="N19" s="1364"/>
      <c r="O19" s="1364"/>
      <c r="P19" s="1364"/>
      <c r="Q19" s="1364"/>
      <c r="R19" s="1364"/>
      <c r="S19" s="1364"/>
      <c r="T19" s="1364"/>
      <c r="U19" s="1364"/>
      <c r="V19" s="1364"/>
      <c r="W19" s="1364"/>
      <c r="X19" s="2526">
        <f>IF(OR('dv11 - dv11bis'!A113="",X17-X15&lt;0),0,(X17-X15))</f>
        <v>0</v>
      </c>
      <c r="Y19" s="2526"/>
      <c r="Z19" s="2526"/>
      <c r="AA19" s="2526"/>
      <c r="AB19" s="2526"/>
      <c r="AC19" s="2526"/>
      <c r="AD19" s="1362" t="s">
        <v>533</v>
      </c>
      <c r="AE19" s="1364"/>
      <c r="AF19" s="1364"/>
      <c r="AG19" s="1364"/>
      <c r="AH19" s="1364"/>
      <c r="AI19" s="1364"/>
      <c r="AJ19" s="1364"/>
      <c r="AK19" s="1364"/>
      <c r="AL19" s="1364"/>
      <c r="AM19" s="1364"/>
      <c r="AN19" s="1364"/>
      <c r="AO19" s="1364"/>
      <c r="AP19" s="1393"/>
      <c r="AQ19" s="1362"/>
      <c r="AR19" s="1362"/>
      <c r="AS19" s="1362"/>
      <c r="AT19" s="1362"/>
      <c r="AU19" s="1362"/>
      <c r="AV19" s="1362"/>
      <c r="AW19" s="1362"/>
      <c r="AX19" s="1362"/>
      <c r="AY19" s="1362"/>
      <c r="AZ19" s="1362"/>
      <c r="BA19" s="1362"/>
      <c r="BB19" s="1362"/>
      <c r="BC19" s="1362"/>
      <c r="BD19" s="1362"/>
      <c r="BE19" s="1362"/>
      <c r="BF19" s="1362"/>
      <c r="BG19" s="1362"/>
      <c r="BH19" s="1362"/>
      <c r="BI19" s="1362"/>
      <c r="BJ19" s="1362"/>
      <c r="BK19" s="1362"/>
      <c r="BL19" s="1362"/>
    </row>
    <row r="20" spans="1:64" s="1058" customFormat="1" ht="13.35" customHeight="1" x14ac:dyDescent="0.25">
      <c r="A20" s="1351"/>
      <c r="B20" s="1362"/>
      <c r="C20" s="1362"/>
      <c r="D20" s="1362"/>
      <c r="E20" s="1365"/>
      <c r="F20" s="1362"/>
      <c r="G20" s="1362"/>
      <c r="H20" s="1362"/>
      <c r="I20" s="1362"/>
      <c r="J20" s="1362"/>
      <c r="K20" s="1362"/>
      <c r="L20" s="1366"/>
      <c r="M20" s="1364"/>
      <c r="N20" s="1364"/>
      <c r="O20" s="1364"/>
      <c r="P20" s="1364"/>
      <c r="Q20" s="1364"/>
      <c r="R20" s="1364"/>
      <c r="S20" s="1364"/>
      <c r="T20" s="1364"/>
      <c r="U20" s="1364"/>
      <c r="V20" s="1364"/>
      <c r="W20" s="1364"/>
      <c r="X20" s="1439"/>
      <c r="Y20" s="1439"/>
      <c r="Z20" s="1439"/>
      <c r="AA20" s="1439"/>
      <c r="AB20" s="1439"/>
      <c r="AC20" s="1439"/>
      <c r="AD20" s="1362"/>
      <c r="AE20" s="1364"/>
      <c r="AF20" s="1364"/>
      <c r="AG20" s="1364"/>
      <c r="AH20" s="1364"/>
      <c r="AI20" s="1364"/>
      <c r="AJ20" s="1364"/>
      <c r="AK20" s="1364"/>
      <c r="AL20" s="1364"/>
      <c r="AM20" s="1364"/>
      <c r="AN20" s="1364"/>
      <c r="AO20" s="1364"/>
      <c r="AP20" s="1393"/>
      <c r="AQ20" s="1362"/>
      <c r="AR20" s="1362"/>
      <c r="AS20" s="1362"/>
      <c r="AT20" s="1362"/>
      <c r="AU20" s="1362"/>
      <c r="AV20" s="1362"/>
      <c r="AW20" s="1362"/>
      <c r="AX20" s="1362"/>
      <c r="AY20" s="1362"/>
      <c r="AZ20" s="1362"/>
      <c r="BA20" s="1362"/>
      <c r="BB20" s="1362"/>
      <c r="BC20" s="1362"/>
      <c r="BD20" s="1362"/>
      <c r="BE20" s="1362"/>
      <c r="BF20" s="1362"/>
      <c r="BG20" s="1362"/>
      <c r="BH20" s="1362"/>
      <c r="BI20" s="1362"/>
      <c r="BJ20" s="1362"/>
      <c r="BK20" s="1362"/>
      <c r="BL20" s="1362"/>
    </row>
    <row r="21" spans="1:64" s="1058" customFormat="1" ht="13.35" customHeight="1" x14ac:dyDescent="0.25">
      <c r="A21" s="1351" t="s">
        <v>720</v>
      </c>
      <c r="B21" s="1351"/>
      <c r="C21" s="1351"/>
      <c r="D21" s="1351"/>
      <c r="E21" s="1496"/>
      <c r="F21" s="1351"/>
      <c r="G21" s="1351"/>
      <c r="H21" s="1351"/>
      <c r="I21" s="1351"/>
      <c r="J21" s="1351"/>
      <c r="K21" s="1351"/>
      <c r="L21" s="1502"/>
      <c r="M21" s="1496"/>
      <c r="N21" s="1496"/>
      <c r="O21" s="1496"/>
      <c r="P21" s="1496"/>
      <c r="Q21" s="1496"/>
      <c r="R21" s="1496"/>
      <c r="S21" s="1496"/>
      <c r="T21" s="1496"/>
      <c r="U21" s="1496"/>
      <c r="V21" s="1496"/>
      <c r="W21" s="1364"/>
      <c r="X21" s="2530"/>
      <c r="Y21" s="2530"/>
      <c r="Z21" s="2530"/>
      <c r="AA21" s="2530"/>
      <c r="AB21" s="2530"/>
      <c r="AC21" s="2530"/>
      <c r="AF21" s="1364"/>
      <c r="AG21" s="1364"/>
      <c r="AH21" s="1364"/>
      <c r="AI21" s="1364"/>
      <c r="AJ21" s="1364"/>
      <c r="AK21" s="1364"/>
      <c r="AL21" s="1364"/>
      <c r="AM21" s="1364"/>
      <c r="AN21" s="1364"/>
      <c r="AO21" s="1364"/>
      <c r="AP21" s="1393"/>
      <c r="AQ21" s="1362"/>
      <c r="AR21" s="1362"/>
      <c r="AS21" s="1362"/>
      <c r="AT21" s="1362"/>
      <c r="AU21" s="1362"/>
      <c r="AV21" s="1362"/>
      <c r="AW21" s="1362"/>
      <c r="AX21" s="1362"/>
      <c r="AY21" s="1362"/>
      <c r="AZ21" s="1362"/>
      <c r="BA21" s="1362"/>
      <c r="BB21" s="1362"/>
      <c r="BC21" s="1362"/>
      <c r="BD21" s="1362"/>
      <c r="BE21" s="1362"/>
      <c r="BF21" s="1362"/>
      <c r="BG21" s="1362"/>
      <c r="BH21" s="1362"/>
      <c r="BI21" s="1362"/>
      <c r="BJ21" s="1362"/>
      <c r="BK21" s="1362"/>
      <c r="BL21" s="1362"/>
    </row>
    <row r="22" spans="1:64" s="1058" customFormat="1" ht="13.35" customHeight="1" x14ac:dyDescent="0.25">
      <c r="A22" s="1351"/>
      <c r="B22" s="1351"/>
      <c r="C22" s="1351"/>
      <c r="D22" s="1351"/>
      <c r="E22" s="1351"/>
      <c r="F22" s="1351"/>
      <c r="G22" s="1351"/>
      <c r="H22" s="1351"/>
      <c r="I22" s="1351"/>
      <c r="J22" s="1351" t="s">
        <v>699</v>
      </c>
      <c r="K22" s="1351"/>
      <c r="L22" s="1351"/>
      <c r="M22" s="1351"/>
      <c r="N22" s="1351"/>
      <c r="O22" s="1351"/>
      <c r="P22" s="1351"/>
      <c r="Q22" s="1351"/>
      <c r="R22" s="1351"/>
      <c r="S22" s="1351"/>
      <c r="T22" s="1351"/>
      <c r="U22" s="1351"/>
      <c r="V22" s="1351"/>
      <c r="W22" s="1362"/>
      <c r="X22" s="2533" t="str">
        <f>IF(X21="","",X21+3)</f>
        <v/>
      </c>
      <c r="Y22" s="2533"/>
      <c r="Z22" s="2533"/>
      <c r="AA22" s="2533"/>
      <c r="AB22" s="2533"/>
      <c r="AC22" s="2533"/>
      <c r="AF22" s="1364"/>
      <c r="AG22" s="1364"/>
      <c r="AH22" s="1364"/>
      <c r="AI22" s="1364"/>
      <c r="AJ22" s="1364"/>
      <c r="AK22" s="1364"/>
      <c r="AL22" s="1364"/>
      <c r="AM22" s="1364"/>
      <c r="AN22" s="1364"/>
      <c r="AO22" s="1364"/>
      <c r="AP22" s="1393"/>
      <c r="AQ22" s="1362"/>
      <c r="AR22" s="1362"/>
      <c r="AS22" s="1362"/>
      <c r="AT22" s="1362"/>
      <c r="AU22" s="1362"/>
      <c r="AV22" s="1362"/>
      <c r="AW22" s="1362"/>
      <c r="AX22" s="1362"/>
      <c r="AY22" s="1362"/>
      <c r="AZ22" s="1362"/>
      <c r="BA22" s="1362"/>
      <c r="BB22" s="1362"/>
      <c r="BC22" s="1362"/>
      <c r="BD22" s="1362"/>
      <c r="BE22" s="1362"/>
      <c r="BF22" s="1362"/>
      <c r="BG22" s="1362"/>
      <c r="BH22" s="1362"/>
      <c r="BI22" s="1362"/>
      <c r="BJ22" s="1362"/>
      <c r="BK22" s="1362"/>
      <c r="BL22" s="1362"/>
    </row>
    <row r="23" spans="1:64" s="1058" customFormat="1" ht="13.35" customHeight="1" x14ac:dyDescent="0.25">
      <c r="A23" s="1351"/>
      <c r="B23" s="1351"/>
      <c r="C23" s="1351"/>
      <c r="D23" s="1351"/>
      <c r="E23" s="1351"/>
      <c r="F23" s="1351"/>
      <c r="G23" s="1351"/>
      <c r="H23" s="1351"/>
      <c r="I23" s="1351"/>
      <c r="J23" s="1351"/>
      <c r="K23" s="1351"/>
      <c r="L23" s="1351"/>
      <c r="M23" s="1351"/>
      <c r="N23" s="1351"/>
      <c r="O23" s="1351"/>
      <c r="P23" s="1351"/>
      <c r="Q23" s="1351"/>
      <c r="R23" s="1351"/>
      <c r="S23" s="1351"/>
      <c r="T23" s="1351"/>
      <c r="U23" s="1351"/>
      <c r="V23" s="1351"/>
      <c r="W23" s="1364"/>
      <c r="X23" s="1364"/>
      <c r="Y23" s="1364"/>
      <c r="Z23" s="1364"/>
      <c r="AA23" s="1364"/>
      <c r="AB23" s="1364"/>
      <c r="AC23" s="1364"/>
      <c r="AD23" s="1364"/>
      <c r="AE23" s="1364"/>
      <c r="AF23" s="1364"/>
      <c r="AG23" s="1364"/>
      <c r="AH23" s="1364"/>
      <c r="AI23" s="1364"/>
      <c r="AJ23" s="1364"/>
      <c r="AK23" s="1364"/>
      <c r="AL23" s="1364"/>
      <c r="AM23" s="1364"/>
      <c r="AN23" s="1364"/>
      <c r="AO23" s="1364"/>
      <c r="AP23" s="2291" t="s">
        <v>769</v>
      </c>
      <c r="AQ23" s="2291"/>
      <c r="AR23" s="2291"/>
      <c r="AS23" s="2291"/>
      <c r="AT23" s="2291"/>
      <c r="AU23" s="1362"/>
      <c r="AV23" s="1362"/>
      <c r="AW23" s="1362"/>
      <c r="AX23" s="1362"/>
      <c r="AY23" s="1362"/>
      <c r="AZ23" s="1362"/>
      <c r="BA23" s="1362"/>
      <c r="BB23" s="1362"/>
      <c r="BC23" s="1362"/>
      <c r="BD23" s="1362"/>
      <c r="BE23" s="1362"/>
      <c r="BF23" s="1362"/>
      <c r="BG23" s="1362"/>
      <c r="BH23" s="1362"/>
      <c r="BI23" s="1362"/>
      <c r="BJ23" s="1362"/>
      <c r="BK23" s="1362"/>
      <c r="BL23" s="1362"/>
    </row>
    <row r="24" spans="1:64" s="1058" customFormat="1" ht="13.35" customHeight="1" x14ac:dyDescent="0.25">
      <c r="A24" s="1351" t="s">
        <v>750</v>
      </c>
      <c r="B24" s="1362"/>
      <c r="C24" s="1362"/>
      <c r="D24" s="1362"/>
      <c r="E24" s="1093"/>
      <c r="F24" s="1362"/>
      <c r="G24" s="1362"/>
      <c r="H24" s="1362"/>
      <c r="I24" s="1362"/>
      <c r="J24" s="1093"/>
      <c r="K24" s="1362"/>
      <c r="L24" s="1362"/>
      <c r="M24" s="1362"/>
      <c r="N24" s="1362"/>
      <c r="O24" s="1362"/>
      <c r="P24" s="1362"/>
      <c r="Q24" s="1362"/>
      <c r="R24" s="1362"/>
      <c r="S24" s="1362"/>
      <c r="T24" s="1362"/>
      <c r="U24" s="1362"/>
      <c r="V24" s="1362"/>
      <c r="W24" s="1362"/>
      <c r="X24" s="2534" t="str">
        <f>IF(X22&gt;X15,X22,X15+1)</f>
        <v/>
      </c>
      <c r="Y24" s="2534"/>
      <c r="Z24" s="2534"/>
      <c r="AA24" s="2534"/>
      <c r="AB24" s="2534"/>
      <c r="AC24" s="2534"/>
      <c r="AF24" s="1364"/>
      <c r="AG24" s="1364"/>
      <c r="AH24" s="1364"/>
      <c r="AI24" s="1364"/>
      <c r="AJ24" s="1364"/>
      <c r="AK24" s="1364"/>
      <c r="AL24" s="1364"/>
      <c r="AM24" s="1364"/>
      <c r="AN24" s="1364"/>
      <c r="AO24" s="1364"/>
      <c r="AP24" s="2291"/>
      <c r="AQ24" s="2291"/>
      <c r="AR24" s="2291"/>
      <c r="AS24" s="2291"/>
      <c r="AT24" s="2291"/>
      <c r="AU24" s="1362"/>
      <c r="AV24" s="1362"/>
      <c r="AW24" s="1362"/>
      <c r="AX24" s="1362"/>
      <c r="AY24" s="1362"/>
      <c r="AZ24" s="1362"/>
      <c r="BA24" s="1362"/>
      <c r="BB24" s="1362"/>
      <c r="BC24" s="1362"/>
      <c r="BD24" s="1362"/>
      <c r="BE24" s="1362"/>
      <c r="BF24" s="1362"/>
      <c r="BG24" s="1362"/>
      <c r="BH24" s="1362"/>
      <c r="BI24" s="1362"/>
      <c r="BJ24" s="1362"/>
      <c r="BK24" s="1362"/>
      <c r="BL24" s="1362"/>
    </row>
    <row r="25" spans="1:64" s="1058" customFormat="1" ht="13.35" customHeight="1" x14ac:dyDescent="0.25">
      <c r="A25" s="1362"/>
      <c r="B25" s="1362"/>
      <c r="C25" s="1362"/>
      <c r="D25" s="1362"/>
      <c r="E25" s="1093"/>
      <c r="F25" s="1362"/>
      <c r="G25" s="1362"/>
      <c r="H25" s="1362"/>
      <c r="I25" s="1362"/>
      <c r="J25" s="1362"/>
      <c r="K25" s="1362"/>
      <c r="L25" s="1362"/>
      <c r="M25" s="1362"/>
      <c r="N25" s="1362"/>
      <c r="O25" s="1362"/>
      <c r="P25" s="1362"/>
      <c r="Q25" s="1362"/>
      <c r="R25" s="1362"/>
      <c r="S25" s="1362"/>
      <c r="T25" s="1362"/>
      <c r="U25" s="1362"/>
      <c r="V25" s="1362"/>
      <c r="W25" s="1364"/>
      <c r="X25" s="1364"/>
      <c r="Y25" s="1364"/>
      <c r="Z25" s="1364"/>
      <c r="AA25" s="1364"/>
      <c r="AB25" s="1364"/>
      <c r="AC25" s="1364"/>
      <c r="AD25" s="1364"/>
      <c r="AE25" s="1364"/>
      <c r="AF25" s="1364"/>
      <c r="AG25" s="1364"/>
      <c r="AH25" s="1364"/>
      <c r="AI25" s="1364"/>
      <c r="AJ25" s="1364"/>
      <c r="AK25" s="1364"/>
      <c r="AL25" s="1364"/>
      <c r="AM25" s="1364"/>
      <c r="AN25" s="1364"/>
      <c r="AO25" s="1364"/>
      <c r="AP25" s="2291"/>
      <c r="AQ25" s="2291"/>
      <c r="AR25" s="2291"/>
      <c r="AS25" s="2291"/>
      <c r="AT25" s="2291"/>
      <c r="AU25" s="1362"/>
      <c r="AV25" s="1362"/>
      <c r="AW25" s="1362"/>
      <c r="AX25" s="1362"/>
      <c r="AY25" s="1362"/>
      <c r="AZ25" s="1362"/>
      <c r="BA25" s="1362"/>
      <c r="BB25" s="1362"/>
      <c r="BC25" s="1362"/>
      <c r="BD25" s="1362"/>
      <c r="BE25" s="1362"/>
      <c r="BF25" s="1362"/>
      <c r="BG25" s="1362"/>
      <c r="BH25" s="1362"/>
      <c r="BI25" s="1362"/>
      <c r="BJ25" s="1362"/>
      <c r="BK25" s="1362"/>
      <c r="BL25" s="1362"/>
    </row>
    <row r="26" spans="1:64" s="1058" customFormat="1" ht="13.35" customHeight="1" x14ac:dyDescent="0.25">
      <c r="A26" s="1351" t="s">
        <v>700</v>
      </c>
      <c r="C26" s="1362"/>
      <c r="D26" s="1362"/>
      <c r="E26" s="1093"/>
      <c r="F26" s="1362"/>
      <c r="G26" s="1362"/>
      <c r="H26" s="1362"/>
      <c r="I26" s="1362"/>
      <c r="J26" s="1093"/>
      <c r="K26" s="1362"/>
      <c r="L26" s="1362"/>
      <c r="M26" s="1362"/>
      <c r="N26" s="1362"/>
      <c r="O26" s="1362"/>
      <c r="P26" s="1362"/>
      <c r="Q26" s="1362"/>
      <c r="R26" s="1362"/>
      <c r="S26" s="1362"/>
      <c r="T26" s="1362"/>
      <c r="U26" s="1362"/>
      <c r="V26" s="1362"/>
      <c r="W26" s="1362"/>
      <c r="X26" s="2531">
        <f>IF(OR(X21="",X24&gt;X17),0,X17-(X24-1))</f>
        <v>0</v>
      </c>
      <c r="Y26" s="2531"/>
      <c r="Z26" s="2531"/>
      <c r="AA26" s="2531"/>
      <c r="AB26" s="2531"/>
      <c r="AC26" s="2531"/>
      <c r="AD26" s="1362" t="s">
        <v>533</v>
      </c>
      <c r="AF26" s="1364"/>
      <c r="AG26" s="1364"/>
      <c r="AH26" s="1364"/>
      <c r="AI26" s="1364"/>
      <c r="AJ26" s="1364"/>
      <c r="AK26" s="1364"/>
      <c r="AL26" s="1364"/>
      <c r="AM26" s="1364"/>
      <c r="AN26" s="1364"/>
      <c r="AO26" s="1364"/>
      <c r="AP26" s="1362"/>
      <c r="AQ26" s="1362"/>
      <c r="AR26" s="1362"/>
      <c r="AS26" s="1362"/>
      <c r="AT26" s="1362"/>
      <c r="AU26" s="1362"/>
      <c r="AV26" s="1362"/>
      <c r="AW26" s="1362"/>
      <c r="AX26" s="1362"/>
      <c r="AY26" s="1362"/>
      <c r="AZ26" s="1362"/>
      <c r="BA26" s="1362"/>
      <c r="BB26" s="1362"/>
      <c r="BC26" s="1362"/>
      <c r="BD26" s="1362"/>
      <c r="BE26" s="1362"/>
      <c r="BF26" s="1362"/>
      <c r="BG26" s="1362"/>
      <c r="BH26" s="1362"/>
      <c r="BI26" s="1362"/>
      <c r="BJ26" s="1362"/>
      <c r="BK26" s="1362"/>
      <c r="BL26" s="1362"/>
    </row>
    <row r="27" spans="1:64" s="1058" customFormat="1" ht="13.35" customHeight="1" x14ac:dyDescent="0.25">
      <c r="A27" s="1362"/>
      <c r="B27" s="1362"/>
      <c r="C27" s="1362"/>
      <c r="D27" s="1362"/>
      <c r="E27" s="1093"/>
      <c r="F27" s="1362"/>
      <c r="G27" s="1362"/>
      <c r="H27" s="1362"/>
      <c r="I27" s="1362"/>
      <c r="J27" s="1362"/>
      <c r="K27" s="1362"/>
      <c r="L27" s="1362"/>
      <c r="M27" s="1362"/>
      <c r="N27" s="1362"/>
      <c r="O27" s="1362"/>
      <c r="P27" s="1362"/>
      <c r="Q27" s="1362"/>
      <c r="R27" s="1362"/>
      <c r="S27" s="1362"/>
      <c r="T27" s="1362"/>
      <c r="U27" s="1362"/>
      <c r="V27" s="1362"/>
      <c r="W27" s="1364"/>
      <c r="X27" s="1364"/>
      <c r="Y27" s="1364"/>
      <c r="Z27" s="1364"/>
      <c r="AA27" s="1364"/>
      <c r="AB27" s="1364"/>
      <c r="AC27" s="1364"/>
      <c r="AD27" s="1364"/>
      <c r="AE27" s="1364"/>
      <c r="AF27" s="1364"/>
      <c r="AG27" s="1364"/>
      <c r="AH27" s="1364"/>
      <c r="AI27" s="1364"/>
      <c r="AJ27" s="1364"/>
      <c r="AK27" s="1364"/>
      <c r="AL27" s="1364"/>
      <c r="AM27" s="1364"/>
      <c r="AN27" s="1364"/>
      <c r="AO27" s="1364"/>
      <c r="AP27" s="1362"/>
      <c r="AQ27" s="1362"/>
      <c r="AR27" s="1362"/>
      <c r="AS27" s="1362"/>
      <c r="AT27" s="1362"/>
      <c r="AU27" s="1362"/>
      <c r="AV27" s="1362"/>
      <c r="AW27" s="1362"/>
      <c r="AX27" s="1362"/>
      <c r="AY27" s="1362"/>
      <c r="AZ27" s="1362"/>
      <c r="BA27" s="1362"/>
      <c r="BB27" s="1362"/>
      <c r="BC27" s="1362"/>
      <c r="BD27" s="1362"/>
      <c r="BE27" s="1362"/>
      <c r="BF27" s="1362"/>
      <c r="BG27" s="1362"/>
      <c r="BH27" s="1362"/>
      <c r="BI27" s="1362"/>
      <c r="BJ27" s="1362"/>
      <c r="BK27" s="1362"/>
      <c r="BL27" s="1362"/>
    </row>
    <row r="28" spans="1:64" s="1058" customFormat="1" ht="13.35" customHeight="1" x14ac:dyDescent="0.25">
      <c r="A28" s="1351" t="s">
        <v>746</v>
      </c>
      <c r="B28" s="1362"/>
      <c r="C28" s="1362"/>
      <c r="D28" s="1362"/>
      <c r="E28" s="1362"/>
      <c r="F28" s="1362"/>
      <c r="G28" s="1362"/>
      <c r="H28" s="1362"/>
      <c r="I28" s="1362"/>
      <c r="J28" s="1362"/>
      <c r="K28" s="1362"/>
      <c r="L28" s="1362"/>
      <c r="M28" s="1362"/>
      <c r="N28" s="1362"/>
      <c r="O28" s="1362"/>
      <c r="P28" s="1362"/>
      <c r="Q28" s="1362"/>
      <c r="R28" s="1362"/>
      <c r="S28" s="1362"/>
      <c r="T28" s="1362"/>
      <c r="U28" s="1362"/>
      <c r="V28" s="1362"/>
      <c r="W28" s="1364"/>
      <c r="X28" s="2527">
        <f>MIN(MAX(50,ROUND(0.02%*données!P15,2)),500)</f>
        <v>50</v>
      </c>
      <c r="Y28" s="2527"/>
      <c r="Z28" s="2527"/>
      <c r="AA28" s="2527"/>
      <c r="AB28" s="2527"/>
      <c r="AC28" s="2527"/>
      <c r="AE28" s="1364"/>
      <c r="AF28" s="1364"/>
      <c r="AG28" s="1364"/>
      <c r="AH28" s="1364"/>
      <c r="AI28" s="1364"/>
      <c r="AJ28" s="1364"/>
      <c r="AK28" s="1364"/>
      <c r="AL28" s="1364"/>
      <c r="AM28" s="1364"/>
      <c r="AN28" s="1364"/>
      <c r="AO28" s="1364"/>
      <c r="AP28" s="1473" t="s">
        <v>581</v>
      </c>
      <c r="AQ28" s="1362"/>
      <c r="AR28" s="1362"/>
      <c r="AS28" s="1362"/>
      <c r="AT28" s="1362"/>
      <c r="AU28" s="1362"/>
      <c r="AV28" s="1362"/>
      <c r="AW28" s="1362"/>
      <c r="AX28" s="1362"/>
      <c r="AY28" s="1362"/>
      <c r="AZ28" s="1362"/>
      <c r="BA28" s="1362"/>
      <c r="BB28" s="1362"/>
      <c r="BC28" s="1362"/>
      <c r="BD28" s="1362"/>
      <c r="BE28" s="1362"/>
      <c r="BF28" s="1362"/>
      <c r="BG28" s="1362"/>
      <c r="BH28" s="1362"/>
      <c r="BI28" s="1362"/>
      <c r="BJ28" s="1362"/>
      <c r="BK28" s="1362"/>
      <c r="BL28" s="1362"/>
    </row>
    <row r="29" spans="1:64" s="1058" customFormat="1" ht="13.35" customHeight="1" x14ac:dyDescent="0.25">
      <c r="A29" s="1362"/>
      <c r="B29" s="1362"/>
      <c r="C29" s="1362"/>
      <c r="D29" s="1362"/>
      <c r="E29" s="1362"/>
      <c r="F29" s="1362"/>
      <c r="G29" s="1362"/>
      <c r="H29" s="1362"/>
      <c r="I29" s="1362"/>
      <c r="J29" s="1362"/>
      <c r="K29" s="1362"/>
      <c r="L29" s="1362"/>
      <c r="M29" s="1362"/>
      <c r="N29" s="1362"/>
      <c r="O29" s="1362"/>
      <c r="P29" s="1362"/>
      <c r="Q29" s="1362"/>
      <c r="R29" s="1362"/>
      <c r="S29" s="1367"/>
      <c r="T29" s="1367"/>
      <c r="U29" s="1367"/>
      <c r="V29" s="1367"/>
      <c r="W29" s="1367"/>
      <c r="X29" s="1367"/>
      <c r="Y29" s="1367"/>
      <c r="Z29" s="1367"/>
      <c r="AA29" s="1367"/>
      <c r="AB29" s="1367"/>
      <c r="AC29" s="1367"/>
      <c r="AD29" s="1367"/>
      <c r="AE29" s="1367"/>
      <c r="AF29" s="1367"/>
      <c r="AG29" s="1367"/>
      <c r="AH29" s="1367"/>
      <c r="AI29" s="1367"/>
      <c r="AJ29" s="1367"/>
      <c r="AK29" s="1367"/>
      <c r="AL29" s="1367"/>
      <c r="AM29" s="1367"/>
      <c r="AN29" s="1367"/>
      <c r="AO29" s="1367"/>
      <c r="AP29" s="1362"/>
      <c r="AQ29" s="1362"/>
      <c r="AR29" s="1362"/>
      <c r="AS29" s="1362"/>
      <c r="AT29" s="1362"/>
      <c r="AU29" s="1362"/>
      <c r="AV29" s="1362"/>
      <c r="AW29" s="1362"/>
      <c r="AX29" s="1362"/>
      <c r="AY29" s="1362"/>
      <c r="AZ29" s="1362"/>
      <c r="BA29" s="1362"/>
      <c r="BB29" s="1362"/>
      <c r="BC29" s="1362"/>
      <c r="BD29" s="1362"/>
      <c r="BE29" s="1362"/>
      <c r="BF29" s="1362"/>
      <c r="BG29" s="1362"/>
      <c r="BH29" s="1362"/>
      <c r="BI29" s="1362"/>
      <c r="BJ29" s="1362"/>
      <c r="BK29" s="1362"/>
      <c r="BL29" s="1362"/>
    </row>
    <row r="30" spans="1:64" s="1093" customFormat="1" ht="13.35" customHeight="1" x14ac:dyDescent="0.25">
      <c r="A30" s="1351" t="s">
        <v>705</v>
      </c>
      <c r="B30" s="1362"/>
      <c r="C30" s="1362"/>
      <c r="D30" s="1362"/>
      <c r="E30" s="1362"/>
      <c r="F30" s="1362"/>
      <c r="G30" s="1362"/>
      <c r="H30" s="1362"/>
      <c r="I30" s="1362"/>
      <c r="J30" s="1362"/>
      <c r="K30" s="1362"/>
      <c r="L30" s="1362"/>
      <c r="M30" s="1362"/>
      <c r="N30" s="1362"/>
      <c r="O30" s="1362"/>
      <c r="P30" s="1362"/>
      <c r="Q30" s="1362"/>
      <c r="R30" s="1362"/>
      <c r="S30" s="1362"/>
      <c r="T30" s="1362"/>
      <c r="U30" s="1362"/>
      <c r="V30" s="1362"/>
      <c r="W30" s="1362"/>
      <c r="X30" s="2532">
        <f>X26*X28</f>
        <v>0</v>
      </c>
      <c r="Y30" s="2532"/>
      <c r="Z30" s="2532"/>
      <c r="AA30" s="2532"/>
      <c r="AB30" s="2532"/>
      <c r="AC30" s="2532"/>
      <c r="AD30" s="1362"/>
      <c r="AE30" s="1362"/>
      <c r="AF30" s="1362"/>
      <c r="AG30" s="1362"/>
      <c r="AH30" s="1362"/>
      <c r="AI30" s="1362"/>
      <c r="AJ30" s="1362"/>
      <c r="AK30" s="1362"/>
      <c r="AL30" s="1362"/>
      <c r="AM30" s="1362"/>
      <c r="AN30" s="1362"/>
      <c r="AO30" s="1362"/>
      <c r="AP30" s="1462"/>
      <c r="AQ30" s="1462"/>
      <c r="AR30" s="1462"/>
    </row>
    <row r="31" spans="1:64" s="1058" customFormat="1" ht="13.35" customHeight="1" x14ac:dyDescent="0.25">
      <c r="A31" s="1362"/>
      <c r="B31" s="1362"/>
      <c r="C31" s="1362"/>
      <c r="D31" s="1362"/>
      <c r="E31" s="1093"/>
      <c r="F31" s="1362"/>
      <c r="G31" s="1362"/>
      <c r="H31" s="1362"/>
      <c r="I31" s="1362"/>
      <c r="J31" s="1446"/>
      <c r="K31" s="1364"/>
      <c r="L31" s="1364"/>
      <c r="M31" s="1364"/>
      <c r="N31" s="1364"/>
      <c r="O31" s="1364"/>
      <c r="P31" s="1364"/>
      <c r="Q31" s="1364"/>
      <c r="R31" s="1364"/>
      <c r="S31" s="1364"/>
      <c r="T31" s="1364"/>
      <c r="U31" s="1364"/>
      <c r="V31" s="1364"/>
      <c r="W31" s="1364"/>
      <c r="X31" s="1364"/>
      <c r="Y31" s="1364"/>
      <c r="Z31" s="1364"/>
      <c r="AA31" s="1364"/>
      <c r="AB31" s="1364"/>
      <c r="AC31" s="1364"/>
      <c r="AD31" s="1364"/>
      <c r="AE31" s="1364"/>
      <c r="AF31" s="1364"/>
      <c r="AG31" s="1364"/>
      <c r="AH31" s="1364"/>
      <c r="AI31" s="1364"/>
      <c r="AJ31" s="1364"/>
      <c r="AK31" s="1364"/>
      <c r="AL31" s="1364"/>
      <c r="AM31" s="1364"/>
      <c r="AN31" s="1364"/>
      <c r="AO31" s="1364"/>
      <c r="AP31" s="1462"/>
      <c r="AQ31" s="1462"/>
      <c r="AR31" s="1462"/>
      <c r="AS31" s="1362"/>
      <c r="AT31" s="1362"/>
      <c r="AU31" s="1362"/>
      <c r="AV31" s="1362"/>
      <c r="AW31" s="1362"/>
      <c r="AX31" s="1362"/>
      <c r="AY31" s="1362"/>
      <c r="AZ31" s="1362"/>
      <c r="BA31" s="1362"/>
      <c r="BB31" s="1362"/>
      <c r="BC31" s="1362"/>
      <c r="BD31" s="1362"/>
      <c r="BE31" s="1362"/>
      <c r="BF31" s="1362"/>
      <c r="BG31" s="1362"/>
      <c r="BH31" s="1362"/>
      <c r="BI31" s="1362"/>
      <c r="BJ31" s="1362"/>
      <c r="BK31" s="1362"/>
      <c r="BL31" s="1362"/>
    </row>
    <row r="32" spans="1:64" s="1058" customFormat="1" ht="13.35" customHeight="1" x14ac:dyDescent="0.25">
      <c r="A32" s="1362"/>
      <c r="B32" s="1362"/>
      <c r="C32" s="1362"/>
      <c r="D32" s="1362"/>
      <c r="E32" s="1093"/>
      <c r="F32" s="1362"/>
      <c r="G32" s="1362"/>
      <c r="H32" s="1362"/>
      <c r="I32" s="1362"/>
      <c r="J32" s="1364"/>
      <c r="K32" s="1364"/>
      <c r="L32" s="1364"/>
      <c r="M32" s="1364"/>
      <c r="N32" s="1364"/>
      <c r="O32" s="1364"/>
      <c r="P32" s="1364"/>
      <c r="Q32" s="1364"/>
      <c r="R32" s="1364"/>
      <c r="S32" s="1364"/>
      <c r="T32" s="1364"/>
      <c r="U32" s="1364"/>
      <c r="V32" s="1364"/>
      <c r="W32" s="1364"/>
      <c r="X32" s="1364"/>
      <c r="Y32" s="1364"/>
      <c r="Z32" s="1364"/>
      <c r="AA32" s="1364"/>
      <c r="AB32" s="1364"/>
      <c r="AC32" s="1364"/>
      <c r="AD32" s="1364"/>
      <c r="AE32" s="1364"/>
      <c r="AF32" s="1364"/>
      <c r="AG32" s="1364"/>
      <c r="AH32" s="1364"/>
      <c r="AI32" s="1364"/>
      <c r="AJ32" s="1364"/>
      <c r="AK32" s="1364"/>
      <c r="AL32" s="1364"/>
      <c r="AM32" s="1364"/>
      <c r="AN32" s="1364"/>
      <c r="AO32" s="1364"/>
      <c r="AR32" s="1362"/>
      <c r="AS32" s="1362"/>
      <c r="AT32" s="1362"/>
      <c r="AU32" s="1362"/>
      <c r="AV32" s="1362"/>
      <c r="AW32" s="1362"/>
      <c r="AX32" s="1362"/>
      <c r="AY32" s="1362"/>
      <c r="AZ32" s="1362"/>
      <c r="BA32" s="1362"/>
      <c r="BB32" s="1362"/>
      <c r="BC32" s="1362"/>
      <c r="BD32" s="1362"/>
      <c r="BE32" s="1362"/>
      <c r="BF32" s="1362"/>
      <c r="BG32" s="1362"/>
      <c r="BH32" s="1362"/>
      <c r="BI32" s="1362"/>
      <c r="BJ32" s="1362"/>
      <c r="BK32" s="1362"/>
      <c r="BL32" s="1362"/>
    </row>
    <row r="33" spans="1:64" s="1058" customFormat="1" ht="13.35" customHeight="1" x14ac:dyDescent="0.25">
      <c r="A33" s="1358"/>
      <c r="B33" s="1362"/>
      <c r="C33" s="1362"/>
      <c r="D33" s="1362"/>
      <c r="E33" s="1362"/>
      <c r="F33" s="1362"/>
      <c r="G33" s="1362"/>
      <c r="H33" s="1362"/>
      <c r="I33" s="1362"/>
      <c r="J33" s="1362"/>
      <c r="K33" s="1362"/>
      <c r="L33" s="1362"/>
      <c r="M33" s="1362"/>
      <c r="N33" s="1362"/>
      <c r="O33" s="1362"/>
      <c r="P33" s="1362"/>
      <c r="Q33" s="1362"/>
      <c r="R33" s="1362"/>
      <c r="S33" s="1362"/>
      <c r="T33" s="1362"/>
      <c r="U33" s="1362"/>
      <c r="V33" s="1362"/>
      <c r="W33" s="1362"/>
      <c r="X33" s="1362"/>
      <c r="Y33" s="1362"/>
      <c r="Z33" s="1362"/>
      <c r="AA33" s="1362"/>
      <c r="AB33" s="1362"/>
      <c r="AC33" s="1362"/>
      <c r="AD33" s="1362"/>
      <c r="AE33" s="1362"/>
      <c r="AG33" s="1368"/>
      <c r="AH33" s="1368"/>
      <c r="AI33" s="1368"/>
      <c r="AJ33" s="1368"/>
      <c r="AK33" s="1368"/>
      <c r="AL33" s="1368"/>
      <c r="AM33" s="1368"/>
      <c r="AN33" s="1368"/>
      <c r="AO33" s="1368"/>
      <c r="AR33" s="1362"/>
      <c r="AS33" s="1362"/>
      <c r="AT33" s="1362"/>
      <c r="AU33" s="1362"/>
      <c r="AV33" s="1362"/>
      <c r="AW33" s="1362"/>
      <c r="AX33" s="1362"/>
      <c r="AY33" s="1362"/>
      <c r="AZ33" s="1362"/>
      <c r="BA33" s="1362"/>
      <c r="BB33" s="1362"/>
      <c r="BC33" s="1362"/>
      <c r="BD33" s="1362"/>
      <c r="BE33" s="1362"/>
      <c r="BF33" s="1362"/>
      <c r="BG33" s="1362"/>
      <c r="BH33" s="1362"/>
      <c r="BI33" s="1362"/>
      <c r="BJ33" s="1362"/>
      <c r="BK33" s="1362"/>
      <c r="BL33" s="1362"/>
    </row>
    <row r="34" spans="1:64" s="1058" customFormat="1" ht="13.35" customHeight="1" x14ac:dyDescent="0.25">
      <c r="A34" s="1286"/>
      <c r="B34" s="1284"/>
      <c r="C34" s="1284"/>
      <c r="D34" s="1284"/>
      <c r="E34" s="1284"/>
      <c r="F34" s="1284"/>
      <c r="G34" s="1284"/>
      <c r="H34" s="1284"/>
      <c r="I34" s="1284"/>
      <c r="J34" s="1284"/>
      <c r="K34" s="1284"/>
      <c r="L34" s="1284"/>
      <c r="M34" s="1284"/>
      <c r="N34" s="1308"/>
      <c r="O34" s="1308"/>
      <c r="P34" s="1308"/>
      <c r="Q34" s="1308"/>
      <c r="R34" s="1308"/>
      <c r="S34" s="1308"/>
      <c r="T34" s="1308"/>
      <c r="U34" s="1308"/>
      <c r="V34" s="1308"/>
      <c r="W34" s="1308"/>
      <c r="X34" s="1308"/>
      <c r="Y34" s="1308"/>
      <c r="Z34" s="1308"/>
      <c r="AA34" s="1308"/>
      <c r="AB34" s="1308"/>
      <c r="AC34" s="1308"/>
      <c r="AD34" s="1308"/>
      <c r="AE34" s="1308"/>
      <c r="AF34" s="1394"/>
      <c r="AG34" s="1394"/>
      <c r="AH34" s="1394"/>
      <c r="AI34" s="1394"/>
      <c r="AJ34" s="1394"/>
      <c r="AK34" s="1394"/>
      <c r="AL34" s="1394"/>
      <c r="AM34" s="1394"/>
      <c r="AN34" s="1394"/>
      <c r="AO34" s="1395"/>
      <c r="AR34" s="1362"/>
      <c r="AS34" s="1362"/>
      <c r="AT34" s="1362"/>
      <c r="AU34" s="1362"/>
      <c r="AV34" s="1362"/>
      <c r="AW34" s="1362"/>
      <c r="AX34" s="1362"/>
      <c r="AY34" s="1362"/>
      <c r="AZ34" s="1362"/>
      <c r="BA34" s="1362"/>
      <c r="BB34" s="1362"/>
      <c r="BC34" s="1362"/>
      <c r="BD34" s="1362"/>
      <c r="BE34" s="1362"/>
      <c r="BF34" s="1362"/>
      <c r="BG34" s="1362"/>
      <c r="BH34" s="1362"/>
      <c r="BI34" s="1362"/>
      <c r="BJ34" s="1362"/>
      <c r="BK34" s="1362"/>
      <c r="BL34" s="1362"/>
    </row>
    <row r="35" spans="1:64" s="453" customFormat="1" ht="13.35" customHeight="1" x14ac:dyDescent="0.25">
      <c r="A35" s="1289"/>
      <c r="B35" s="1289"/>
      <c r="C35" s="1289"/>
      <c r="D35" s="1289"/>
      <c r="E35" s="1286"/>
      <c r="F35" s="1289"/>
      <c r="G35" s="1289"/>
      <c r="H35" s="1289"/>
      <c r="I35" s="1308"/>
      <c r="J35" s="1308"/>
      <c r="K35" s="1308"/>
      <c r="L35" s="1308"/>
      <c r="M35" s="1308"/>
      <c r="N35" s="1308"/>
      <c r="O35" s="1308"/>
      <c r="P35" s="1308"/>
      <c r="Q35" s="1308"/>
      <c r="R35" s="1308"/>
      <c r="S35" s="1308"/>
      <c r="T35" s="1308"/>
      <c r="U35" s="1308"/>
      <c r="V35" s="1308"/>
      <c r="W35" s="1308"/>
      <c r="X35" s="1308"/>
      <c r="Y35" s="1308"/>
      <c r="Z35" s="1308"/>
      <c r="AA35" s="1308"/>
      <c r="AB35" s="1308"/>
      <c r="AC35" s="1308"/>
      <c r="AD35" s="1308"/>
      <c r="AE35" s="1308"/>
      <c r="AF35" s="1308"/>
      <c r="AG35" s="1308"/>
      <c r="AH35" s="1308"/>
      <c r="AI35" s="1308"/>
      <c r="AJ35" s="1308"/>
      <c r="AK35" s="1308"/>
      <c r="AL35" s="1308"/>
      <c r="AM35" s="1308"/>
      <c r="AN35" s="1308"/>
      <c r="AO35" s="1308"/>
      <c r="AP35" s="1503"/>
      <c r="AQ35" s="1503"/>
      <c r="AR35" s="1503"/>
      <c r="AS35" s="1284"/>
      <c r="AT35" s="1284"/>
      <c r="AU35" s="1284"/>
      <c r="AV35" s="1284"/>
      <c r="AW35" s="1284"/>
      <c r="AX35" s="1284"/>
      <c r="AY35" s="1284"/>
      <c r="AZ35" s="1284"/>
      <c r="BA35" s="1284"/>
      <c r="BB35" s="1284"/>
      <c r="BC35" s="1284"/>
      <c r="BD35" s="1284"/>
      <c r="BE35" s="1284"/>
      <c r="BF35" s="1284"/>
      <c r="BG35" s="1284"/>
      <c r="BH35" s="1284"/>
      <c r="BI35" s="1284"/>
      <c r="BJ35" s="1284"/>
      <c r="BK35" s="1284"/>
      <c r="BL35" s="1284"/>
    </row>
    <row r="36" spans="1:64" s="453" customFormat="1" ht="13.35" customHeight="1" x14ac:dyDescent="0.25">
      <c r="AF36" s="1308"/>
      <c r="AG36" s="1308"/>
      <c r="AH36" s="1308"/>
      <c r="AI36" s="1308"/>
      <c r="AJ36" s="1308"/>
      <c r="AK36" s="1308"/>
      <c r="AL36" s="1308"/>
      <c r="AM36" s="1308"/>
      <c r="AN36" s="1308"/>
      <c r="AO36" s="1308"/>
      <c r="AP36" s="1503"/>
      <c r="AQ36" s="1503"/>
      <c r="AR36" s="1503"/>
      <c r="AS36" s="1284"/>
      <c r="AT36" s="1284"/>
      <c r="AU36" s="1284"/>
      <c r="AV36" s="1284"/>
      <c r="AW36" s="1284"/>
      <c r="AX36" s="1284"/>
      <c r="AY36" s="1284"/>
      <c r="AZ36" s="1284"/>
      <c r="BA36" s="1284"/>
      <c r="BB36" s="1284"/>
      <c r="BC36" s="1284"/>
      <c r="BD36" s="1284"/>
      <c r="BE36" s="1284"/>
      <c r="BF36" s="1284"/>
      <c r="BG36" s="1284"/>
      <c r="BH36" s="1284"/>
      <c r="BI36" s="1284"/>
      <c r="BJ36" s="1284"/>
      <c r="BK36" s="1284"/>
      <c r="BL36" s="1284"/>
    </row>
    <row r="37" spans="1:64" s="453" customFormat="1" ht="13.35" customHeight="1" x14ac:dyDescent="0.25">
      <c r="AF37" s="1284"/>
      <c r="AG37" s="1284"/>
      <c r="AH37" s="1284"/>
      <c r="AI37" s="1284"/>
      <c r="AJ37" s="1284"/>
      <c r="AK37" s="1284"/>
      <c r="AL37" s="1284"/>
      <c r="AM37" s="1284"/>
      <c r="AN37" s="1284"/>
      <c r="AO37" s="1284"/>
      <c r="AP37" s="1284"/>
      <c r="AQ37" s="1284"/>
      <c r="AR37" s="1284"/>
      <c r="AS37" s="1284"/>
      <c r="AT37" s="1284"/>
      <c r="AU37" s="1284"/>
      <c r="AV37" s="1284"/>
      <c r="AW37" s="1284"/>
      <c r="AX37" s="1284"/>
      <c r="AY37" s="1284"/>
      <c r="AZ37" s="1284"/>
      <c r="BA37" s="1284"/>
      <c r="BB37" s="1284"/>
      <c r="BC37" s="1284"/>
      <c r="BD37" s="1284"/>
      <c r="BE37" s="1284"/>
      <c r="BF37" s="1284"/>
      <c r="BG37" s="1284"/>
      <c r="BH37" s="1284"/>
      <c r="BI37" s="1284"/>
      <c r="BJ37" s="1284"/>
      <c r="BK37" s="1284"/>
      <c r="BL37" s="1284"/>
    </row>
    <row r="38" spans="1:64" s="453" customFormat="1" ht="13.35" customHeight="1" x14ac:dyDescent="0.25">
      <c r="A38" s="1362"/>
      <c r="B38" s="1362"/>
      <c r="C38" s="1362"/>
      <c r="D38" s="1362"/>
      <c r="E38" s="1093"/>
      <c r="F38" s="1362"/>
      <c r="G38" s="1362"/>
      <c r="H38" s="1362"/>
      <c r="I38" s="1362"/>
      <c r="J38" s="1093"/>
      <c r="K38" s="1362"/>
      <c r="L38" s="1362"/>
      <c r="M38" s="1362"/>
      <c r="N38" s="1362"/>
      <c r="O38" s="1362"/>
      <c r="P38" s="1362"/>
      <c r="Q38" s="1362"/>
      <c r="R38" s="1362"/>
      <c r="S38" s="1362"/>
      <c r="T38" s="1362"/>
      <c r="U38" s="1362"/>
      <c r="V38" s="1362"/>
      <c r="W38" s="1362"/>
      <c r="X38" s="1362"/>
      <c r="Y38" s="1362"/>
      <c r="Z38" s="1364"/>
      <c r="AA38" s="1453"/>
      <c r="AB38" s="1453"/>
      <c r="AC38" s="1453"/>
      <c r="AD38" s="1453"/>
      <c r="AE38" s="1453"/>
      <c r="AF38" s="1284"/>
      <c r="AG38" s="1284"/>
      <c r="AH38" s="1284"/>
      <c r="AI38" s="1284"/>
      <c r="AJ38" s="1284"/>
      <c r="AK38" s="1284"/>
      <c r="AL38" s="1284"/>
      <c r="AM38" s="1284"/>
      <c r="AN38" s="1284"/>
      <c r="AO38" s="1284"/>
      <c r="AP38" s="1284"/>
      <c r="AQ38" s="1284"/>
      <c r="AR38" s="1284"/>
      <c r="AS38" s="1284"/>
      <c r="AT38" s="1284"/>
      <c r="AU38" s="1284"/>
      <c r="AV38" s="1284"/>
      <c r="AW38" s="1284"/>
      <c r="AX38" s="1284"/>
      <c r="AY38" s="1284"/>
      <c r="AZ38" s="1284"/>
      <c r="BA38" s="1284"/>
      <c r="BB38" s="1284"/>
      <c r="BC38" s="1284"/>
      <c r="BD38" s="1284"/>
      <c r="BE38" s="1284"/>
      <c r="BF38" s="1284"/>
      <c r="BG38" s="1284"/>
      <c r="BH38" s="1284"/>
      <c r="BI38" s="1284"/>
      <c r="BJ38" s="1284"/>
      <c r="BK38" s="1284"/>
      <c r="BL38" s="1284"/>
    </row>
    <row r="39" spans="1:64" s="1290" customFormat="1" ht="13.35" customHeight="1" x14ac:dyDescent="0.25">
      <c r="AQ39" s="2430"/>
      <c r="AR39" s="2430"/>
      <c r="AS39" s="2430"/>
      <c r="AT39" s="2430"/>
      <c r="AU39" s="2430"/>
      <c r="AV39" s="2430"/>
      <c r="AW39" s="2430"/>
      <c r="AX39" s="2430"/>
      <c r="AY39" s="2430"/>
      <c r="AZ39" s="2430"/>
      <c r="BA39" s="2430"/>
      <c r="BB39" s="2430"/>
      <c r="BC39" s="2430"/>
      <c r="BD39" s="2430"/>
      <c r="BE39" s="2430"/>
    </row>
    <row r="40" spans="1:64" s="1291" customFormat="1" ht="13.35" customHeight="1" x14ac:dyDescent="0.25">
      <c r="A40" s="1093"/>
      <c r="B40" s="1362"/>
      <c r="C40" s="1362"/>
      <c r="D40" s="1362"/>
      <c r="E40" s="1093"/>
      <c r="F40" s="1362"/>
      <c r="G40" s="1362"/>
      <c r="H40" s="1362"/>
      <c r="I40" s="1362"/>
      <c r="J40" s="1093"/>
      <c r="K40" s="1362"/>
      <c r="L40" s="1362"/>
      <c r="M40" s="1362"/>
      <c r="N40" s="1362"/>
      <c r="O40" s="1362"/>
      <c r="P40" s="1362"/>
      <c r="Q40" s="1362"/>
      <c r="R40" s="1362"/>
      <c r="S40" s="1362"/>
      <c r="T40" s="1362"/>
      <c r="U40" s="1362"/>
      <c r="V40" s="1362"/>
      <c r="W40" s="1362"/>
      <c r="X40" s="1362"/>
      <c r="Y40" s="1362"/>
      <c r="Z40" s="1364"/>
      <c r="AA40" s="1453"/>
      <c r="AB40" s="1453"/>
      <c r="AC40" s="1453"/>
      <c r="AD40" s="1453"/>
      <c r="AE40" s="1453"/>
      <c r="AF40" s="1324"/>
      <c r="AG40" s="1324"/>
      <c r="AH40" s="1324"/>
      <c r="AI40" s="1324"/>
      <c r="AJ40" s="1324"/>
      <c r="AK40" s="1324"/>
      <c r="AL40" s="1324"/>
      <c r="AM40" s="1324"/>
      <c r="AN40" s="1324"/>
      <c r="AO40" s="1324"/>
      <c r="AP40" s="1284"/>
      <c r="AQ40" s="1284"/>
      <c r="AR40" s="1284"/>
      <c r="AS40" s="1284"/>
      <c r="AT40" s="1284"/>
      <c r="AU40" s="1284"/>
      <c r="AV40" s="1284"/>
      <c r="AW40" s="1284"/>
      <c r="AX40" s="1284"/>
      <c r="AY40" s="1284"/>
      <c r="AZ40" s="1284"/>
      <c r="BA40" s="1284"/>
      <c r="BB40" s="1284"/>
      <c r="BC40" s="1284"/>
      <c r="BD40" s="1284"/>
      <c r="BE40" s="1284"/>
      <c r="BF40" s="1284"/>
      <c r="BG40" s="1284"/>
      <c r="BH40" s="1284"/>
      <c r="BI40" s="1284"/>
      <c r="BJ40" s="1284"/>
      <c r="BK40" s="1284"/>
      <c r="BL40" s="1284"/>
    </row>
    <row r="41" spans="1:64" s="453" customFormat="1" ht="13.35" customHeight="1" x14ac:dyDescent="0.25">
      <c r="AF41" s="1284"/>
      <c r="AG41" s="1284"/>
      <c r="AH41" s="1284"/>
      <c r="AI41" s="1284"/>
      <c r="AJ41" s="1284"/>
      <c r="AK41" s="1284"/>
      <c r="AL41" s="1284"/>
      <c r="AM41" s="1284"/>
      <c r="AN41" s="1284"/>
      <c r="AO41" s="1284"/>
      <c r="AP41" s="1284"/>
      <c r="AQ41" s="1284"/>
      <c r="AR41" s="1284"/>
      <c r="AS41" s="1284"/>
      <c r="AT41" s="1284"/>
      <c r="AU41" s="1284"/>
      <c r="AV41" s="1284"/>
      <c r="AW41" s="1284"/>
      <c r="AX41" s="1284"/>
      <c r="AY41" s="1284"/>
      <c r="AZ41" s="1284"/>
      <c r="BA41" s="1284"/>
      <c r="BB41" s="1284"/>
      <c r="BC41" s="1284"/>
      <c r="BD41" s="1284"/>
      <c r="BE41" s="1284"/>
      <c r="BF41" s="1284"/>
      <c r="BG41" s="1284"/>
      <c r="BH41" s="1284"/>
      <c r="BI41" s="1284"/>
      <c r="BJ41" s="1284"/>
      <c r="BK41" s="1284"/>
      <c r="BL41" s="1284"/>
    </row>
    <row r="42" spans="1:64" s="453" customFormat="1" ht="13.35" customHeight="1" x14ac:dyDescent="0.25">
      <c r="A42" s="1297"/>
      <c r="B42" s="1297"/>
      <c r="C42" s="1297"/>
      <c r="D42" s="1297"/>
      <c r="E42" s="1297"/>
      <c r="F42" s="1297"/>
      <c r="G42" s="1297"/>
      <c r="H42" s="1297"/>
      <c r="I42" s="1297"/>
      <c r="J42" s="1297"/>
      <c r="K42" s="1297"/>
      <c r="L42" s="1297"/>
      <c r="M42" s="1297"/>
      <c r="N42" s="1297"/>
      <c r="O42" s="1297"/>
      <c r="P42" s="1297"/>
      <c r="Q42" s="1297"/>
      <c r="R42" s="1297"/>
      <c r="S42" s="1297"/>
      <c r="T42" s="1297"/>
      <c r="U42" s="1297"/>
      <c r="V42" s="1297"/>
      <c r="W42" s="1297"/>
      <c r="X42" s="1297"/>
      <c r="Y42" s="1297"/>
      <c r="Z42" s="1297"/>
      <c r="AA42" s="1297"/>
      <c r="AB42" s="1297"/>
      <c r="AC42" s="1297"/>
      <c r="AD42" s="1297"/>
      <c r="AE42" s="1297"/>
      <c r="AF42" s="1297"/>
      <c r="AG42" s="1297"/>
      <c r="AH42" s="1297"/>
      <c r="AI42" s="1297"/>
      <c r="AJ42" s="1297"/>
      <c r="AK42" s="1297"/>
      <c r="AL42" s="1297"/>
      <c r="AM42" s="1297"/>
      <c r="AN42" s="1297"/>
      <c r="AO42" s="1297"/>
      <c r="AP42" s="1284"/>
      <c r="AQ42" s="1284"/>
      <c r="AR42" s="1284"/>
      <c r="AS42" s="1284"/>
      <c r="AT42" s="1284"/>
      <c r="AU42" s="1284"/>
      <c r="AV42" s="1284"/>
      <c r="AW42" s="1284"/>
      <c r="AX42" s="1284"/>
      <c r="AY42" s="1284"/>
      <c r="AZ42" s="1284"/>
      <c r="BA42" s="1284"/>
      <c r="BB42" s="1284"/>
      <c r="BC42" s="1284"/>
      <c r="BD42" s="1284"/>
      <c r="BE42" s="1284"/>
      <c r="BF42" s="1284"/>
      <c r="BG42" s="1284"/>
      <c r="BH42" s="1284"/>
      <c r="BI42" s="1284"/>
      <c r="BJ42" s="1284"/>
      <c r="BK42" s="1284"/>
      <c r="BL42" s="1284"/>
    </row>
    <row r="43" spans="1:64" s="1290" customFormat="1" ht="13.35" customHeight="1" x14ac:dyDescent="0.25">
      <c r="A43" s="1286"/>
      <c r="D43" s="1258"/>
      <c r="E43" s="1292"/>
      <c r="F43" s="1292"/>
      <c r="G43" s="1292"/>
      <c r="H43" s="1292"/>
      <c r="I43" s="1292"/>
      <c r="J43" s="1292"/>
      <c r="K43" s="1292"/>
      <c r="L43" s="1292"/>
      <c r="M43" s="1292"/>
      <c r="N43" s="1292"/>
      <c r="O43" s="1292"/>
      <c r="P43" s="1292"/>
      <c r="Q43" s="1292"/>
      <c r="R43" s="1292"/>
      <c r="S43" s="1292"/>
      <c r="T43" s="1292"/>
      <c r="U43" s="1292"/>
      <c r="V43" s="1292"/>
      <c r="W43" s="1292"/>
      <c r="X43" s="1292"/>
      <c r="Y43" s="1292"/>
      <c r="Z43" s="1292"/>
      <c r="AA43" s="1292"/>
      <c r="AB43" s="1292"/>
      <c r="AC43" s="1292"/>
      <c r="AD43" s="1292"/>
      <c r="AE43" s="1292"/>
      <c r="AF43" s="1292"/>
      <c r="AG43" s="1292"/>
      <c r="AH43" s="1292"/>
      <c r="AI43" s="1292"/>
      <c r="AJ43" s="1292"/>
      <c r="AK43" s="1292"/>
      <c r="AL43" s="1292"/>
      <c r="AM43" s="1292"/>
      <c r="AN43" s="1292"/>
      <c r="AO43" s="1292"/>
    </row>
    <row r="44" spans="1:64" s="1290" customFormat="1" ht="13.35" customHeight="1" x14ac:dyDescent="0.25">
      <c r="D44" s="1293"/>
      <c r="E44" s="1292"/>
      <c r="F44" s="1292"/>
      <c r="G44" s="1292"/>
      <c r="H44" s="1292"/>
      <c r="I44" s="1292"/>
      <c r="J44" s="1292"/>
      <c r="K44" s="1292"/>
      <c r="L44" s="1292"/>
      <c r="M44" s="1292"/>
      <c r="N44" s="1292"/>
      <c r="O44" s="1292"/>
      <c r="P44" s="1292"/>
      <c r="Q44" s="1292"/>
      <c r="R44" s="1292"/>
      <c r="S44" s="1292"/>
      <c r="T44" s="1292"/>
      <c r="U44" s="1292"/>
      <c r="V44" s="1292"/>
      <c r="W44" s="1292"/>
      <c r="X44" s="1292"/>
      <c r="Y44" s="1292"/>
      <c r="Z44" s="1292"/>
      <c r="AA44" s="1292"/>
      <c r="AB44" s="1292"/>
      <c r="AC44" s="1292"/>
      <c r="AD44" s="1292"/>
      <c r="AE44" s="1292"/>
      <c r="AF44" s="1292"/>
      <c r="AG44" s="1292"/>
      <c r="AH44" s="1292"/>
      <c r="AI44" s="1292"/>
      <c r="AJ44" s="1292"/>
      <c r="AK44" s="1292"/>
      <c r="AL44" s="1292"/>
      <c r="AM44" s="1292"/>
      <c r="AN44" s="1292"/>
      <c r="AO44" s="1292"/>
    </row>
    <row r="45" spans="1:64" s="1290" customFormat="1" ht="13.35" customHeight="1" x14ac:dyDescent="0.25">
      <c r="D45" s="1293"/>
      <c r="E45" s="1325"/>
      <c r="F45" s="1325"/>
      <c r="G45" s="1325"/>
      <c r="H45" s="1325"/>
      <c r="I45" s="1325"/>
      <c r="J45" s="1325"/>
      <c r="K45" s="1325"/>
      <c r="L45" s="1325"/>
      <c r="M45" s="1325"/>
      <c r="N45" s="1325"/>
      <c r="O45" s="1258"/>
      <c r="P45" s="1287"/>
      <c r="Q45" s="1286"/>
      <c r="R45" s="1294"/>
      <c r="S45" s="1294"/>
      <c r="T45" s="1294"/>
      <c r="U45" s="1294"/>
      <c r="V45" s="1294"/>
      <c r="W45" s="1294"/>
      <c r="X45" s="1294"/>
      <c r="Y45" s="1294"/>
      <c r="Z45" s="1294"/>
      <c r="AA45" s="1294"/>
      <c r="AB45" s="1294"/>
      <c r="AC45" s="1294"/>
      <c r="AD45" s="1294"/>
      <c r="AE45" s="1294"/>
      <c r="AF45" s="1294"/>
      <c r="AG45" s="1294"/>
      <c r="AH45" s="1294"/>
      <c r="AI45" s="1294"/>
      <c r="AJ45" s="1294"/>
      <c r="AK45" s="1294"/>
      <c r="AL45" s="1294"/>
      <c r="AM45" s="1294"/>
      <c r="AN45" s="1294"/>
      <c r="AO45" s="1294"/>
    </row>
    <row r="46" spans="1:64" s="1291" customFormat="1" ht="13.35" customHeight="1" x14ac:dyDescent="0.25">
      <c r="A46" s="1286"/>
      <c r="B46" s="1284"/>
      <c r="C46" s="1284"/>
      <c r="D46" s="1258"/>
      <c r="E46" s="1295"/>
      <c r="F46" s="1295"/>
      <c r="G46" s="1295"/>
      <c r="H46" s="1295"/>
      <c r="I46" s="1295"/>
      <c r="J46" s="1295"/>
      <c r="K46" s="1295"/>
      <c r="L46" s="1295"/>
      <c r="M46" s="1295"/>
      <c r="N46" s="1295"/>
      <c r="O46" s="1295"/>
      <c r="P46" s="1295"/>
      <c r="Q46" s="1295"/>
      <c r="R46" s="1295"/>
      <c r="S46" s="1295"/>
      <c r="T46" s="1295"/>
      <c r="U46" s="1295"/>
      <c r="V46" s="1295"/>
      <c r="W46" s="1295"/>
      <c r="X46" s="1295"/>
      <c r="Y46" s="1295"/>
      <c r="Z46" s="1295"/>
      <c r="AA46" s="1295"/>
      <c r="AB46" s="1295"/>
      <c r="AC46" s="1295"/>
      <c r="AD46" s="1295"/>
      <c r="AE46" s="1295"/>
      <c r="AF46" s="1295"/>
      <c r="AG46" s="1295"/>
      <c r="AH46" s="1295"/>
      <c r="AI46" s="1295"/>
      <c r="AJ46" s="1295"/>
      <c r="AK46" s="1295"/>
      <c r="AL46" s="1295"/>
      <c r="AM46" s="1295"/>
      <c r="AN46" s="1295"/>
      <c r="AO46" s="1295"/>
      <c r="AP46" s="1284"/>
      <c r="AQ46" s="1284"/>
      <c r="AR46" s="1284"/>
      <c r="AS46" s="1289"/>
      <c r="AT46" s="1284"/>
      <c r="AU46" s="1284"/>
      <c r="AV46" s="1284"/>
      <c r="AW46" s="1284"/>
      <c r="AX46" s="1284"/>
      <c r="AY46" s="1284"/>
      <c r="AZ46" s="1284"/>
      <c r="BA46" s="1284"/>
      <c r="BB46" s="1284"/>
      <c r="BC46" s="1284"/>
      <c r="BD46" s="1284"/>
      <c r="BE46" s="1284"/>
      <c r="BF46" s="1284"/>
      <c r="BG46" s="1284"/>
      <c r="BH46" s="1284"/>
      <c r="BI46" s="1284"/>
      <c r="BJ46" s="1284"/>
      <c r="BK46" s="1284"/>
      <c r="BL46" s="1284"/>
    </row>
    <row r="47" spans="1:64" s="1291" customFormat="1" ht="13.35" customHeight="1" x14ac:dyDescent="0.25">
      <c r="A47" s="1284"/>
      <c r="B47" s="1284"/>
      <c r="C47" s="1284"/>
      <c r="D47" s="1258"/>
      <c r="E47" s="1295"/>
      <c r="F47" s="1296"/>
      <c r="G47" s="1296"/>
      <c r="H47" s="1296"/>
      <c r="I47" s="1296"/>
      <c r="J47" s="1296"/>
      <c r="K47" s="1296"/>
      <c r="L47" s="1296"/>
      <c r="M47" s="1296"/>
      <c r="N47" s="1296"/>
      <c r="O47" s="1296"/>
      <c r="P47" s="1296"/>
      <c r="Q47" s="1296"/>
      <c r="R47" s="1296"/>
      <c r="S47" s="1296"/>
      <c r="T47" s="1296"/>
      <c r="U47" s="1296"/>
      <c r="V47" s="1296"/>
      <c r="W47" s="1296"/>
      <c r="X47" s="1296"/>
      <c r="Y47" s="1296"/>
      <c r="Z47" s="1296"/>
      <c r="AA47" s="1296"/>
      <c r="AB47" s="1296"/>
      <c r="AC47" s="1296"/>
      <c r="AD47" s="1296"/>
      <c r="AE47" s="1296"/>
      <c r="AF47" s="1296"/>
      <c r="AG47" s="1296"/>
      <c r="AH47" s="1296"/>
      <c r="AI47" s="1296"/>
      <c r="AJ47" s="1296"/>
      <c r="AK47" s="1296"/>
      <c r="AL47" s="1296"/>
      <c r="AM47" s="1296"/>
      <c r="AN47" s="1296"/>
      <c r="AO47" s="1296"/>
      <c r="AP47" s="1284"/>
      <c r="AQ47" s="1284"/>
      <c r="AR47" s="1284"/>
      <c r="AS47" s="1284"/>
      <c r="AT47" s="1284"/>
      <c r="AU47" s="1284"/>
      <c r="AV47" s="1284"/>
      <c r="AW47" s="1284"/>
      <c r="AX47" s="1284"/>
      <c r="AY47" s="1284"/>
      <c r="AZ47" s="1284"/>
      <c r="BA47" s="1284"/>
      <c r="BB47" s="1284"/>
      <c r="BC47" s="1284"/>
      <c r="BD47" s="1284"/>
      <c r="BE47" s="1284"/>
      <c r="BF47" s="1284"/>
      <c r="BG47" s="1284"/>
      <c r="BH47" s="1284"/>
      <c r="BI47" s="1284"/>
      <c r="BJ47" s="1284"/>
      <c r="BK47" s="1284"/>
      <c r="BL47" s="1284"/>
    </row>
    <row r="48" spans="1:64" s="1291" customFormat="1" ht="13.35" customHeight="1" x14ac:dyDescent="0.25">
      <c r="A48" s="1284"/>
      <c r="B48" s="1284"/>
      <c r="C48" s="1284"/>
      <c r="D48" s="1258"/>
      <c r="E48" s="1292"/>
      <c r="F48" s="1294"/>
      <c r="G48" s="1294"/>
      <c r="H48" s="1294"/>
      <c r="I48" s="1294"/>
      <c r="J48" s="1325"/>
      <c r="K48" s="1325"/>
      <c r="L48" s="1325"/>
      <c r="M48" s="1325"/>
      <c r="N48" s="1325"/>
      <c r="O48" s="1325"/>
      <c r="P48" s="1325"/>
      <c r="Q48" s="1325"/>
      <c r="R48" s="1325"/>
      <c r="S48" s="1325"/>
      <c r="T48" s="1325"/>
      <c r="U48" s="1325"/>
      <c r="V48" s="1325"/>
      <c r="W48" s="1325"/>
      <c r="X48" s="1287"/>
      <c r="Y48" s="1287"/>
      <c r="Z48" s="1294"/>
      <c r="AA48" s="1294"/>
      <c r="AB48" s="1294"/>
      <c r="AC48" s="1294"/>
      <c r="AD48" s="1294"/>
      <c r="AE48" s="1294"/>
      <c r="AF48" s="1294"/>
      <c r="AG48" s="1294"/>
      <c r="AH48" s="1294"/>
      <c r="AI48" s="1294"/>
      <c r="AJ48" s="1294"/>
      <c r="AK48" s="1294"/>
      <c r="AL48" s="1294"/>
      <c r="AM48" s="1286"/>
      <c r="AN48" s="1286"/>
      <c r="AO48" s="1286"/>
      <c r="AP48" s="1284"/>
      <c r="AQ48" s="1284"/>
      <c r="AR48" s="1284"/>
      <c r="AS48" s="1284"/>
      <c r="AT48" s="1284"/>
      <c r="AU48" s="1284"/>
      <c r="AV48" s="1284"/>
      <c r="AW48" s="1284"/>
      <c r="AX48" s="1284"/>
      <c r="AY48" s="1284"/>
      <c r="AZ48" s="1284"/>
      <c r="BA48" s="1284"/>
      <c r="BB48" s="1284"/>
      <c r="BC48" s="1284"/>
      <c r="BD48" s="1284"/>
      <c r="BE48" s="1284"/>
      <c r="BF48" s="1284"/>
      <c r="BG48" s="1284"/>
      <c r="BH48" s="1284"/>
      <c r="BI48" s="1284"/>
      <c r="BJ48" s="1284"/>
      <c r="BK48" s="1284"/>
      <c r="BL48" s="1284"/>
    </row>
    <row r="49" spans="1:64" s="453" customFormat="1" ht="13.35" customHeight="1" x14ac:dyDescent="0.25">
      <c r="A49" s="1286"/>
      <c r="B49" s="1284"/>
      <c r="C49" s="1284"/>
      <c r="D49" s="1258"/>
      <c r="E49" s="1292"/>
      <c r="F49" s="1292"/>
      <c r="G49" s="1292"/>
      <c r="H49" s="1292"/>
      <c r="I49" s="1292"/>
      <c r="J49" s="1292"/>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1292"/>
      <c r="AG49" s="1292"/>
      <c r="AH49" s="1292"/>
      <c r="AI49" s="1292"/>
      <c r="AJ49" s="1292"/>
      <c r="AK49" s="1292"/>
      <c r="AL49" s="1292"/>
      <c r="AM49" s="1292"/>
      <c r="AN49" s="1292"/>
      <c r="AO49" s="1292"/>
      <c r="AP49" s="1284"/>
      <c r="AQ49" s="1284"/>
      <c r="AR49" s="1284"/>
      <c r="AS49" s="1284"/>
      <c r="AT49" s="1284"/>
      <c r="AU49" s="1284"/>
      <c r="AV49" s="1284"/>
      <c r="AW49" s="1284"/>
      <c r="AX49" s="1284"/>
      <c r="AY49" s="1284"/>
      <c r="AZ49" s="1284"/>
      <c r="BA49" s="1284"/>
      <c r="BB49" s="1284"/>
      <c r="BC49" s="1284"/>
      <c r="BD49" s="1284"/>
      <c r="BE49" s="1284"/>
      <c r="BF49" s="1284"/>
      <c r="BG49" s="1284"/>
      <c r="BH49" s="1284"/>
      <c r="BI49" s="1284"/>
      <c r="BJ49" s="1284"/>
      <c r="BK49" s="1284"/>
      <c r="BL49" s="1284"/>
    </row>
    <row r="50" spans="1:64" s="453" customFormat="1" ht="13.35" customHeight="1" x14ac:dyDescent="0.25">
      <c r="A50" s="1284"/>
      <c r="B50" s="1284"/>
      <c r="C50" s="1284"/>
      <c r="D50" s="1290"/>
      <c r="E50" s="1292"/>
      <c r="F50" s="1294"/>
      <c r="G50" s="1294"/>
      <c r="H50" s="1294"/>
      <c r="I50" s="1294"/>
      <c r="J50" s="1294"/>
      <c r="K50" s="1294"/>
      <c r="L50" s="1294"/>
      <c r="M50" s="1294"/>
      <c r="N50" s="1294"/>
      <c r="O50" s="1294"/>
      <c r="P50" s="1294"/>
      <c r="Q50" s="1294"/>
      <c r="R50" s="1294"/>
      <c r="S50" s="1325"/>
      <c r="T50" s="1325"/>
      <c r="U50" s="1325"/>
      <c r="V50" s="1325"/>
      <c r="W50" s="1325"/>
      <c r="X50" s="1325"/>
      <c r="Y50" s="1325"/>
      <c r="Z50" s="1325"/>
      <c r="AA50" s="1325"/>
      <c r="AB50" s="1325"/>
      <c r="AC50" s="1325"/>
      <c r="AD50" s="1325"/>
      <c r="AE50" s="1325"/>
      <c r="AF50" s="1286"/>
      <c r="AG50" s="1286"/>
      <c r="AH50" s="1286"/>
      <c r="AI50" s="1286"/>
      <c r="AJ50" s="1286"/>
      <c r="AK50" s="1286"/>
      <c r="AL50" s="1286"/>
      <c r="AM50" s="1286"/>
      <c r="AN50" s="1286"/>
      <c r="AO50" s="1286"/>
      <c r="AP50" s="1284"/>
      <c r="AQ50" s="1284"/>
      <c r="AR50" s="1284"/>
      <c r="AS50" s="1284"/>
      <c r="AT50" s="1284"/>
      <c r="AU50" s="1284"/>
      <c r="AV50" s="1284"/>
      <c r="AW50" s="1284"/>
      <c r="AX50" s="1284"/>
      <c r="AY50" s="1284"/>
      <c r="AZ50" s="1284"/>
      <c r="BA50" s="1284"/>
      <c r="BB50" s="1284"/>
      <c r="BC50" s="1284"/>
      <c r="BD50" s="1284"/>
      <c r="BE50" s="1284"/>
      <c r="BF50" s="1284"/>
      <c r="BG50" s="1284"/>
      <c r="BH50" s="1284"/>
      <c r="BI50" s="1284"/>
      <c r="BJ50" s="1284"/>
      <c r="BK50" s="1284"/>
      <c r="BL50" s="1284"/>
    </row>
    <row r="51" spans="1:64" s="453" customFormat="1" ht="13.35" customHeight="1" x14ac:dyDescent="0.25">
      <c r="A51" s="1284"/>
      <c r="B51" s="1284"/>
      <c r="C51" s="1284"/>
      <c r="D51" s="1287"/>
      <c r="E51" s="1284"/>
      <c r="F51" s="1284"/>
      <c r="G51" s="1284"/>
      <c r="H51" s="1284"/>
      <c r="I51" s="1284"/>
      <c r="J51" s="1284"/>
      <c r="K51" s="1284"/>
      <c r="L51" s="1284"/>
      <c r="M51" s="1284"/>
      <c r="N51" s="1284"/>
      <c r="O51" s="1284"/>
      <c r="P51" s="1284"/>
      <c r="Q51" s="1284"/>
      <c r="R51" s="1284"/>
      <c r="S51" s="1284"/>
      <c r="T51" s="1284"/>
      <c r="U51" s="1284"/>
      <c r="V51" s="1284"/>
      <c r="W51" s="1284"/>
      <c r="X51" s="1284"/>
      <c r="Y51" s="1284"/>
      <c r="Z51" s="1284"/>
      <c r="AA51" s="1284"/>
      <c r="AB51" s="1284"/>
      <c r="AC51" s="1284"/>
      <c r="AD51" s="1284"/>
      <c r="AE51" s="1284"/>
      <c r="AF51" s="1284"/>
      <c r="AG51" s="1284"/>
      <c r="AH51" s="1284"/>
      <c r="AI51" s="1284"/>
      <c r="AJ51" s="1284"/>
      <c r="AK51" s="1284"/>
      <c r="AL51" s="1284"/>
      <c r="AM51" s="1284"/>
      <c r="AN51" s="1284"/>
      <c r="AO51" s="1284"/>
      <c r="AP51" s="1284"/>
      <c r="AQ51" s="1284"/>
      <c r="AR51" s="1284"/>
      <c r="AS51" s="1284"/>
      <c r="AT51" s="1284"/>
      <c r="AU51" s="1284"/>
      <c r="AV51" s="1284"/>
      <c r="AW51" s="1284"/>
      <c r="AX51" s="1284"/>
      <c r="AY51" s="1284"/>
      <c r="AZ51" s="1284"/>
      <c r="BA51" s="1284"/>
      <c r="BB51" s="1284"/>
      <c r="BC51" s="1284"/>
      <c r="BD51" s="1284"/>
      <c r="BE51" s="1284"/>
      <c r="BF51" s="1284"/>
      <c r="BG51" s="1284"/>
      <c r="BH51" s="1284"/>
      <c r="BI51" s="1284"/>
      <c r="BJ51" s="1284"/>
      <c r="BK51" s="1284"/>
      <c r="BL51" s="1284"/>
    </row>
    <row r="52" spans="1:64" s="453" customFormat="1" ht="13.35" customHeight="1" x14ac:dyDescent="0.25">
      <c r="A52" s="1326"/>
      <c r="B52" s="1326"/>
      <c r="C52" s="1326"/>
      <c r="D52" s="1326"/>
      <c r="E52" s="1326"/>
      <c r="F52" s="1326"/>
      <c r="G52" s="1326"/>
      <c r="H52" s="1326"/>
      <c r="I52" s="1326"/>
      <c r="J52" s="1326"/>
      <c r="K52" s="1326"/>
      <c r="L52" s="1326"/>
      <c r="M52" s="1326"/>
      <c r="N52" s="1326"/>
      <c r="O52" s="1326"/>
      <c r="P52" s="1326"/>
      <c r="Q52" s="1326"/>
      <c r="R52" s="1326"/>
      <c r="S52" s="1326"/>
      <c r="T52" s="1326"/>
      <c r="U52" s="1326"/>
      <c r="V52" s="1326"/>
      <c r="W52" s="1326"/>
      <c r="X52" s="1326"/>
      <c r="Y52" s="1326"/>
      <c r="Z52" s="1326"/>
      <c r="AA52" s="1326"/>
      <c r="AB52" s="1326"/>
      <c r="AC52" s="1326"/>
      <c r="AD52" s="1326"/>
      <c r="AE52" s="1326"/>
      <c r="AF52" s="1326"/>
      <c r="AG52" s="1326"/>
      <c r="AH52" s="1326"/>
      <c r="AI52" s="1326"/>
      <c r="AJ52" s="1326"/>
      <c r="AK52" s="1326"/>
      <c r="AL52" s="1326"/>
      <c r="AM52" s="1326"/>
      <c r="AN52" s="1326"/>
      <c r="AO52" s="1326"/>
      <c r="AP52" s="1284"/>
      <c r="AQ52" s="1284"/>
      <c r="AR52" s="1284"/>
      <c r="AS52" s="1284"/>
      <c r="AT52" s="1284"/>
      <c r="AU52" s="1284"/>
      <c r="AV52" s="1284"/>
      <c r="AW52" s="1284"/>
      <c r="AX52" s="1284"/>
      <c r="AY52" s="1284"/>
      <c r="AZ52" s="1284"/>
      <c r="BA52" s="1284"/>
      <c r="BB52" s="1284"/>
      <c r="BC52" s="1284"/>
      <c r="BD52" s="1284"/>
      <c r="BE52" s="1284"/>
      <c r="BF52" s="1284"/>
      <c r="BG52" s="1284"/>
      <c r="BH52" s="1284"/>
      <c r="BI52" s="1284"/>
      <c r="BJ52" s="1284"/>
      <c r="BK52" s="1284"/>
      <c r="BL52" s="1284"/>
    </row>
    <row r="53" spans="1:64" s="453" customFormat="1" ht="13.35" customHeight="1" x14ac:dyDescent="0.25">
      <c r="A53" s="1284"/>
      <c r="B53" s="1284"/>
      <c r="C53" s="1284"/>
      <c r="D53" s="1258"/>
      <c r="E53" s="1327"/>
      <c r="F53" s="1327"/>
      <c r="G53" s="1327"/>
      <c r="H53" s="1327"/>
      <c r="I53" s="1327"/>
      <c r="J53" s="1327"/>
      <c r="K53" s="1327"/>
      <c r="L53" s="1327"/>
      <c r="M53" s="1327"/>
      <c r="N53" s="1327"/>
      <c r="O53" s="1327"/>
      <c r="P53" s="1327"/>
      <c r="Q53" s="1327"/>
      <c r="R53" s="1327"/>
      <c r="S53" s="1327"/>
      <c r="T53" s="1327"/>
      <c r="U53" s="1327"/>
      <c r="V53" s="1327"/>
      <c r="W53" s="1327"/>
      <c r="X53" s="1327"/>
      <c r="Y53" s="1327"/>
      <c r="Z53" s="1327"/>
      <c r="AA53" s="1327"/>
      <c r="AB53" s="1325"/>
      <c r="AC53" s="1325"/>
      <c r="AD53" s="1325"/>
      <c r="AE53" s="1325"/>
      <c r="AF53" s="1325"/>
      <c r="AG53" s="1325"/>
      <c r="AH53" s="1328"/>
      <c r="AI53" s="1328"/>
      <c r="AJ53" s="1297"/>
      <c r="AK53" s="1297"/>
      <c r="AL53" s="1297"/>
      <c r="AM53" s="1297"/>
      <c r="AN53" s="1297"/>
      <c r="AO53" s="1297"/>
      <c r="AP53" s="1284"/>
      <c r="AR53" s="1284"/>
      <c r="AS53" s="1284"/>
      <c r="AT53" s="1284"/>
      <c r="AU53" s="1284"/>
      <c r="AV53" s="1284"/>
      <c r="AW53" s="1284"/>
      <c r="AX53" s="1284"/>
      <c r="AY53" s="1284"/>
      <c r="AZ53" s="1284"/>
      <c r="BA53" s="1284"/>
      <c r="BB53" s="1284"/>
      <c r="BC53" s="1284"/>
      <c r="BD53" s="1284"/>
      <c r="BE53" s="1284"/>
      <c r="BF53" s="1284"/>
      <c r="BG53" s="1284"/>
      <c r="BH53" s="1284"/>
      <c r="BI53" s="1284"/>
      <c r="BJ53" s="1284"/>
      <c r="BK53" s="1284"/>
      <c r="BL53" s="1284"/>
    </row>
    <row r="54" spans="1:64" s="453" customFormat="1" ht="13.35" customHeight="1" x14ac:dyDescent="0.25">
      <c r="A54" s="1284"/>
      <c r="B54" s="1284"/>
      <c r="C54" s="1284"/>
      <c r="D54" s="1297"/>
      <c r="E54" s="1297"/>
      <c r="F54" s="1297"/>
      <c r="G54" s="1284"/>
      <c r="H54" s="1284"/>
      <c r="I54" s="1328"/>
      <c r="J54" s="1328"/>
      <c r="K54" s="1325"/>
      <c r="L54" s="1325"/>
      <c r="M54" s="1325"/>
      <c r="N54" s="1325"/>
      <c r="O54" s="1325"/>
      <c r="P54" s="1325"/>
      <c r="Q54" s="1325"/>
      <c r="R54" s="1299"/>
      <c r="S54" s="1299"/>
      <c r="T54" s="1299"/>
      <c r="U54" s="1299"/>
      <c r="V54" s="1299"/>
      <c r="W54" s="1284"/>
      <c r="X54" s="1297"/>
      <c r="Y54" s="1297"/>
      <c r="Z54" s="1297"/>
      <c r="AA54" s="1297"/>
      <c r="AB54" s="1297"/>
      <c r="AC54" s="1297"/>
      <c r="AD54" s="1297"/>
      <c r="AE54" s="1297"/>
      <c r="AF54" s="1297"/>
      <c r="AG54" s="1297"/>
      <c r="AH54" s="1297"/>
      <c r="AI54" s="1297"/>
      <c r="AJ54" s="1297"/>
      <c r="AK54" s="1297"/>
      <c r="AL54" s="1297"/>
      <c r="AM54" s="1297"/>
      <c r="AN54" s="1297"/>
      <c r="AO54" s="1258"/>
      <c r="AP54" s="1297"/>
      <c r="AQ54" s="1297"/>
      <c r="AR54" s="1297"/>
      <c r="AS54" s="1297"/>
      <c r="AT54" s="1284"/>
      <c r="AU54" s="1284"/>
      <c r="AV54" s="1284"/>
      <c r="AW54" s="1284"/>
      <c r="AX54" s="1284"/>
      <c r="AY54" s="1284"/>
      <c r="AZ54" s="1284"/>
      <c r="BA54" s="1284"/>
      <c r="BB54" s="1284"/>
      <c r="BC54" s="1284"/>
      <c r="BD54" s="1284"/>
      <c r="BE54" s="1284"/>
      <c r="BF54" s="1284"/>
      <c r="BG54" s="1284"/>
      <c r="BH54" s="1284"/>
      <c r="BI54" s="1284"/>
      <c r="BJ54" s="1284"/>
      <c r="BK54" s="1284"/>
      <c r="BL54" s="1284"/>
    </row>
    <row r="55" spans="1:64" s="453" customFormat="1" ht="13.35" customHeight="1" x14ac:dyDescent="0.25">
      <c r="A55" s="1284"/>
      <c r="B55" s="1284"/>
      <c r="C55" s="1284"/>
      <c r="D55" s="1258"/>
      <c r="E55" s="1327"/>
      <c r="F55" s="1327"/>
      <c r="G55" s="1327"/>
      <c r="H55" s="1327"/>
      <c r="I55" s="1327"/>
      <c r="J55" s="1327"/>
      <c r="K55" s="1327"/>
      <c r="L55" s="1327"/>
      <c r="M55" s="1327"/>
      <c r="N55" s="1327"/>
      <c r="O55" s="1327"/>
      <c r="P55" s="1327"/>
      <c r="Q55" s="1327"/>
      <c r="R55" s="1327"/>
      <c r="S55" s="1327"/>
      <c r="T55" s="1327"/>
      <c r="U55" s="1327"/>
      <c r="V55" s="1327"/>
      <c r="W55" s="1327"/>
      <c r="X55" s="1327"/>
      <c r="Y55" s="1327"/>
      <c r="Z55" s="1327"/>
      <c r="AA55" s="1325"/>
      <c r="AB55" s="1325"/>
      <c r="AC55" s="1325"/>
      <c r="AD55" s="1325"/>
      <c r="AE55" s="1325"/>
      <c r="AF55" s="1325"/>
      <c r="AG55" s="1325"/>
      <c r="AH55" s="1328"/>
      <c r="AI55" s="1328"/>
      <c r="AJ55" s="1297"/>
      <c r="AK55" s="1297"/>
      <c r="AL55" s="1297"/>
      <c r="AM55" s="1297"/>
      <c r="AN55" s="1297"/>
      <c r="AO55" s="1297"/>
      <c r="AP55" s="1284"/>
      <c r="AS55" s="1284"/>
      <c r="AT55" s="1284"/>
      <c r="AU55" s="1284"/>
      <c r="AV55" s="1284"/>
      <c r="AW55" s="1284"/>
      <c r="AX55" s="1284"/>
      <c r="AY55" s="1284"/>
      <c r="AZ55" s="1284"/>
      <c r="BA55" s="1284"/>
      <c r="BB55" s="1284"/>
      <c r="BC55" s="1284"/>
      <c r="BD55" s="1284"/>
      <c r="BE55" s="1284"/>
      <c r="BF55" s="1284"/>
      <c r="BG55" s="1284"/>
      <c r="BH55" s="1284"/>
      <c r="BI55" s="1284"/>
      <c r="BJ55" s="1284"/>
      <c r="BK55" s="1284"/>
      <c r="BL55" s="1284"/>
    </row>
    <row r="56" spans="1:64" s="453" customFormat="1" ht="13.35" customHeight="1" x14ac:dyDescent="0.25">
      <c r="A56" s="1284"/>
      <c r="B56" s="1284"/>
      <c r="C56" s="1284"/>
      <c r="D56" s="1258"/>
      <c r="E56" s="1288"/>
      <c r="F56" s="1284"/>
      <c r="G56" s="1284"/>
      <c r="H56" s="1284"/>
      <c r="I56" s="1284"/>
      <c r="J56" s="1284"/>
      <c r="K56" s="1284"/>
      <c r="L56" s="1284"/>
      <c r="M56" s="1284"/>
      <c r="N56" s="1284"/>
      <c r="O56" s="1284"/>
      <c r="P56" s="1284"/>
      <c r="Q56" s="1284"/>
      <c r="R56" s="1284"/>
      <c r="S56" s="1284"/>
      <c r="T56" s="1284"/>
      <c r="U56" s="1284"/>
      <c r="V56" s="1284"/>
      <c r="W56" s="1284"/>
      <c r="X56" s="1325"/>
      <c r="Y56" s="1325"/>
      <c r="Z56" s="1325"/>
      <c r="AA56" s="1325"/>
      <c r="AB56" s="1325"/>
      <c r="AC56" s="1325"/>
      <c r="AD56" s="1325"/>
      <c r="AE56" s="1325"/>
      <c r="AF56" s="1328"/>
      <c r="AG56" s="1284"/>
      <c r="AH56" s="1284"/>
      <c r="AI56" s="1284"/>
      <c r="AJ56" s="1284"/>
      <c r="AK56" s="1284"/>
      <c r="AL56" s="1284"/>
      <c r="AM56" s="1284"/>
      <c r="AN56" s="1284"/>
      <c r="AO56" s="1284"/>
      <c r="AP56" s="1284"/>
      <c r="AS56" s="1284"/>
      <c r="AT56" s="1284"/>
      <c r="AU56" s="1284"/>
      <c r="AV56" s="1284"/>
      <c r="AW56" s="1284"/>
      <c r="AX56" s="1284"/>
      <c r="AY56" s="1284"/>
      <c r="AZ56" s="1284"/>
      <c r="BA56" s="1284"/>
      <c r="BB56" s="1284"/>
      <c r="BC56" s="1284"/>
      <c r="BD56" s="1284"/>
      <c r="BE56" s="1284"/>
      <c r="BF56" s="1284"/>
      <c r="BG56" s="1284"/>
      <c r="BH56" s="1284"/>
      <c r="BI56" s="1284"/>
      <c r="BJ56" s="1284"/>
      <c r="BK56" s="1284"/>
      <c r="BL56" s="1284"/>
    </row>
    <row r="57" spans="1:64" s="453" customFormat="1" ht="13.35" customHeight="1" x14ac:dyDescent="0.25">
      <c r="D57" s="1287"/>
      <c r="AP57" s="1284"/>
      <c r="AQ57" s="1284"/>
      <c r="AR57" s="1284"/>
      <c r="AS57" s="1284"/>
      <c r="AT57" s="1284"/>
      <c r="AU57" s="1284"/>
      <c r="AV57" s="1284"/>
      <c r="AW57" s="1284"/>
      <c r="AX57" s="1284"/>
      <c r="AY57" s="1284"/>
      <c r="AZ57" s="1284"/>
      <c r="BA57" s="1284"/>
      <c r="BB57" s="1284"/>
      <c r="BC57" s="1284"/>
      <c r="BD57" s="1284"/>
      <c r="BE57" s="1284"/>
      <c r="BF57" s="1284"/>
      <c r="BG57" s="1284"/>
      <c r="BH57" s="1284"/>
      <c r="BI57" s="1284"/>
      <c r="BJ57" s="1284"/>
      <c r="BK57" s="1284"/>
      <c r="BL57" s="1284"/>
    </row>
    <row r="58" spans="1:64" s="1301" customFormat="1" ht="13.35" customHeight="1" x14ac:dyDescent="0.25">
      <c r="A58" s="1300"/>
      <c r="D58" s="1302"/>
      <c r="AT58" s="1303"/>
      <c r="AU58" s="1303"/>
    </row>
    <row r="59" spans="1:64" s="453" customFormat="1" ht="13.35" customHeight="1" x14ac:dyDescent="0.25">
      <c r="AP59" s="1284"/>
      <c r="AQ59" s="1284"/>
      <c r="AR59" s="1284"/>
      <c r="AS59" s="1284"/>
      <c r="AT59" s="1284"/>
      <c r="AU59" s="1284"/>
      <c r="AV59" s="1284"/>
      <c r="AW59" s="1284"/>
      <c r="AX59" s="1284"/>
      <c r="AY59" s="1284"/>
      <c r="AZ59" s="1284"/>
      <c r="BA59" s="1284"/>
      <c r="BB59" s="1284"/>
      <c r="BC59" s="1284"/>
      <c r="BD59" s="1284"/>
      <c r="BE59" s="1284"/>
      <c r="BF59" s="1284"/>
      <c r="BG59" s="1284"/>
      <c r="BH59" s="1284"/>
      <c r="BI59" s="1284"/>
      <c r="BJ59" s="1284"/>
      <c r="BK59" s="1284"/>
      <c r="BL59" s="1284"/>
    </row>
    <row r="60" spans="1:64" s="412" customFormat="1" ht="13.35" customHeight="1" x14ac:dyDescent="0.25">
      <c r="A60" s="1048"/>
      <c r="B60" s="1048"/>
      <c r="C60" s="1304"/>
      <c r="D60" s="1304"/>
      <c r="E60" s="1304"/>
      <c r="F60" s="1304"/>
      <c r="G60" s="1048"/>
      <c r="I60" s="1329"/>
      <c r="J60" s="1329"/>
      <c r="K60" s="1329"/>
      <c r="L60" s="1329"/>
      <c r="M60" s="1329"/>
      <c r="N60" s="1329"/>
      <c r="O60" s="1329"/>
      <c r="P60" s="1329"/>
      <c r="Q60" s="1329"/>
      <c r="R60" s="1329"/>
      <c r="S60" s="1329"/>
      <c r="T60" s="1329"/>
      <c r="U60" s="1329"/>
      <c r="V60" s="1329"/>
      <c r="AI60" s="1305"/>
      <c r="AJ60" s="1048"/>
      <c r="AK60" s="1048"/>
      <c r="AL60" s="1048"/>
      <c r="AM60" s="1048"/>
      <c r="AN60" s="1048"/>
      <c r="AO60" s="1258"/>
      <c r="AP60" s="1048"/>
      <c r="AS60" s="1306"/>
      <c r="AT60" s="1306"/>
      <c r="AU60" s="1306"/>
      <c r="AV60" s="1306"/>
      <c r="AW60" s="1306"/>
      <c r="AX60" s="1306"/>
      <c r="AY60" s="1306"/>
      <c r="AZ60" s="1306"/>
      <c r="BA60" s="1306"/>
      <c r="BB60" s="1048"/>
      <c r="BC60" s="1048"/>
    </row>
    <row r="61" spans="1:64" s="453" customFormat="1" ht="13.35" customHeight="1" x14ac:dyDescent="0.25">
      <c r="Y61" s="1307"/>
      <c r="AP61" s="1308"/>
      <c r="AQ61" s="1284"/>
      <c r="AR61" s="1284"/>
      <c r="AS61" s="1284"/>
      <c r="AT61" s="1284"/>
      <c r="AU61" s="1284"/>
      <c r="AV61" s="1284"/>
      <c r="AW61" s="1284"/>
      <c r="AX61" s="1284"/>
      <c r="AY61" s="1284"/>
      <c r="AZ61" s="1284"/>
      <c r="BA61" s="1284"/>
      <c r="BB61" s="1284"/>
      <c r="BC61" s="1284"/>
      <c r="BD61" s="1284"/>
      <c r="BE61" s="1284"/>
      <c r="BF61" s="1284"/>
      <c r="BG61" s="1284"/>
      <c r="BH61" s="1284"/>
      <c r="BI61" s="1284"/>
      <c r="BJ61" s="1284"/>
      <c r="BK61" s="1284"/>
      <c r="BL61" s="1284"/>
    </row>
    <row r="62" spans="1:64" s="453" customFormat="1" ht="13.35" customHeight="1" x14ac:dyDescent="0.25">
      <c r="A62" s="1285"/>
      <c r="B62" s="1285"/>
      <c r="C62" s="1285"/>
      <c r="D62" s="1285"/>
      <c r="E62" s="1285"/>
      <c r="F62" s="1285"/>
      <c r="G62" s="1285"/>
      <c r="H62" s="1285"/>
      <c r="I62" s="1285"/>
      <c r="J62" s="1285"/>
      <c r="K62" s="1285"/>
      <c r="L62" s="1285"/>
      <c r="M62" s="1285"/>
      <c r="N62" s="1285"/>
      <c r="O62" s="1285"/>
      <c r="P62" s="1285"/>
      <c r="Q62" s="1285"/>
      <c r="R62" s="1285"/>
      <c r="S62" s="1285"/>
      <c r="T62" s="1285"/>
      <c r="U62" s="1285"/>
      <c r="V62" s="1285"/>
      <c r="W62" s="1285"/>
      <c r="X62" s="1285"/>
      <c r="Y62" s="1285"/>
      <c r="Z62" s="1285"/>
      <c r="AA62" s="1285"/>
      <c r="AB62" s="1285"/>
      <c r="AC62" s="1285"/>
      <c r="AD62" s="1285"/>
      <c r="AE62" s="1285"/>
      <c r="AF62" s="1285"/>
      <c r="AG62" s="1285"/>
      <c r="AH62" s="1285"/>
      <c r="AI62" s="1328"/>
      <c r="AJ62" s="1328"/>
      <c r="AK62" s="1328"/>
      <c r="AL62" s="1328"/>
      <c r="AM62" s="1328"/>
      <c r="AN62" s="1328"/>
      <c r="AO62" s="1328"/>
      <c r="AP62" s="1284"/>
      <c r="AQ62" s="1284"/>
      <c r="AS62" s="1284"/>
      <c r="AT62" s="1284"/>
      <c r="AU62" s="1284"/>
      <c r="AV62" s="1284"/>
      <c r="AW62" s="1284"/>
      <c r="AX62" s="1284"/>
      <c r="AY62" s="1284"/>
      <c r="AZ62" s="1284"/>
      <c r="BA62" s="1284"/>
      <c r="BB62" s="1284"/>
      <c r="BC62" s="1284"/>
      <c r="BD62" s="1284"/>
      <c r="BE62" s="1284"/>
      <c r="BF62" s="1284"/>
      <c r="BG62" s="1284"/>
      <c r="BH62" s="1284"/>
      <c r="BI62" s="1284"/>
      <c r="BJ62" s="1284"/>
      <c r="BK62" s="1284"/>
      <c r="BL62" s="1284"/>
    </row>
    <row r="63" spans="1:64" s="453" customFormat="1" ht="13.35" customHeight="1" x14ac:dyDescent="0.25">
      <c r="H63" s="1330"/>
      <c r="I63" s="1330"/>
      <c r="J63" s="1330"/>
      <c r="K63" s="1330"/>
      <c r="L63" s="1330"/>
      <c r="M63" s="1330"/>
      <c r="N63" s="1330"/>
      <c r="O63" s="1330"/>
      <c r="P63" s="1330"/>
      <c r="Q63" s="1330"/>
      <c r="R63" s="1330"/>
      <c r="S63" s="1330"/>
      <c r="T63" s="1330"/>
      <c r="U63" s="1330"/>
      <c r="V63" s="1330"/>
      <c r="W63" s="1330"/>
      <c r="X63" s="1330"/>
      <c r="Y63" s="1330"/>
      <c r="Z63" s="1330"/>
      <c r="AA63" s="1330"/>
      <c r="AB63" s="1330"/>
      <c r="AC63" s="1330"/>
      <c r="AD63" s="1330"/>
      <c r="AE63" s="1285"/>
      <c r="AF63" s="1285"/>
      <c r="AG63" s="1285"/>
      <c r="AH63" s="1285"/>
      <c r="AI63" s="1285"/>
      <c r="AJ63" s="1285"/>
      <c r="AK63" s="1285"/>
      <c r="AL63" s="1285"/>
      <c r="AM63" s="1285"/>
      <c r="AN63" s="1285"/>
      <c r="AO63" s="1285"/>
      <c r="AP63" s="1284"/>
      <c r="AQ63" s="1298"/>
      <c r="AR63" s="1284"/>
      <c r="AS63" s="1284"/>
      <c r="AT63" s="1284"/>
      <c r="AU63" s="1284"/>
      <c r="AV63" s="1284"/>
      <c r="AW63" s="1284"/>
      <c r="AX63" s="1284"/>
      <c r="AY63" s="1284"/>
      <c r="AZ63" s="1284"/>
      <c r="BA63" s="1284"/>
      <c r="BB63" s="1284"/>
      <c r="BC63" s="1284"/>
      <c r="BD63" s="1284"/>
      <c r="BE63" s="1284"/>
      <c r="BF63" s="1284"/>
      <c r="BG63" s="1284"/>
      <c r="BH63" s="1284"/>
      <c r="BI63" s="1284"/>
      <c r="BJ63" s="1284"/>
      <c r="BK63" s="1284"/>
      <c r="BL63" s="1284"/>
    </row>
    <row r="64" spans="1:64" s="453" customFormat="1" ht="13.35" customHeight="1" x14ac:dyDescent="0.25">
      <c r="H64" s="1330"/>
      <c r="I64" s="1330"/>
      <c r="J64" s="1330"/>
      <c r="K64" s="1330"/>
      <c r="L64" s="1330"/>
      <c r="M64" s="1330"/>
      <c r="N64" s="1330"/>
      <c r="O64" s="1330"/>
      <c r="P64" s="1330"/>
      <c r="Q64" s="1330"/>
      <c r="R64" s="1330"/>
      <c r="S64" s="1330"/>
      <c r="T64" s="1330"/>
      <c r="U64" s="1330"/>
      <c r="V64" s="1330"/>
      <c r="W64" s="1330"/>
      <c r="X64" s="1330"/>
      <c r="Y64" s="1330"/>
      <c r="Z64" s="1330"/>
      <c r="AA64" s="1330"/>
      <c r="AB64" s="1330"/>
      <c r="AC64" s="1330"/>
      <c r="AD64" s="1330"/>
      <c r="AP64" s="1284"/>
      <c r="AQ64" s="1284"/>
      <c r="AR64" s="1284"/>
      <c r="AS64" s="1284"/>
      <c r="AT64" s="1284"/>
      <c r="AU64" s="1284"/>
      <c r="AV64" s="1284"/>
      <c r="AW64" s="1284"/>
      <c r="AX64" s="1284"/>
      <c r="AY64" s="1284"/>
      <c r="AZ64" s="1284"/>
      <c r="BA64" s="1284"/>
      <c r="BB64" s="1284"/>
      <c r="BC64" s="1284"/>
      <c r="BD64" s="1284"/>
      <c r="BE64" s="1284"/>
      <c r="BF64" s="1284"/>
      <c r="BG64" s="1284"/>
      <c r="BH64" s="1284"/>
      <c r="BI64" s="1284"/>
      <c r="BJ64" s="1284"/>
      <c r="BK64" s="1284"/>
      <c r="BL64" s="1284"/>
    </row>
    <row r="65" spans="1:64" s="453" customFormat="1" ht="13.35" customHeight="1" x14ac:dyDescent="0.25">
      <c r="AP65" s="1284"/>
      <c r="AQ65" s="1284"/>
      <c r="AR65" s="1284"/>
      <c r="AS65" s="1284"/>
      <c r="AT65" s="1284"/>
      <c r="AU65" s="1284"/>
      <c r="AV65" s="1284"/>
      <c r="AW65" s="1284"/>
      <c r="AX65" s="1284"/>
      <c r="AY65" s="1284"/>
      <c r="AZ65" s="1284"/>
      <c r="BA65" s="1284"/>
      <c r="BB65" s="1284"/>
      <c r="BC65" s="1284"/>
      <c r="BD65" s="1284"/>
      <c r="BE65" s="1284"/>
      <c r="BF65" s="1284"/>
      <c r="BG65" s="1284"/>
      <c r="BH65" s="1284"/>
      <c r="BI65" s="1284"/>
      <c r="BJ65" s="1284"/>
      <c r="BK65" s="1284"/>
      <c r="BL65" s="1284"/>
    </row>
    <row r="66" spans="1:64" s="453" customFormat="1" ht="13.35" customHeight="1" x14ac:dyDescent="0.25">
      <c r="A66" s="1309"/>
      <c r="B66" s="1332"/>
      <c r="C66" s="1332"/>
      <c r="D66" s="1332"/>
      <c r="E66" s="1332"/>
      <c r="F66" s="1332"/>
      <c r="G66" s="1332"/>
      <c r="H66" s="1332"/>
      <c r="AI66" s="1332"/>
      <c r="AJ66" s="1332"/>
      <c r="AK66" s="1332"/>
      <c r="AL66" s="1332"/>
      <c r="AM66" s="1332"/>
      <c r="AN66" s="1332"/>
      <c r="AO66" s="1332"/>
      <c r="AP66" s="1284"/>
      <c r="AQ66" s="1284"/>
      <c r="AR66" s="1284"/>
      <c r="AS66" s="1284"/>
      <c r="AT66" s="1284"/>
      <c r="AU66" s="1284"/>
      <c r="AV66" s="1284"/>
      <c r="AW66" s="1284"/>
      <c r="AX66" s="1284"/>
      <c r="AY66" s="1284"/>
      <c r="AZ66" s="1284"/>
      <c r="BA66" s="1284"/>
      <c r="BB66" s="1284"/>
      <c r="BC66" s="1284"/>
      <c r="BD66" s="1284"/>
      <c r="BE66" s="1284"/>
      <c r="BF66" s="1284"/>
      <c r="BG66" s="1284"/>
      <c r="BH66" s="1284"/>
      <c r="BI66" s="1284"/>
      <c r="BJ66" s="1284"/>
      <c r="BK66" s="1284"/>
      <c r="BL66" s="1284"/>
    </row>
    <row r="67" spans="1:64" s="453" customFormat="1" ht="13.35" customHeight="1" x14ac:dyDescent="0.25">
      <c r="A67" s="1333"/>
      <c r="B67" s="1332"/>
      <c r="C67" s="1332"/>
      <c r="D67" s="1332"/>
      <c r="E67" s="1332"/>
      <c r="F67" s="1332"/>
      <c r="G67" s="1332"/>
      <c r="H67" s="1332"/>
      <c r="I67" s="1334"/>
      <c r="J67" s="1331"/>
      <c r="K67" s="1331"/>
      <c r="L67" s="1331"/>
      <c r="M67" s="1331"/>
      <c r="N67" s="1331"/>
      <c r="O67" s="1331"/>
      <c r="P67" s="1331"/>
      <c r="Q67" s="1331"/>
      <c r="R67" s="1331"/>
      <c r="S67" s="1331"/>
      <c r="T67" s="1331"/>
      <c r="U67" s="1331"/>
      <c r="V67" s="1331"/>
      <c r="W67" s="1331"/>
      <c r="X67" s="1331"/>
      <c r="Y67" s="1331"/>
      <c r="Z67" s="1331"/>
      <c r="AA67" s="1331"/>
      <c r="AB67" s="1331"/>
      <c r="AC67" s="1331"/>
      <c r="AD67" s="1331"/>
      <c r="AE67" s="1331"/>
      <c r="AF67" s="1331"/>
      <c r="AG67" s="1331"/>
      <c r="AH67" s="1331"/>
      <c r="AI67" s="1331"/>
      <c r="AJ67" s="1331"/>
      <c r="AK67" s="1331"/>
      <c r="AL67" s="1332"/>
      <c r="AM67" s="1332"/>
      <c r="AN67" s="1332"/>
      <c r="AO67" s="1332"/>
      <c r="AP67" s="1284"/>
      <c r="AQ67" s="1284"/>
      <c r="AR67" s="1284"/>
      <c r="AS67" s="1284"/>
      <c r="AT67" s="1284"/>
      <c r="AU67" s="1284"/>
      <c r="AV67" s="1284"/>
      <c r="AW67" s="1284"/>
      <c r="AX67" s="1284"/>
      <c r="AY67" s="1284"/>
      <c r="AZ67" s="1284"/>
      <c r="BA67" s="1284"/>
      <c r="BB67" s="1284"/>
      <c r="BC67" s="1284"/>
      <c r="BD67" s="1284"/>
      <c r="BE67" s="1284"/>
      <c r="BF67" s="1284"/>
      <c r="BG67" s="1284"/>
      <c r="BH67" s="1284"/>
      <c r="BI67" s="1284"/>
      <c r="BJ67" s="1284"/>
      <c r="BK67" s="1284"/>
      <c r="BL67" s="1284"/>
    </row>
    <row r="68" spans="1:64" s="453" customFormat="1" ht="13.35" customHeight="1" x14ac:dyDescent="0.25">
      <c r="A68" s="1310"/>
      <c r="B68" s="1310"/>
      <c r="C68" s="1310"/>
      <c r="D68" s="1332"/>
      <c r="E68" s="1332"/>
      <c r="F68" s="1332"/>
      <c r="G68" s="1332"/>
      <c r="H68" s="1332"/>
      <c r="I68" s="1310"/>
      <c r="J68" s="1331"/>
      <c r="K68" s="1331"/>
      <c r="L68" s="1331"/>
      <c r="M68" s="1331"/>
      <c r="N68" s="1331"/>
      <c r="O68" s="1331"/>
      <c r="P68" s="1331"/>
      <c r="Q68" s="1331"/>
      <c r="R68" s="1331"/>
      <c r="S68" s="1331"/>
      <c r="T68" s="1331"/>
      <c r="U68" s="1331"/>
      <c r="V68" s="1331"/>
      <c r="W68" s="1331"/>
      <c r="X68" s="1331"/>
      <c r="Y68" s="1331"/>
      <c r="Z68" s="1331"/>
      <c r="AA68" s="1331"/>
      <c r="AB68" s="1331"/>
      <c r="AC68" s="1331"/>
      <c r="AD68" s="1331"/>
      <c r="AE68" s="1331"/>
      <c r="AF68" s="1331"/>
      <c r="AG68" s="1331"/>
      <c r="AH68" s="1331"/>
      <c r="AI68" s="1331"/>
      <c r="AJ68" s="1331"/>
      <c r="AK68" s="1331"/>
      <c r="AL68" s="1332"/>
      <c r="AM68" s="1332"/>
      <c r="AN68" s="1332"/>
      <c r="AO68" s="1332"/>
      <c r="AP68" s="1284"/>
      <c r="AQ68" s="1284"/>
      <c r="AR68" s="1284"/>
      <c r="AS68" s="1284"/>
      <c r="AT68" s="1284"/>
      <c r="AU68" s="1284"/>
      <c r="AV68" s="1284"/>
      <c r="AW68" s="1284"/>
      <c r="AX68" s="1284"/>
      <c r="AY68" s="1284"/>
      <c r="AZ68" s="1284"/>
      <c r="BA68" s="1284"/>
      <c r="BB68" s="1284"/>
      <c r="BC68" s="1284"/>
      <c r="BD68" s="1284"/>
      <c r="BE68" s="1284"/>
      <c r="BF68" s="1284"/>
      <c r="BG68" s="1284"/>
      <c r="BH68" s="1284"/>
      <c r="BI68" s="1284"/>
      <c r="BJ68" s="1284"/>
      <c r="BK68" s="1284"/>
      <c r="BL68" s="1284"/>
    </row>
    <row r="69" spans="1:64" s="453" customFormat="1" ht="13.35" customHeight="1" x14ac:dyDescent="0.25">
      <c r="A69" s="1335"/>
      <c r="B69" s="1335"/>
      <c r="C69" s="1335"/>
      <c r="D69" s="1335"/>
      <c r="E69" s="1335"/>
      <c r="F69" s="1335"/>
      <c r="G69" s="1335"/>
      <c r="H69" s="1335"/>
      <c r="I69" s="1310"/>
      <c r="J69" s="1331"/>
      <c r="K69" s="1331"/>
      <c r="L69" s="1331"/>
      <c r="M69" s="1331"/>
      <c r="N69" s="1331"/>
      <c r="O69" s="1331"/>
      <c r="P69" s="1331"/>
      <c r="Q69" s="1331"/>
      <c r="R69" s="1331"/>
      <c r="S69" s="1331"/>
      <c r="T69" s="1331"/>
      <c r="U69" s="1331"/>
      <c r="V69" s="1331"/>
      <c r="W69" s="1331"/>
      <c r="X69" s="1331"/>
      <c r="Y69" s="1331"/>
      <c r="Z69" s="1331"/>
      <c r="AA69" s="1331"/>
      <c r="AB69" s="1331"/>
      <c r="AC69" s="1331"/>
      <c r="AD69" s="1331"/>
      <c r="AE69" s="1331"/>
      <c r="AF69" s="1331"/>
      <c r="AG69" s="1331"/>
      <c r="AH69" s="1331"/>
      <c r="AI69" s="1331"/>
      <c r="AJ69" s="1331"/>
      <c r="AK69" s="1331"/>
      <c r="AL69" s="1332"/>
      <c r="AM69" s="1332"/>
      <c r="AN69" s="1332"/>
      <c r="AO69" s="1332"/>
      <c r="AP69" s="1284"/>
      <c r="AQ69" s="1284"/>
      <c r="AR69" s="1284"/>
      <c r="AS69" s="1284"/>
      <c r="AT69" s="1284"/>
      <c r="AU69" s="1284"/>
      <c r="AV69" s="1284"/>
      <c r="AW69" s="1284"/>
      <c r="AX69" s="1284"/>
      <c r="AY69" s="1284"/>
      <c r="AZ69" s="1284"/>
      <c r="BA69" s="1284"/>
      <c r="BB69" s="1284"/>
      <c r="BC69" s="1284"/>
      <c r="BD69" s="1284"/>
      <c r="BE69" s="1284"/>
      <c r="BF69" s="1284"/>
      <c r="BG69" s="1284"/>
      <c r="BH69" s="1284"/>
      <c r="BI69" s="1284"/>
      <c r="BJ69" s="1284"/>
      <c r="BK69" s="1284"/>
      <c r="BL69" s="1284"/>
    </row>
    <row r="70" spans="1:64" s="453" customFormat="1" ht="13.35" customHeight="1" x14ac:dyDescent="0.25">
      <c r="A70" s="1335"/>
      <c r="B70" s="1335"/>
      <c r="C70" s="1335"/>
      <c r="D70" s="1335"/>
      <c r="E70" s="1335"/>
      <c r="F70" s="1335"/>
      <c r="G70" s="1335"/>
      <c r="H70" s="1335"/>
      <c r="I70" s="1310"/>
      <c r="J70" s="1331"/>
      <c r="K70" s="1331"/>
      <c r="L70" s="1331"/>
      <c r="M70" s="1331"/>
      <c r="N70" s="1331"/>
      <c r="O70" s="1331"/>
      <c r="P70" s="1331"/>
      <c r="Q70" s="1331"/>
      <c r="R70" s="1331"/>
      <c r="S70" s="1331"/>
      <c r="T70" s="1331"/>
      <c r="U70" s="1331"/>
      <c r="V70" s="1331"/>
      <c r="W70" s="1331"/>
      <c r="X70" s="1331"/>
      <c r="Y70" s="1331"/>
      <c r="Z70" s="1331"/>
      <c r="AA70" s="1331"/>
      <c r="AB70" s="1331"/>
      <c r="AC70" s="1331"/>
      <c r="AD70" s="1331"/>
      <c r="AE70" s="1331"/>
      <c r="AF70" s="1331"/>
      <c r="AG70" s="1331"/>
      <c r="AH70" s="1331"/>
      <c r="AI70" s="1331"/>
      <c r="AJ70" s="1331"/>
      <c r="AK70" s="1331"/>
      <c r="AL70" s="1332"/>
      <c r="AM70" s="1332"/>
      <c r="AN70" s="1332"/>
      <c r="AO70" s="1332"/>
      <c r="AP70" s="1284"/>
      <c r="AQ70" s="1284"/>
      <c r="AR70" s="1284"/>
      <c r="AS70" s="1284"/>
      <c r="AT70" s="1284"/>
      <c r="AU70" s="1284"/>
      <c r="AV70" s="1284"/>
      <c r="AW70" s="1284"/>
      <c r="AX70" s="1284"/>
      <c r="AY70" s="1284"/>
      <c r="AZ70" s="1284"/>
      <c r="BA70" s="1284"/>
      <c r="BB70" s="1284"/>
      <c r="BC70" s="1284"/>
      <c r="BD70" s="1284"/>
      <c r="BE70" s="1284"/>
      <c r="BF70" s="1284"/>
      <c r="BG70" s="1284"/>
      <c r="BH70" s="1284"/>
      <c r="BI70" s="1284"/>
      <c r="BJ70" s="1284"/>
      <c r="BK70" s="1284"/>
      <c r="BL70" s="1284"/>
    </row>
    <row r="71" spans="1:64" s="453" customFormat="1" ht="13.35" customHeight="1" x14ac:dyDescent="0.25">
      <c r="A71" s="1310"/>
      <c r="B71" s="1335"/>
      <c r="C71" s="1335"/>
      <c r="D71" s="1335"/>
      <c r="E71" s="1335"/>
      <c r="F71" s="1335"/>
      <c r="G71" s="1335"/>
      <c r="H71" s="1335"/>
      <c r="I71" s="1310"/>
      <c r="J71" s="1310"/>
      <c r="K71" s="1310"/>
      <c r="L71" s="1310"/>
      <c r="M71" s="1310"/>
      <c r="N71" s="1310"/>
      <c r="O71" s="1310"/>
      <c r="P71" s="1310"/>
      <c r="Q71" s="1310"/>
      <c r="R71" s="1310"/>
      <c r="S71" s="1310"/>
      <c r="T71" s="1310"/>
      <c r="U71" s="1310"/>
      <c r="V71" s="1310"/>
      <c r="W71" s="1310"/>
      <c r="X71" s="1310"/>
      <c r="Y71" s="1310"/>
      <c r="Z71" s="1310"/>
      <c r="AA71" s="1310"/>
      <c r="AB71" s="1310"/>
      <c r="AC71" s="1310"/>
      <c r="AD71" s="1310"/>
      <c r="AE71" s="1310"/>
      <c r="AF71" s="1310"/>
      <c r="AG71" s="1310"/>
      <c r="AH71" s="1332"/>
      <c r="AI71" s="1332"/>
      <c r="AJ71" s="1332"/>
      <c r="AK71" s="1332"/>
      <c r="AL71" s="1332"/>
      <c r="AM71" s="1332"/>
      <c r="AN71" s="1332"/>
      <c r="AO71" s="1332"/>
      <c r="AP71" s="1284"/>
      <c r="AQ71" s="1284"/>
      <c r="AR71" s="1284"/>
      <c r="AS71" s="1284"/>
      <c r="AT71" s="1284"/>
      <c r="AU71" s="1284"/>
      <c r="AV71" s="1284"/>
      <c r="AW71" s="1284"/>
      <c r="AX71" s="1284"/>
      <c r="AY71" s="1284"/>
      <c r="AZ71" s="1284"/>
      <c r="BA71" s="1284"/>
      <c r="BB71" s="1284"/>
      <c r="BC71" s="1284"/>
      <c r="BD71" s="1284"/>
      <c r="BE71" s="1284"/>
      <c r="BF71" s="1284"/>
      <c r="BG71" s="1284"/>
      <c r="BH71" s="1284"/>
      <c r="BI71" s="1284"/>
      <c r="BJ71" s="1284"/>
      <c r="BK71" s="1284"/>
      <c r="BL71" s="1284"/>
    </row>
    <row r="72" spans="1:64" s="453" customFormat="1" ht="13.35" customHeight="1" x14ac:dyDescent="0.25">
      <c r="A72" s="1309"/>
      <c r="B72" s="1309"/>
      <c r="C72" s="1309"/>
      <c r="D72" s="1309"/>
      <c r="E72" s="1309"/>
      <c r="F72" s="1309"/>
      <c r="G72" s="1309"/>
      <c r="H72" s="1309"/>
      <c r="I72" s="1310"/>
      <c r="J72" s="1310"/>
      <c r="K72" s="1310"/>
      <c r="L72" s="1310"/>
      <c r="M72" s="1310"/>
      <c r="N72" s="1310"/>
      <c r="O72" s="1310"/>
      <c r="P72" s="1310"/>
      <c r="Q72" s="1310"/>
      <c r="R72" s="1310"/>
      <c r="S72" s="1310"/>
      <c r="T72" s="1310"/>
      <c r="U72" s="1310"/>
      <c r="V72" s="1310"/>
      <c r="W72" s="1310"/>
      <c r="X72" s="1310"/>
      <c r="Y72" s="1310"/>
      <c r="Z72" s="1310"/>
      <c r="AA72" s="1310"/>
      <c r="AB72" s="1310"/>
      <c r="AC72" s="1310"/>
      <c r="AD72" s="1310"/>
      <c r="AE72" s="1310"/>
      <c r="AF72" s="1310"/>
      <c r="AG72" s="1310"/>
      <c r="AH72" s="1310"/>
      <c r="AI72" s="1310"/>
      <c r="AJ72" s="1310"/>
      <c r="AK72" s="1310"/>
      <c r="AL72" s="1310"/>
      <c r="AM72" s="1310"/>
      <c r="AN72" s="1310"/>
      <c r="AO72" s="1310"/>
      <c r="AP72" s="1284"/>
      <c r="AQ72" s="1284"/>
      <c r="AR72" s="1284"/>
      <c r="AS72" s="1284"/>
      <c r="AT72" s="1284"/>
      <c r="AU72" s="1284"/>
      <c r="AV72" s="1284"/>
      <c r="AW72" s="1284"/>
      <c r="AX72" s="1284"/>
      <c r="AY72" s="1284"/>
      <c r="AZ72" s="1284"/>
      <c r="BA72" s="1284"/>
      <c r="BB72" s="1284"/>
      <c r="BC72" s="1284"/>
      <c r="BD72" s="1284"/>
      <c r="BE72" s="1284"/>
      <c r="BF72" s="1284"/>
      <c r="BG72" s="1284"/>
      <c r="BH72" s="1284"/>
      <c r="BI72" s="1284"/>
      <c r="BJ72" s="1284"/>
      <c r="BK72" s="1284"/>
      <c r="BL72" s="1284"/>
    </row>
    <row r="73" spans="1:64" s="453" customFormat="1" ht="13.35" customHeight="1" x14ac:dyDescent="0.4">
      <c r="A73" s="1336"/>
      <c r="B73" s="1337"/>
      <c r="C73" s="1337"/>
      <c r="D73" s="1337"/>
      <c r="E73" s="1337"/>
      <c r="F73" s="1337"/>
      <c r="G73" s="1337"/>
      <c r="H73" s="1337"/>
      <c r="I73" s="1338"/>
      <c r="J73" s="1332"/>
      <c r="K73" s="1332"/>
      <c r="L73" s="1332"/>
      <c r="M73" s="1332"/>
      <c r="N73" s="1332"/>
      <c r="O73" s="1332"/>
      <c r="P73" s="1332"/>
      <c r="Q73" s="1332"/>
      <c r="R73" s="1332"/>
      <c r="S73" s="1332"/>
      <c r="T73" s="1332"/>
      <c r="U73" s="1332"/>
      <c r="V73" s="1332"/>
      <c r="W73" s="1332"/>
      <c r="X73" s="1332"/>
      <c r="Y73" s="1332"/>
      <c r="Z73" s="1332"/>
      <c r="AA73" s="1332"/>
      <c r="AB73" s="1332"/>
      <c r="AC73" s="1332"/>
      <c r="AD73" s="1332"/>
      <c r="AE73" s="1314"/>
      <c r="AF73" s="1332"/>
      <c r="AG73" s="1332"/>
      <c r="AH73" s="1332"/>
      <c r="AI73" s="1332"/>
      <c r="AJ73" s="1339"/>
      <c r="AK73" s="1332"/>
      <c r="AL73" s="1332"/>
      <c r="AM73" s="1332"/>
      <c r="AN73" s="1332"/>
      <c r="AO73" s="1332"/>
      <c r="AP73" s="1284"/>
      <c r="AQ73" s="1284"/>
      <c r="AR73" s="1284"/>
      <c r="AS73" s="1284"/>
      <c r="AT73" s="1284"/>
      <c r="AU73" s="1284"/>
      <c r="AV73" s="1284"/>
      <c r="AW73" s="1284"/>
      <c r="AX73" s="1284"/>
      <c r="AY73" s="1284"/>
      <c r="AZ73" s="1284"/>
      <c r="BA73" s="1284"/>
      <c r="BB73" s="1284"/>
      <c r="BC73" s="1284"/>
      <c r="BD73" s="1284"/>
      <c r="BE73" s="1284"/>
      <c r="BF73" s="1284"/>
      <c r="BG73" s="1284"/>
      <c r="BH73" s="1284"/>
      <c r="BI73" s="1284"/>
      <c r="BJ73" s="1284"/>
      <c r="BK73" s="1284"/>
      <c r="BL73" s="1284"/>
    </row>
    <row r="74" spans="1:64" s="453" customFormat="1" ht="13.35" customHeight="1" x14ac:dyDescent="0.25">
      <c r="A74" s="1314"/>
      <c r="B74" s="1332"/>
      <c r="C74" s="1332"/>
      <c r="D74" s="1332"/>
      <c r="E74" s="1332"/>
      <c r="F74" s="1332"/>
      <c r="G74" s="1332"/>
      <c r="H74" s="1332"/>
      <c r="I74" s="1311"/>
      <c r="J74" s="1332"/>
      <c r="K74" s="1332"/>
      <c r="L74" s="1332"/>
      <c r="M74" s="1332"/>
      <c r="N74" s="1332"/>
      <c r="O74" s="1332"/>
      <c r="P74" s="1332"/>
      <c r="Q74" s="1332"/>
      <c r="R74" s="1332"/>
      <c r="S74" s="1332"/>
      <c r="T74" s="1332"/>
      <c r="U74" s="1332"/>
      <c r="V74" s="1332"/>
      <c r="W74" s="1332"/>
      <c r="X74" s="1332"/>
      <c r="Y74" s="1332"/>
      <c r="Z74" s="1332"/>
      <c r="AA74" s="1332"/>
      <c r="AB74" s="1332"/>
      <c r="AC74" s="1332"/>
      <c r="AD74" s="1332"/>
      <c r="AE74" s="1335"/>
      <c r="AF74" s="1332"/>
      <c r="AG74" s="1332"/>
      <c r="AH74" s="1332"/>
      <c r="AI74" s="1332"/>
      <c r="AJ74" s="1310"/>
      <c r="AK74" s="1332"/>
      <c r="AL74" s="1332"/>
      <c r="AM74" s="1332"/>
      <c r="AN74" s="1332"/>
      <c r="AO74" s="1332"/>
      <c r="AP74" s="1284"/>
      <c r="AQ74" s="1284"/>
      <c r="AR74" s="1284"/>
      <c r="AS74" s="1284"/>
      <c r="AT74" s="1284"/>
      <c r="AU74" s="1284"/>
      <c r="AV74" s="1284"/>
      <c r="AW74" s="1284"/>
      <c r="AX74" s="1284"/>
      <c r="AY74" s="1284"/>
      <c r="AZ74" s="1284"/>
      <c r="BA74" s="1284"/>
      <c r="BB74" s="1284"/>
      <c r="BC74" s="1284"/>
      <c r="BD74" s="1284"/>
      <c r="BE74" s="1284"/>
      <c r="BF74" s="1284"/>
      <c r="BG74" s="1284"/>
      <c r="BH74" s="1284"/>
      <c r="BI74" s="1284"/>
      <c r="BJ74" s="1284"/>
      <c r="BK74" s="1284"/>
      <c r="BL74" s="1284"/>
    </row>
    <row r="75" spans="1:64" s="453" customFormat="1" ht="13.35" customHeight="1" x14ac:dyDescent="0.25">
      <c r="A75" s="1310"/>
      <c r="B75" s="1310"/>
      <c r="C75" s="1310"/>
      <c r="D75" s="1310"/>
      <c r="E75" s="1310"/>
      <c r="F75" s="1310"/>
      <c r="G75" s="1310"/>
      <c r="H75" s="1310"/>
      <c r="I75" s="1310"/>
      <c r="J75" s="1310"/>
      <c r="K75" s="1310"/>
      <c r="L75" s="1310"/>
      <c r="M75" s="1310"/>
      <c r="N75" s="1310"/>
      <c r="O75" s="1310"/>
      <c r="P75" s="1310"/>
      <c r="Q75" s="1310"/>
      <c r="R75" s="1310"/>
      <c r="S75" s="1310"/>
      <c r="T75" s="1310"/>
      <c r="U75" s="1310"/>
      <c r="V75" s="1310"/>
      <c r="W75" s="1310"/>
      <c r="X75" s="1310"/>
      <c r="Y75" s="1310"/>
      <c r="Z75" s="1310"/>
      <c r="AA75" s="1310"/>
      <c r="AB75" s="1310"/>
      <c r="AC75" s="1310"/>
      <c r="AD75" s="1310"/>
      <c r="AE75" s="1310"/>
      <c r="AF75" s="1310"/>
      <c r="AG75" s="1310"/>
      <c r="AH75" s="1310"/>
      <c r="AI75" s="1310"/>
      <c r="AJ75" s="1310"/>
      <c r="AK75" s="1310"/>
      <c r="AL75" s="1310"/>
      <c r="AM75" s="1310"/>
      <c r="AN75" s="1310"/>
      <c r="AO75" s="1310"/>
      <c r="AP75" s="1284"/>
      <c r="AQ75" s="1284"/>
      <c r="AR75" s="1284"/>
      <c r="AS75" s="1284"/>
      <c r="AT75" s="1284"/>
      <c r="AU75" s="1284"/>
      <c r="AV75" s="1284"/>
      <c r="AW75" s="1284"/>
      <c r="AX75" s="1284"/>
      <c r="AY75" s="1284"/>
      <c r="AZ75" s="1284"/>
      <c r="BA75" s="1284"/>
      <c r="BB75" s="1284"/>
      <c r="BC75" s="1284"/>
      <c r="BD75" s="1284"/>
      <c r="BE75" s="1284"/>
      <c r="BF75" s="1284"/>
      <c r="BG75" s="1284"/>
      <c r="BH75" s="1284"/>
      <c r="BI75" s="1284"/>
      <c r="BJ75" s="1284"/>
      <c r="BK75" s="1284"/>
      <c r="BL75" s="1284"/>
    </row>
    <row r="76" spans="1:64" s="453" customFormat="1" ht="13.35" customHeight="1" x14ac:dyDescent="0.25">
      <c r="A76" s="1310"/>
      <c r="B76" s="1310"/>
      <c r="C76" s="1310"/>
      <c r="D76" s="1310"/>
      <c r="E76" s="1310"/>
      <c r="F76" s="1310"/>
      <c r="G76" s="1310"/>
      <c r="H76" s="1310"/>
      <c r="I76" s="1310"/>
      <c r="J76" s="1310"/>
      <c r="K76" s="1310"/>
      <c r="L76" s="1310"/>
      <c r="M76" s="1310"/>
      <c r="N76" s="1310"/>
      <c r="O76" s="1310"/>
      <c r="P76" s="1310"/>
      <c r="Q76" s="1310"/>
      <c r="R76" s="1310"/>
      <c r="S76" s="1310"/>
      <c r="T76" s="1310"/>
      <c r="U76" s="1310"/>
      <c r="V76" s="1310"/>
      <c r="W76" s="1310"/>
      <c r="X76" s="1310"/>
      <c r="Y76" s="1310"/>
      <c r="Z76" s="1310"/>
      <c r="AA76" s="1310"/>
      <c r="AB76" s="1310"/>
      <c r="AC76" s="1310"/>
      <c r="AD76" s="1310"/>
      <c r="AE76" s="1310"/>
      <c r="AF76" s="1310"/>
      <c r="AG76" s="1310"/>
      <c r="AH76" s="1310"/>
      <c r="AI76" s="1310"/>
      <c r="AJ76" s="1310"/>
      <c r="AK76" s="1310"/>
      <c r="AL76" s="1310"/>
      <c r="AM76" s="1310"/>
      <c r="AN76" s="1310"/>
      <c r="AO76" s="1312"/>
      <c r="AP76" s="1307"/>
      <c r="AQ76" s="1307"/>
      <c r="AR76" s="1284"/>
      <c r="AS76" s="1284"/>
      <c r="AT76" s="1284"/>
      <c r="AU76" s="1284"/>
      <c r="AV76" s="1284"/>
      <c r="AW76" s="1284"/>
      <c r="AX76" s="1284"/>
      <c r="AY76" s="1284"/>
      <c r="AZ76" s="1284"/>
      <c r="BA76" s="1284"/>
      <c r="BB76" s="1284"/>
      <c r="BC76" s="1284"/>
      <c r="BD76" s="1284"/>
      <c r="BE76" s="1284"/>
      <c r="BF76" s="1284"/>
      <c r="BG76" s="1284"/>
      <c r="BH76" s="1284"/>
      <c r="BI76" s="1284"/>
      <c r="BJ76" s="1284"/>
      <c r="BK76" s="1284"/>
      <c r="BL76" s="1284"/>
    </row>
    <row r="77" spans="1:64" s="453" customFormat="1" ht="13.35" customHeight="1" x14ac:dyDescent="0.25">
      <c r="A77" s="1310"/>
      <c r="B77" s="1310"/>
      <c r="C77" s="1310"/>
      <c r="D77" s="1310"/>
      <c r="E77" s="1310"/>
      <c r="F77" s="1310"/>
      <c r="G77" s="1310"/>
      <c r="H77" s="1310"/>
      <c r="I77" s="1310"/>
      <c r="J77" s="1310"/>
      <c r="K77" s="1310"/>
      <c r="L77" s="1310"/>
      <c r="M77" s="1310"/>
      <c r="N77" s="1310"/>
      <c r="O77" s="1310"/>
      <c r="P77" s="1310"/>
      <c r="Q77" s="1310"/>
      <c r="R77" s="1310"/>
      <c r="S77" s="1310"/>
      <c r="T77" s="1310"/>
      <c r="U77" s="1310"/>
      <c r="V77" s="1310"/>
      <c r="W77" s="1310"/>
      <c r="X77" s="1310"/>
      <c r="Y77" s="1310"/>
      <c r="Z77" s="1310"/>
      <c r="AA77" s="1310"/>
      <c r="AB77" s="1310"/>
      <c r="AC77" s="1310"/>
      <c r="AD77" s="1310"/>
      <c r="AE77" s="1310"/>
      <c r="AF77" s="1310"/>
      <c r="AG77" s="1310"/>
      <c r="AH77" s="1310"/>
      <c r="AI77" s="1310"/>
      <c r="AJ77" s="1310"/>
      <c r="AK77" s="1310"/>
      <c r="AL77" s="1310"/>
      <c r="AM77" s="1310"/>
      <c r="AN77" s="1310"/>
      <c r="AO77" s="1310"/>
      <c r="AP77" s="1307"/>
      <c r="AQ77" s="1307"/>
      <c r="AR77" s="1284"/>
      <c r="AS77" s="1284"/>
      <c r="AT77" s="1284"/>
      <c r="AU77" s="1284"/>
      <c r="AV77" s="1284"/>
      <c r="AW77" s="1284"/>
      <c r="AX77" s="1284"/>
      <c r="AY77" s="1284"/>
      <c r="AZ77" s="1284"/>
      <c r="BA77" s="1284"/>
      <c r="BB77" s="1284"/>
      <c r="BC77" s="1284"/>
      <c r="BD77" s="1284"/>
      <c r="BE77" s="1284"/>
      <c r="BF77" s="1284"/>
      <c r="BG77" s="1284"/>
      <c r="BH77" s="1284"/>
      <c r="BI77" s="1284"/>
      <c r="BJ77" s="1284"/>
      <c r="BK77" s="1284"/>
      <c r="BL77" s="1284"/>
    </row>
    <row r="78" spans="1:64" s="453" customFormat="1" ht="13.35" customHeight="1" x14ac:dyDescent="0.25">
      <c r="A78" s="1313"/>
      <c r="B78" s="1340"/>
      <c r="C78" s="1340"/>
      <c r="D78" s="1340"/>
      <c r="E78" s="1340"/>
      <c r="F78" s="1340"/>
      <c r="G78" s="1340"/>
      <c r="H78" s="1340"/>
      <c r="I78" s="1340"/>
      <c r="J78" s="1340"/>
      <c r="K78" s="1340"/>
      <c r="L78" s="1340"/>
      <c r="M78" s="1341"/>
      <c r="N78" s="1341"/>
      <c r="O78" s="1342"/>
      <c r="P78" s="1342"/>
      <c r="Q78" s="1342"/>
      <c r="R78" s="1314"/>
      <c r="S78" s="1314"/>
      <c r="T78" s="1314"/>
      <c r="U78" s="1314"/>
      <c r="V78" s="1314"/>
      <c r="W78" s="1314"/>
      <c r="X78" s="1314"/>
      <c r="Y78" s="1314"/>
      <c r="Z78" s="1313"/>
      <c r="AA78" s="1313"/>
      <c r="AB78" s="1313"/>
      <c r="AC78" s="1313"/>
      <c r="AD78" s="1313"/>
      <c r="AE78" s="1313"/>
      <c r="AF78" s="1313"/>
      <c r="AG78" s="1313"/>
      <c r="AH78" s="1313"/>
      <c r="AI78" s="1313"/>
      <c r="AJ78" s="1313"/>
      <c r="AK78" s="1313"/>
      <c r="AL78" s="1313"/>
      <c r="AM78" s="1313"/>
      <c r="AN78" s="1310"/>
      <c r="AO78" s="1310"/>
      <c r="AP78" s="1284"/>
      <c r="AQ78" s="1284"/>
      <c r="AR78" s="1284"/>
      <c r="AS78" s="1284"/>
      <c r="AT78" s="1284"/>
      <c r="AU78" s="1284"/>
      <c r="AV78" s="1284"/>
      <c r="AW78" s="1284"/>
      <c r="AX78" s="1284"/>
      <c r="AY78" s="1284"/>
      <c r="AZ78" s="1284"/>
      <c r="BA78" s="1284"/>
      <c r="BB78" s="1284"/>
      <c r="BC78" s="1284"/>
      <c r="BD78" s="1284"/>
      <c r="BE78" s="1284"/>
      <c r="BF78" s="1284"/>
      <c r="BG78" s="1284"/>
      <c r="BH78" s="1284"/>
      <c r="BI78" s="1284"/>
      <c r="BJ78" s="1284"/>
      <c r="BK78" s="1284"/>
      <c r="BL78" s="1284"/>
    </row>
    <row r="79" spans="1:64" s="453" customFormat="1" ht="13.35" customHeight="1" x14ac:dyDescent="0.25">
      <c r="A79" s="1310"/>
      <c r="B79" s="1310"/>
      <c r="C79" s="1310"/>
      <c r="D79" s="1310"/>
      <c r="E79" s="1310"/>
      <c r="F79" s="1310"/>
      <c r="G79" s="1310"/>
      <c r="H79" s="1310"/>
      <c r="I79" s="1310"/>
      <c r="J79" s="1310"/>
      <c r="K79" s="1310"/>
      <c r="L79" s="1310"/>
      <c r="M79" s="1310"/>
      <c r="N79" s="1310"/>
      <c r="O79" s="1310"/>
      <c r="P79" s="1310"/>
      <c r="Q79" s="1310"/>
      <c r="R79" s="1310"/>
      <c r="S79" s="1310"/>
      <c r="T79" s="1310"/>
      <c r="U79" s="1310"/>
      <c r="V79" s="1310"/>
      <c r="W79" s="1310"/>
      <c r="X79" s="1310"/>
      <c r="Y79" s="1310"/>
      <c r="Z79" s="1310"/>
      <c r="AA79" s="1310"/>
      <c r="AB79" s="1310"/>
      <c r="AC79" s="1310"/>
      <c r="AD79" s="1310"/>
      <c r="AE79" s="1310"/>
      <c r="AF79" s="1310"/>
      <c r="AG79" s="1310"/>
      <c r="AH79" s="1310"/>
      <c r="AI79" s="1310"/>
      <c r="AJ79" s="1310"/>
      <c r="AK79" s="1310"/>
      <c r="AL79" s="1310"/>
      <c r="AM79" s="1310"/>
      <c r="AN79" s="1310"/>
      <c r="AO79" s="1310"/>
      <c r="AP79" s="1284"/>
      <c r="AQ79" s="1284"/>
      <c r="AR79" s="1284"/>
      <c r="AS79" s="1284"/>
      <c r="AT79" s="1284"/>
      <c r="AU79" s="1284"/>
      <c r="AV79" s="1284"/>
      <c r="AW79" s="1284"/>
      <c r="AX79" s="1284"/>
      <c r="AY79" s="1284"/>
      <c r="AZ79" s="1284"/>
      <c r="BA79" s="1284"/>
      <c r="BB79" s="1284"/>
      <c r="BC79" s="1284"/>
      <c r="BD79" s="1284"/>
      <c r="BE79" s="1284"/>
      <c r="BF79" s="1284"/>
      <c r="BG79" s="1284"/>
      <c r="BH79" s="1284"/>
      <c r="BI79" s="1284"/>
      <c r="BJ79" s="1284"/>
      <c r="BK79" s="1284"/>
      <c r="BL79" s="1284"/>
    </row>
    <row r="80" spans="1:64" s="1284" customFormat="1" ht="13.35" customHeight="1" x14ac:dyDescent="0.25">
      <c r="A80" s="1313"/>
      <c r="B80" s="1310"/>
      <c r="C80" s="1310"/>
      <c r="D80" s="1310"/>
      <c r="E80" s="1310"/>
      <c r="F80" s="1310"/>
      <c r="G80" s="1310"/>
      <c r="H80" s="1310"/>
      <c r="I80" s="1310"/>
      <c r="J80" s="1310"/>
      <c r="K80" s="1310"/>
      <c r="L80" s="1310"/>
      <c r="M80" s="1310"/>
      <c r="N80" s="1310"/>
      <c r="O80" s="1310"/>
      <c r="P80" s="1310"/>
      <c r="Q80" s="1310"/>
      <c r="R80" s="1310"/>
      <c r="S80" s="1310"/>
      <c r="T80" s="1310"/>
      <c r="U80" s="1310"/>
      <c r="V80" s="1310"/>
      <c r="W80" s="1310"/>
      <c r="X80" s="1310"/>
      <c r="Y80" s="1310"/>
      <c r="Z80" s="1310"/>
      <c r="AA80" s="1310"/>
      <c r="AB80" s="1310"/>
      <c r="AC80" s="1310"/>
      <c r="AD80" s="1310"/>
      <c r="AE80" s="1310"/>
      <c r="AF80" s="1310"/>
      <c r="AG80" s="1310"/>
      <c r="AH80" s="1310"/>
      <c r="AI80" s="1310"/>
      <c r="AJ80" s="1310"/>
      <c r="AK80" s="1310"/>
      <c r="AL80" s="1310"/>
      <c r="AM80" s="1310"/>
      <c r="AN80" s="1310"/>
      <c r="AO80" s="1310"/>
    </row>
    <row r="81" spans="1:41" s="1284" customFormat="1" ht="13.35" customHeight="1" x14ac:dyDescent="0.25">
      <c r="A81" s="1310"/>
      <c r="B81" s="1310"/>
      <c r="C81" s="1310"/>
      <c r="D81" s="1310"/>
      <c r="E81" s="897"/>
      <c r="F81" s="1310"/>
      <c r="G81" s="1310"/>
      <c r="H81" s="1310"/>
      <c r="I81" s="1310"/>
      <c r="J81" s="1310"/>
      <c r="K81" s="1310"/>
      <c r="L81" s="453"/>
      <c r="M81" s="1334"/>
      <c r="N81" s="1334"/>
      <c r="O81" s="1334"/>
      <c r="P81" s="1334"/>
      <c r="Q81" s="1334"/>
      <c r="R81" s="1334"/>
      <c r="S81" s="1334"/>
      <c r="T81" s="1334"/>
      <c r="U81" s="1334"/>
      <c r="V81" s="1334"/>
      <c r="W81" s="1334"/>
      <c r="X81" s="1334"/>
      <c r="Y81" s="1334"/>
      <c r="Z81" s="1334"/>
      <c r="AA81" s="1334"/>
      <c r="AB81" s="1334"/>
      <c r="AC81" s="1334"/>
      <c r="AD81" s="1334"/>
      <c r="AE81" s="1334"/>
      <c r="AF81" s="1334"/>
      <c r="AG81" s="1334"/>
      <c r="AH81" s="1334"/>
      <c r="AI81" s="1334"/>
      <c r="AJ81" s="1334"/>
      <c r="AK81" s="1334"/>
      <c r="AL81" s="1334"/>
      <c r="AM81" s="1334"/>
      <c r="AN81" s="1334"/>
      <c r="AO81" s="1334"/>
    </row>
    <row r="82" spans="1:41" s="1284" customFormat="1" ht="13.35" customHeight="1" x14ac:dyDescent="0.25">
      <c r="A82" s="1310"/>
      <c r="B82" s="1310"/>
      <c r="C82" s="1310"/>
      <c r="D82" s="1310"/>
      <c r="E82" s="1315"/>
      <c r="F82" s="1310"/>
      <c r="G82" s="1310"/>
      <c r="H82" s="1310"/>
      <c r="I82" s="1310"/>
      <c r="J82" s="1310"/>
      <c r="K82" s="1343"/>
      <c r="L82" s="1343"/>
      <c r="M82" s="1343"/>
      <c r="N82" s="1343"/>
      <c r="O82" s="1343"/>
      <c r="P82" s="1343"/>
      <c r="Q82" s="1343"/>
      <c r="R82" s="1343"/>
      <c r="S82" s="1343"/>
      <c r="T82" s="1343"/>
      <c r="U82" s="1343"/>
      <c r="V82" s="1343"/>
      <c r="W82" s="1343"/>
      <c r="X82" s="1343"/>
      <c r="Y82" s="1343"/>
      <c r="Z82" s="1343"/>
      <c r="AA82" s="1343"/>
      <c r="AB82" s="1343"/>
      <c r="AC82" s="1343"/>
      <c r="AD82" s="1343"/>
      <c r="AE82" s="1343"/>
      <c r="AF82" s="1343"/>
      <c r="AG82" s="1343"/>
      <c r="AH82" s="1343"/>
      <c r="AI82" s="1343"/>
      <c r="AJ82" s="1343"/>
      <c r="AK82" s="1343"/>
      <c r="AL82" s="1343"/>
      <c r="AM82" s="1343"/>
      <c r="AN82" s="1343"/>
      <c r="AO82" s="1343"/>
    </row>
    <row r="83" spans="1:41" s="1284" customFormat="1" ht="13.35" customHeight="1" x14ac:dyDescent="0.25">
      <c r="A83" s="1310"/>
      <c r="B83" s="1310"/>
      <c r="C83" s="1310"/>
      <c r="D83" s="1310"/>
      <c r="E83" s="1315"/>
      <c r="F83" s="1310"/>
      <c r="G83" s="1310"/>
      <c r="H83" s="1310"/>
      <c r="I83" s="1310"/>
      <c r="J83" s="1310"/>
      <c r="K83" s="1334"/>
      <c r="L83" s="1334"/>
      <c r="M83" s="1334"/>
      <c r="N83" s="1334"/>
      <c r="O83" s="1334"/>
      <c r="P83" s="1334"/>
      <c r="Q83" s="1334"/>
      <c r="R83" s="1334"/>
      <c r="S83" s="1334"/>
      <c r="T83" s="1334"/>
      <c r="U83" s="1334"/>
      <c r="V83" s="1334"/>
      <c r="W83" s="1334"/>
      <c r="X83" s="1334"/>
      <c r="Y83" s="1334"/>
      <c r="Z83" s="1334"/>
      <c r="AA83" s="1334"/>
      <c r="AB83" s="1334"/>
      <c r="AC83" s="1334"/>
      <c r="AD83" s="1334"/>
      <c r="AE83" s="1334"/>
      <c r="AF83" s="1334"/>
      <c r="AG83" s="1334"/>
      <c r="AH83" s="1334"/>
      <c r="AI83" s="1334"/>
      <c r="AJ83" s="1334"/>
      <c r="AK83" s="1334"/>
      <c r="AL83" s="1334"/>
      <c r="AM83" s="1334"/>
      <c r="AN83" s="1334"/>
      <c r="AO83" s="1334"/>
    </row>
    <row r="84" spans="1:41" s="1284" customFormat="1" ht="13.35" customHeight="1" x14ac:dyDescent="0.25">
      <c r="A84" s="1310"/>
      <c r="B84" s="1310"/>
      <c r="C84" s="1310"/>
      <c r="D84" s="1310"/>
      <c r="E84" s="1313"/>
      <c r="F84" s="1310"/>
      <c r="G84" s="1310"/>
      <c r="H84" s="1310"/>
      <c r="I84" s="1310"/>
      <c r="J84" s="1310"/>
      <c r="K84" s="1310"/>
      <c r="L84" s="1310"/>
      <c r="M84" s="1310"/>
      <c r="N84" s="1310"/>
      <c r="O84" s="1310"/>
      <c r="P84" s="1310"/>
      <c r="Q84" s="1310"/>
      <c r="R84" s="1310"/>
      <c r="S84" s="453"/>
      <c r="T84" s="453"/>
      <c r="U84" s="453"/>
      <c r="V84" s="453"/>
      <c r="W84" s="1334"/>
      <c r="X84" s="1334"/>
      <c r="Y84" s="1334"/>
      <c r="Z84" s="1334"/>
      <c r="AA84" s="1334"/>
      <c r="AB84" s="1334"/>
      <c r="AC84" s="1334"/>
      <c r="AD84" s="1334"/>
      <c r="AE84" s="1334"/>
      <c r="AF84" s="1334"/>
      <c r="AG84" s="1334"/>
      <c r="AH84" s="1334"/>
      <c r="AI84" s="1334"/>
      <c r="AJ84" s="1334"/>
      <c r="AK84" s="1334"/>
      <c r="AL84" s="1334"/>
      <c r="AM84" s="1334"/>
      <c r="AN84" s="1334"/>
      <c r="AO84" s="1334"/>
    </row>
    <row r="85" spans="1:41" s="1284" customFormat="1" ht="13.35" customHeight="1" x14ac:dyDescent="0.25">
      <c r="A85" s="1310"/>
      <c r="B85" s="1310"/>
      <c r="C85" s="1310"/>
      <c r="D85" s="1310"/>
      <c r="E85" s="1310"/>
      <c r="F85" s="1310"/>
      <c r="G85" s="1310"/>
      <c r="H85" s="1310"/>
      <c r="I85" s="1310"/>
      <c r="J85" s="1310"/>
      <c r="K85" s="1310"/>
      <c r="L85" s="1310"/>
      <c r="M85" s="1310"/>
      <c r="N85" s="1310"/>
      <c r="O85" s="1310"/>
      <c r="P85" s="1310"/>
      <c r="Q85" s="1310"/>
      <c r="R85" s="1310"/>
      <c r="S85" s="453"/>
      <c r="T85" s="453"/>
      <c r="U85" s="453"/>
      <c r="V85" s="453"/>
      <c r="W85" s="1334"/>
      <c r="X85" s="1334"/>
      <c r="Y85" s="1334"/>
      <c r="Z85" s="1334"/>
      <c r="AA85" s="1334"/>
      <c r="AB85" s="1334"/>
      <c r="AC85" s="1334"/>
      <c r="AD85" s="1334"/>
      <c r="AE85" s="1334"/>
      <c r="AF85" s="1334"/>
      <c r="AG85" s="1334"/>
      <c r="AH85" s="1334"/>
      <c r="AI85" s="1334"/>
      <c r="AJ85" s="1334"/>
      <c r="AK85" s="1334"/>
      <c r="AL85" s="1334"/>
      <c r="AM85" s="1334"/>
      <c r="AN85" s="1334"/>
      <c r="AO85" s="1334"/>
    </row>
    <row r="86" spans="1:41" s="1284" customFormat="1" ht="13.35" customHeight="1" x14ac:dyDescent="0.25">
      <c r="A86" s="1313"/>
      <c r="B86" s="1313"/>
      <c r="C86" s="1313"/>
      <c r="D86" s="1313"/>
      <c r="E86" s="1313"/>
      <c r="F86" s="1313"/>
      <c r="G86" s="1313"/>
      <c r="H86" s="1313"/>
      <c r="I86" s="1313"/>
      <c r="J86" s="1313"/>
      <c r="K86" s="1313"/>
      <c r="L86" s="1313"/>
      <c r="M86" s="1313"/>
      <c r="N86" s="1313"/>
      <c r="O86" s="1313"/>
      <c r="P86" s="1313"/>
      <c r="Q86" s="1313"/>
      <c r="R86" s="1313"/>
      <c r="S86" s="1313"/>
      <c r="T86" s="1313"/>
      <c r="U86" s="1313"/>
      <c r="V86" s="1313"/>
      <c r="W86" s="1313"/>
      <c r="X86" s="1313"/>
      <c r="Y86" s="1313"/>
      <c r="Z86" s="1313"/>
      <c r="AA86" s="1313"/>
      <c r="AB86" s="1313"/>
      <c r="AC86" s="1313"/>
      <c r="AD86" s="1313"/>
      <c r="AE86" s="1313"/>
      <c r="AF86" s="1313"/>
      <c r="AG86" s="1313"/>
      <c r="AH86" s="1313"/>
      <c r="AI86" s="1313"/>
      <c r="AJ86" s="1313"/>
      <c r="AK86" s="1313"/>
      <c r="AL86" s="1313"/>
      <c r="AM86" s="1313"/>
      <c r="AN86" s="1313"/>
      <c r="AO86" s="1313"/>
    </row>
    <row r="87" spans="1:41" s="1284" customFormat="1" ht="13.35" customHeight="1" x14ac:dyDescent="0.25">
      <c r="A87" s="1313"/>
      <c r="B87" s="1310"/>
      <c r="C87" s="1310"/>
      <c r="D87" s="1310"/>
      <c r="E87" s="1310"/>
      <c r="F87" s="1310"/>
      <c r="G87" s="1310"/>
      <c r="H87" s="1310"/>
      <c r="I87" s="1310"/>
      <c r="J87" s="1310"/>
      <c r="K87" s="1310"/>
      <c r="L87" s="1310"/>
      <c r="M87" s="1310"/>
      <c r="N87" s="1310"/>
      <c r="O87" s="1310"/>
      <c r="P87" s="1310"/>
      <c r="Q87" s="1310"/>
      <c r="R87" s="1310"/>
      <c r="S87" s="1310"/>
      <c r="T87" s="1310"/>
      <c r="U87" s="1310"/>
      <c r="V87" s="1310"/>
      <c r="W87" s="1310"/>
      <c r="X87" s="1310"/>
      <c r="Y87" s="1310"/>
      <c r="Z87" s="1310"/>
      <c r="AA87" s="1310"/>
      <c r="AB87" s="1310"/>
      <c r="AC87" s="1310"/>
      <c r="AD87" s="1310"/>
      <c r="AE87" s="1310"/>
      <c r="AF87" s="1310"/>
      <c r="AG87" s="1310"/>
      <c r="AH87" s="1310"/>
      <c r="AI87" s="1310"/>
      <c r="AJ87" s="1310"/>
      <c r="AK87" s="1310"/>
      <c r="AL87" s="1310"/>
      <c r="AM87" s="1310"/>
      <c r="AN87" s="1310"/>
      <c r="AO87" s="1310"/>
    </row>
    <row r="88" spans="1:41" s="1284" customFormat="1" ht="13.35" customHeight="1" x14ac:dyDescent="0.25">
      <c r="A88" s="1310"/>
      <c r="B88" s="1310"/>
      <c r="C88" s="1310"/>
      <c r="D88" s="1310"/>
      <c r="E88" s="1313"/>
      <c r="F88" s="1310"/>
      <c r="G88" s="1310"/>
      <c r="H88" s="1310"/>
      <c r="I88" s="1310"/>
      <c r="J88" s="1334"/>
      <c r="K88" s="1334"/>
      <c r="L88" s="1334"/>
      <c r="M88" s="1334"/>
      <c r="N88" s="1334"/>
      <c r="O88" s="1334"/>
      <c r="P88" s="1334"/>
      <c r="Q88" s="1334"/>
      <c r="R88" s="1334"/>
      <c r="S88" s="1334"/>
      <c r="T88" s="1334"/>
      <c r="U88" s="1334"/>
      <c r="V88" s="1334"/>
      <c r="W88" s="1334"/>
      <c r="X88" s="1334"/>
      <c r="Y88" s="1334"/>
      <c r="Z88" s="1334"/>
      <c r="AA88" s="1334"/>
      <c r="AB88" s="1334"/>
      <c r="AC88" s="1334"/>
      <c r="AD88" s="1334"/>
      <c r="AE88" s="1334"/>
      <c r="AF88" s="1334"/>
      <c r="AG88" s="1334"/>
      <c r="AH88" s="1334"/>
      <c r="AI88" s="1334"/>
      <c r="AJ88" s="1334"/>
      <c r="AK88" s="1334"/>
      <c r="AL88" s="1334"/>
      <c r="AM88" s="1334"/>
      <c r="AN88" s="1334"/>
      <c r="AO88" s="1316"/>
    </row>
    <row r="89" spans="1:41" s="1284" customFormat="1" ht="13.35" customHeight="1" x14ac:dyDescent="0.25">
      <c r="A89" s="1310"/>
      <c r="B89" s="1310"/>
      <c r="C89" s="1310"/>
      <c r="D89" s="1310"/>
      <c r="E89" s="1310"/>
      <c r="F89" s="1310"/>
      <c r="G89" s="1310"/>
      <c r="H89" s="1310"/>
      <c r="I89" s="1310"/>
      <c r="J89" s="1334"/>
      <c r="K89" s="1334"/>
      <c r="L89" s="1334"/>
      <c r="M89" s="1334"/>
      <c r="N89" s="1334"/>
      <c r="O89" s="1334"/>
      <c r="P89" s="1334"/>
      <c r="Q89" s="1334"/>
      <c r="R89" s="1334"/>
      <c r="S89" s="1334"/>
      <c r="T89" s="1334"/>
      <c r="U89" s="1334"/>
      <c r="V89" s="1334"/>
      <c r="W89" s="1334"/>
      <c r="X89" s="1334"/>
      <c r="Y89" s="1334"/>
      <c r="Z89" s="1334"/>
      <c r="AA89" s="1334"/>
      <c r="AB89" s="1334"/>
      <c r="AC89" s="1334"/>
      <c r="AD89" s="1334"/>
      <c r="AE89" s="1334"/>
      <c r="AF89" s="1334"/>
      <c r="AG89" s="1334"/>
      <c r="AH89" s="1334"/>
      <c r="AI89" s="1334"/>
      <c r="AJ89" s="1334"/>
      <c r="AK89" s="1334"/>
      <c r="AL89" s="1334"/>
      <c r="AM89" s="1334"/>
      <c r="AN89" s="1334"/>
      <c r="AO89" s="1334"/>
    </row>
    <row r="90" spans="1:41" s="1284" customFormat="1" ht="13.35" customHeight="1" x14ac:dyDescent="0.25">
      <c r="A90" s="1310"/>
      <c r="B90" s="1310"/>
      <c r="C90" s="1310"/>
      <c r="D90" s="1310"/>
      <c r="E90" s="1310"/>
      <c r="F90" s="1310"/>
      <c r="G90" s="1310"/>
      <c r="H90" s="1310"/>
      <c r="I90" s="1310"/>
      <c r="J90" s="1310"/>
      <c r="K90" s="1310"/>
      <c r="L90" s="1310"/>
      <c r="M90" s="1310"/>
      <c r="N90" s="1310"/>
      <c r="O90" s="1310"/>
      <c r="P90" s="1310"/>
      <c r="Q90" s="1310"/>
      <c r="R90" s="1310"/>
      <c r="S90" s="1310"/>
      <c r="T90" s="1310"/>
      <c r="U90" s="1310"/>
      <c r="V90" s="1310"/>
      <c r="W90" s="1310"/>
      <c r="X90" s="1310"/>
      <c r="Y90" s="1310"/>
      <c r="Z90" s="1310"/>
      <c r="AA90" s="1310"/>
      <c r="AB90" s="1310"/>
      <c r="AC90" s="1310"/>
      <c r="AD90" s="1310"/>
      <c r="AE90" s="1310"/>
      <c r="AF90" s="1310"/>
      <c r="AG90" s="1310"/>
      <c r="AH90" s="1310"/>
      <c r="AI90" s="1310"/>
      <c r="AJ90" s="1310"/>
      <c r="AK90" s="1310"/>
      <c r="AL90" s="1310"/>
      <c r="AM90" s="1310"/>
      <c r="AN90" s="1310"/>
      <c r="AO90" s="1310"/>
    </row>
    <row r="91" spans="1:41" s="1284" customFormat="1" ht="13.35" customHeight="1" x14ac:dyDescent="0.25">
      <c r="A91" s="1313"/>
      <c r="B91" s="1310"/>
      <c r="C91" s="1310"/>
      <c r="D91" s="1310"/>
      <c r="E91" s="1310"/>
      <c r="F91" s="1310"/>
      <c r="G91" s="1310"/>
      <c r="H91" s="1310"/>
      <c r="I91" s="1310"/>
      <c r="J91" s="1310"/>
      <c r="K91" s="1310"/>
      <c r="L91" s="1310"/>
      <c r="M91" s="1310"/>
      <c r="N91" s="1310"/>
      <c r="O91" s="1310"/>
      <c r="P91" s="1310"/>
      <c r="Q91" s="1310"/>
      <c r="R91" s="1310"/>
      <c r="S91" s="1310"/>
      <c r="T91" s="1310"/>
      <c r="U91" s="1310"/>
      <c r="V91" s="1310"/>
      <c r="W91" s="1310"/>
      <c r="X91" s="1310"/>
      <c r="Y91" s="1310"/>
      <c r="Z91" s="1310"/>
      <c r="AA91" s="1310"/>
      <c r="AB91" s="1310"/>
      <c r="AC91" s="1310"/>
      <c r="AD91" s="1310"/>
      <c r="AE91" s="1310"/>
      <c r="AF91" s="1310"/>
      <c r="AG91" s="1310"/>
      <c r="AH91" s="1310"/>
      <c r="AI91" s="1310"/>
      <c r="AJ91" s="1310"/>
      <c r="AK91" s="1310"/>
      <c r="AL91" s="1310"/>
      <c r="AM91" s="1310"/>
      <c r="AN91" s="1310"/>
      <c r="AO91" s="1310"/>
    </row>
    <row r="92" spans="1:41" s="1284" customFormat="1" ht="13.35" customHeight="1" x14ac:dyDescent="0.25">
      <c r="A92" s="1313"/>
      <c r="B92" s="1310"/>
      <c r="C92" s="1310"/>
      <c r="D92" s="1310"/>
      <c r="E92" s="1313"/>
      <c r="F92" s="1310"/>
      <c r="G92" s="1310"/>
      <c r="H92" s="1310"/>
      <c r="I92" s="1310"/>
      <c r="J92" s="1310"/>
      <c r="K92" s="1310"/>
      <c r="L92" s="1310"/>
      <c r="M92" s="969"/>
      <c r="N92" s="1334"/>
      <c r="O92" s="1334"/>
      <c r="P92" s="1334"/>
      <c r="Q92" s="1334"/>
      <c r="R92" s="1334"/>
      <c r="S92" s="1334"/>
      <c r="T92" s="1334"/>
      <c r="U92" s="1334"/>
      <c r="V92" s="1334"/>
      <c r="W92" s="1334"/>
      <c r="X92" s="1334"/>
      <c r="Y92" s="1334"/>
      <c r="Z92" s="1334"/>
      <c r="AA92" s="1334"/>
      <c r="AB92" s="1334"/>
      <c r="AC92" s="1334"/>
      <c r="AD92" s="1334"/>
      <c r="AE92" s="1334"/>
      <c r="AF92" s="1334"/>
      <c r="AG92" s="1334"/>
      <c r="AH92" s="1334"/>
      <c r="AI92" s="1334"/>
      <c r="AJ92" s="1334"/>
      <c r="AK92" s="1334"/>
      <c r="AL92" s="1334"/>
      <c r="AM92" s="1334"/>
      <c r="AN92" s="1334"/>
      <c r="AO92" s="1316"/>
    </row>
    <row r="93" spans="1:41" s="1284" customFormat="1" ht="13.35" customHeight="1" x14ac:dyDescent="0.25">
      <c r="A93" s="453"/>
      <c r="B93" s="453"/>
      <c r="C93" s="453"/>
      <c r="D93" s="1310"/>
      <c r="E93" s="1313"/>
      <c r="F93" s="1310"/>
      <c r="G93" s="969"/>
      <c r="H93" s="1334"/>
      <c r="I93" s="1334"/>
      <c r="J93" s="1334"/>
      <c r="K93" s="1334"/>
      <c r="L93" s="1334"/>
      <c r="M93" s="1334"/>
      <c r="N93" s="1334"/>
      <c r="O93" s="1334"/>
      <c r="P93" s="1334"/>
      <c r="Q93" s="1334"/>
      <c r="R93" s="1334"/>
      <c r="S93" s="1334"/>
      <c r="T93" s="1334"/>
      <c r="U93" s="1334"/>
      <c r="V93" s="1334"/>
      <c r="W93" s="1334"/>
      <c r="X93" s="1334"/>
      <c r="Y93" s="1334"/>
      <c r="Z93" s="1334"/>
      <c r="AA93" s="1334"/>
      <c r="AB93" s="1334"/>
      <c r="AC93" s="1334"/>
      <c r="AD93" s="1334"/>
      <c r="AE93" s="1334"/>
      <c r="AF93" s="1334"/>
      <c r="AG93" s="1334"/>
      <c r="AH93" s="1334"/>
      <c r="AI93" s="1334"/>
      <c r="AJ93" s="1334"/>
      <c r="AK93" s="1334"/>
      <c r="AL93" s="1334"/>
      <c r="AM93" s="1334"/>
      <c r="AN93" s="1334"/>
      <c r="AO93" s="1334"/>
    </row>
    <row r="94" spans="1:41" s="1284" customFormat="1" ht="13.35" customHeight="1" x14ac:dyDescent="0.25">
      <c r="A94" s="1310"/>
      <c r="B94" s="1310"/>
      <c r="C94" s="1310"/>
      <c r="D94" s="1310"/>
      <c r="E94" s="1310"/>
      <c r="F94" s="1310"/>
      <c r="G94" s="969"/>
      <c r="H94" s="1334"/>
      <c r="I94" s="1334"/>
      <c r="J94" s="1334"/>
      <c r="K94" s="1334"/>
      <c r="L94" s="1334"/>
      <c r="M94" s="1334"/>
      <c r="N94" s="1334"/>
      <c r="O94" s="1334"/>
      <c r="P94" s="1334"/>
      <c r="Q94" s="1334"/>
      <c r="R94" s="1334"/>
      <c r="S94" s="1334"/>
      <c r="T94" s="1334"/>
      <c r="U94" s="1334"/>
      <c r="V94" s="1334"/>
      <c r="W94" s="1334"/>
      <c r="X94" s="1334"/>
      <c r="Y94" s="1334"/>
      <c r="Z94" s="1334"/>
      <c r="AA94" s="1334"/>
      <c r="AB94" s="1334"/>
      <c r="AC94" s="1334"/>
      <c r="AD94" s="1334"/>
      <c r="AE94" s="1334"/>
      <c r="AF94" s="1334"/>
      <c r="AG94" s="1334"/>
      <c r="AH94" s="1334"/>
      <c r="AI94" s="1334"/>
      <c r="AJ94" s="1334"/>
      <c r="AK94" s="1334"/>
      <c r="AL94" s="1334"/>
      <c r="AM94" s="1334"/>
      <c r="AN94" s="1334"/>
      <c r="AO94" s="1334"/>
    </row>
    <row r="95" spans="1:41" s="1284" customFormat="1" ht="13.35" customHeight="1" x14ac:dyDescent="0.25">
      <c r="A95" s="1310"/>
      <c r="B95" s="1310"/>
      <c r="C95" s="1310"/>
      <c r="D95" s="1310"/>
      <c r="E95" s="1310"/>
      <c r="F95" s="1310"/>
      <c r="G95" s="1310"/>
      <c r="H95" s="1310"/>
      <c r="I95" s="1310"/>
      <c r="J95" s="1310"/>
      <c r="K95" s="1310"/>
      <c r="L95" s="1310"/>
      <c r="M95" s="1310"/>
      <c r="N95" s="1310"/>
      <c r="O95" s="1310"/>
      <c r="P95" s="1310"/>
      <c r="Q95" s="1310"/>
      <c r="R95" s="1310"/>
      <c r="S95" s="1310"/>
      <c r="T95" s="1310"/>
      <c r="U95" s="1310"/>
      <c r="V95" s="1310"/>
      <c r="W95" s="1310"/>
      <c r="X95" s="1310"/>
      <c r="Y95" s="1310"/>
      <c r="Z95" s="1310"/>
      <c r="AA95" s="1310"/>
      <c r="AB95" s="1310"/>
      <c r="AC95" s="1310"/>
      <c r="AD95" s="1310"/>
      <c r="AE95" s="1310"/>
      <c r="AF95" s="1310"/>
      <c r="AG95" s="1310"/>
      <c r="AH95" s="1310"/>
      <c r="AI95" s="1310"/>
      <c r="AJ95" s="1310"/>
      <c r="AK95" s="1310"/>
      <c r="AL95" s="1310"/>
      <c r="AM95" s="1310"/>
      <c r="AN95" s="1310"/>
      <c r="AO95" s="1310"/>
    </row>
    <row r="96" spans="1:41" s="1284" customFormat="1" ht="13.2" customHeight="1" x14ac:dyDescent="0.25">
      <c r="A96" s="1313"/>
      <c r="B96" s="1310"/>
      <c r="C96" s="1310"/>
      <c r="D96" s="1310"/>
      <c r="E96" s="1310"/>
      <c r="F96" s="1310"/>
      <c r="G96" s="1310"/>
      <c r="H96" s="1310"/>
      <c r="I96" s="1310"/>
      <c r="J96" s="1310"/>
      <c r="K96" s="1310"/>
      <c r="L96" s="1310"/>
      <c r="M96" s="1310"/>
      <c r="N96" s="1310"/>
      <c r="O96" s="1310"/>
      <c r="P96" s="1310"/>
      <c r="Q96" s="1310"/>
      <c r="R96" s="1310"/>
      <c r="S96" s="1310"/>
      <c r="T96" s="1310"/>
      <c r="U96" s="1310"/>
      <c r="V96" s="1310"/>
      <c r="W96" s="1310"/>
      <c r="X96" s="1310"/>
      <c r="Y96" s="1310"/>
      <c r="Z96" s="1310"/>
      <c r="AA96" s="1310"/>
      <c r="AB96" s="1310"/>
      <c r="AC96" s="1310"/>
      <c r="AD96" s="1310"/>
      <c r="AE96" s="1310"/>
      <c r="AF96" s="1310"/>
      <c r="AG96" s="1310"/>
      <c r="AH96" s="1310"/>
      <c r="AI96" s="1310"/>
      <c r="AJ96" s="1310"/>
      <c r="AK96" s="1310"/>
      <c r="AL96" s="1310"/>
      <c r="AM96" s="1310"/>
      <c r="AN96" s="1310"/>
      <c r="AO96" s="1310"/>
    </row>
    <row r="97" spans="1:43" s="1284" customFormat="1" ht="13.2" customHeight="1" x14ac:dyDescent="0.25">
      <c r="A97" s="1317"/>
      <c r="B97" s="1310"/>
      <c r="C97" s="1310"/>
      <c r="D97" s="1310"/>
      <c r="E97" s="1310"/>
      <c r="F97" s="1310"/>
      <c r="G97" s="1310"/>
      <c r="H97" s="1310"/>
      <c r="I97" s="1310"/>
      <c r="J97" s="1310"/>
      <c r="K97" s="1310"/>
      <c r="L97" s="1310"/>
      <c r="M97" s="1310"/>
      <c r="N97" s="1310"/>
      <c r="O97" s="1310"/>
      <c r="P97" s="1310"/>
      <c r="Q97" s="1310"/>
      <c r="R97" s="1310"/>
      <c r="S97" s="1310"/>
      <c r="T97" s="1310"/>
      <c r="U97" s="1310"/>
      <c r="V97" s="1310"/>
      <c r="W97" s="1310"/>
      <c r="X97" s="1310"/>
      <c r="Y97" s="1310"/>
      <c r="Z97" s="1310"/>
      <c r="AA97" s="1310"/>
      <c r="AB97" s="1310"/>
      <c r="AC97" s="1310"/>
      <c r="AD97" s="1310"/>
      <c r="AE97" s="1310"/>
      <c r="AF97" s="1310"/>
      <c r="AG97" s="1310"/>
      <c r="AH97" s="1310"/>
      <c r="AI97" s="1310"/>
      <c r="AJ97" s="1310"/>
      <c r="AK97" s="1310"/>
      <c r="AL97" s="1310"/>
      <c r="AM97" s="1310"/>
      <c r="AN97" s="1310"/>
      <c r="AO97" s="1310"/>
    </row>
    <row r="98" spans="1:43" s="1284" customFormat="1" ht="13.2" customHeight="1" x14ac:dyDescent="0.25">
      <c r="A98" s="1317"/>
      <c r="B98" s="1310"/>
      <c r="C98" s="1310"/>
      <c r="D98" s="1310"/>
      <c r="E98" s="1310"/>
      <c r="F98" s="1310"/>
      <c r="G98" s="1310"/>
      <c r="H98" s="1310"/>
      <c r="I98" s="1310"/>
      <c r="J98" s="1310"/>
      <c r="K98" s="1310"/>
      <c r="L98" s="1310"/>
      <c r="M98" s="1310"/>
      <c r="N98" s="1310"/>
      <c r="O98" s="1310"/>
      <c r="P98" s="1310"/>
      <c r="Q98" s="1310"/>
      <c r="R98" s="1310"/>
      <c r="S98" s="1310"/>
      <c r="T98" s="1310"/>
      <c r="U98" s="1310"/>
      <c r="V98" s="1310"/>
      <c r="W98" s="1310"/>
      <c r="X98" s="1310"/>
      <c r="Y98" s="1310"/>
      <c r="Z98" s="453"/>
      <c r="AA98" s="1344"/>
      <c r="AB98" s="1344"/>
      <c r="AC98" s="1344"/>
      <c r="AD98" s="1344"/>
      <c r="AE98" s="1344"/>
      <c r="AF98" s="1344"/>
      <c r="AG98" s="1344"/>
      <c r="AH98" s="1344"/>
      <c r="AI98" s="1344"/>
      <c r="AJ98" s="1344"/>
      <c r="AK98" s="1344"/>
      <c r="AL98" s="1344"/>
      <c r="AM98" s="1344"/>
      <c r="AN98" s="1344"/>
      <c r="AO98" s="1344"/>
    </row>
    <row r="99" spans="1:43" s="1284" customFormat="1" ht="13.2" customHeight="1" x14ac:dyDescent="0.25">
      <c r="A99" s="1310"/>
      <c r="B99" s="1310"/>
      <c r="C99" s="1310"/>
      <c r="D99" s="1310"/>
      <c r="E99" s="1310"/>
      <c r="F99" s="1310"/>
      <c r="G99" s="1310"/>
      <c r="H99" s="1310"/>
      <c r="I99" s="1310"/>
      <c r="J99" s="1310"/>
      <c r="K99" s="1310"/>
      <c r="L99" s="1310"/>
      <c r="M99" s="1310"/>
      <c r="N99" s="1310"/>
      <c r="O99" s="1310"/>
      <c r="P99" s="1310"/>
      <c r="Q99" s="1310"/>
      <c r="R99" s="1310"/>
      <c r="S99" s="1310"/>
      <c r="T99" s="1310"/>
      <c r="U99" s="1310"/>
      <c r="V99" s="1310"/>
      <c r="W99" s="1310"/>
      <c r="X99" s="1310"/>
      <c r="Y99" s="1310"/>
      <c r="Z99" s="1310"/>
      <c r="AA99" s="1310"/>
      <c r="AB99" s="1310"/>
      <c r="AC99" s="1310"/>
      <c r="AD99" s="1310"/>
      <c r="AE99" s="1310"/>
      <c r="AF99" s="1310"/>
      <c r="AG99" s="1310"/>
      <c r="AH99" s="1310"/>
      <c r="AI99" s="1310"/>
      <c r="AJ99" s="1310"/>
      <c r="AK99" s="1310"/>
      <c r="AL99" s="1310"/>
      <c r="AM99" s="1310"/>
      <c r="AN99" s="1310"/>
      <c r="AO99" s="1310"/>
    </row>
    <row r="100" spans="1:43" s="1284" customFormat="1" ht="13.2" customHeight="1" x14ac:dyDescent="0.25">
      <c r="A100" s="1313"/>
      <c r="B100" s="1310"/>
      <c r="C100" s="1310"/>
      <c r="D100" s="1310"/>
      <c r="E100" s="1310"/>
      <c r="F100" s="1310"/>
      <c r="G100" s="1310"/>
      <c r="H100" s="1310"/>
      <c r="I100" s="1310"/>
      <c r="J100" s="1310"/>
      <c r="K100" s="1310"/>
      <c r="L100" s="1310"/>
      <c r="M100" s="1310"/>
      <c r="N100" s="1310"/>
      <c r="O100" s="1310"/>
      <c r="P100" s="1310"/>
      <c r="Q100" s="1310"/>
      <c r="R100" s="1310"/>
      <c r="S100" s="1310"/>
      <c r="T100" s="1310"/>
      <c r="U100" s="1310"/>
      <c r="V100" s="1310"/>
      <c r="W100" s="1310"/>
      <c r="X100" s="1310"/>
      <c r="Y100" s="1310"/>
      <c r="Z100" s="1310"/>
      <c r="AA100" s="1310"/>
      <c r="AB100" s="1310"/>
      <c r="AC100" s="1310"/>
      <c r="AD100" s="1310"/>
      <c r="AE100" s="1310"/>
      <c r="AF100" s="1310"/>
      <c r="AG100" s="1310"/>
      <c r="AH100" s="1310"/>
      <c r="AI100" s="1310"/>
      <c r="AJ100" s="1310"/>
      <c r="AK100" s="1310"/>
      <c r="AL100" s="1310"/>
      <c r="AM100" s="1310"/>
      <c r="AN100" s="1310"/>
      <c r="AO100" s="1310"/>
    </row>
    <row r="101" spans="1:43" s="1284" customFormat="1" ht="13.2" customHeight="1" x14ac:dyDescent="0.25">
      <c r="A101" s="1334"/>
      <c r="B101" s="1334"/>
      <c r="C101" s="1334"/>
      <c r="D101" s="1334"/>
      <c r="E101" s="1334"/>
      <c r="F101" s="1334"/>
      <c r="G101" s="1334"/>
      <c r="H101" s="1334"/>
      <c r="I101" s="1334"/>
      <c r="J101" s="1334"/>
      <c r="K101" s="1334"/>
      <c r="L101" s="1334"/>
      <c r="M101" s="1334"/>
      <c r="N101" s="1334"/>
      <c r="O101" s="1334"/>
      <c r="P101" s="1334"/>
      <c r="Q101" s="1334"/>
      <c r="R101" s="1334"/>
      <c r="S101" s="1334"/>
      <c r="T101" s="1334"/>
      <c r="U101" s="1334"/>
      <c r="V101" s="1334"/>
      <c r="W101" s="1334"/>
      <c r="X101" s="1334"/>
      <c r="Y101" s="1334"/>
      <c r="Z101" s="1334"/>
      <c r="AA101" s="1334"/>
      <c r="AB101" s="1334"/>
      <c r="AC101" s="1334"/>
      <c r="AD101" s="1334"/>
      <c r="AE101" s="1334"/>
      <c r="AF101" s="1334"/>
      <c r="AG101" s="1334"/>
      <c r="AH101" s="1334"/>
      <c r="AI101" s="1334"/>
      <c r="AJ101" s="1334"/>
      <c r="AK101" s="1334"/>
      <c r="AL101" s="1334"/>
      <c r="AM101" s="1334"/>
      <c r="AN101" s="1334"/>
      <c r="AO101" s="1334"/>
    </row>
    <row r="102" spans="1:43" s="1284" customFormat="1" ht="13.2" customHeight="1" x14ac:dyDescent="0.25">
      <c r="A102" s="1334"/>
      <c r="B102" s="1334"/>
      <c r="C102" s="1334"/>
      <c r="D102" s="1334"/>
      <c r="E102" s="1334"/>
      <c r="F102" s="1334"/>
      <c r="G102" s="1334"/>
      <c r="H102" s="1334"/>
      <c r="I102" s="1334"/>
      <c r="J102" s="1334"/>
      <c r="K102" s="1334"/>
      <c r="L102" s="1334"/>
      <c r="M102" s="1334"/>
      <c r="N102" s="1334"/>
      <c r="O102" s="1334"/>
      <c r="P102" s="1334"/>
      <c r="Q102" s="1334"/>
      <c r="R102" s="1334"/>
      <c r="S102" s="1334"/>
      <c r="T102" s="1334"/>
      <c r="U102" s="1334"/>
      <c r="V102" s="1334"/>
      <c r="W102" s="1334"/>
      <c r="X102" s="1334"/>
      <c r="Y102" s="1334"/>
      <c r="Z102" s="1334"/>
      <c r="AA102" s="1334"/>
      <c r="AB102" s="1334"/>
      <c r="AC102" s="1334"/>
      <c r="AD102" s="1334"/>
      <c r="AE102" s="1334"/>
      <c r="AF102" s="1334"/>
      <c r="AG102" s="1334"/>
      <c r="AH102" s="1334"/>
      <c r="AI102" s="1334"/>
      <c r="AJ102" s="1334"/>
      <c r="AK102" s="1334"/>
      <c r="AL102" s="1334"/>
      <c r="AM102" s="1334"/>
      <c r="AN102" s="1334"/>
      <c r="AO102" s="1334"/>
    </row>
    <row r="103" spans="1:43" s="1284" customFormat="1" ht="13.2" customHeight="1" x14ac:dyDescent="0.25">
      <c r="A103" s="1334"/>
      <c r="B103" s="1334"/>
      <c r="C103" s="1334"/>
      <c r="D103" s="1334"/>
      <c r="E103" s="1334"/>
      <c r="F103" s="1334"/>
      <c r="G103" s="1334"/>
      <c r="H103" s="1334"/>
      <c r="I103" s="1334"/>
      <c r="J103" s="1334"/>
      <c r="K103" s="1334"/>
      <c r="L103" s="1334"/>
      <c r="M103" s="1334"/>
      <c r="N103" s="1334"/>
      <c r="O103" s="1334"/>
      <c r="P103" s="1334"/>
      <c r="Q103" s="1334"/>
      <c r="R103" s="1334"/>
      <c r="S103" s="1334"/>
      <c r="T103" s="1334"/>
      <c r="U103" s="1334"/>
      <c r="V103" s="1334"/>
      <c r="W103" s="1334"/>
      <c r="X103" s="1334"/>
      <c r="Y103" s="1334"/>
      <c r="Z103" s="1334"/>
      <c r="AA103" s="1334"/>
      <c r="AB103" s="1334"/>
      <c r="AC103" s="1334"/>
      <c r="AD103" s="1334"/>
      <c r="AE103" s="1334"/>
      <c r="AF103" s="1334"/>
      <c r="AG103" s="1334"/>
      <c r="AH103" s="1334"/>
      <c r="AI103" s="1334"/>
      <c r="AJ103" s="1334"/>
      <c r="AK103" s="1334"/>
      <c r="AL103" s="1334"/>
      <c r="AM103" s="1334"/>
      <c r="AN103" s="1334"/>
      <c r="AO103" s="1334"/>
    </row>
    <row r="104" spans="1:43" s="1284" customFormat="1" ht="13.2" customHeight="1" x14ac:dyDescent="0.25">
      <c r="A104" s="1334"/>
      <c r="B104" s="1334"/>
      <c r="C104" s="1334"/>
      <c r="D104" s="1334"/>
      <c r="E104" s="1334"/>
      <c r="F104" s="1334"/>
      <c r="G104" s="1334"/>
      <c r="H104" s="1334"/>
      <c r="I104" s="1334"/>
      <c r="J104" s="1334"/>
      <c r="K104" s="1334"/>
      <c r="L104" s="1334"/>
      <c r="M104" s="1334"/>
      <c r="N104" s="1334"/>
      <c r="O104" s="1334"/>
      <c r="P104" s="1334"/>
      <c r="Q104" s="1334"/>
      <c r="R104" s="1334"/>
      <c r="S104" s="1334"/>
      <c r="T104" s="1334"/>
      <c r="U104" s="1334"/>
      <c r="V104" s="1334"/>
      <c r="W104" s="1334"/>
      <c r="X104" s="1334"/>
      <c r="Y104" s="1334"/>
      <c r="Z104" s="1334"/>
      <c r="AA104" s="1334"/>
      <c r="AB104" s="1334"/>
      <c r="AC104" s="1334"/>
      <c r="AD104" s="1334"/>
      <c r="AE104" s="1334"/>
      <c r="AF104" s="1334"/>
      <c r="AG104" s="1334"/>
      <c r="AH104" s="1334"/>
      <c r="AI104" s="1334"/>
      <c r="AJ104" s="1334"/>
      <c r="AK104" s="1334"/>
      <c r="AL104" s="1334"/>
      <c r="AM104" s="1334"/>
      <c r="AN104" s="1334"/>
      <c r="AO104" s="1334"/>
    </row>
    <row r="105" spans="1:43" s="1284" customFormat="1" ht="13.2" customHeight="1" x14ac:dyDescent="0.25">
      <c r="A105" s="1334"/>
      <c r="B105" s="1334"/>
      <c r="C105" s="1334"/>
      <c r="D105" s="1334"/>
      <c r="E105" s="1334"/>
      <c r="F105" s="1334"/>
      <c r="G105" s="1334"/>
      <c r="H105" s="1334"/>
      <c r="I105" s="1334"/>
      <c r="J105" s="1334"/>
      <c r="K105" s="1334"/>
      <c r="L105" s="1334"/>
      <c r="M105" s="1334"/>
      <c r="N105" s="1334"/>
      <c r="O105" s="1334"/>
      <c r="P105" s="1334"/>
      <c r="Q105" s="1334"/>
      <c r="R105" s="1334"/>
      <c r="S105" s="1334"/>
      <c r="T105" s="1334"/>
      <c r="U105" s="1334"/>
      <c r="V105" s="1334"/>
      <c r="W105" s="1334"/>
      <c r="X105" s="1334"/>
      <c r="Y105" s="1334"/>
      <c r="Z105" s="1334"/>
      <c r="AA105" s="1334"/>
      <c r="AB105" s="1334"/>
      <c r="AC105" s="1334"/>
      <c r="AD105" s="1334"/>
      <c r="AE105" s="1334"/>
      <c r="AF105" s="1334"/>
      <c r="AG105" s="1334"/>
      <c r="AH105" s="1334"/>
      <c r="AI105" s="1334"/>
      <c r="AJ105" s="1334"/>
      <c r="AK105" s="1334"/>
      <c r="AL105" s="1334"/>
      <c r="AM105" s="1334"/>
      <c r="AN105" s="1334"/>
      <c r="AO105" s="1334"/>
    </row>
    <row r="106" spans="1:43" s="1284" customFormat="1" ht="13.2" customHeight="1" x14ac:dyDescent="0.25">
      <c r="A106" s="1334"/>
      <c r="B106" s="1334"/>
      <c r="C106" s="1334"/>
      <c r="D106" s="1334"/>
      <c r="E106" s="1334"/>
      <c r="F106" s="1334"/>
      <c r="G106" s="1334"/>
      <c r="H106" s="1334"/>
      <c r="I106" s="1334"/>
      <c r="J106" s="1334"/>
      <c r="K106" s="1334"/>
      <c r="L106" s="1334"/>
      <c r="M106" s="1334"/>
      <c r="N106" s="1334"/>
      <c r="O106" s="1334"/>
      <c r="P106" s="1334"/>
      <c r="Q106" s="1334"/>
      <c r="R106" s="1334"/>
      <c r="S106" s="1334"/>
      <c r="T106" s="1334"/>
      <c r="U106" s="1334"/>
      <c r="V106" s="1334"/>
      <c r="W106" s="1334"/>
      <c r="X106" s="1334"/>
      <c r="Y106" s="1334"/>
      <c r="Z106" s="1334"/>
      <c r="AA106" s="1334"/>
      <c r="AB106" s="1334"/>
      <c r="AC106" s="1334"/>
      <c r="AD106" s="1334"/>
      <c r="AE106" s="1334"/>
      <c r="AF106" s="1334"/>
      <c r="AG106" s="1334"/>
      <c r="AH106" s="1334"/>
      <c r="AI106" s="1334"/>
      <c r="AJ106" s="1334"/>
      <c r="AK106" s="1334"/>
      <c r="AL106" s="1334"/>
      <c r="AM106" s="1334"/>
      <c r="AN106" s="1334"/>
      <c r="AO106" s="1334"/>
    </row>
    <row r="107" spans="1:43" s="1284" customFormat="1" ht="13.2" customHeight="1" x14ac:dyDescent="0.25">
      <c r="A107" s="1334"/>
      <c r="B107" s="1334"/>
      <c r="C107" s="1334"/>
      <c r="D107" s="1334"/>
      <c r="E107" s="1334"/>
      <c r="F107" s="1334"/>
      <c r="G107" s="1334"/>
      <c r="H107" s="1334"/>
      <c r="I107" s="1334"/>
      <c r="J107" s="1334"/>
      <c r="K107" s="1334"/>
      <c r="L107" s="1334"/>
      <c r="M107" s="1334"/>
      <c r="N107" s="1334"/>
      <c r="O107" s="1334"/>
      <c r="P107" s="1334"/>
      <c r="Q107" s="1334"/>
      <c r="R107" s="1334"/>
      <c r="S107" s="1334"/>
      <c r="T107" s="1334"/>
      <c r="U107" s="1334"/>
      <c r="V107" s="1334"/>
      <c r="W107" s="1334"/>
      <c r="X107" s="1334"/>
      <c r="Y107" s="1334"/>
      <c r="Z107" s="1334"/>
      <c r="AA107" s="1334"/>
      <c r="AB107" s="1334"/>
      <c r="AC107" s="1334"/>
      <c r="AD107" s="1334"/>
      <c r="AE107" s="1334"/>
      <c r="AF107" s="1334"/>
      <c r="AG107" s="1334"/>
      <c r="AH107" s="1334"/>
      <c r="AI107" s="1334"/>
      <c r="AJ107" s="1334"/>
      <c r="AK107" s="1334"/>
      <c r="AL107" s="1334"/>
      <c r="AM107" s="1334"/>
      <c r="AN107" s="1334"/>
      <c r="AO107" s="1334"/>
    </row>
    <row r="108" spans="1:43" s="1284" customFormat="1" ht="13.2" customHeight="1" x14ac:dyDescent="0.25">
      <c r="A108" s="1313"/>
      <c r="B108" s="1310"/>
      <c r="C108" s="1310"/>
      <c r="D108" s="1310"/>
      <c r="E108" s="1310"/>
      <c r="F108" s="1310"/>
      <c r="G108" s="1310"/>
      <c r="H108" s="1310"/>
      <c r="I108" s="1310"/>
      <c r="J108" s="1310"/>
      <c r="K108" s="1310"/>
      <c r="L108" s="1310"/>
      <c r="M108" s="1310"/>
      <c r="N108" s="1310"/>
      <c r="O108" s="1310"/>
      <c r="P108" s="1310"/>
      <c r="Q108" s="1310"/>
      <c r="R108" s="1310"/>
      <c r="S108" s="1310"/>
      <c r="T108" s="1310"/>
      <c r="U108" s="1310"/>
      <c r="V108" s="1310"/>
      <c r="W108" s="1310"/>
      <c r="X108" s="1310"/>
      <c r="Y108" s="1310"/>
      <c r="Z108" s="1310"/>
      <c r="AA108" s="1310"/>
      <c r="AB108" s="1310"/>
      <c r="AC108" s="1310"/>
      <c r="AD108" s="1310"/>
      <c r="AE108" s="1310"/>
      <c r="AF108" s="1310"/>
      <c r="AG108" s="1310"/>
      <c r="AH108" s="1310"/>
      <c r="AI108" s="1310"/>
      <c r="AJ108" s="1310"/>
      <c r="AK108" s="1310"/>
      <c r="AL108" s="1310"/>
      <c r="AM108" s="1310"/>
      <c r="AN108" s="1310"/>
      <c r="AO108" s="1310"/>
    </row>
    <row r="109" spans="1:43" s="1284" customFormat="1" ht="13.2" customHeight="1" x14ac:dyDescent="0.25">
      <c r="A109" s="1310"/>
      <c r="B109" s="1310"/>
      <c r="C109" s="1310"/>
      <c r="D109" s="1310"/>
      <c r="E109" s="1310"/>
      <c r="F109" s="1310"/>
      <c r="G109" s="1310"/>
      <c r="H109" s="1310"/>
      <c r="I109" s="1310"/>
      <c r="J109" s="1310"/>
      <c r="K109" s="1310"/>
      <c r="L109" s="1310"/>
      <c r="M109" s="1310"/>
      <c r="N109" s="1310"/>
      <c r="O109" s="1310"/>
      <c r="P109" s="1310"/>
      <c r="Q109" s="1310"/>
      <c r="R109" s="1310"/>
      <c r="S109" s="1310"/>
      <c r="T109" s="1310"/>
      <c r="U109" s="1310"/>
      <c r="V109" s="1310"/>
      <c r="W109" s="1310"/>
      <c r="X109" s="1310"/>
      <c r="Y109" s="1310"/>
      <c r="Z109" s="1310"/>
      <c r="AA109" s="1310"/>
      <c r="AB109" s="1310"/>
      <c r="AC109" s="1310"/>
      <c r="AD109" s="1310"/>
      <c r="AE109" s="1310"/>
      <c r="AF109" s="1310"/>
      <c r="AG109" s="1310"/>
      <c r="AH109" s="1310"/>
      <c r="AI109" s="1310"/>
      <c r="AJ109" s="1310"/>
      <c r="AK109" s="1310"/>
      <c r="AL109" s="1310"/>
      <c r="AM109" s="1310"/>
      <c r="AN109" s="1310"/>
      <c r="AO109" s="1310"/>
    </row>
    <row r="110" spans="1:43" s="1284" customFormat="1" ht="13.2" customHeight="1" x14ac:dyDescent="0.25">
      <c r="A110" s="1315"/>
      <c r="B110" s="1313"/>
      <c r="C110" s="1313"/>
      <c r="D110" s="1313"/>
      <c r="E110" s="1313"/>
      <c r="F110" s="1313"/>
      <c r="G110" s="1313"/>
      <c r="H110" s="1313"/>
      <c r="I110" s="1313"/>
      <c r="J110" s="1313"/>
      <c r="K110" s="1313"/>
      <c r="L110" s="1313"/>
      <c r="M110" s="1313"/>
      <c r="N110" s="1313"/>
      <c r="O110" s="1313"/>
      <c r="P110" s="1313"/>
      <c r="Q110" s="1313"/>
      <c r="R110" s="1313"/>
      <c r="S110" s="1313"/>
      <c r="T110" s="1313"/>
      <c r="U110" s="1313"/>
      <c r="V110" s="1313"/>
      <c r="W110" s="1313"/>
      <c r="X110" s="1313"/>
      <c r="Y110" s="1313"/>
      <c r="Z110" s="1313"/>
      <c r="AA110" s="1313"/>
      <c r="AB110" s="1313"/>
      <c r="AC110" s="1313"/>
      <c r="AD110" s="1313"/>
      <c r="AE110" s="1313"/>
      <c r="AF110" s="1313"/>
      <c r="AG110" s="1313"/>
      <c r="AH110" s="1313"/>
      <c r="AI110" s="1313"/>
      <c r="AJ110" s="1313"/>
      <c r="AK110" s="1313"/>
      <c r="AL110" s="1313"/>
      <c r="AM110" s="1313"/>
      <c r="AN110" s="1313"/>
      <c r="AO110" s="1313"/>
      <c r="AP110" s="1286"/>
      <c r="AQ110" s="1286"/>
    </row>
    <row r="111" spans="1:43" s="1284" customFormat="1" ht="13.2" customHeight="1" x14ac:dyDescent="0.25">
      <c r="A111" s="1345"/>
      <c r="B111" s="1345"/>
      <c r="C111" s="1345"/>
      <c r="D111" s="1345"/>
      <c r="E111" s="1345"/>
      <c r="F111" s="1345"/>
      <c r="G111" s="1345"/>
      <c r="H111" s="1345"/>
      <c r="I111" s="1345"/>
      <c r="J111" s="1345"/>
      <c r="K111" s="1345"/>
      <c r="L111" s="1345"/>
      <c r="M111" s="897"/>
      <c r="N111" s="897"/>
      <c r="O111" s="897"/>
      <c r="P111" s="453"/>
      <c r="Q111" s="1313"/>
      <c r="R111" s="1313"/>
      <c r="S111" s="1313"/>
      <c r="T111" s="1313"/>
      <c r="U111" s="1313"/>
      <c r="V111" s="1313"/>
      <c r="W111" s="1313"/>
      <c r="X111" s="1313"/>
      <c r="Y111" s="1313"/>
      <c r="Z111" s="1313"/>
      <c r="AA111" s="1313"/>
      <c r="AB111" s="1313"/>
      <c r="AC111" s="1313"/>
      <c r="AD111" s="1313"/>
      <c r="AE111" s="1313"/>
      <c r="AF111" s="1313"/>
      <c r="AG111" s="1313"/>
      <c r="AH111" s="1313"/>
      <c r="AI111" s="1313"/>
      <c r="AJ111" s="1313"/>
      <c r="AK111" s="1313"/>
      <c r="AL111" s="1313"/>
      <c r="AM111" s="1313"/>
      <c r="AN111" s="1313"/>
      <c r="AO111" s="1318"/>
      <c r="AP111" s="1286"/>
      <c r="AQ111" s="1286"/>
    </row>
    <row r="112" spans="1:43" s="1284" customFormat="1" ht="13.2" customHeight="1" x14ac:dyDescent="0.25">
      <c r="A112" s="1313"/>
      <c r="B112" s="1313"/>
      <c r="C112" s="1313"/>
      <c r="D112" s="1313"/>
      <c r="E112" s="1313"/>
      <c r="F112" s="1313"/>
      <c r="G112" s="1313"/>
      <c r="H112" s="1313"/>
      <c r="I112" s="1313"/>
      <c r="J112" s="1313"/>
      <c r="K112" s="1313"/>
      <c r="L112" s="1313"/>
      <c r="M112" s="1313"/>
      <c r="N112" s="1313"/>
      <c r="O112" s="1313"/>
      <c r="P112" s="1313"/>
      <c r="Q112" s="1313"/>
      <c r="R112" s="1313"/>
      <c r="S112" s="1313"/>
      <c r="T112" s="1313"/>
      <c r="U112" s="1313"/>
      <c r="V112" s="1313"/>
      <c r="W112" s="1313"/>
      <c r="X112" s="1313"/>
      <c r="Y112" s="1313"/>
      <c r="Z112" s="1313"/>
      <c r="AA112" s="1313"/>
      <c r="AB112" s="1313"/>
      <c r="AC112" s="1313"/>
      <c r="AD112" s="1313"/>
      <c r="AE112" s="1313"/>
      <c r="AF112" s="1313"/>
      <c r="AG112" s="1313"/>
      <c r="AH112" s="1313"/>
      <c r="AI112" s="1313"/>
      <c r="AJ112" s="1313"/>
      <c r="AK112" s="1313"/>
      <c r="AL112" s="1313"/>
      <c r="AM112" s="1313"/>
      <c r="AN112" s="1313"/>
      <c r="AO112" s="1313"/>
      <c r="AP112" s="1286"/>
      <c r="AQ112" s="1286"/>
    </row>
    <row r="113" spans="1:41" s="1284" customFormat="1" ht="13.2" customHeight="1" x14ac:dyDescent="0.25">
      <c r="A113" s="1313"/>
      <c r="B113" s="1310"/>
      <c r="C113" s="1310"/>
      <c r="D113" s="1310"/>
      <c r="E113" s="1310"/>
      <c r="F113" s="1310"/>
      <c r="G113" s="1310"/>
      <c r="H113" s="1310"/>
      <c r="I113" s="1310"/>
      <c r="J113" s="1310"/>
      <c r="K113" s="1310"/>
      <c r="L113" s="1310"/>
      <c r="M113" s="1310"/>
      <c r="N113" s="1310"/>
      <c r="O113" s="1310"/>
      <c r="P113" s="1310"/>
      <c r="Q113" s="1310"/>
      <c r="R113" s="1310"/>
      <c r="S113" s="1310"/>
      <c r="T113" s="1310"/>
      <c r="U113" s="1310"/>
      <c r="V113" s="1310"/>
      <c r="W113" s="1310"/>
      <c r="X113" s="1310"/>
      <c r="Y113" s="1310"/>
      <c r="Z113" s="1310"/>
      <c r="AA113" s="1310"/>
      <c r="AB113" s="1310"/>
      <c r="AC113" s="1310"/>
      <c r="AD113" s="1310"/>
      <c r="AE113" s="1310"/>
      <c r="AF113" s="1310"/>
      <c r="AG113" s="1310"/>
      <c r="AH113" s="1310"/>
      <c r="AI113" s="1310"/>
      <c r="AJ113" s="1310"/>
      <c r="AK113" s="1310"/>
      <c r="AL113" s="1310"/>
      <c r="AM113" s="1310"/>
      <c r="AN113" s="1310"/>
      <c r="AO113" s="1310"/>
    </row>
    <row r="114" spans="1:41" s="1284" customFormat="1" ht="13.2" customHeight="1" x14ac:dyDescent="0.25">
      <c r="A114" s="1346"/>
      <c r="B114" s="1346"/>
      <c r="C114" s="1346"/>
      <c r="D114" s="1346"/>
      <c r="E114" s="1346"/>
      <c r="F114" s="1346"/>
      <c r="G114" s="1346"/>
      <c r="H114" s="1346"/>
      <c r="I114" s="1346"/>
      <c r="J114" s="1346"/>
      <c r="K114" s="1346"/>
      <c r="L114" s="1346"/>
      <c r="M114" s="1346"/>
      <c r="N114" s="1346"/>
      <c r="O114" s="1346"/>
      <c r="P114" s="1346"/>
      <c r="Q114" s="1346"/>
      <c r="R114" s="1346"/>
      <c r="S114" s="1346"/>
      <c r="T114" s="1346"/>
      <c r="U114" s="1346"/>
      <c r="V114" s="1346"/>
      <c r="W114" s="1346"/>
      <c r="X114" s="1346"/>
      <c r="Y114" s="1346"/>
      <c r="Z114" s="1346"/>
      <c r="AA114" s="1346"/>
      <c r="AB114" s="1346"/>
      <c r="AC114" s="1346"/>
      <c r="AD114" s="1346"/>
      <c r="AE114" s="1346"/>
      <c r="AF114" s="1346"/>
      <c r="AG114" s="1346"/>
      <c r="AH114" s="1346"/>
      <c r="AI114" s="1346"/>
      <c r="AJ114" s="1346"/>
      <c r="AK114" s="1346"/>
      <c r="AL114" s="1346"/>
      <c r="AM114" s="1346"/>
      <c r="AN114" s="1346"/>
      <c r="AO114" s="1346"/>
    </row>
    <row r="115" spans="1:41" s="1284" customFormat="1" ht="13.2" customHeight="1" x14ac:dyDescent="0.25">
      <c r="A115" s="1310"/>
      <c r="B115" s="1310"/>
      <c r="C115" s="1310"/>
      <c r="D115" s="1310"/>
      <c r="E115" s="1310"/>
      <c r="F115" s="1310"/>
      <c r="G115" s="1310"/>
      <c r="H115" s="1310"/>
      <c r="I115" s="1310"/>
      <c r="J115" s="1310"/>
      <c r="K115" s="1310"/>
      <c r="L115" s="1310"/>
      <c r="M115" s="1310"/>
      <c r="N115" s="1310"/>
      <c r="O115" s="1310"/>
      <c r="P115" s="1310"/>
      <c r="Q115" s="1310"/>
      <c r="R115" s="1310"/>
      <c r="S115" s="1310"/>
      <c r="T115" s="1310"/>
      <c r="U115" s="1310"/>
      <c r="V115" s="1310"/>
      <c r="W115" s="1310"/>
      <c r="X115" s="1310"/>
      <c r="Y115" s="1310"/>
      <c r="Z115" s="1310"/>
      <c r="AA115" s="1310"/>
      <c r="AB115" s="1310"/>
      <c r="AC115" s="1310"/>
      <c r="AD115" s="1310"/>
      <c r="AE115" s="1310"/>
      <c r="AF115" s="1310"/>
      <c r="AG115" s="1310"/>
      <c r="AH115" s="1310"/>
      <c r="AI115" s="1310"/>
      <c r="AJ115" s="1310"/>
      <c r="AK115" s="1310"/>
      <c r="AL115" s="1310"/>
      <c r="AM115" s="1310"/>
      <c r="AN115" s="1310"/>
      <c r="AO115" s="1310"/>
    </row>
    <row r="116" spans="1:41" s="1284" customFormat="1" ht="13.2" customHeight="1" x14ac:dyDescent="0.25">
      <c r="A116" s="1319"/>
      <c r="B116" s="1310"/>
      <c r="C116" s="1310"/>
      <c r="D116" s="1310"/>
      <c r="E116" s="1310"/>
      <c r="F116" s="1310"/>
      <c r="G116" s="1310"/>
      <c r="H116" s="1310"/>
      <c r="I116" s="1310"/>
      <c r="J116" s="1310"/>
      <c r="K116" s="1310"/>
      <c r="L116" s="1310"/>
      <c r="M116" s="1310"/>
      <c r="N116" s="1310"/>
      <c r="O116" s="1310"/>
      <c r="P116" s="1310"/>
      <c r="Q116" s="1310"/>
      <c r="R116" s="1310"/>
      <c r="S116" s="1310"/>
      <c r="T116" s="1310"/>
      <c r="U116" s="1310"/>
      <c r="V116" s="1310"/>
      <c r="W116" s="1310"/>
      <c r="X116" s="1310"/>
      <c r="Y116" s="1310"/>
      <c r="Z116" s="1310"/>
      <c r="AA116" s="1310"/>
      <c r="AB116" s="1310"/>
      <c r="AC116" s="1310"/>
      <c r="AD116" s="1310"/>
      <c r="AE116" s="1310"/>
      <c r="AF116" s="1310"/>
      <c r="AG116" s="1310"/>
      <c r="AH116" s="1310"/>
      <c r="AI116" s="1310"/>
      <c r="AJ116" s="1310"/>
      <c r="AK116" s="1310"/>
      <c r="AL116" s="1310"/>
      <c r="AM116" s="1310"/>
      <c r="AN116" s="1310"/>
      <c r="AO116" s="1310"/>
    </row>
    <row r="117" spans="1:41" s="1284" customFormat="1" ht="13.2" customHeight="1" x14ac:dyDescent="0.25">
      <c r="A117" s="1310"/>
      <c r="B117" s="1310"/>
      <c r="C117" s="1310"/>
      <c r="D117" s="1310"/>
      <c r="E117" s="1310"/>
      <c r="F117" s="1310"/>
      <c r="G117" s="1310"/>
      <c r="H117" s="1310"/>
      <c r="I117" s="1310"/>
      <c r="J117" s="1310"/>
      <c r="K117" s="1310"/>
      <c r="L117" s="1310"/>
      <c r="M117" s="1310"/>
      <c r="N117" s="1310"/>
      <c r="O117" s="1310"/>
      <c r="P117" s="1310"/>
      <c r="Q117" s="1310"/>
      <c r="R117" s="1310"/>
      <c r="S117" s="1310"/>
      <c r="T117" s="1310"/>
      <c r="U117" s="1310"/>
      <c r="V117" s="1310"/>
      <c r="W117" s="1310"/>
      <c r="X117" s="1310"/>
      <c r="Y117" s="1310"/>
      <c r="Z117" s="1310"/>
      <c r="AA117" s="1310"/>
      <c r="AB117" s="1310"/>
      <c r="AC117" s="1310"/>
      <c r="AD117" s="1310"/>
      <c r="AE117" s="1310"/>
      <c r="AF117" s="1310"/>
      <c r="AG117" s="1310"/>
      <c r="AH117" s="1310"/>
      <c r="AI117" s="1310"/>
      <c r="AJ117" s="1310"/>
      <c r="AK117" s="1310"/>
      <c r="AL117" s="1310"/>
      <c r="AM117" s="1310"/>
      <c r="AN117" s="1310"/>
      <c r="AO117" s="1310"/>
    </row>
    <row r="118" spans="1:41" s="1284" customFormat="1" ht="13.2" customHeight="1" x14ac:dyDescent="0.25">
      <c r="A118" s="1320"/>
      <c r="B118" s="1320"/>
      <c r="C118" s="1321"/>
      <c r="D118" s="1321"/>
      <c r="E118" s="1321"/>
      <c r="F118" s="1321"/>
      <c r="G118" s="1320"/>
      <c r="H118" s="1322"/>
      <c r="I118" s="1347"/>
      <c r="J118" s="1347"/>
      <c r="K118" s="1347"/>
      <c r="L118" s="1347"/>
      <c r="M118" s="1347"/>
      <c r="N118" s="1347"/>
      <c r="O118" s="1347"/>
      <c r="P118" s="1347"/>
      <c r="Q118" s="1347"/>
      <c r="R118" s="1347"/>
      <c r="S118" s="1347"/>
      <c r="T118" s="1347"/>
      <c r="U118" s="1347"/>
      <c r="V118" s="1347"/>
      <c r="W118" s="1347"/>
      <c r="X118" s="1313"/>
      <c r="Y118" s="1313"/>
      <c r="Z118" s="1313"/>
      <c r="AA118" s="1313"/>
      <c r="AB118" s="1313"/>
      <c r="AC118" s="1313"/>
      <c r="AD118" s="1313"/>
      <c r="AE118" s="1313"/>
      <c r="AF118" s="1313"/>
      <c r="AG118" s="1313"/>
      <c r="AH118" s="1313"/>
      <c r="AI118" s="1313"/>
      <c r="AJ118" s="1313"/>
      <c r="AK118" s="1313"/>
      <c r="AL118" s="1313"/>
      <c r="AM118" s="1313"/>
      <c r="AN118" s="1313"/>
      <c r="AO118" s="1318"/>
    </row>
    <row r="119" spans="1:41" s="1284" customFormat="1" ht="13.2" customHeight="1" x14ac:dyDescent="0.25">
      <c r="A119" s="1310"/>
      <c r="B119" s="1310"/>
      <c r="C119" s="1310"/>
      <c r="D119" s="1310"/>
      <c r="E119" s="1310"/>
      <c r="F119" s="1310"/>
      <c r="G119" s="1310"/>
      <c r="H119" s="1310"/>
      <c r="I119" s="1310"/>
      <c r="J119" s="1310"/>
      <c r="K119" s="1310"/>
      <c r="L119" s="1310"/>
      <c r="M119" s="1310"/>
      <c r="N119" s="1310"/>
      <c r="O119" s="1310"/>
      <c r="P119" s="1310"/>
      <c r="Q119" s="1310"/>
      <c r="R119" s="1310"/>
      <c r="S119" s="1310"/>
      <c r="T119" s="1310"/>
      <c r="U119" s="1310"/>
      <c r="V119" s="1310"/>
      <c r="W119" s="1310"/>
      <c r="X119" s="1310"/>
      <c r="Y119" s="1310"/>
      <c r="Z119" s="1310"/>
      <c r="AA119" s="1310"/>
      <c r="AB119" s="1310"/>
      <c r="AC119" s="1310"/>
      <c r="AD119" s="1310"/>
      <c r="AE119" s="1310"/>
      <c r="AF119" s="1310"/>
      <c r="AG119" s="1310"/>
      <c r="AH119" s="1310"/>
      <c r="AI119" s="1310"/>
      <c r="AJ119" s="1310"/>
      <c r="AK119" s="1310"/>
      <c r="AL119" s="1310"/>
      <c r="AM119" s="1310"/>
      <c r="AN119" s="1310"/>
      <c r="AO119" s="1310"/>
    </row>
    <row r="120" spans="1:41" s="1284" customFormat="1" ht="13.2" customHeight="1" x14ac:dyDescent="0.25">
      <c r="A120" s="1314"/>
      <c r="B120" s="1332"/>
      <c r="C120" s="1332"/>
      <c r="D120" s="1332"/>
      <c r="E120" s="1332"/>
      <c r="F120" s="1332"/>
      <c r="G120" s="1332"/>
      <c r="H120" s="1332"/>
      <c r="I120" s="1314"/>
      <c r="J120" s="1332"/>
      <c r="K120" s="1332"/>
      <c r="L120" s="1332"/>
      <c r="M120" s="1332"/>
      <c r="N120" s="1332"/>
      <c r="O120" s="1332"/>
      <c r="P120" s="1332"/>
      <c r="Q120" s="1332"/>
      <c r="R120" s="1314"/>
      <c r="S120" s="1332"/>
      <c r="T120" s="1332"/>
      <c r="U120" s="1332"/>
      <c r="V120" s="1332"/>
      <c r="W120" s="1332"/>
      <c r="X120" s="1332"/>
      <c r="Y120" s="1332"/>
      <c r="Z120" s="1332"/>
      <c r="AA120" s="1332"/>
      <c r="AB120" s="1332"/>
      <c r="AC120" s="1332"/>
      <c r="AD120" s="1332"/>
      <c r="AE120" s="1332"/>
      <c r="AF120" s="1332"/>
      <c r="AG120" s="1332"/>
      <c r="AH120" s="1314"/>
      <c r="AI120" s="1332"/>
      <c r="AJ120" s="1332"/>
      <c r="AK120" s="1332"/>
      <c r="AL120" s="1332"/>
      <c r="AM120" s="1332"/>
      <c r="AN120" s="1332"/>
      <c r="AO120" s="1332"/>
    </row>
    <row r="121" spans="1:41" s="1284" customFormat="1" ht="13.2" customHeight="1" x14ac:dyDescent="0.25">
      <c r="A121" s="1310"/>
      <c r="B121" s="1310"/>
      <c r="C121" s="1310"/>
      <c r="D121" s="1310"/>
      <c r="E121" s="1310"/>
      <c r="F121" s="1310"/>
      <c r="G121" s="1310"/>
      <c r="H121" s="1310"/>
      <c r="I121" s="1335"/>
      <c r="J121" s="1332"/>
      <c r="K121" s="1332"/>
      <c r="L121" s="1332"/>
      <c r="M121" s="1332"/>
      <c r="N121" s="1332"/>
      <c r="O121" s="1332"/>
      <c r="P121" s="1332"/>
      <c r="Q121" s="1332"/>
      <c r="R121" s="1335"/>
      <c r="S121" s="1332"/>
      <c r="T121" s="1332"/>
      <c r="U121" s="1332"/>
      <c r="V121" s="1332"/>
      <c r="W121" s="1332"/>
      <c r="X121" s="1332"/>
      <c r="Y121" s="1332"/>
      <c r="Z121" s="1332"/>
      <c r="AA121" s="1332"/>
      <c r="AB121" s="1332"/>
      <c r="AC121" s="1332"/>
      <c r="AD121" s="1332"/>
      <c r="AE121" s="1332"/>
      <c r="AF121" s="1332"/>
      <c r="AG121" s="1332"/>
      <c r="AH121" s="1314"/>
      <c r="AI121" s="1332"/>
      <c r="AJ121" s="1332"/>
      <c r="AK121" s="1332"/>
      <c r="AL121" s="1332"/>
      <c r="AM121" s="1332"/>
      <c r="AN121" s="1332"/>
      <c r="AO121" s="1332"/>
    </row>
    <row r="122" spans="1:41" s="1284" customFormat="1" ht="13.2" customHeight="1" x14ac:dyDescent="0.25">
      <c r="A122" s="1310"/>
      <c r="B122" s="1310"/>
      <c r="C122" s="1310"/>
      <c r="D122" s="1310"/>
      <c r="E122" s="1310"/>
      <c r="F122" s="1310"/>
      <c r="G122" s="1310"/>
      <c r="H122" s="1310"/>
      <c r="I122" s="1335"/>
      <c r="J122" s="1332"/>
      <c r="K122" s="1332"/>
      <c r="L122" s="1332"/>
      <c r="M122" s="1332"/>
      <c r="N122" s="1332"/>
      <c r="O122" s="1332"/>
      <c r="P122" s="1332"/>
      <c r="Q122" s="1332"/>
      <c r="R122" s="1335"/>
      <c r="S122" s="1332"/>
      <c r="T122" s="1332"/>
      <c r="U122" s="1332"/>
      <c r="V122" s="1332"/>
      <c r="W122" s="1332"/>
      <c r="X122" s="1332"/>
      <c r="Y122" s="1332"/>
      <c r="Z122" s="1332"/>
      <c r="AA122" s="1332"/>
      <c r="AB122" s="1332"/>
      <c r="AC122" s="1332"/>
      <c r="AD122" s="1332"/>
      <c r="AE122" s="1332"/>
      <c r="AF122" s="1332"/>
      <c r="AG122" s="1332"/>
      <c r="AH122" s="1310"/>
      <c r="AI122" s="1310"/>
      <c r="AJ122" s="1310"/>
      <c r="AK122" s="1310"/>
      <c r="AL122" s="1310"/>
      <c r="AM122" s="1310"/>
      <c r="AN122" s="1310"/>
      <c r="AO122" s="1310"/>
    </row>
    <row r="123" spans="1:41" s="1284" customFormat="1" ht="13.2" customHeight="1" x14ac:dyDescent="0.25">
      <c r="A123" s="1310"/>
      <c r="B123" s="1310"/>
      <c r="C123" s="1310"/>
      <c r="D123" s="1310"/>
      <c r="E123" s="1310"/>
      <c r="F123" s="1310"/>
      <c r="G123" s="1310"/>
      <c r="H123" s="1310"/>
      <c r="I123" s="1310"/>
      <c r="J123" s="1310"/>
      <c r="K123" s="1310"/>
      <c r="L123" s="1310"/>
      <c r="M123" s="1310"/>
      <c r="N123" s="1310"/>
      <c r="O123" s="1310"/>
      <c r="P123" s="1310"/>
      <c r="Q123" s="1310"/>
      <c r="R123" s="1310"/>
      <c r="S123" s="1310"/>
      <c r="T123" s="1310"/>
      <c r="U123" s="1310"/>
      <c r="V123" s="1310"/>
      <c r="W123" s="1310"/>
      <c r="X123" s="1310"/>
      <c r="Y123" s="1310"/>
      <c r="Z123" s="1310"/>
      <c r="AA123" s="1310"/>
      <c r="AB123" s="1310"/>
      <c r="AC123" s="1310"/>
      <c r="AD123" s="1310"/>
      <c r="AE123" s="1310"/>
      <c r="AF123" s="1310"/>
      <c r="AG123" s="1310"/>
      <c r="AH123" s="1310"/>
      <c r="AI123" s="1310"/>
      <c r="AJ123" s="1310"/>
      <c r="AK123" s="1310"/>
      <c r="AL123" s="1310"/>
      <c r="AM123" s="1310"/>
      <c r="AN123" s="1310"/>
      <c r="AO123" s="1310"/>
    </row>
    <row r="124" spans="1:41" s="1284" customFormat="1" ht="13.2" customHeight="1" x14ac:dyDescent="0.25">
      <c r="A124" s="1310"/>
      <c r="B124" s="1310"/>
      <c r="C124" s="1310"/>
      <c r="D124" s="1310"/>
      <c r="E124" s="1310"/>
      <c r="F124" s="1310"/>
      <c r="G124" s="1310"/>
      <c r="H124" s="1310"/>
      <c r="I124" s="1310"/>
      <c r="J124" s="1310"/>
      <c r="K124" s="1310"/>
      <c r="L124" s="1310"/>
      <c r="M124" s="1310"/>
      <c r="N124" s="1310"/>
      <c r="O124" s="1310"/>
      <c r="P124" s="1310"/>
      <c r="Q124" s="1310"/>
      <c r="R124" s="1310"/>
      <c r="S124" s="1310"/>
      <c r="T124" s="1310"/>
      <c r="U124" s="1310"/>
      <c r="V124" s="1310"/>
      <c r="W124" s="1310"/>
      <c r="X124" s="1310"/>
      <c r="Y124" s="1310"/>
      <c r="Z124" s="1310"/>
      <c r="AA124" s="1310"/>
      <c r="AB124" s="1310"/>
      <c r="AC124" s="1310"/>
      <c r="AD124" s="1310"/>
      <c r="AE124" s="1310"/>
      <c r="AF124" s="1310"/>
      <c r="AG124" s="1310"/>
      <c r="AH124" s="1310"/>
      <c r="AI124" s="1310"/>
      <c r="AJ124" s="1310"/>
      <c r="AK124" s="1310"/>
      <c r="AL124" s="1310"/>
      <c r="AM124" s="1310"/>
      <c r="AN124" s="1310"/>
      <c r="AO124" s="1310"/>
    </row>
    <row r="125" spans="1:41" s="1284" customFormat="1" ht="13.2" customHeight="1" x14ac:dyDescent="0.25">
      <c r="A125" s="1310"/>
      <c r="B125" s="1310"/>
      <c r="C125" s="1310"/>
      <c r="D125" s="1310"/>
      <c r="E125" s="1310"/>
      <c r="F125" s="1310"/>
      <c r="G125" s="1310"/>
      <c r="H125" s="1310"/>
      <c r="I125" s="1310"/>
      <c r="J125" s="1310"/>
      <c r="K125" s="1310"/>
      <c r="L125" s="1310"/>
      <c r="M125" s="1310"/>
      <c r="N125" s="1310"/>
      <c r="O125" s="1310"/>
      <c r="P125" s="1310"/>
      <c r="Q125" s="1310"/>
      <c r="R125" s="1310"/>
      <c r="S125" s="1310"/>
      <c r="T125" s="1310"/>
      <c r="U125" s="1310"/>
      <c r="V125" s="1310"/>
      <c r="W125" s="1310"/>
      <c r="X125" s="1310"/>
      <c r="Y125" s="1310"/>
      <c r="Z125" s="1310"/>
      <c r="AA125" s="1310"/>
      <c r="AB125" s="1310"/>
      <c r="AC125" s="1310"/>
      <c r="AD125" s="1310"/>
      <c r="AE125" s="1310"/>
      <c r="AF125" s="1310"/>
      <c r="AG125" s="1310"/>
      <c r="AH125" s="1310"/>
      <c r="AI125" s="1310"/>
      <c r="AJ125" s="1310"/>
      <c r="AK125" s="1310"/>
      <c r="AL125" s="1310"/>
      <c r="AM125" s="1310"/>
      <c r="AN125" s="1310"/>
      <c r="AO125" s="1310"/>
    </row>
    <row r="126" spans="1:41" s="1284" customFormat="1" ht="13.2" customHeight="1" x14ac:dyDescent="0.25">
      <c r="A126" s="453"/>
      <c r="B126" s="1310"/>
      <c r="C126" s="1310"/>
      <c r="D126" s="1310"/>
      <c r="E126" s="1310"/>
      <c r="F126" s="1310"/>
      <c r="G126" s="1310"/>
      <c r="H126" s="1310"/>
      <c r="I126" s="1310"/>
      <c r="J126" s="1310"/>
      <c r="K126" s="1310"/>
      <c r="L126" s="1310"/>
      <c r="M126" s="1310"/>
      <c r="N126" s="1310"/>
      <c r="O126" s="1310"/>
      <c r="P126" s="1310"/>
      <c r="Q126" s="1310"/>
      <c r="R126" s="1310"/>
      <c r="S126" s="1310"/>
      <c r="T126" s="1310"/>
      <c r="U126" s="1310"/>
      <c r="V126" s="1310"/>
      <c r="W126" s="1310"/>
      <c r="X126" s="1310"/>
      <c r="Y126" s="1310"/>
      <c r="Z126" s="1310"/>
      <c r="AA126" s="1310"/>
      <c r="AB126" s="1310"/>
      <c r="AC126" s="1310"/>
      <c r="AD126" s="1310"/>
      <c r="AE126" s="1310"/>
      <c r="AF126" s="1310"/>
      <c r="AG126" s="1310"/>
      <c r="AH126" s="1310"/>
      <c r="AI126" s="1310"/>
      <c r="AJ126" s="1310"/>
      <c r="AK126" s="1310"/>
      <c r="AL126" s="1310"/>
      <c r="AM126" s="1310"/>
      <c r="AN126" s="1310"/>
      <c r="AO126" s="1310"/>
    </row>
    <row r="127" spans="1:41" x14ac:dyDescent="0.25">
      <c r="A127" s="1323"/>
      <c r="B127" s="1310"/>
      <c r="C127" s="1310"/>
      <c r="D127" s="1310"/>
      <c r="E127" s="1310"/>
      <c r="F127" s="1310"/>
      <c r="G127" s="1310"/>
      <c r="H127" s="1310"/>
      <c r="I127" s="1310"/>
      <c r="J127" s="1310"/>
      <c r="K127" s="1310"/>
      <c r="L127" s="1310"/>
      <c r="M127" s="1310"/>
      <c r="N127" s="1310"/>
      <c r="O127" s="1310"/>
      <c r="P127" s="1310"/>
      <c r="Q127" s="1310"/>
      <c r="R127" s="1310"/>
      <c r="S127" s="1310"/>
      <c r="T127" s="1310"/>
      <c r="U127" s="1310"/>
      <c r="V127" s="1310"/>
      <c r="W127" s="1310"/>
      <c r="X127" s="1310"/>
      <c r="Y127" s="1310"/>
      <c r="Z127" s="1310"/>
      <c r="AA127" s="1310"/>
      <c r="AB127" s="1310"/>
      <c r="AC127" s="1310"/>
      <c r="AD127" s="1310"/>
      <c r="AE127" s="1310"/>
      <c r="AF127" s="1310"/>
      <c r="AG127" s="1310"/>
      <c r="AH127" s="1310"/>
      <c r="AI127" s="1310"/>
      <c r="AJ127" s="1310"/>
      <c r="AK127" s="1310"/>
      <c r="AL127" s="1310"/>
      <c r="AM127" s="1310"/>
      <c r="AN127" s="1310"/>
      <c r="AO127" s="1310"/>
    </row>
    <row r="128" spans="1:41" x14ac:dyDescent="0.25">
      <c r="A128" s="1405"/>
      <c r="B128" s="1405"/>
      <c r="C128" s="1405"/>
      <c r="D128" s="1405"/>
      <c r="E128" s="1405"/>
      <c r="F128" s="1405"/>
      <c r="G128" s="1405"/>
      <c r="H128" s="1405"/>
      <c r="I128" s="1405"/>
      <c r="J128" s="1405"/>
      <c r="K128" s="1405"/>
      <c r="L128" s="1405"/>
      <c r="M128" s="1405"/>
      <c r="N128" s="1405"/>
      <c r="O128" s="1405"/>
      <c r="P128" s="1405"/>
      <c r="Q128" s="1405"/>
      <c r="R128" s="1405"/>
      <c r="S128" s="1405"/>
      <c r="T128" s="1405"/>
      <c r="U128" s="1405"/>
      <c r="V128" s="1405"/>
      <c r="W128" s="1405"/>
      <c r="X128" s="1405"/>
      <c r="Y128" s="1405"/>
      <c r="Z128" s="1405"/>
      <c r="AA128" s="1405"/>
      <c r="AB128" s="1405"/>
      <c r="AC128" s="1405"/>
      <c r="AD128" s="1405"/>
      <c r="AE128" s="1405"/>
      <c r="AF128" s="1405"/>
      <c r="AG128" s="1405"/>
      <c r="AH128" s="1405"/>
      <c r="AI128" s="1405"/>
      <c r="AJ128" s="1405"/>
      <c r="AK128" s="1405"/>
      <c r="AL128" s="1405"/>
      <c r="AM128" s="1405"/>
      <c r="AN128" s="1405"/>
      <c r="AO128" s="1405"/>
    </row>
    <row r="129" spans="1:41" x14ac:dyDescent="0.25">
      <c r="A129" s="1405"/>
      <c r="B129" s="1405"/>
      <c r="C129" s="1405"/>
      <c r="D129" s="1405"/>
      <c r="E129" s="1405"/>
      <c r="F129" s="1405"/>
      <c r="G129" s="1405"/>
      <c r="H129" s="1405"/>
      <c r="I129" s="1405"/>
      <c r="J129" s="1405"/>
      <c r="K129" s="1405"/>
      <c r="L129" s="1405"/>
      <c r="M129" s="1405"/>
      <c r="N129" s="1405"/>
      <c r="O129" s="1405"/>
      <c r="P129" s="1405"/>
      <c r="Q129" s="1405"/>
      <c r="R129" s="1405"/>
      <c r="S129" s="1405"/>
      <c r="T129" s="1405"/>
      <c r="U129" s="1405"/>
      <c r="V129" s="1405"/>
      <c r="W129" s="1405"/>
      <c r="X129" s="1405"/>
      <c r="Y129" s="1405"/>
      <c r="Z129" s="1405"/>
      <c r="AA129" s="1405"/>
      <c r="AB129" s="1405"/>
      <c r="AC129" s="1405"/>
      <c r="AD129" s="1405"/>
      <c r="AE129" s="1405"/>
      <c r="AF129" s="1405"/>
      <c r="AG129" s="1405"/>
      <c r="AH129" s="1405"/>
      <c r="AI129" s="1405"/>
      <c r="AJ129" s="1405"/>
      <c r="AK129" s="1405"/>
      <c r="AL129" s="1405"/>
      <c r="AM129" s="1405"/>
      <c r="AN129" s="1405"/>
      <c r="AO129" s="1405"/>
    </row>
    <row r="130" spans="1:41" x14ac:dyDescent="0.25">
      <c r="A130" s="1405"/>
      <c r="B130" s="1405"/>
      <c r="C130" s="1405"/>
      <c r="D130" s="1405"/>
      <c r="E130" s="1405"/>
      <c r="F130" s="1405"/>
      <c r="G130" s="1405"/>
      <c r="H130" s="1405"/>
      <c r="I130" s="1405"/>
      <c r="J130" s="1405"/>
      <c r="K130" s="1405"/>
      <c r="L130" s="1405"/>
      <c r="M130" s="1405"/>
      <c r="N130" s="1405"/>
      <c r="O130" s="1405"/>
      <c r="P130" s="1405"/>
      <c r="Q130" s="1405"/>
      <c r="R130" s="1405"/>
      <c r="S130" s="1405"/>
      <c r="T130" s="1405"/>
      <c r="U130" s="1405"/>
      <c r="V130" s="1405"/>
      <c r="W130" s="1405"/>
      <c r="X130" s="1405"/>
      <c r="Y130" s="1405"/>
      <c r="Z130" s="1405"/>
      <c r="AA130" s="1405"/>
      <c r="AB130" s="1405"/>
      <c r="AC130" s="1405"/>
      <c r="AD130" s="1405"/>
      <c r="AE130" s="1405"/>
      <c r="AF130" s="1405"/>
      <c r="AG130" s="1405"/>
      <c r="AH130" s="1405"/>
      <c r="AI130" s="1405"/>
      <c r="AJ130" s="1405"/>
      <c r="AK130" s="1405"/>
      <c r="AL130" s="1405"/>
      <c r="AM130" s="1405"/>
      <c r="AN130" s="1405"/>
      <c r="AO130" s="1405"/>
    </row>
    <row r="131" spans="1:41" x14ac:dyDescent="0.25">
      <c r="A131" s="1405"/>
      <c r="B131" s="1405"/>
      <c r="C131" s="1405"/>
      <c r="D131" s="1405"/>
      <c r="E131" s="1405"/>
      <c r="F131" s="1405"/>
      <c r="G131" s="1405"/>
      <c r="H131" s="1405"/>
      <c r="I131" s="1405"/>
      <c r="J131" s="1405"/>
      <c r="K131" s="1405"/>
      <c r="L131" s="1405"/>
      <c r="M131" s="1405"/>
      <c r="N131" s="1405"/>
      <c r="O131" s="1405"/>
      <c r="P131" s="1405"/>
      <c r="Q131" s="1405"/>
      <c r="R131" s="1405"/>
      <c r="S131" s="1405"/>
      <c r="T131" s="1405"/>
      <c r="U131" s="1405"/>
      <c r="V131" s="1405"/>
      <c r="W131" s="1405"/>
      <c r="X131" s="1405"/>
      <c r="Y131" s="1405"/>
      <c r="Z131" s="1405"/>
      <c r="AA131" s="1405"/>
      <c r="AB131" s="1405"/>
      <c r="AC131" s="1405"/>
      <c r="AD131" s="1405"/>
      <c r="AE131" s="1405"/>
      <c r="AF131" s="1405"/>
      <c r="AG131" s="1405"/>
      <c r="AH131" s="1405"/>
      <c r="AI131" s="1405"/>
      <c r="AJ131" s="1405"/>
      <c r="AK131" s="1405"/>
      <c r="AL131" s="1405"/>
      <c r="AM131" s="1405"/>
      <c r="AN131" s="1405"/>
      <c r="AO131" s="1405"/>
    </row>
    <row r="132" spans="1:41" x14ac:dyDescent="0.25">
      <c r="A132" s="1405"/>
      <c r="B132" s="1405"/>
      <c r="C132" s="1405"/>
      <c r="D132" s="1405"/>
      <c r="E132" s="1405"/>
      <c r="F132" s="1405"/>
      <c r="G132" s="1405"/>
      <c r="H132" s="1405"/>
      <c r="I132" s="1405"/>
      <c r="J132" s="1405"/>
      <c r="K132" s="1405"/>
      <c r="L132" s="1405"/>
      <c r="M132" s="1405"/>
      <c r="N132" s="1405"/>
      <c r="O132" s="1405"/>
      <c r="P132" s="1405"/>
      <c r="Q132" s="1405"/>
      <c r="R132" s="1405"/>
      <c r="S132" s="1405"/>
      <c r="T132" s="1405"/>
      <c r="U132" s="1405"/>
      <c r="V132" s="1405"/>
      <c r="W132" s="1405"/>
      <c r="X132" s="1405"/>
      <c r="Y132" s="1405"/>
      <c r="Z132" s="1405"/>
      <c r="AA132" s="1405"/>
      <c r="AB132" s="1405"/>
      <c r="AC132" s="1405"/>
      <c r="AD132" s="1405"/>
      <c r="AE132" s="1405"/>
      <c r="AF132" s="1405"/>
      <c r="AG132" s="1405"/>
      <c r="AH132" s="1405"/>
      <c r="AI132" s="1405"/>
      <c r="AJ132" s="1405"/>
      <c r="AK132" s="1405"/>
      <c r="AL132" s="1405"/>
      <c r="AM132" s="1405"/>
      <c r="AN132" s="1405"/>
      <c r="AO132" s="1405"/>
    </row>
    <row r="133" spans="1:41" x14ac:dyDescent="0.25">
      <c r="A133" s="1405"/>
      <c r="B133" s="1405"/>
      <c r="C133" s="1405"/>
      <c r="D133" s="1405"/>
      <c r="E133" s="1405"/>
      <c r="F133" s="1405"/>
      <c r="G133" s="1405"/>
      <c r="H133" s="1405"/>
      <c r="I133" s="1405"/>
      <c r="J133" s="1405"/>
      <c r="K133" s="1405"/>
      <c r="L133" s="1405"/>
      <c r="M133" s="1405"/>
      <c r="N133" s="1405"/>
      <c r="O133" s="1405"/>
      <c r="P133" s="1405"/>
      <c r="Q133" s="1405"/>
      <c r="R133" s="1405"/>
      <c r="S133" s="1405"/>
      <c r="T133" s="1405"/>
      <c r="U133" s="1405"/>
      <c r="V133" s="1405"/>
      <c r="W133" s="1405"/>
      <c r="X133" s="1405"/>
      <c r="Y133" s="1405"/>
      <c r="Z133" s="1405"/>
      <c r="AA133" s="1405"/>
      <c r="AB133" s="1405"/>
      <c r="AC133" s="1405"/>
      <c r="AD133" s="1405"/>
      <c r="AE133" s="1405"/>
      <c r="AF133" s="1405"/>
      <c r="AG133" s="1405"/>
      <c r="AH133" s="1405"/>
      <c r="AI133" s="1405"/>
      <c r="AJ133" s="1405"/>
      <c r="AK133" s="1405"/>
      <c r="AL133" s="1405"/>
      <c r="AM133" s="1405"/>
      <c r="AN133" s="1405"/>
      <c r="AO133" s="1405"/>
    </row>
    <row r="134" spans="1:41" x14ac:dyDescent="0.25">
      <c r="A134" s="1405"/>
      <c r="B134" s="1405"/>
      <c r="C134" s="1405"/>
      <c r="D134" s="1405"/>
      <c r="E134" s="1405"/>
      <c r="F134" s="1405"/>
      <c r="G134" s="1405"/>
      <c r="H134" s="1405"/>
      <c r="I134" s="1405"/>
      <c r="J134" s="1405"/>
      <c r="K134" s="1405"/>
      <c r="L134" s="1405"/>
      <c r="M134" s="1405"/>
      <c r="N134" s="1405"/>
      <c r="O134" s="1405"/>
      <c r="P134" s="1405"/>
      <c r="Q134" s="1405"/>
      <c r="R134" s="1405"/>
      <c r="S134" s="1405"/>
      <c r="T134" s="1405"/>
      <c r="U134" s="1405"/>
      <c r="V134" s="1405"/>
      <c r="W134" s="1405"/>
      <c r="X134" s="1405"/>
      <c r="Y134" s="1405"/>
      <c r="Z134" s="1405"/>
      <c r="AA134" s="1405"/>
      <c r="AB134" s="1405"/>
      <c r="AC134" s="1405"/>
      <c r="AD134" s="1405"/>
      <c r="AE134" s="1405"/>
      <c r="AF134" s="1405"/>
      <c r="AG134" s="1405"/>
      <c r="AH134" s="1405"/>
      <c r="AI134" s="1405"/>
      <c r="AJ134" s="1405"/>
      <c r="AK134" s="1405"/>
      <c r="AL134" s="1405"/>
      <c r="AM134" s="1405"/>
      <c r="AN134" s="1405"/>
      <c r="AO134" s="1405"/>
    </row>
    <row r="135" spans="1:41" x14ac:dyDescent="0.25">
      <c r="A135" s="1405"/>
      <c r="B135" s="1405"/>
      <c r="C135" s="1405"/>
      <c r="D135" s="1405"/>
      <c r="E135" s="1405"/>
      <c r="F135" s="1405"/>
      <c r="G135" s="1405"/>
      <c r="H135" s="1405"/>
      <c r="I135" s="1405"/>
      <c r="J135" s="1405"/>
      <c r="K135" s="1405"/>
      <c r="L135" s="1405"/>
      <c r="M135" s="1405"/>
      <c r="N135" s="1405"/>
      <c r="O135" s="1405"/>
      <c r="P135" s="1405"/>
      <c r="Q135" s="1405"/>
      <c r="R135" s="1405"/>
      <c r="S135" s="1405"/>
      <c r="T135" s="1405"/>
      <c r="U135" s="1405"/>
      <c r="V135" s="1405"/>
      <c r="W135" s="1405"/>
      <c r="X135" s="1405"/>
      <c r="Y135" s="1405"/>
      <c r="Z135" s="1405"/>
      <c r="AA135" s="1405"/>
      <c r="AB135" s="1405"/>
      <c r="AC135" s="1405"/>
      <c r="AD135" s="1405"/>
      <c r="AE135" s="1405"/>
      <c r="AF135" s="1405"/>
      <c r="AG135" s="1405"/>
      <c r="AH135" s="1405"/>
      <c r="AI135" s="1405"/>
      <c r="AJ135" s="1405"/>
      <c r="AK135" s="1405"/>
      <c r="AL135" s="1405"/>
      <c r="AM135" s="1405"/>
      <c r="AN135" s="1405"/>
      <c r="AO135" s="1405"/>
    </row>
    <row r="136" spans="1:41" x14ac:dyDescent="0.25">
      <c r="A136" s="1405"/>
      <c r="B136" s="1405"/>
      <c r="C136" s="1405"/>
      <c r="D136" s="1405"/>
      <c r="E136" s="1405"/>
      <c r="F136" s="1405"/>
      <c r="G136" s="1405"/>
      <c r="H136" s="1405"/>
      <c r="I136" s="1405"/>
      <c r="J136" s="1405"/>
      <c r="K136" s="1405"/>
      <c r="L136" s="1405"/>
      <c r="M136" s="1405"/>
      <c r="N136" s="1405"/>
      <c r="O136" s="1405"/>
      <c r="P136" s="1405"/>
      <c r="Q136" s="1405"/>
      <c r="R136" s="1405"/>
      <c r="S136" s="1405"/>
      <c r="T136" s="1405"/>
      <c r="U136" s="1405"/>
      <c r="V136" s="1405"/>
      <c r="W136" s="1405"/>
      <c r="X136" s="1405"/>
      <c r="Y136" s="1405"/>
      <c r="Z136" s="1405"/>
      <c r="AA136" s="1405"/>
      <c r="AB136" s="1405"/>
      <c r="AC136" s="1405"/>
      <c r="AD136" s="1405"/>
      <c r="AE136" s="1405"/>
      <c r="AF136" s="1405"/>
      <c r="AG136" s="1405"/>
      <c r="AH136" s="1405"/>
      <c r="AI136" s="1405"/>
      <c r="AJ136" s="1405"/>
      <c r="AK136" s="1405"/>
      <c r="AL136" s="1405"/>
      <c r="AM136" s="1405"/>
      <c r="AN136" s="1405"/>
      <c r="AO136" s="1405"/>
    </row>
    <row r="137" spans="1:41" x14ac:dyDescent="0.25">
      <c r="A137" s="1405"/>
      <c r="B137" s="1405"/>
      <c r="C137" s="1405"/>
      <c r="D137" s="1405"/>
      <c r="E137" s="1405"/>
      <c r="F137" s="1405"/>
      <c r="G137" s="1405"/>
      <c r="H137" s="1405"/>
      <c r="I137" s="1405"/>
      <c r="J137" s="1405"/>
      <c r="K137" s="1405"/>
      <c r="L137" s="1405"/>
      <c r="M137" s="1405"/>
      <c r="N137" s="1405"/>
      <c r="O137" s="1405"/>
      <c r="P137" s="1405"/>
      <c r="Q137" s="1405"/>
      <c r="R137" s="1405"/>
      <c r="S137" s="1405"/>
      <c r="T137" s="1405"/>
      <c r="U137" s="1405"/>
      <c r="V137" s="1405"/>
      <c r="W137" s="1405"/>
      <c r="X137" s="1405"/>
      <c r="Y137" s="1405"/>
      <c r="Z137" s="1405"/>
      <c r="AA137" s="1405"/>
      <c r="AB137" s="1405"/>
      <c r="AC137" s="1405"/>
      <c r="AD137" s="1405"/>
      <c r="AE137" s="1405"/>
      <c r="AF137" s="1405"/>
      <c r="AG137" s="1405"/>
      <c r="AH137" s="1405"/>
      <c r="AI137" s="1405"/>
      <c r="AJ137" s="1405"/>
      <c r="AK137" s="1405"/>
      <c r="AL137" s="1405"/>
      <c r="AM137" s="1405"/>
      <c r="AN137" s="1405"/>
      <c r="AO137" s="1405"/>
    </row>
    <row r="138" spans="1:41" x14ac:dyDescent="0.25">
      <c r="A138" s="1405"/>
      <c r="B138" s="1405"/>
      <c r="C138" s="1405"/>
      <c r="D138" s="1405"/>
      <c r="E138" s="1405"/>
      <c r="F138" s="1405"/>
      <c r="G138" s="1405"/>
      <c r="H138" s="1405"/>
      <c r="I138" s="1405"/>
      <c r="J138" s="1405"/>
      <c r="K138" s="1405"/>
      <c r="L138" s="1405"/>
      <c r="M138" s="1405"/>
      <c r="N138" s="1405"/>
      <c r="O138" s="1405"/>
      <c r="P138" s="1405"/>
      <c r="Q138" s="1405"/>
      <c r="R138" s="1405"/>
      <c r="S138" s="1405"/>
      <c r="T138" s="1405"/>
      <c r="U138" s="1405"/>
      <c r="V138" s="1405"/>
      <c r="W138" s="1405"/>
      <c r="X138" s="1405"/>
      <c r="Y138" s="1405"/>
      <c r="Z138" s="1405"/>
      <c r="AA138" s="1405"/>
      <c r="AB138" s="1405"/>
      <c r="AC138" s="1405"/>
      <c r="AD138" s="1405"/>
      <c r="AE138" s="1405"/>
      <c r="AF138" s="1405"/>
      <c r="AG138" s="1405"/>
      <c r="AH138" s="1405"/>
      <c r="AI138" s="1405"/>
      <c r="AJ138" s="1405"/>
      <c r="AK138" s="1405"/>
      <c r="AL138" s="1405"/>
      <c r="AM138" s="1405"/>
      <c r="AN138" s="1405"/>
      <c r="AO138" s="1405"/>
    </row>
    <row r="139" spans="1:41" x14ac:dyDescent="0.25">
      <c r="A139" s="1405"/>
      <c r="B139" s="1405"/>
      <c r="C139" s="1405"/>
      <c r="D139" s="1405"/>
      <c r="E139" s="1405"/>
      <c r="F139" s="1405"/>
      <c r="G139" s="1405"/>
      <c r="H139" s="1405"/>
      <c r="I139" s="1405"/>
      <c r="J139" s="1405"/>
      <c r="K139" s="1405"/>
      <c r="L139" s="1405"/>
      <c r="M139" s="1405"/>
      <c r="N139" s="1405"/>
      <c r="O139" s="1405"/>
      <c r="P139" s="1405"/>
      <c r="Q139" s="1405"/>
      <c r="R139" s="1405"/>
      <c r="S139" s="1405"/>
      <c r="T139" s="1405"/>
      <c r="U139" s="1405"/>
      <c r="V139" s="1405"/>
      <c r="W139" s="1405"/>
      <c r="X139" s="1405"/>
      <c r="Y139" s="1405"/>
      <c r="Z139" s="1405"/>
      <c r="AA139" s="1405"/>
      <c r="AB139" s="1405"/>
      <c r="AC139" s="1405"/>
      <c r="AD139" s="1405"/>
      <c r="AE139" s="1405"/>
      <c r="AF139" s="1405"/>
      <c r="AG139" s="1405"/>
      <c r="AH139" s="1405"/>
      <c r="AI139" s="1405"/>
      <c r="AJ139" s="1405"/>
      <c r="AK139" s="1405"/>
      <c r="AL139" s="1405"/>
      <c r="AM139" s="1405"/>
      <c r="AN139" s="1405"/>
      <c r="AO139" s="1405"/>
    </row>
    <row r="140" spans="1:41" x14ac:dyDescent="0.25">
      <c r="A140" s="1405"/>
      <c r="B140" s="1405"/>
      <c r="C140" s="1405"/>
      <c r="D140" s="1405"/>
      <c r="E140" s="1405"/>
      <c r="F140" s="1405"/>
      <c r="G140" s="1405"/>
      <c r="H140" s="1405"/>
      <c r="I140" s="1405"/>
      <c r="J140" s="1405"/>
      <c r="K140" s="1405"/>
      <c r="L140" s="1405"/>
      <c r="M140" s="1405"/>
      <c r="N140" s="1405"/>
      <c r="O140" s="1405"/>
      <c r="P140" s="1405"/>
      <c r="Q140" s="1405"/>
      <c r="R140" s="1405"/>
      <c r="S140" s="1405"/>
      <c r="T140" s="1405"/>
      <c r="U140" s="1405"/>
      <c r="V140" s="1405"/>
      <c r="W140" s="1405"/>
      <c r="X140" s="1405"/>
      <c r="Y140" s="1405"/>
      <c r="Z140" s="1405"/>
      <c r="AA140" s="1405"/>
      <c r="AB140" s="1405"/>
      <c r="AC140" s="1405"/>
      <c r="AD140" s="1405"/>
      <c r="AE140" s="1405"/>
      <c r="AF140" s="1405"/>
      <c r="AG140" s="1405"/>
      <c r="AH140" s="1405"/>
      <c r="AI140" s="1405"/>
      <c r="AJ140" s="1405"/>
      <c r="AK140" s="1405"/>
      <c r="AL140" s="1405"/>
      <c r="AM140" s="1405"/>
      <c r="AN140" s="1405"/>
      <c r="AO140" s="1405"/>
    </row>
    <row r="141" spans="1:41" x14ac:dyDescent="0.25">
      <c r="A141" s="1405"/>
      <c r="B141" s="1405"/>
      <c r="C141" s="1405"/>
      <c r="D141" s="1405"/>
      <c r="E141" s="1405"/>
      <c r="F141" s="1405"/>
      <c r="G141" s="1405"/>
      <c r="H141" s="1405"/>
      <c r="I141" s="1405"/>
      <c r="J141" s="1405"/>
      <c r="K141" s="1405"/>
      <c r="L141" s="1405"/>
      <c r="M141" s="1405"/>
      <c r="N141" s="1405"/>
      <c r="O141" s="1405"/>
      <c r="P141" s="1405"/>
      <c r="Q141" s="1405"/>
      <c r="R141" s="1405"/>
      <c r="S141" s="1405"/>
      <c r="T141" s="1405"/>
      <c r="U141" s="1405"/>
      <c r="V141" s="1405"/>
      <c r="W141" s="1405"/>
      <c r="X141" s="1405"/>
      <c r="Y141" s="1405"/>
      <c r="Z141" s="1405"/>
      <c r="AA141" s="1405"/>
      <c r="AB141" s="1405"/>
      <c r="AC141" s="1405"/>
      <c r="AD141" s="1405"/>
      <c r="AE141" s="1405"/>
      <c r="AF141" s="1405"/>
      <c r="AG141" s="1405"/>
      <c r="AH141" s="1405"/>
      <c r="AI141" s="1405"/>
      <c r="AJ141" s="1405"/>
      <c r="AK141" s="1405"/>
      <c r="AL141" s="1405"/>
      <c r="AM141" s="1405"/>
      <c r="AN141" s="1405"/>
      <c r="AO141" s="1405"/>
    </row>
    <row r="142" spans="1:41" x14ac:dyDescent="0.25">
      <c r="A142" s="1405"/>
      <c r="B142" s="1405"/>
      <c r="C142" s="1405"/>
      <c r="D142" s="1405"/>
      <c r="E142" s="1405"/>
      <c r="F142" s="1405"/>
      <c r="G142" s="1405"/>
      <c r="H142" s="1405"/>
      <c r="I142" s="1405"/>
      <c r="J142" s="1405"/>
      <c r="K142" s="1405"/>
      <c r="L142" s="1405"/>
      <c r="M142" s="1405"/>
      <c r="N142" s="1405"/>
      <c r="O142" s="1405"/>
      <c r="P142" s="1405"/>
      <c r="Q142" s="1405"/>
      <c r="R142" s="1405"/>
      <c r="S142" s="1405"/>
      <c r="T142" s="1405"/>
      <c r="U142" s="1405"/>
      <c r="V142" s="1405"/>
      <c r="W142" s="1405"/>
      <c r="X142" s="1405"/>
      <c r="Y142" s="1405"/>
      <c r="Z142" s="1405"/>
      <c r="AA142" s="1405"/>
      <c r="AB142" s="1405"/>
      <c r="AC142" s="1405"/>
      <c r="AD142" s="1405"/>
      <c r="AE142" s="1405"/>
      <c r="AF142" s="1405"/>
      <c r="AG142" s="1405"/>
      <c r="AH142" s="1405"/>
      <c r="AI142" s="1405"/>
      <c r="AJ142" s="1405"/>
      <c r="AK142" s="1405"/>
      <c r="AL142" s="1405"/>
      <c r="AM142" s="1405"/>
      <c r="AN142" s="1405"/>
      <c r="AO142" s="1405"/>
    </row>
    <row r="143" spans="1:41" x14ac:dyDescent="0.25">
      <c r="A143" s="1405"/>
      <c r="B143" s="1405"/>
      <c r="C143" s="1405"/>
      <c r="D143" s="1405"/>
      <c r="E143" s="1405"/>
      <c r="F143" s="1405"/>
      <c r="G143" s="1405"/>
      <c r="H143" s="1405"/>
      <c r="I143" s="1405"/>
      <c r="J143" s="1405"/>
      <c r="K143" s="1405"/>
      <c r="L143" s="1405"/>
      <c r="M143" s="1405"/>
      <c r="N143" s="1405"/>
      <c r="O143" s="1405"/>
      <c r="P143" s="1405"/>
      <c r="Q143" s="1405"/>
      <c r="R143" s="1405"/>
      <c r="S143" s="1405"/>
      <c r="T143" s="1405"/>
      <c r="U143" s="1405"/>
      <c r="V143" s="1405"/>
      <c r="W143" s="1405"/>
      <c r="X143" s="1405"/>
      <c r="Y143" s="1405"/>
      <c r="Z143" s="1405"/>
      <c r="AA143" s="1405"/>
      <c r="AB143" s="1405"/>
      <c r="AC143" s="1405"/>
      <c r="AD143" s="1405"/>
      <c r="AE143" s="1405"/>
      <c r="AF143" s="1405"/>
      <c r="AG143" s="1405"/>
      <c r="AH143" s="1405"/>
      <c r="AI143" s="1405"/>
      <c r="AJ143" s="1405"/>
      <c r="AK143" s="1405"/>
      <c r="AL143" s="1405"/>
      <c r="AM143" s="1405"/>
      <c r="AN143" s="1405"/>
      <c r="AO143" s="1405"/>
    </row>
    <row r="144" spans="1:41" x14ac:dyDescent="0.25">
      <c r="A144" s="1405"/>
      <c r="B144" s="1405"/>
      <c r="C144" s="1405"/>
      <c r="D144" s="1405"/>
      <c r="E144" s="1405"/>
      <c r="F144" s="1405"/>
      <c r="G144" s="1405"/>
      <c r="H144" s="1405"/>
      <c r="I144" s="1405"/>
      <c r="J144" s="1405"/>
      <c r="K144" s="1405"/>
      <c r="L144" s="1405"/>
      <c r="M144" s="1405"/>
      <c r="N144" s="1405"/>
      <c r="O144" s="1405"/>
      <c r="P144" s="1405"/>
      <c r="Q144" s="1405"/>
      <c r="R144" s="1405"/>
      <c r="S144" s="1405"/>
      <c r="T144" s="1405"/>
      <c r="U144" s="1405"/>
      <c r="V144" s="1405"/>
      <c r="W144" s="1405"/>
      <c r="X144" s="1405"/>
      <c r="Y144" s="1405"/>
      <c r="Z144" s="1405"/>
      <c r="AA144" s="1405"/>
      <c r="AB144" s="1405"/>
      <c r="AC144" s="1405"/>
      <c r="AD144" s="1405"/>
      <c r="AE144" s="1405"/>
      <c r="AF144" s="1405"/>
      <c r="AG144" s="1405"/>
      <c r="AH144" s="1405"/>
      <c r="AI144" s="1405"/>
      <c r="AJ144" s="1405"/>
      <c r="AK144" s="1405"/>
      <c r="AL144" s="1405"/>
      <c r="AM144" s="1405"/>
      <c r="AN144" s="1405"/>
      <c r="AO144" s="1405"/>
    </row>
    <row r="145" spans="1:41" x14ac:dyDescent="0.25">
      <c r="A145" s="1405"/>
      <c r="B145" s="1405"/>
      <c r="C145" s="1405"/>
      <c r="D145" s="1405"/>
      <c r="E145" s="1405"/>
      <c r="F145" s="1405"/>
      <c r="G145" s="1405"/>
      <c r="H145" s="1405"/>
      <c r="I145" s="1405"/>
      <c r="J145" s="1405"/>
      <c r="K145" s="1405"/>
      <c r="L145" s="1405"/>
      <c r="M145" s="1405"/>
      <c r="N145" s="1405"/>
      <c r="O145" s="1405"/>
      <c r="P145" s="1405"/>
      <c r="Q145" s="1405"/>
      <c r="R145" s="1405"/>
      <c r="S145" s="1405"/>
      <c r="T145" s="1405"/>
      <c r="U145" s="1405"/>
      <c r="V145" s="1405"/>
      <c r="W145" s="1405"/>
      <c r="X145" s="1405"/>
      <c r="Y145" s="1405"/>
      <c r="Z145" s="1405"/>
      <c r="AA145" s="1405"/>
      <c r="AB145" s="1405"/>
      <c r="AC145" s="1405"/>
      <c r="AD145" s="1405"/>
      <c r="AE145" s="1405"/>
      <c r="AF145" s="1405"/>
      <c r="AG145" s="1405"/>
      <c r="AH145" s="1405"/>
      <c r="AI145" s="1405"/>
      <c r="AJ145" s="1405"/>
      <c r="AK145" s="1405"/>
      <c r="AL145" s="1405"/>
      <c r="AM145" s="1405"/>
      <c r="AN145" s="1405"/>
      <c r="AO145" s="1405"/>
    </row>
    <row r="146" spans="1:41" x14ac:dyDescent="0.25">
      <c r="A146" s="1405"/>
      <c r="B146" s="1405"/>
      <c r="C146" s="1405"/>
      <c r="D146" s="1405"/>
      <c r="E146" s="1405"/>
      <c r="F146" s="1405"/>
      <c r="G146" s="1405"/>
      <c r="H146" s="1405"/>
      <c r="I146" s="1405"/>
      <c r="J146" s="1405"/>
      <c r="K146" s="1405"/>
      <c r="L146" s="1405"/>
      <c r="M146" s="1405"/>
      <c r="N146" s="1405"/>
      <c r="O146" s="1405"/>
      <c r="P146" s="1405"/>
      <c r="Q146" s="1405"/>
      <c r="R146" s="1405"/>
      <c r="S146" s="1405"/>
      <c r="T146" s="1405"/>
      <c r="U146" s="1405"/>
      <c r="V146" s="1405"/>
      <c r="W146" s="1405"/>
      <c r="X146" s="1405"/>
      <c r="Y146" s="1405"/>
      <c r="Z146" s="1405"/>
      <c r="AA146" s="1405"/>
      <c r="AB146" s="1405"/>
      <c r="AC146" s="1405"/>
      <c r="AD146" s="1405"/>
      <c r="AE146" s="1405"/>
      <c r="AF146" s="1405"/>
      <c r="AG146" s="1405"/>
      <c r="AH146" s="1405"/>
      <c r="AI146" s="1405"/>
      <c r="AJ146" s="1405"/>
      <c r="AK146" s="1405"/>
      <c r="AL146" s="1405"/>
      <c r="AM146" s="1405"/>
      <c r="AN146" s="1405"/>
      <c r="AO146" s="1405"/>
    </row>
    <row r="147" spans="1:41" x14ac:dyDescent="0.25">
      <c r="A147" s="1405"/>
      <c r="B147" s="1405"/>
      <c r="C147" s="1405"/>
      <c r="D147" s="1405"/>
      <c r="E147" s="1405"/>
      <c r="F147" s="1405"/>
      <c r="G147" s="1405"/>
      <c r="H147" s="1405"/>
      <c r="I147" s="1405"/>
      <c r="J147" s="1405"/>
      <c r="K147" s="1405"/>
      <c r="L147" s="1405"/>
      <c r="M147" s="1405"/>
      <c r="N147" s="1405"/>
      <c r="O147" s="1405"/>
      <c r="P147" s="1405"/>
      <c r="Q147" s="1405"/>
      <c r="R147" s="1405"/>
      <c r="S147" s="1405"/>
      <c r="T147" s="1405"/>
      <c r="U147" s="1405"/>
      <c r="V147" s="1405"/>
      <c r="W147" s="1405"/>
      <c r="X147" s="1405"/>
      <c r="Y147" s="1405"/>
      <c r="Z147" s="1405"/>
      <c r="AA147" s="1405"/>
      <c r="AB147" s="1405"/>
      <c r="AC147" s="1405"/>
      <c r="AD147" s="1405"/>
      <c r="AE147" s="1405"/>
      <c r="AF147" s="1405"/>
      <c r="AG147" s="1405"/>
      <c r="AH147" s="1405"/>
      <c r="AI147" s="1405"/>
      <c r="AJ147" s="1405"/>
      <c r="AK147" s="1405"/>
      <c r="AL147" s="1405"/>
      <c r="AM147" s="1405"/>
      <c r="AN147" s="1405"/>
      <c r="AO147" s="1405"/>
    </row>
    <row r="148" spans="1:41" x14ac:dyDescent="0.25">
      <c r="A148" s="1405"/>
      <c r="B148" s="1405"/>
      <c r="C148" s="1405"/>
      <c r="D148" s="1405"/>
      <c r="E148" s="1405"/>
      <c r="F148" s="1405"/>
      <c r="G148" s="1405"/>
      <c r="H148" s="1405"/>
      <c r="I148" s="1405"/>
      <c r="J148" s="1405"/>
      <c r="K148" s="1405"/>
      <c r="L148" s="1405"/>
      <c r="M148" s="1405"/>
      <c r="N148" s="1405"/>
      <c r="O148" s="1405"/>
      <c r="P148" s="1405"/>
      <c r="Q148" s="1405"/>
      <c r="R148" s="1405"/>
      <c r="S148" s="1405"/>
      <c r="T148" s="1405"/>
      <c r="U148" s="1405"/>
      <c r="V148" s="1405"/>
      <c r="W148" s="1405"/>
      <c r="X148" s="1405"/>
      <c r="Y148" s="1405"/>
      <c r="Z148" s="1405"/>
      <c r="AA148" s="1405"/>
      <c r="AB148" s="1405"/>
      <c r="AC148" s="1405"/>
      <c r="AD148" s="1405"/>
      <c r="AE148" s="1405"/>
      <c r="AF148" s="1405"/>
      <c r="AG148" s="1405"/>
      <c r="AH148" s="1405"/>
      <c r="AI148" s="1405"/>
      <c r="AJ148" s="1405"/>
      <c r="AK148" s="1405"/>
      <c r="AL148" s="1405"/>
      <c r="AM148" s="1405"/>
      <c r="AN148" s="1405"/>
      <c r="AO148" s="1405"/>
    </row>
    <row r="149" spans="1:41" x14ac:dyDescent="0.25">
      <c r="A149" s="1405"/>
      <c r="B149" s="1405"/>
      <c r="C149" s="1405"/>
      <c r="D149" s="1405"/>
      <c r="E149" s="1405"/>
      <c r="F149" s="1405"/>
      <c r="G149" s="1405"/>
      <c r="H149" s="1405"/>
      <c r="I149" s="1405"/>
      <c r="J149" s="1405"/>
      <c r="K149" s="1405"/>
      <c r="L149" s="1405"/>
      <c r="M149" s="1405"/>
      <c r="N149" s="1405"/>
      <c r="O149" s="1405"/>
      <c r="P149" s="1405"/>
      <c r="Q149" s="1405"/>
      <c r="R149" s="1405"/>
      <c r="S149" s="1405"/>
      <c r="T149" s="1405"/>
      <c r="U149" s="1405"/>
      <c r="V149" s="1405"/>
      <c r="W149" s="1405"/>
      <c r="X149" s="1405"/>
      <c r="Y149" s="1405"/>
      <c r="Z149" s="1405"/>
      <c r="AA149" s="1405"/>
      <c r="AB149" s="1405"/>
      <c r="AC149" s="1405"/>
      <c r="AD149" s="1405"/>
      <c r="AE149" s="1405"/>
      <c r="AF149" s="1405"/>
      <c r="AG149" s="1405"/>
      <c r="AH149" s="1405"/>
      <c r="AI149" s="1405"/>
      <c r="AJ149" s="1405"/>
      <c r="AK149" s="1405"/>
      <c r="AL149" s="1405"/>
      <c r="AM149" s="1405"/>
      <c r="AN149" s="1405"/>
      <c r="AO149" s="1405"/>
    </row>
    <row r="150" spans="1:41" x14ac:dyDescent="0.25">
      <c r="A150" s="1405"/>
      <c r="B150" s="1405"/>
      <c r="C150" s="1405"/>
      <c r="D150" s="1405"/>
      <c r="E150" s="1405"/>
      <c r="F150" s="1405"/>
      <c r="G150" s="1405"/>
      <c r="H150" s="1405"/>
      <c r="I150" s="1405"/>
      <c r="J150" s="1405"/>
      <c r="K150" s="1405"/>
      <c r="L150" s="1405"/>
      <c r="M150" s="1405"/>
      <c r="N150" s="1405"/>
      <c r="O150" s="1405"/>
      <c r="P150" s="1405"/>
      <c r="Q150" s="1405"/>
      <c r="R150" s="1405"/>
      <c r="S150" s="1405"/>
      <c r="T150" s="1405"/>
      <c r="U150" s="1405"/>
      <c r="V150" s="1405"/>
      <c r="W150" s="1405"/>
      <c r="X150" s="1405"/>
      <c r="Y150" s="1405"/>
      <c r="Z150" s="1405"/>
      <c r="AA150" s="1405"/>
      <c r="AB150" s="1405"/>
      <c r="AC150" s="1405"/>
      <c r="AD150" s="1405"/>
      <c r="AE150" s="1405"/>
      <c r="AF150" s="1405"/>
      <c r="AG150" s="1405"/>
      <c r="AH150" s="1405"/>
      <c r="AI150" s="1405"/>
      <c r="AJ150" s="1405"/>
      <c r="AK150" s="1405"/>
      <c r="AL150" s="1405"/>
      <c r="AM150" s="1405"/>
      <c r="AN150" s="1405"/>
      <c r="AO150" s="1405"/>
    </row>
    <row r="151" spans="1:41" x14ac:dyDescent="0.25">
      <c r="A151" s="1405"/>
      <c r="B151" s="1405"/>
      <c r="C151" s="1405"/>
      <c r="D151" s="1405"/>
      <c r="E151" s="1405"/>
      <c r="F151" s="1405"/>
      <c r="G151" s="1405"/>
      <c r="H151" s="1405"/>
      <c r="I151" s="1405"/>
      <c r="J151" s="1405"/>
      <c r="K151" s="1405"/>
      <c r="L151" s="1405"/>
      <c r="M151" s="1405"/>
      <c r="N151" s="1405"/>
      <c r="O151" s="1405"/>
      <c r="P151" s="1405"/>
      <c r="Q151" s="1405"/>
      <c r="R151" s="1405"/>
      <c r="S151" s="1405"/>
      <c r="T151" s="1405"/>
      <c r="U151" s="1405"/>
      <c r="V151" s="1405"/>
      <c r="W151" s="1405"/>
      <c r="X151" s="1405"/>
      <c r="Y151" s="1405"/>
      <c r="Z151" s="1405"/>
      <c r="AA151" s="1405"/>
      <c r="AB151" s="1405"/>
      <c r="AC151" s="1405"/>
      <c r="AD151" s="1405"/>
      <c r="AE151" s="1405"/>
      <c r="AF151" s="1405"/>
      <c r="AG151" s="1405"/>
      <c r="AH151" s="1405"/>
      <c r="AI151" s="1405"/>
      <c r="AJ151" s="1405"/>
      <c r="AK151" s="1405"/>
      <c r="AL151" s="1405"/>
      <c r="AM151" s="1405"/>
      <c r="AN151" s="1405"/>
      <c r="AO151" s="1405"/>
    </row>
    <row r="152" spans="1:41" x14ac:dyDescent="0.25">
      <c r="A152" s="1405"/>
      <c r="B152" s="1405"/>
      <c r="C152" s="1405"/>
      <c r="D152" s="1405"/>
      <c r="E152" s="1405"/>
      <c r="F152" s="1405"/>
      <c r="G152" s="1405"/>
      <c r="H152" s="1405"/>
      <c r="I152" s="1405"/>
      <c r="J152" s="1405"/>
      <c r="K152" s="1405"/>
      <c r="L152" s="1405"/>
      <c r="M152" s="1405"/>
      <c r="N152" s="1405"/>
      <c r="O152" s="1405"/>
      <c r="P152" s="1405"/>
      <c r="Q152" s="1405"/>
      <c r="R152" s="1405"/>
      <c r="S152" s="1405"/>
      <c r="T152" s="1405"/>
      <c r="U152" s="1405"/>
      <c r="V152" s="1405"/>
      <c r="W152" s="1405"/>
      <c r="X152" s="1405"/>
      <c r="Y152" s="1405"/>
      <c r="Z152" s="1405"/>
      <c r="AA152" s="1405"/>
      <c r="AB152" s="1405"/>
      <c r="AC152" s="1405"/>
      <c r="AD152" s="1405"/>
      <c r="AE152" s="1405"/>
      <c r="AF152" s="1405"/>
      <c r="AG152" s="1405"/>
      <c r="AH152" s="1405"/>
      <c r="AI152" s="1405"/>
      <c r="AJ152" s="1405"/>
      <c r="AK152" s="1405"/>
      <c r="AL152" s="1405"/>
      <c r="AM152" s="1405"/>
      <c r="AN152" s="1405"/>
      <c r="AO152" s="1405"/>
    </row>
    <row r="153" spans="1:41" x14ac:dyDescent="0.25">
      <c r="A153" s="1405"/>
      <c r="B153" s="1405"/>
      <c r="C153" s="1405"/>
      <c r="D153" s="1405"/>
      <c r="E153" s="1405"/>
      <c r="F153" s="1405"/>
      <c r="G153" s="1405"/>
      <c r="H153" s="1405"/>
      <c r="I153" s="1405"/>
      <c r="J153" s="1405"/>
      <c r="K153" s="1405"/>
      <c r="L153" s="1405"/>
      <c r="M153" s="1405"/>
      <c r="N153" s="1405"/>
      <c r="O153" s="1405"/>
      <c r="P153" s="1405"/>
      <c r="Q153" s="1405"/>
      <c r="R153" s="1405"/>
      <c r="S153" s="1405"/>
      <c r="T153" s="1405"/>
      <c r="U153" s="1405"/>
      <c r="V153" s="1405"/>
      <c r="W153" s="1405"/>
      <c r="X153" s="1405"/>
      <c r="Y153" s="1405"/>
      <c r="Z153" s="1405"/>
      <c r="AA153" s="1405"/>
      <c r="AB153" s="1405"/>
      <c r="AC153" s="1405"/>
      <c r="AD153" s="1405"/>
      <c r="AE153" s="1405"/>
      <c r="AF153" s="1405"/>
      <c r="AG153" s="1405"/>
      <c r="AH153" s="1405"/>
      <c r="AI153" s="1405"/>
      <c r="AJ153" s="1405"/>
      <c r="AK153" s="1405"/>
      <c r="AL153" s="1405"/>
      <c r="AM153" s="1405"/>
      <c r="AN153" s="1405"/>
      <c r="AO153" s="1405"/>
    </row>
    <row r="154" spans="1:41" x14ac:dyDescent="0.25">
      <c r="A154" s="1405"/>
      <c r="B154" s="1405"/>
      <c r="C154" s="1405"/>
      <c r="D154" s="1405"/>
      <c r="E154" s="1405"/>
      <c r="F154" s="1405"/>
      <c r="G154" s="1405"/>
      <c r="H154" s="1405"/>
      <c r="I154" s="1405"/>
      <c r="J154" s="1405"/>
      <c r="K154" s="1405"/>
      <c r="L154" s="1405"/>
      <c r="M154" s="1405"/>
      <c r="N154" s="1405"/>
      <c r="O154" s="1405"/>
      <c r="P154" s="1405"/>
      <c r="Q154" s="1405"/>
      <c r="R154" s="1405"/>
      <c r="S154" s="1405"/>
      <c r="T154" s="1405"/>
      <c r="U154" s="1405"/>
      <c r="V154" s="1405"/>
      <c r="W154" s="1405"/>
      <c r="X154" s="1405"/>
      <c r="Y154" s="1405"/>
      <c r="Z154" s="1405"/>
      <c r="AA154" s="1405"/>
      <c r="AB154" s="1405"/>
      <c r="AC154" s="1405"/>
      <c r="AD154" s="1405"/>
      <c r="AE154" s="1405"/>
      <c r="AF154" s="1405"/>
      <c r="AG154" s="1405"/>
      <c r="AH154" s="1405"/>
      <c r="AI154" s="1405"/>
      <c r="AJ154" s="1405"/>
      <c r="AK154" s="1405"/>
      <c r="AL154" s="1405"/>
      <c r="AM154" s="1405"/>
      <c r="AN154" s="1405"/>
      <c r="AO154" s="1405"/>
    </row>
    <row r="155" spans="1:41" x14ac:dyDescent="0.25">
      <c r="A155" s="1405"/>
      <c r="B155" s="1405"/>
      <c r="C155" s="1405"/>
      <c r="D155" s="1405"/>
      <c r="E155" s="1405"/>
      <c r="F155" s="1405"/>
      <c r="G155" s="1405"/>
      <c r="H155" s="1405"/>
      <c r="I155" s="1405"/>
      <c r="J155" s="1405"/>
      <c r="K155" s="1405"/>
      <c r="L155" s="1405"/>
      <c r="M155" s="1405"/>
      <c r="N155" s="1405"/>
      <c r="O155" s="1405"/>
      <c r="P155" s="1405"/>
      <c r="Q155" s="1405"/>
      <c r="R155" s="1405"/>
      <c r="S155" s="1405"/>
      <c r="T155" s="1405"/>
      <c r="U155" s="1405"/>
      <c r="V155" s="1405"/>
      <c r="W155" s="1405"/>
      <c r="X155" s="1405"/>
      <c r="Y155" s="1405"/>
      <c r="Z155" s="1405"/>
      <c r="AA155" s="1405"/>
      <c r="AB155" s="1405"/>
      <c r="AC155" s="1405"/>
      <c r="AD155" s="1405"/>
      <c r="AE155" s="1405"/>
      <c r="AF155" s="1405"/>
      <c r="AG155" s="1405"/>
      <c r="AH155" s="1405"/>
      <c r="AI155" s="1405"/>
      <c r="AJ155" s="1405"/>
      <c r="AK155" s="1405"/>
      <c r="AL155" s="1405"/>
      <c r="AM155" s="1405"/>
      <c r="AN155" s="1405"/>
      <c r="AO155" s="1405"/>
    </row>
    <row r="156" spans="1:41" x14ac:dyDescent="0.25">
      <c r="A156" s="1405"/>
      <c r="B156" s="1405"/>
      <c r="C156" s="1405"/>
      <c r="D156" s="1405"/>
      <c r="E156" s="1405"/>
      <c r="F156" s="1405"/>
      <c r="G156" s="1405"/>
      <c r="H156" s="1405"/>
      <c r="I156" s="1405"/>
      <c r="J156" s="1405"/>
      <c r="K156" s="1405"/>
      <c r="L156" s="1405"/>
      <c r="M156" s="1405"/>
      <c r="N156" s="1405"/>
      <c r="O156" s="1405"/>
      <c r="P156" s="1405"/>
      <c r="Q156" s="1405"/>
      <c r="R156" s="1405"/>
      <c r="S156" s="1405"/>
      <c r="T156" s="1405"/>
      <c r="U156" s="1405"/>
      <c r="V156" s="1405"/>
      <c r="W156" s="1405"/>
      <c r="X156" s="1405"/>
      <c r="Y156" s="1405"/>
      <c r="Z156" s="1405"/>
      <c r="AA156" s="1405"/>
      <c r="AB156" s="1405"/>
      <c r="AC156" s="1405"/>
      <c r="AD156" s="1405"/>
      <c r="AE156" s="1405"/>
      <c r="AF156" s="1405"/>
      <c r="AG156" s="1405"/>
      <c r="AH156" s="1405"/>
      <c r="AI156" s="1405"/>
      <c r="AJ156" s="1405"/>
      <c r="AK156" s="1405"/>
      <c r="AL156" s="1405"/>
      <c r="AM156" s="1405"/>
      <c r="AN156" s="1405"/>
      <c r="AO156" s="1405"/>
    </row>
    <row r="157" spans="1:41" x14ac:dyDescent="0.25">
      <c r="A157" s="1405"/>
      <c r="B157" s="1405"/>
      <c r="C157" s="1405"/>
      <c r="D157" s="1405"/>
      <c r="E157" s="1405"/>
      <c r="F157" s="1405"/>
      <c r="G157" s="1405"/>
      <c r="H157" s="1405"/>
      <c r="I157" s="1405"/>
      <c r="J157" s="1405"/>
      <c r="K157" s="1405"/>
      <c r="L157" s="1405"/>
      <c r="M157" s="1405"/>
      <c r="N157" s="1405"/>
      <c r="O157" s="1405"/>
      <c r="P157" s="1405"/>
      <c r="Q157" s="1405"/>
      <c r="R157" s="1405"/>
      <c r="S157" s="1405"/>
      <c r="T157" s="1405"/>
      <c r="U157" s="1405"/>
      <c r="V157" s="1405"/>
      <c r="W157" s="1405"/>
      <c r="X157" s="1405"/>
      <c r="Y157" s="1405"/>
      <c r="Z157" s="1405"/>
      <c r="AA157" s="1405"/>
      <c r="AB157" s="1405"/>
      <c r="AC157" s="1405"/>
      <c r="AD157" s="1405"/>
      <c r="AE157" s="1405"/>
      <c r="AF157" s="1405"/>
      <c r="AG157" s="1405"/>
      <c r="AH157" s="1405"/>
      <c r="AI157" s="1405"/>
      <c r="AJ157" s="1405"/>
      <c r="AK157" s="1405"/>
      <c r="AL157" s="1405"/>
      <c r="AM157" s="1405"/>
      <c r="AN157" s="1405"/>
      <c r="AO157" s="1405"/>
    </row>
    <row r="158" spans="1:41" x14ac:dyDescent="0.25">
      <c r="A158" s="1405"/>
      <c r="B158" s="1405"/>
      <c r="C158" s="1405"/>
      <c r="D158" s="1405"/>
      <c r="E158" s="1405"/>
      <c r="F158" s="1405"/>
      <c r="G158" s="1405"/>
      <c r="H158" s="1405"/>
      <c r="I158" s="1405"/>
      <c r="J158" s="1405"/>
      <c r="K158" s="1405"/>
      <c r="L158" s="1405"/>
      <c r="M158" s="1405"/>
      <c r="N158" s="1405"/>
      <c r="O158" s="1405"/>
      <c r="P158" s="1405"/>
      <c r="Q158" s="1405"/>
      <c r="R158" s="1405"/>
      <c r="S158" s="1405"/>
      <c r="T158" s="1405"/>
      <c r="U158" s="1405"/>
      <c r="V158" s="1405"/>
      <c r="W158" s="1405"/>
      <c r="X158" s="1405"/>
      <c r="Y158" s="1405"/>
      <c r="Z158" s="1405"/>
      <c r="AA158" s="1405"/>
      <c r="AB158" s="1405"/>
      <c r="AC158" s="1405"/>
      <c r="AD158" s="1405"/>
      <c r="AE158" s="1405"/>
      <c r="AF158" s="1405"/>
      <c r="AG158" s="1405"/>
      <c r="AH158" s="1405"/>
      <c r="AI158" s="1405"/>
      <c r="AJ158" s="1405"/>
      <c r="AK158" s="1405"/>
      <c r="AL158" s="1405"/>
      <c r="AM158" s="1405"/>
      <c r="AN158" s="1405"/>
      <c r="AO158" s="1405"/>
    </row>
    <row r="159" spans="1:41" x14ac:dyDescent="0.25">
      <c r="A159" s="1405"/>
      <c r="B159" s="1405"/>
      <c r="C159" s="1405"/>
      <c r="D159" s="1405"/>
      <c r="E159" s="1405"/>
      <c r="F159" s="1405"/>
      <c r="G159" s="1405"/>
      <c r="H159" s="1405"/>
      <c r="I159" s="1405"/>
      <c r="J159" s="1405"/>
      <c r="K159" s="1405"/>
      <c r="L159" s="1405"/>
      <c r="M159" s="1405"/>
      <c r="N159" s="1405"/>
      <c r="O159" s="1405"/>
      <c r="P159" s="1405"/>
      <c r="Q159" s="1405"/>
      <c r="R159" s="1405"/>
      <c r="S159" s="1405"/>
      <c r="T159" s="1405"/>
      <c r="U159" s="1405"/>
      <c r="V159" s="1405"/>
      <c r="W159" s="1405"/>
      <c r="X159" s="1405"/>
      <c r="Y159" s="1405"/>
      <c r="Z159" s="1405"/>
      <c r="AA159" s="1405"/>
      <c r="AB159" s="1405"/>
      <c r="AC159" s="1405"/>
      <c r="AD159" s="1405"/>
      <c r="AE159" s="1405"/>
      <c r="AF159" s="1405"/>
      <c r="AG159" s="1405"/>
      <c r="AH159" s="1405"/>
      <c r="AI159" s="1405"/>
      <c r="AJ159" s="1405"/>
      <c r="AK159" s="1405"/>
      <c r="AL159" s="1405"/>
      <c r="AM159" s="1405"/>
      <c r="AN159" s="1405"/>
      <c r="AO159" s="1405"/>
    </row>
    <row r="160" spans="1:41" x14ac:dyDescent="0.25">
      <c r="A160" s="1405"/>
      <c r="B160" s="1405"/>
      <c r="C160" s="1405"/>
      <c r="D160" s="1405"/>
      <c r="E160" s="1405"/>
      <c r="F160" s="1405"/>
      <c r="G160" s="1405"/>
      <c r="H160" s="1405"/>
      <c r="I160" s="1405"/>
      <c r="J160" s="1405"/>
      <c r="K160" s="1405"/>
      <c r="L160" s="1405"/>
      <c r="M160" s="1405"/>
      <c r="N160" s="1405"/>
      <c r="O160" s="1405"/>
      <c r="P160" s="1405"/>
      <c r="Q160" s="1405"/>
      <c r="R160" s="1405"/>
      <c r="S160" s="1405"/>
      <c r="T160" s="1405"/>
      <c r="U160" s="1405"/>
      <c r="V160" s="1405"/>
      <c r="W160" s="1405"/>
      <c r="X160" s="1405"/>
      <c r="Y160" s="1405"/>
      <c r="Z160" s="1405"/>
      <c r="AA160" s="1405"/>
      <c r="AB160" s="1405"/>
      <c r="AC160" s="1405"/>
      <c r="AD160" s="1405"/>
      <c r="AE160" s="1405"/>
      <c r="AF160" s="1405"/>
      <c r="AG160" s="1405"/>
      <c r="AH160" s="1405"/>
      <c r="AI160" s="1405"/>
      <c r="AJ160" s="1405"/>
      <c r="AK160" s="1405"/>
      <c r="AL160" s="1405"/>
      <c r="AM160" s="1405"/>
      <c r="AN160" s="1405"/>
      <c r="AO160" s="1405"/>
    </row>
    <row r="161" spans="1:41" x14ac:dyDescent="0.25">
      <c r="A161" s="1405"/>
      <c r="B161" s="1405"/>
      <c r="C161" s="1405"/>
      <c r="D161" s="1405"/>
      <c r="E161" s="1405"/>
      <c r="F161" s="1405"/>
      <c r="G161" s="1405"/>
      <c r="H161" s="1405"/>
      <c r="I161" s="1405"/>
      <c r="J161" s="1405"/>
      <c r="K161" s="1405"/>
      <c r="L161" s="1405"/>
      <c r="M161" s="1405"/>
      <c r="N161" s="1405"/>
      <c r="O161" s="1405"/>
      <c r="P161" s="1405"/>
      <c r="Q161" s="1405"/>
      <c r="R161" s="1405"/>
      <c r="S161" s="1405"/>
      <c r="T161" s="1405"/>
      <c r="U161" s="1405"/>
      <c r="V161" s="1405"/>
      <c r="W161" s="1405"/>
      <c r="X161" s="1405"/>
      <c r="Y161" s="1405"/>
      <c r="Z161" s="1405"/>
      <c r="AA161" s="1405"/>
      <c r="AB161" s="1405"/>
      <c r="AC161" s="1405"/>
      <c r="AD161" s="1405"/>
      <c r="AE161" s="1405"/>
      <c r="AF161" s="1405"/>
      <c r="AG161" s="1405"/>
      <c r="AH161" s="1405"/>
      <c r="AI161" s="1405"/>
      <c r="AJ161" s="1405"/>
      <c r="AK161" s="1405"/>
      <c r="AL161" s="1405"/>
      <c r="AM161" s="1405"/>
      <c r="AN161" s="1405"/>
      <c r="AO161" s="1405"/>
    </row>
    <row r="162" spans="1:41" x14ac:dyDescent="0.25">
      <c r="A162" s="1405"/>
      <c r="B162" s="1405"/>
      <c r="C162" s="1405"/>
      <c r="D162" s="1405"/>
      <c r="E162" s="1405"/>
      <c r="F162" s="1405"/>
      <c r="G162" s="1405"/>
      <c r="H162" s="1405"/>
      <c r="I162" s="1405"/>
      <c r="J162" s="1405"/>
      <c r="K162" s="1405"/>
      <c r="L162" s="1405"/>
      <c r="M162" s="1405"/>
      <c r="N162" s="1405"/>
      <c r="O162" s="1405"/>
      <c r="P162" s="1405"/>
      <c r="Q162" s="1405"/>
      <c r="R162" s="1405"/>
      <c r="S162" s="1405"/>
      <c r="T162" s="1405"/>
      <c r="U162" s="1405"/>
      <c r="V162" s="1405"/>
      <c r="W162" s="1405"/>
      <c r="X162" s="1405"/>
      <c r="Y162" s="1405"/>
      <c r="Z162" s="1405"/>
      <c r="AA162" s="1405"/>
      <c r="AB162" s="1405"/>
      <c r="AC162" s="1405"/>
      <c r="AD162" s="1405"/>
      <c r="AE162" s="1405"/>
      <c r="AF162" s="1405"/>
      <c r="AG162" s="1405"/>
      <c r="AH162" s="1405"/>
      <c r="AI162" s="1405"/>
      <c r="AJ162" s="1405"/>
      <c r="AK162" s="1405"/>
      <c r="AL162" s="1405"/>
      <c r="AM162" s="1405"/>
      <c r="AN162" s="1405"/>
      <c r="AO162" s="1405"/>
    </row>
    <row r="163" spans="1:41" x14ac:dyDescent="0.25">
      <c r="A163" s="1405"/>
      <c r="B163" s="1405"/>
      <c r="C163" s="1405"/>
      <c r="D163" s="1405"/>
      <c r="E163" s="1405"/>
      <c r="F163" s="1405"/>
      <c r="G163" s="1405"/>
      <c r="H163" s="1405"/>
      <c r="I163" s="1405"/>
      <c r="J163" s="1405"/>
      <c r="K163" s="1405"/>
      <c r="L163" s="1405"/>
      <c r="M163" s="1405"/>
      <c r="N163" s="1405"/>
      <c r="O163" s="1405"/>
      <c r="P163" s="1405"/>
      <c r="Q163" s="1405"/>
      <c r="R163" s="1405"/>
      <c r="S163" s="1405"/>
      <c r="T163" s="1405"/>
      <c r="U163" s="1405"/>
      <c r="V163" s="1405"/>
      <c r="W163" s="1405"/>
      <c r="X163" s="1405"/>
      <c r="Y163" s="1405"/>
      <c r="Z163" s="1405"/>
      <c r="AA163" s="1405"/>
      <c r="AB163" s="1405"/>
      <c r="AC163" s="1405"/>
      <c r="AD163" s="1405"/>
      <c r="AE163" s="1405"/>
      <c r="AF163" s="1405"/>
      <c r="AG163" s="1405"/>
      <c r="AH163" s="1405"/>
      <c r="AI163" s="1405"/>
      <c r="AJ163" s="1405"/>
      <c r="AK163" s="1405"/>
      <c r="AL163" s="1405"/>
      <c r="AM163" s="1405"/>
      <c r="AN163" s="1405"/>
      <c r="AO163" s="1405"/>
    </row>
    <row r="164" spans="1:41" x14ac:dyDescent="0.25">
      <c r="A164" s="1405"/>
      <c r="B164" s="1405"/>
      <c r="C164" s="1405"/>
      <c r="D164" s="1405"/>
      <c r="E164" s="1405"/>
      <c r="F164" s="1405"/>
      <c r="G164" s="1405"/>
      <c r="H164" s="1405"/>
      <c r="I164" s="1405"/>
      <c r="J164" s="1405"/>
      <c r="K164" s="1405"/>
      <c r="L164" s="1405"/>
      <c r="M164" s="1405"/>
      <c r="N164" s="1405"/>
      <c r="O164" s="1405"/>
      <c r="P164" s="1405"/>
      <c r="Q164" s="1405"/>
      <c r="R164" s="1405"/>
      <c r="S164" s="1405"/>
      <c r="T164" s="1405"/>
      <c r="U164" s="1405"/>
      <c r="V164" s="1405"/>
      <c r="W164" s="1405"/>
      <c r="X164" s="1405"/>
      <c r="Y164" s="1405"/>
      <c r="Z164" s="1405"/>
      <c r="AA164" s="1405"/>
      <c r="AB164" s="1405"/>
      <c r="AC164" s="1405"/>
      <c r="AD164" s="1405"/>
      <c r="AE164" s="1405"/>
      <c r="AF164" s="1405"/>
      <c r="AG164" s="1405"/>
      <c r="AH164" s="1405"/>
      <c r="AI164" s="1405"/>
      <c r="AJ164" s="1405"/>
      <c r="AK164" s="1405"/>
      <c r="AL164" s="1405"/>
      <c r="AM164" s="1405"/>
      <c r="AN164" s="1405"/>
      <c r="AO164" s="1405"/>
    </row>
    <row r="165" spans="1:41" x14ac:dyDescent="0.25">
      <c r="A165" s="1405"/>
      <c r="B165" s="1405"/>
      <c r="C165" s="1405"/>
      <c r="D165" s="1405"/>
      <c r="E165" s="1405"/>
      <c r="F165" s="1405"/>
      <c r="G165" s="1405"/>
      <c r="H165" s="1405"/>
      <c r="I165" s="1405"/>
      <c r="J165" s="1405"/>
      <c r="K165" s="1405"/>
      <c r="L165" s="1405"/>
      <c r="M165" s="1405"/>
      <c r="N165" s="1405"/>
      <c r="O165" s="1405"/>
      <c r="P165" s="1405"/>
      <c r="Q165" s="1405"/>
      <c r="R165" s="1405"/>
      <c r="S165" s="1405"/>
      <c r="T165" s="1405"/>
      <c r="U165" s="1405"/>
      <c r="V165" s="1405"/>
      <c r="W165" s="1405"/>
      <c r="X165" s="1405"/>
      <c r="Y165" s="1405"/>
      <c r="Z165" s="1405"/>
      <c r="AA165" s="1405"/>
      <c r="AB165" s="1405"/>
      <c r="AC165" s="1405"/>
      <c r="AD165" s="1405"/>
      <c r="AE165" s="1405"/>
      <c r="AF165" s="1405"/>
      <c r="AG165" s="1405"/>
      <c r="AH165" s="1405"/>
      <c r="AI165" s="1405"/>
      <c r="AJ165" s="1405"/>
      <c r="AK165" s="1405"/>
      <c r="AL165" s="1405"/>
      <c r="AM165" s="1405"/>
      <c r="AN165" s="1405"/>
      <c r="AO165" s="1405"/>
    </row>
  </sheetData>
  <sheetProtection algorithmName="SHA-512" hashValue="5Glw5Bw/pw3t2WQEJCku3r5OJCHcPRuHn7ExknRPbl2g+q3YKdLJrJX6JmdeZVzbOeJgYOXvvSBxCeLEv/mTtw==" saltValue="RBAMu6sGG28N1kQvnJ3tMQ==" spinCount="100000" sheet="1" objects="1" scenarios="1"/>
  <mergeCells count="33">
    <mergeCell ref="A2:AO2"/>
    <mergeCell ref="A4:G4"/>
    <mergeCell ref="H4:J4"/>
    <mergeCell ref="L4:Q4"/>
    <mergeCell ref="R4:Y4"/>
    <mergeCell ref="Z4:AD4"/>
    <mergeCell ref="AH4:AO4"/>
    <mergeCell ref="A11:G11"/>
    <mergeCell ref="D5:G5"/>
    <mergeCell ref="I5:AG6"/>
    <mergeCell ref="AH5:AO5"/>
    <mergeCell ref="A6:G6"/>
    <mergeCell ref="AH6:AO6"/>
    <mergeCell ref="A7:G7"/>
    <mergeCell ref="M7:AG7"/>
    <mergeCell ref="AH7:AO7"/>
    <mergeCell ref="B8:G8"/>
    <mergeCell ref="M8:AG8"/>
    <mergeCell ref="AH8:AO8"/>
    <mergeCell ref="A10:G10"/>
    <mergeCell ref="H10:AI10"/>
    <mergeCell ref="AQ39:BE39"/>
    <mergeCell ref="X15:AC15"/>
    <mergeCell ref="X17:AC17"/>
    <mergeCell ref="X19:AC19"/>
    <mergeCell ref="X21:AC21"/>
    <mergeCell ref="X22:AC22"/>
    <mergeCell ref="X24:AC24"/>
    <mergeCell ref="X26:AC26"/>
    <mergeCell ref="X28:AC28"/>
    <mergeCell ref="X30:AC30"/>
    <mergeCell ref="AP23:AT25"/>
    <mergeCell ref="AJ15:AN15"/>
  </mergeCells>
  <conditionalFormatting sqref="E43:AO44">
    <cfRule type="expression" dxfId="17" priority="14">
      <formula>$E$45&gt;0</formula>
    </cfRule>
  </conditionalFormatting>
  <conditionalFormatting sqref="E50:R50 E49:AD49">
    <cfRule type="expression" dxfId="16" priority="13">
      <formula>$S$50&gt;0</formula>
    </cfRule>
  </conditionalFormatting>
  <conditionalFormatting sqref="R4 L4 Z4">
    <cfRule type="expression" dxfId="15" priority="12" stopIfTrue="1">
      <formula>L4&lt;&gt;TypeChantier</formula>
    </cfRule>
  </conditionalFormatting>
  <conditionalFormatting sqref="Z48 E47:E48 E46:AO46">
    <cfRule type="expression" dxfId="14" priority="11">
      <formula>$J$48&gt;0</formula>
    </cfRule>
  </conditionalFormatting>
  <conditionalFormatting sqref="AQ39">
    <cfRule type="expression" dxfId="13" priority="9">
      <formula>$AA$40=""</formula>
    </cfRule>
  </conditionalFormatting>
  <conditionalFormatting sqref="A98">
    <cfRule type="expression" dxfId="12" priority="15">
      <formula>$AA$98=""</formula>
    </cfRule>
  </conditionalFormatting>
  <conditionalFormatting sqref="J22 J38 J24 A40 J40 J26">
    <cfRule type="expression" dxfId="11" priority="8" stopIfTrue="1">
      <formula>langue="nl"</formula>
    </cfRule>
  </conditionalFormatting>
  <conditionalFormatting sqref="X21">
    <cfRule type="expression" dxfId="10" priority="7">
      <formula>$X$21=""</formula>
    </cfRule>
  </conditionalFormatting>
  <conditionalFormatting sqref="A21">
    <cfRule type="expression" dxfId="9" priority="6" stopIfTrue="1">
      <formula>langue="nl"</formula>
    </cfRule>
  </conditionalFormatting>
  <conditionalFormatting sqref="A26">
    <cfRule type="expression" dxfId="8" priority="5" stopIfTrue="1">
      <formula>langue="nl"</formula>
    </cfRule>
  </conditionalFormatting>
  <conditionalFormatting sqref="AP23">
    <cfRule type="expression" dxfId="7" priority="3" stopIfTrue="1">
      <formula>langue="nl"</formula>
    </cfRule>
  </conditionalFormatting>
  <conditionalFormatting sqref="A24">
    <cfRule type="expression" dxfId="6" priority="2" stopIfTrue="1">
      <formula>langue="nl"</formula>
    </cfRule>
  </conditionalFormatting>
  <conditionalFormatting sqref="X24:AC24">
    <cfRule type="expression" dxfId="5" priority="1">
      <formula>$X$24&gt;$X$17</formula>
    </cfRule>
  </conditionalFormatting>
  <dataValidations count="1">
    <dataValidation type="list" allowBlank="1" showInputMessage="1" showErrorMessage="1" sqref="AR2" xr:uid="{00000000-0002-0000-2600-000000000000}">
      <formula1>"FR,NL"</formula1>
    </dataValidation>
  </dataValidations>
  <pageMargins left="0.39370078740157483" right="0" top="0.28999999999999998" bottom="0" header="0" footer="0"/>
  <pageSetup paperSize="9" fitToHeight="0" orientation="portrait" r:id="rId1"/>
  <headerFooter alignWithMargins="0"/>
  <rowBreaks count="1" manualBreakCount="1">
    <brk id="65" max="40"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BS106"/>
  <sheetViews>
    <sheetView zoomScaleNormal="100" workbookViewId="0">
      <selection activeCell="AG10" sqref="AG10:AI10"/>
    </sheetView>
  </sheetViews>
  <sheetFormatPr baseColWidth="10" defaultColWidth="11.44140625" defaultRowHeight="13.2" x14ac:dyDescent="0.25"/>
  <cols>
    <col min="1" max="3" width="2.88671875" style="917" customWidth="1"/>
    <col min="4" max="26" width="2.44140625" style="917" customWidth="1"/>
    <col min="27" max="27" width="3.88671875" style="917" customWidth="1"/>
    <col min="28" max="31" width="2.5546875" style="917" customWidth="1"/>
    <col min="32" max="41" width="2.44140625" style="917" customWidth="1"/>
    <col min="42" max="42" width="6.44140625" style="917" customWidth="1"/>
    <col min="43" max="46" width="11.44140625" style="917"/>
    <col min="47" max="47" width="15.44140625" style="917" customWidth="1"/>
    <col min="48" max="48" width="11.44140625" style="917"/>
    <col min="49" max="16384" width="11.44140625" style="994"/>
  </cols>
  <sheetData>
    <row r="1" spans="1:69" s="92" customFormat="1" ht="17.399999999999999" x14ac:dyDescent="0.3">
      <c r="A1" s="1769" t="s">
        <v>186</v>
      </c>
      <c r="B1" s="1769"/>
      <c r="C1" s="1769"/>
      <c r="D1" s="1769"/>
      <c r="E1" s="1769"/>
      <c r="F1" s="1769"/>
      <c r="G1" s="1769"/>
      <c r="H1" s="1769"/>
      <c r="I1" s="1769"/>
      <c r="J1" s="1769"/>
      <c r="K1" s="1769"/>
      <c r="L1" s="1769"/>
      <c r="M1" s="1769"/>
      <c r="N1" s="1769"/>
      <c r="O1" s="1769"/>
      <c r="P1" s="1769"/>
      <c r="Q1" s="1769"/>
      <c r="R1" s="1769"/>
      <c r="S1" s="1769"/>
      <c r="T1" s="1769"/>
      <c r="U1" s="1769"/>
      <c r="V1" s="1769"/>
      <c r="W1" s="1769"/>
      <c r="X1" s="1769"/>
      <c r="Y1" s="1769"/>
      <c r="Z1" s="1769"/>
      <c r="AA1" s="1769"/>
      <c r="AB1" s="1769"/>
      <c r="AC1" s="1769"/>
      <c r="AD1" s="1769"/>
      <c r="AE1" s="1769"/>
      <c r="AF1" s="1769"/>
      <c r="AG1" s="1769"/>
      <c r="AH1" s="1769"/>
      <c r="AI1" s="1769"/>
      <c r="AJ1" s="1769"/>
      <c r="AK1" s="1769"/>
      <c r="AL1" s="1769"/>
      <c r="AM1" s="1769"/>
      <c r="AN1" s="1769"/>
      <c r="AO1" s="1769"/>
      <c r="AP1" s="994"/>
      <c r="AQ1" s="994"/>
      <c r="AR1" s="994"/>
      <c r="AS1" s="994"/>
      <c r="AT1" s="994"/>
      <c r="AU1" s="994"/>
      <c r="AV1" s="994"/>
      <c r="AW1" s="994"/>
      <c r="AX1" s="994"/>
      <c r="AY1" s="994"/>
      <c r="AZ1" s="994"/>
      <c r="BA1" s="994"/>
      <c r="BB1" s="994"/>
      <c r="BC1" s="994"/>
      <c r="BD1" s="994"/>
      <c r="BE1" s="994"/>
      <c r="BF1" s="994"/>
      <c r="BG1" s="994"/>
      <c r="BH1" s="994"/>
      <c r="BI1" s="994"/>
      <c r="BJ1" s="994"/>
      <c r="BK1" s="994"/>
      <c r="BL1" s="994"/>
      <c r="BM1" s="994"/>
      <c r="BN1" s="994"/>
      <c r="BO1" s="994"/>
      <c r="BP1" s="994"/>
      <c r="BQ1" s="994"/>
    </row>
    <row r="2" spans="1:69" s="92" customFormat="1" ht="17.399999999999999" x14ac:dyDescent="0.3">
      <c r="A2" s="1770" t="s">
        <v>221</v>
      </c>
      <c r="B2" s="1770"/>
      <c r="C2" s="1770"/>
      <c r="D2" s="1770"/>
      <c r="E2" s="1770"/>
      <c r="F2" s="1770"/>
      <c r="G2" s="1770"/>
      <c r="H2" s="1770"/>
      <c r="I2" s="1770"/>
      <c r="J2" s="1770"/>
      <c r="K2" s="1770"/>
      <c r="L2" s="1770"/>
      <c r="M2" s="1770"/>
      <c r="N2" s="1770"/>
      <c r="O2" s="1770"/>
      <c r="P2" s="1770"/>
      <c r="Q2" s="1770"/>
      <c r="R2" s="1770"/>
      <c r="S2" s="1770"/>
      <c r="T2" s="1770"/>
      <c r="U2" s="1770"/>
      <c r="V2" s="1770"/>
      <c r="W2" s="1770"/>
      <c r="X2" s="1770"/>
      <c r="Y2" s="1770"/>
      <c r="Z2" s="1770"/>
      <c r="AA2" s="1770"/>
      <c r="AB2" s="1770"/>
      <c r="AC2" s="1770"/>
      <c r="AD2" s="1770"/>
      <c r="AE2" s="1770"/>
      <c r="AF2" s="1770"/>
      <c r="AG2" s="1770"/>
      <c r="AH2" s="1770"/>
      <c r="AI2" s="1770"/>
      <c r="AJ2" s="1770"/>
      <c r="AK2" s="1770"/>
      <c r="AL2" s="1770"/>
      <c r="AM2" s="1770"/>
      <c r="AN2" s="1770"/>
      <c r="AO2" s="1770"/>
      <c r="AP2" s="994"/>
      <c r="AQ2" s="994"/>
      <c r="AR2" s="994"/>
      <c r="AS2" s="994"/>
      <c r="AT2" s="994"/>
      <c r="AU2" s="994"/>
      <c r="AV2" s="994"/>
      <c r="AW2" s="994"/>
      <c r="AX2" s="994"/>
      <c r="AY2" s="994"/>
      <c r="AZ2" s="994"/>
      <c r="BA2" s="994"/>
      <c r="BB2" s="994"/>
      <c r="BC2" s="994"/>
      <c r="BD2" s="994"/>
      <c r="BE2" s="994"/>
      <c r="BF2" s="994"/>
      <c r="BG2" s="994"/>
      <c r="BH2" s="994"/>
      <c r="BI2" s="994"/>
      <c r="BJ2" s="994"/>
      <c r="BK2" s="994"/>
      <c r="BL2" s="994"/>
      <c r="BM2" s="994"/>
      <c r="BN2" s="994"/>
      <c r="BO2" s="994"/>
      <c r="BP2" s="994"/>
      <c r="BQ2" s="994"/>
    </row>
    <row r="3" spans="1:69" x14ac:dyDescent="0.25">
      <c r="A3" s="917" t="str">
        <f>données!A5</f>
        <v>version 2021 (1)</v>
      </c>
      <c r="AP3" s="994"/>
      <c r="AQ3" s="994"/>
      <c r="AR3" s="994"/>
      <c r="AS3" s="994"/>
      <c r="AT3" s="994"/>
      <c r="AU3" s="994"/>
      <c r="AV3" s="994"/>
    </row>
    <row r="4" spans="1:69" x14ac:dyDescent="0.25">
      <c r="A4" s="1620" t="s">
        <v>100</v>
      </c>
      <c r="B4" s="1620"/>
      <c r="C4" s="1620"/>
      <c r="D4" s="1620"/>
      <c r="E4" s="1620"/>
      <c r="F4" s="1620"/>
      <c r="G4" s="1780"/>
      <c r="H4" s="1519" t="s">
        <v>97</v>
      </c>
      <c r="I4" s="1520"/>
      <c r="J4" s="1520"/>
      <c r="K4" s="269"/>
      <c r="L4" s="1647" t="s">
        <v>488</v>
      </c>
      <c r="M4" s="1647"/>
      <c r="N4" s="1647"/>
      <c r="O4" s="1647"/>
      <c r="P4" s="1647"/>
      <c r="Q4" s="1128"/>
      <c r="R4" s="1647" t="s">
        <v>484</v>
      </c>
      <c r="S4" s="1647"/>
      <c r="T4" s="1647"/>
      <c r="U4" s="1647"/>
      <c r="V4" s="1647"/>
      <c r="W4" s="1647" t="s">
        <v>489</v>
      </c>
      <c r="X4" s="1647"/>
      <c r="Y4" s="1647"/>
      <c r="Z4" s="1647"/>
      <c r="AA4" s="1647"/>
      <c r="AB4" s="1133" t="s">
        <v>42</v>
      </c>
      <c r="AC4" s="119"/>
      <c r="AD4" s="119"/>
      <c r="AE4" s="119"/>
      <c r="AF4" s="119"/>
      <c r="AG4" s="1134"/>
      <c r="AH4" s="1621" t="s">
        <v>101</v>
      </c>
      <c r="AI4" s="1622"/>
      <c r="AJ4" s="1622"/>
      <c r="AK4" s="1622"/>
      <c r="AL4" s="1622"/>
      <c r="AM4" s="1622"/>
      <c r="AN4" s="1622"/>
      <c r="AO4" s="1622"/>
    </row>
    <row r="5" spans="1:69" ht="12.75" customHeight="1" x14ac:dyDescent="0.25">
      <c r="A5" s="1123" t="s">
        <v>137</v>
      </c>
      <c r="B5" s="1123"/>
      <c r="C5" s="1123"/>
      <c r="D5" s="1744">
        <f>données!D7</f>
        <v>0</v>
      </c>
      <c r="E5" s="1744"/>
      <c r="F5" s="1744"/>
      <c r="G5" s="1779"/>
      <c r="H5" s="269" t="s">
        <v>141</v>
      </c>
      <c r="I5" s="1701">
        <f>données!$J$7</f>
        <v>0</v>
      </c>
      <c r="J5" s="1701"/>
      <c r="K5" s="1701"/>
      <c r="L5" s="1701"/>
      <c r="M5" s="1701"/>
      <c r="N5" s="1701"/>
      <c r="O5" s="1701"/>
      <c r="P5" s="1701"/>
      <c r="Q5" s="1701"/>
      <c r="R5" s="1701"/>
      <c r="S5" s="1701"/>
      <c r="T5" s="1701"/>
      <c r="U5" s="1701"/>
      <c r="V5" s="1701"/>
      <c r="W5" s="1701"/>
      <c r="X5" s="1701"/>
      <c r="Y5" s="1701"/>
      <c r="Z5" s="1701"/>
      <c r="AA5" s="1701"/>
      <c r="AB5" s="1701"/>
      <c r="AC5" s="1701"/>
      <c r="AD5" s="1701"/>
      <c r="AE5" s="1701"/>
      <c r="AF5" s="1701"/>
      <c r="AG5" s="1702"/>
      <c r="AH5" s="1743">
        <f>données!$AI$7</f>
        <v>0</v>
      </c>
      <c r="AI5" s="1744"/>
      <c r="AJ5" s="1744"/>
      <c r="AK5" s="1744"/>
      <c r="AL5" s="1744"/>
      <c r="AM5" s="1744"/>
      <c r="AN5" s="1744"/>
      <c r="AO5" s="1744"/>
    </row>
    <row r="6" spans="1:69" x14ac:dyDescent="0.25">
      <c r="A6" s="1724">
        <f>données!A8</f>
        <v>0</v>
      </c>
      <c r="B6" s="1724"/>
      <c r="C6" s="1724"/>
      <c r="D6" s="1724"/>
      <c r="E6" s="1724"/>
      <c r="F6" s="1724"/>
      <c r="G6" s="1725"/>
      <c r="H6" s="269" t="s">
        <v>138</v>
      </c>
      <c r="I6" s="1703"/>
      <c r="J6" s="1703"/>
      <c r="K6" s="1703"/>
      <c r="L6" s="1703"/>
      <c r="M6" s="1703"/>
      <c r="N6" s="1703"/>
      <c r="O6" s="1703"/>
      <c r="P6" s="1703"/>
      <c r="Q6" s="1703"/>
      <c r="R6" s="1703"/>
      <c r="S6" s="1703"/>
      <c r="T6" s="1703"/>
      <c r="U6" s="1703"/>
      <c r="V6" s="1703"/>
      <c r="W6" s="1703"/>
      <c r="X6" s="1703"/>
      <c r="Y6" s="1703"/>
      <c r="Z6" s="1703"/>
      <c r="AA6" s="1703"/>
      <c r="AB6" s="1703"/>
      <c r="AC6" s="1703"/>
      <c r="AD6" s="1703"/>
      <c r="AE6" s="1703"/>
      <c r="AF6" s="1703"/>
      <c r="AG6" s="1704"/>
      <c r="AH6" s="1755">
        <f>données!$AI$8</f>
        <v>0</v>
      </c>
      <c r="AI6" s="1756"/>
      <c r="AJ6" s="1756"/>
      <c r="AK6" s="1756"/>
      <c r="AL6" s="1756"/>
      <c r="AM6" s="1756"/>
      <c r="AN6" s="1756"/>
      <c r="AO6" s="1756"/>
    </row>
    <row r="7" spans="1:69" ht="12.15" customHeight="1" x14ac:dyDescent="0.25">
      <c r="A7" s="1724">
        <f>données!A9</f>
        <v>0</v>
      </c>
      <c r="B7" s="1724"/>
      <c r="C7" s="1724"/>
      <c r="D7" s="1724"/>
      <c r="E7" s="1724"/>
      <c r="F7" s="1724"/>
      <c r="G7" s="1725"/>
      <c r="H7" s="269" t="s">
        <v>140</v>
      </c>
      <c r="I7" s="269"/>
      <c r="J7" s="269"/>
      <c r="K7" s="269"/>
      <c r="L7" s="269"/>
      <c r="M7" s="1695">
        <f>données!$M$9</f>
        <v>0</v>
      </c>
      <c r="N7" s="1695"/>
      <c r="O7" s="1695"/>
      <c r="P7" s="1695"/>
      <c r="Q7" s="1695"/>
      <c r="R7" s="1695"/>
      <c r="S7" s="1695"/>
      <c r="T7" s="1695"/>
      <c r="U7" s="1695"/>
      <c r="V7" s="1695"/>
      <c r="W7" s="1695"/>
      <c r="X7" s="1695"/>
      <c r="Y7" s="1695"/>
      <c r="Z7" s="1695"/>
      <c r="AA7" s="1695"/>
      <c r="AB7" s="1695"/>
      <c r="AC7" s="1695"/>
      <c r="AD7" s="1695"/>
      <c r="AE7" s="1695"/>
      <c r="AF7" s="1695"/>
      <c r="AG7" s="1696"/>
      <c r="AH7" s="1755">
        <f>données!$AI$9</f>
        <v>0</v>
      </c>
      <c r="AI7" s="1756"/>
      <c r="AJ7" s="1756"/>
      <c r="AK7" s="1756"/>
      <c r="AL7" s="1756"/>
      <c r="AM7" s="1756"/>
      <c r="AN7" s="1756"/>
      <c r="AO7" s="1756"/>
    </row>
    <row r="8" spans="1:69" x14ac:dyDescent="0.25">
      <c r="A8" s="1123" t="s">
        <v>138</v>
      </c>
      <c r="B8" s="1726">
        <f>données!B10</f>
        <v>0</v>
      </c>
      <c r="C8" s="1726"/>
      <c r="D8" s="1726"/>
      <c r="E8" s="1726"/>
      <c r="F8" s="1726"/>
      <c r="G8" s="1727"/>
      <c r="H8" s="269" t="s">
        <v>139</v>
      </c>
      <c r="I8" s="269"/>
      <c r="J8" s="269"/>
      <c r="K8" s="269"/>
      <c r="L8" s="119"/>
      <c r="M8" s="1728">
        <f>données!$M$10</f>
        <v>0</v>
      </c>
      <c r="N8" s="1728"/>
      <c r="O8" s="1728"/>
      <c r="P8" s="1728"/>
      <c r="Q8" s="1728"/>
      <c r="R8" s="1728"/>
      <c r="S8" s="1728"/>
      <c r="T8" s="1728"/>
      <c r="U8" s="1728"/>
      <c r="V8" s="1728"/>
      <c r="W8" s="1728"/>
      <c r="X8" s="1728"/>
      <c r="Y8" s="1728"/>
      <c r="Z8" s="1728"/>
      <c r="AA8" s="1728"/>
      <c r="AB8" s="1728"/>
      <c r="AC8" s="1728"/>
      <c r="AD8" s="1728"/>
      <c r="AE8" s="1728"/>
      <c r="AF8" s="1728"/>
      <c r="AG8" s="1729"/>
      <c r="AH8" s="1755" t="str">
        <f>IF(données!$AI$10=0,"",données!$AI$10)</f>
        <v/>
      </c>
      <c r="AI8" s="1756"/>
      <c r="AJ8" s="1756"/>
      <c r="AK8" s="1756"/>
      <c r="AL8" s="1756"/>
      <c r="AM8" s="1756"/>
      <c r="AN8" s="1756"/>
      <c r="AO8" s="1756"/>
    </row>
    <row r="9" spans="1:69" x14ac:dyDescent="0.25">
      <c r="A9" s="909"/>
      <c r="B9" s="909"/>
      <c r="C9" s="909"/>
      <c r="D9" s="909"/>
      <c r="E9" s="909"/>
      <c r="F9" s="909"/>
      <c r="G9" s="417"/>
      <c r="H9" s="18"/>
      <c r="I9" s="909"/>
      <c r="J9" s="909"/>
      <c r="K9" s="909"/>
      <c r="L9" s="909"/>
      <c r="M9" s="994"/>
      <c r="N9" s="909"/>
      <c r="O9" s="909"/>
      <c r="P9" s="909"/>
      <c r="Q9" s="909"/>
      <c r="R9" s="909"/>
      <c r="S9" s="909"/>
      <c r="T9" s="909"/>
      <c r="U9" s="909"/>
      <c r="V9" s="909"/>
      <c r="W9" s="909"/>
      <c r="X9" s="909"/>
      <c r="Y9" s="909"/>
      <c r="Z9" s="909"/>
      <c r="AA9" s="909"/>
      <c r="AB9" s="909"/>
      <c r="AC9" s="909"/>
      <c r="AD9" s="909"/>
      <c r="AE9" s="909"/>
      <c r="AF9" s="909"/>
      <c r="AG9" s="909"/>
      <c r="AH9" s="176"/>
      <c r="AI9" s="909"/>
      <c r="AJ9" s="909"/>
      <c r="AK9" s="909"/>
      <c r="AL9" s="909"/>
      <c r="AM9" s="909"/>
      <c r="AN9" s="909"/>
      <c r="AO9" s="909"/>
      <c r="AP9" s="19"/>
      <c r="AQ9" s="19"/>
      <c r="AR9" s="19"/>
      <c r="AS9" s="19"/>
      <c r="AT9" s="19"/>
      <c r="AU9" s="19"/>
      <c r="AV9" s="19"/>
      <c r="AW9" s="689"/>
      <c r="AX9" s="689"/>
      <c r="AY9" s="689"/>
      <c r="AZ9" s="689"/>
      <c r="BA9" s="689"/>
      <c r="BB9" s="689"/>
      <c r="BC9" s="689"/>
      <c r="BD9" s="689"/>
      <c r="BE9" s="689"/>
      <c r="BF9" s="689"/>
      <c r="BG9" s="689"/>
      <c r="BH9" s="689"/>
      <c r="BI9" s="689"/>
      <c r="BJ9" s="689"/>
      <c r="BK9" s="689"/>
      <c r="BL9" s="689"/>
      <c r="BM9" s="689"/>
      <c r="BN9" s="689"/>
      <c r="BO9" s="689"/>
      <c r="BP9" s="689"/>
      <c r="BQ9" s="689"/>
    </row>
    <row r="10" spans="1:69" ht="20.25" customHeight="1" x14ac:dyDescent="0.4">
      <c r="A10" s="1771" t="str">
        <f>'dv1'!A10:E10</f>
        <v>Ed. 2017</v>
      </c>
      <c r="B10" s="1771"/>
      <c r="C10" s="1771"/>
      <c r="D10" s="1771"/>
      <c r="E10" s="1771"/>
      <c r="F10" s="1771"/>
      <c r="G10" s="1636"/>
      <c r="H10" s="1772" t="s">
        <v>124</v>
      </c>
      <c r="I10" s="1773"/>
      <c r="J10" s="1773"/>
      <c r="K10" s="1773"/>
      <c r="L10" s="1773"/>
      <c r="M10" s="369" t="s">
        <v>280</v>
      </c>
      <c r="N10" s="368"/>
      <c r="O10" s="368"/>
      <c r="P10" s="368"/>
      <c r="Q10" s="368"/>
      <c r="R10" s="368"/>
      <c r="S10" s="368"/>
      <c r="T10" s="350"/>
      <c r="U10" s="986" t="s">
        <v>125</v>
      </c>
      <c r="V10" s="1757">
        <v>2</v>
      </c>
      <c r="W10" s="1757"/>
      <c r="X10" s="1757"/>
      <c r="Y10" s="1757"/>
      <c r="Z10" s="1068" t="s">
        <v>126</v>
      </c>
      <c r="AA10" s="1069"/>
      <c r="AB10" s="1069"/>
      <c r="AC10" s="1069"/>
      <c r="AD10" s="1069"/>
      <c r="AE10" s="1069"/>
      <c r="AF10" s="1069"/>
      <c r="AG10" s="1757"/>
      <c r="AH10" s="1757"/>
      <c r="AI10" s="1758"/>
      <c r="AJ10" s="101" t="s">
        <v>292</v>
      </c>
      <c r="AK10" s="98"/>
      <c r="AL10" s="98"/>
      <c r="AM10" s="98"/>
      <c r="AN10" s="98"/>
      <c r="AO10" s="98"/>
      <c r="AP10" s="19"/>
      <c r="AQ10" s="19"/>
      <c r="AR10" s="19"/>
      <c r="AS10" s="19"/>
      <c r="AT10" s="19"/>
      <c r="AU10" s="19"/>
      <c r="AV10" s="19"/>
      <c r="AW10" s="689"/>
      <c r="AX10" s="689"/>
      <c r="AY10" s="689"/>
      <c r="AZ10" s="689"/>
      <c r="BA10" s="689"/>
      <c r="BB10" s="689"/>
      <c r="BC10" s="689"/>
      <c r="BD10" s="689"/>
      <c r="BE10" s="689"/>
      <c r="BF10" s="689"/>
      <c r="BG10" s="689"/>
      <c r="BH10" s="689"/>
      <c r="BI10" s="689"/>
      <c r="BJ10" s="689"/>
      <c r="BK10" s="689"/>
      <c r="BL10" s="689"/>
      <c r="BM10" s="689"/>
      <c r="BN10" s="689"/>
      <c r="BO10" s="689"/>
      <c r="BP10" s="689"/>
      <c r="BQ10" s="689"/>
    </row>
    <row r="11" spans="1:69" ht="12.75" customHeight="1" x14ac:dyDescent="0.25">
      <c r="A11" s="1648" t="str">
        <f>'dv1'!A11:F11</f>
        <v>(SLRB/MT 2017)</v>
      </c>
      <c r="B11" s="1648"/>
      <c r="C11" s="1648"/>
      <c r="D11" s="1648"/>
      <c r="E11" s="1648"/>
      <c r="F11" s="1648"/>
      <c r="G11" s="1649"/>
      <c r="H11" s="61"/>
      <c r="I11" s="8"/>
      <c r="J11" s="8"/>
      <c r="K11" s="8"/>
      <c r="L11" s="8"/>
      <c r="M11" s="909"/>
      <c r="N11" s="367"/>
      <c r="O11" s="367"/>
      <c r="P11" s="367"/>
      <c r="Q11" s="367"/>
      <c r="R11" s="367"/>
      <c r="S11" s="367"/>
      <c r="T11" s="367"/>
      <c r="U11" s="367"/>
      <c r="V11" s="367"/>
      <c r="W11" s="367"/>
      <c r="X11" s="367"/>
      <c r="Y11" s="367"/>
      <c r="Z11" s="1070" t="s">
        <v>127</v>
      </c>
      <c r="AA11" s="1071"/>
      <c r="AB11" s="1071"/>
      <c r="AC11" s="1071"/>
      <c r="AD11" s="1071"/>
      <c r="AE11" s="1071"/>
      <c r="AF11" s="1071"/>
      <c r="AG11" s="1071"/>
      <c r="AH11" s="1071"/>
      <c r="AI11" s="1145"/>
      <c r="AJ11" s="909"/>
      <c r="AK11" s="909"/>
      <c r="AL11" s="909"/>
      <c r="AM11" s="909"/>
      <c r="AN11" s="909"/>
      <c r="AO11" s="909"/>
      <c r="AP11" s="19"/>
      <c r="AQ11" s="19"/>
      <c r="AR11" s="19"/>
      <c r="AS11" s="19"/>
      <c r="AT11" s="19"/>
      <c r="AU11" s="19"/>
      <c r="AV11" s="19"/>
      <c r="AW11" s="689"/>
      <c r="AX11" s="689"/>
      <c r="AY11" s="689"/>
      <c r="AZ11" s="689"/>
      <c r="BA11" s="689"/>
      <c r="BB11" s="689"/>
      <c r="BC11" s="689"/>
      <c r="BD11" s="689"/>
      <c r="BE11" s="689"/>
      <c r="BF11" s="689"/>
      <c r="BG11" s="689"/>
      <c r="BH11" s="689"/>
      <c r="BI11" s="689"/>
      <c r="BJ11" s="689"/>
      <c r="BK11" s="689"/>
      <c r="BL11" s="689"/>
      <c r="BM11" s="689"/>
      <c r="BN11" s="689"/>
      <c r="BO11" s="689"/>
      <c r="BP11" s="689"/>
      <c r="BQ11" s="689"/>
    </row>
    <row r="12" spans="1:69" ht="12.75" customHeight="1" x14ac:dyDescent="0.25">
      <c r="AP12" s="19"/>
      <c r="AQ12" s="19"/>
      <c r="AR12" s="19"/>
      <c r="AS12" s="19"/>
      <c r="AT12" s="19"/>
      <c r="AU12" s="19"/>
      <c r="AV12" s="19"/>
      <c r="AW12" s="689"/>
      <c r="AX12" s="689"/>
      <c r="AY12" s="689"/>
      <c r="AZ12" s="689"/>
      <c r="BA12" s="689"/>
      <c r="BB12" s="689"/>
      <c r="BC12" s="689"/>
      <c r="BD12" s="689"/>
      <c r="BE12" s="689"/>
      <c r="BF12" s="689"/>
      <c r="BG12" s="689"/>
      <c r="BH12" s="689"/>
      <c r="BI12" s="689"/>
      <c r="BJ12" s="689"/>
      <c r="BK12" s="689"/>
      <c r="BL12" s="689"/>
      <c r="BM12" s="689"/>
      <c r="BN12" s="689"/>
      <c r="BO12" s="689"/>
      <c r="BP12" s="689"/>
      <c r="BQ12" s="689"/>
    </row>
    <row r="13" spans="1:69" ht="15.6" x14ac:dyDescent="0.3">
      <c r="A13" s="1781" t="s">
        <v>281</v>
      </c>
      <c r="B13" s="1781"/>
      <c r="C13" s="1781"/>
      <c r="D13" s="1781"/>
      <c r="E13" s="1781"/>
      <c r="F13" s="1781"/>
      <c r="G13" s="1781"/>
      <c r="H13" s="1781"/>
      <c r="I13" s="1781"/>
      <c r="J13" s="1781"/>
      <c r="K13" s="1781"/>
      <c r="L13" s="1781"/>
      <c r="M13" s="1781"/>
      <c r="N13" s="1781"/>
      <c r="O13" s="1781"/>
      <c r="P13" s="1781"/>
      <c r="Q13" s="1781"/>
      <c r="R13" s="1781"/>
      <c r="S13" s="1781"/>
      <c r="T13" s="1781"/>
      <c r="U13" s="1781"/>
      <c r="V13" s="1781"/>
      <c r="W13" s="1781"/>
      <c r="X13" s="1781"/>
      <c r="Y13" s="1781"/>
      <c r="Z13" s="1781"/>
      <c r="AA13" s="1781"/>
      <c r="AB13" s="1781"/>
      <c r="AC13" s="1781"/>
      <c r="AD13" s="1781"/>
      <c r="AE13" s="1781"/>
      <c r="AF13" s="1781"/>
      <c r="AG13" s="1781"/>
      <c r="AH13" s="1781"/>
      <c r="AI13" s="1781"/>
      <c r="AJ13" s="1781"/>
      <c r="AK13" s="1781"/>
      <c r="AL13" s="1781"/>
      <c r="AM13" s="1781"/>
      <c r="AN13" s="1781"/>
      <c r="AO13" s="1781"/>
    </row>
    <row r="14" spans="1:69" x14ac:dyDescent="0.25">
      <c r="A14" s="30"/>
    </row>
    <row r="15" spans="1:69" x14ac:dyDescent="0.25">
      <c r="A15" s="998" t="s">
        <v>128</v>
      </c>
      <c r="O15" s="1733"/>
      <c r="P15" s="1733"/>
      <c r="Q15" s="1733"/>
      <c r="R15" s="1733"/>
      <c r="S15" s="1733"/>
      <c r="T15" s="1733"/>
      <c r="U15" s="1733"/>
      <c r="V15" s="1733"/>
      <c r="W15" s="1733"/>
      <c r="X15" s="1733"/>
      <c r="Y15" s="1733"/>
      <c r="Z15" s="1733"/>
      <c r="AA15" s="1733"/>
      <c r="AB15" s="1733"/>
      <c r="AC15" s="1733"/>
      <c r="AD15" s="1733"/>
      <c r="AE15" s="1733"/>
      <c r="AF15" s="1733"/>
      <c r="AG15" s="1733"/>
      <c r="AH15" s="1733"/>
      <c r="AI15" s="1733"/>
      <c r="AJ15" s="1733"/>
      <c r="AK15" s="1733"/>
      <c r="AL15" s="1733"/>
      <c r="AM15" s="1733"/>
      <c r="AN15" s="1733"/>
      <c r="AO15" s="1733"/>
      <c r="AP15" s="412"/>
    </row>
    <row r="16" spans="1:69" x14ac:dyDescent="0.25">
      <c r="A16" s="1000" t="s">
        <v>50</v>
      </c>
      <c r="J16" s="845"/>
      <c r="K16" s="1734"/>
      <c r="L16" s="1734"/>
      <c r="M16" s="1734"/>
      <c r="N16" s="1734"/>
      <c r="O16" s="1734"/>
      <c r="P16" s="1734"/>
      <c r="Q16" s="1734"/>
      <c r="R16" s="1734"/>
      <c r="S16" s="1734"/>
      <c r="T16" s="1734"/>
      <c r="U16" s="1734"/>
      <c r="V16" s="1734"/>
      <c r="W16" s="1734"/>
      <c r="X16" s="1734"/>
      <c r="Y16" s="1734"/>
      <c r="Z16" s="1000" t="s">
        <v>130</v>
      </c>
      <c r="AK16" s="994"/>
      <c r="AL16" s="1751"/>
      <c r="AM16" s="1751"/>
      <c r="AN16" s="1751"/>
      <c r="AO16" s="733" t="s">
        <v>53</v>
      </c>
    </row>
    <row r="17" spans="1:47" x14ac:dyDescent="0.25">
      <c r="A17" s="992" t="s">
        <v>129</v>
      </c>
      <c r="G17" s="1782"/>
      <c r="H17" s="1782"/>
      <c r="I17" s="1782"/>
      <c r="J17" s="1782"/>
      <c r="K17" s="1782"/>
      <c r="L17" s="1782"/>
      <c r="M17" s="1782"/>
      <c r="N17" s="1782"/>
      <c r="O17" s="1782"/>
      <c r="P17" s="1782"/>
      <c r="Q17" s="1000" t="s">
        <v>131</v>
      </c>
      <c r="U17" s="315"/>
      <c r="V17" s="1734"/>
      <c r="W17" s="1734"/>
      <c r="X17" s="1734"/>
      <c r="Y17" s="1734"/>
      <c r="Z17" s="1734"/>
      <c r="AA17" s="1734"/>
      <c r="AB17" s="1734"/>
      <c r="AC17" s="1734"/>
      <c r="AD17" s="1734"/>
      <c r="AE17" s="1734"/>
      <c r="AF17" s="1734"/>
      <c r="AG17" s="1734"/>
      <c r="AH17" s="1734"/>
      <c r="AI17" s="1734"/>
      <c r="AJ17" s="1734"/>
      <c r="AK17" s="1734"/>
      <c r="AL17" s="1734"/>
      <c r="AM17" s="1734"/>
      <c r="AN17" s="1734"/>
      <c r="AO17" s="1734"/>
    </row>
    <row r="18" spans="1:47" ht="13.8" thickBot="1" x14ac:dyDescent="0.3">
      <c r="A18" s="31"/>
      <c r="B18" s="31"/>
      <c r="C18" s="31"/>
      <c r="D18" s="31"/>
      <c r="E18" s="31"/>
      <c r="F18" s="31"/>
      <c r="G18" s="31"/>
      <c r="H18" s="31"/>
      <c r="I18" s="31"/>
      <c r="J18" s="31"/>
      <c r="K18" s="31"/>
      <c r="L18" s="31"/>
      <c r="M18" s="31"/>
      <c r="N18" s="31"/>
      <c r="O18" s="31"/>
      <c r="P18" s="31"/>
      <c r="Q18" s="31"/>
      <c r="R18" s="31"/>
      <c r="S18" s="31"/>
      <c r="T18" s="31"/>
      <c r="U18" s="31"/>
      <c r="V18" s="31"/>
      <c r="W18" s="31"/>
      <c r="X18" s="31"/>
      <c r="Y18" s="31"/>
      <c r="Z18" s="31"/>
      <c r="AA18" s="31"/>
      <c r="AB18" s="994"/>
      <c r="AC18" s="994"/>
      <c r="AD18" s="994"/>
      <c r="AE18" s="994"/>
      <c r="AF18" s="31"/>
      <c r="AG18" s="31"/>
      <c r="AH18" s="31"/>
      <c r="AI18" s="31"/>
      <c r="AJ18" s="31"/>
      <c r="AK18" s="31"/>
      <c r="AL18" s="31"/>
      <c r="AM18" s="31"/>
      <c r="AN18" s="31"/>
      <c r="AO18" s="31"/>
    </row>
    <row r="19" spans="1:47" ht="10.5" customHeight="1" x14ac:dyDescent="0.25">
      <c r="A19" s="1746" t="s">
        <v>89</v>
      </c>
      <c r="B19" s="1746"/>
      <c r="C19" s="1747"/>
      <c r="D19" s="1737" t="s">
        <v>282</v>
      </c>
      <c r="E19" s="1738"/>
      <c r="F19" s="1738"/>
      <c r="G19" s="1738"/>
      <c r="H19" s="1738"/>
      <c r="I19" s="1738"/>
      <c r="J19" s="1738"/>
      <c r="K19" s="1738"/>
      <c r="L19" s="1738"/>
      <c r="M19" s="1738"/>
      <c r="N19" s="1738"/>
      <c r="O19" s="1738"/>
      <c r="P19" s="1738"/>
      <c r="Q19" s="1738"/>
      <c r="R19" s="1739"/>
      <c r="S19" s="1745" t="s">
        <v>87</v>
      </c>
      <c r="T19" s="1746"/>
      <c r="U19" s="1746"/>
      <c r="V19" s="1746"/>
      <c r="W19" s="1746"/>
      <c r="X19" s="1746"/>
      <c r="Y19" s="1746"/>
      <c r="Z19" s="1747"/>
      <c r="AA19" s="1776" t="s">
        <v>75</v>
      </c>
      <c r="AB19" s="1737" t="s">
        <v>74</v>
      </c>
      <c r="AC19" s="1738"/>
      <c r="AD19" s="1738"/>
      <c r="AE19" s="1739"/>
      <c r="AF19" s="1737" t="s">
        <v>285</v>
      </c>
      <c r="AG19" s="1738"/>
      <c r="AH19" s="1738"/>
      <c r="AI19" s="1738"/>
      <c r="AJ19" s="1738"/>
      <c r="AK19" s="1738"/>
      <c r="AL19" s="1738"/>
      <c r="AM19" s="1738"/>
      <c r="AN19" s="1738"/>
      <c r="AO19" s="1738"/>
    </row>
    <row r="20" spans="1:47" ht="18.75" customHeight="1" x14ac:dyDescent="0.25">
      <c r="A20" s="1774"/>
      <c r="B20" s="1774"/>
      <c r="C20" s="1775"/>
      <c r="D20" s="1589"/>
      <c r="E20" s="1590"/>
      <c r="F20" s="1590"/>
      <c r="G20" s="1590"/>
      <c r="H20" s="1590"/>
      <c r="I20" s="1590"/>
      <c r="J20" s="1590"/>
      <c r="K20" s="1590"/>
      <c r="L20" s="1590"/>
      <c r="M20" s="1590"/>
      <c r="N20" s="1590"/>
      <c r="O20" s="1590"/>
      <c r="P20" s="1590"/>
      <c r="Q20" s="1590"/>
      <c r="R20" s="1591"/>
      <c r="S20" s="1748"/>
      <c r="T20" s="1749"/>
      <c r="U20" s="1749"/>
      <c r="V20" s="1749"/>
      <c r="W20" s="1749"/>
      <c r="X20" s="1749"/>
      <c r="Y20" s="1749"/>
      <c r="Z20" s="1750"/>
      <c r="AA20" s="1777"/>
      <c r="AB20" s="1589"/>
      <c r="AC20" s="1590"/>
      <c r="AD20" s="1590"/>
      <c r="AE20" s="1591"/>
      <c r="AF20" s="1592"/>
      <c r="AG20" s="1593"/>
      <c r="AH20" s="1593"/>
      <c r="AI20" s="1593"/>
      <c r="AJ20" s="1593"/>
      <c r="AK20" s="1593"/>
      <c r="AL20" s="1593"/>
      <c r="AM20" s="1593"/>
      <c r="AN20" s="1593"/>
      <c r="AO20" s="1593"/>
    </row>
    <row r="21" spans="1:47" ht="36" customHeight="1" x14ac:dyDescent="0.25">
      <c r="A21" s="1749"/>
      <c r="B21" s="1749"/>
      <c r="C21" s="1750"/>
      <c r="D21" s="1592"/>
      <c r="E21" s="1593"/>
      <c r="F21" s="1593"/>
      <c r="G21" s="1593"/>
      <c r="H21" s="1593"/>
      <c r="I21" s="1593"/>
      <c r="J21" s="1593"/>
      <c r="K21" s="1593"/>
      <c r="L21" s="1593"/>
      <c r="M21" s="1593"/>
      <c r="N21" s="1593"/>
      <c r="O21" s="1593"/>
      <c r="P21" s="1593"/>
      <c r="Q21" s="1593"/>
      <c r="R21" s="1594"/>
      <c r="S21" s="1593" t="s">
        <v>283</v>
      </c>
      <c r="T21" s="1593"/>
      <c r="U21" s="1593"/>
      <c r="V21" s="1594"/>
      <c r="W21" s="1592" t="s">
        <v>284</v>
      </c>
      <c r="X21" s="1593"/>
      <c r="Y21" s="1593"/>
      <c r="Z21" s="1594"/>
      <c r="AA21" s="1778"/>
      <c r="AB21" s="1592"/>
      <c r="AC21" s="1593"/>
      <c r="AD21" s="1593"/>
      <c r="AE21" s="1594"/>
      <c r="AF21" s="1593" t="s">
        <v>286</v>
      </c>
      <c r="AG21" s="1593"/>
      <c r="AH21" s="1593"/>
      <c r="AI21" s="1593"/>
      <c r="AJ21" s="1594"/>
      <c r="AK21" s="1592" t="s">
        <v>535</v>
      </c>
      <c r="AL21" s="1593"/>
      <c r="AM21" s="1593"/>
      <c r="AN21" s="1593"/>
      <c r="AO21" s="1593"/>
    </row>
    <row r="22" spans="1:47" x14ac:dyDescent="0.25">
      <c r="A22" s="1810"/>
      <c r="B22" s="1810"/>
      <c r="C22" s="1811"/>
      <c r="D22" s="1752" t="str">
        <f t="shared" ref="D22:D38" si="0">IFERROR(INDEX(MRDésignationPoste,MATCH(A22,MRNumPoste,0)),"")</f>
        <v/>
      </c>
      <c r="E22" s="1753"/>
      <c r="F22" s="1753"/>
      <c r="G22" s="1753"/>
      <c r="H22" s="1753"/>
      <c r="I22" s="1753"/>
      <c r="J22" s="1753"/>
      <c r="K22" s="1753"/>
      <c r="L22" s="1753"/>
      <c r="M22" s="1753"/>
      <c r="N22" s="1753"/>
      <c r="O22" s="1753"/>
      <c r="P22" s="1753"/>
      <c r="Q22" s="1753"/>
      <c r="R22" s="1754"/>
      <c r="S22" s="1783"/>
      <c r="T22" s="1784"/>
      <c r="U22" s="1784"/>
      <c r="V22" s="1785"/>
      <c r="W22" s="1730" t="str">
        <f t="shared" ref="W22" si="1">IFERROR(INDEX(MRQuantités,MATCH(A22,MRNumPoste,0)),"")</f>
        <v/>
      </c>
      <c r="X22" s="1731"/>
      <c r="Y22" s="1731"/>
      <c r="Z22" s="1732"/>
      <c r="AA22" s="1012" t="str">
        <f t="shared" ref="AA22:AA38" si="2">IFERROR(INDEX(MRUnités,MATCH(A22,MRNumPoste,0)),"")</f>
        <v/>
      </c>
      <c r="AB22" s="1730" t="str">
        <f t="shared" ref="AB22" si="3">IFERROR(INDEX(MRPU,MATCH(A22,MRNumPoste,0)),"")</f>
        <v/>
      </c>
      <c r="AC22" s="1731"/>
      <c r="AD22" s="1731"/>
      <c r="AE22" s="1732"/>
      <c r="AF22" s="1741" t="str">
        <f t="shared" ref="AF22:AF38" si="4">IFERROR(ROUND(S22*AB22,2),"")</f>
        <v/>
      </c>
      <c r="AG22" s="1742"/>
      <c r="AH22" s="1742"/>
      <c r="AI22" s="1742"/>
      <c r="AJ22" s="1759"/>
      <c r="AK22" s="1741" t="str">
        <f t="shared" ref="AK22:AK38" si="5">IFERROR(-ROUND(W22*AB22,2),"")</f>
        <v/>
      </c>
      <c r="AL22" s="1742"/>
      <c r="AM22" s="1742"/>
      <c r="AN22" s="1742"/>
      <c r="AO22" s="1742"/>
    </row>
    <row r="23" spans="1:47" x14ac:dyDescent="0.25">
      <c r="A23" s="1763" t="s">
        <v>491</v>
      </c>
      <c r="B23" s="1763"/>
      <c r="C23" s="1764"/>
      <c r="D23" s="1760" t="str">
        <f t="shared" si="0"/>
        <v/>
      </c>
      <c r="E23" s="1761"/>
      <c r="F23" s="1761"/>
      <c r="G23" s="1761"/>
      <c r="H23" s="1761"/>
      <c r="I23" s="1761"/>
      <c r="J23" s="1761"/>
      <c r="K23" s="1761"/>
      <c r="L23" s="1761"/>
      <c r="M23" s="1761"/>
      <c r="N23" s="1761"/>
      <c r="O23" s="1761"/>
      <c r="P23" s="1761"/>
      <c r="Q23" s="1761"/>
      <c r="R23" s="1762"/>
      <c r="S23" s="1730"/>
      <c r="T23" s="1731"/>
      <c r="U23" s="1731"/>
      <c r="V23" s="1732"/>
      <c r="W23" s="1730" t="str">
        <f t="shared" ref="W23:W38" si="6">IFERROR(INDEX(MRQuantités,MATCH(A23,MRNumPoste,0)),"")</f>
        <v/>
      </c>
      <c r="X23" s="1731"/>
      <c r="Y23" s="1731"/>
      <c r="Z23" s="1732"/>
      <c r="AA23" s="1012" t="str">
        <f t="shared" si="2"/>
        <v/>
      </c>
      <c r="AB23" s="1730" t="str">
        <f t="shared" ref="AB23:AB38" si="7">IFERROR(INDEX(MRPU,MATCH(A23,MRNumPoste,0)),"")</f>
        <v/>
      </c>
      <c r="AC23" s="1731"/>
      <c r="AD23" s="1731"/>
      <c r="AE23" s="1732"/>
      <c r="AF23" s="1735" t="str">
        <f t="shared" si="4"/>
        <v/>
      </c>
      <c r="AG23" s="1736"/>
      <c r="AH23" s="1736"/>
      <c r="AI23" s="1736"/>
      <c r="AJ23" s="1740"/>
      <c r="AK23" s="1735" t="str">
        <f t="shared" si="5"/>
        <v/>
      </c>
      <c r="AL23" s="1736"/>
      <c r="AM23" s="1736"/>
      <c r="AN23" s="1736"/>
      <c r="AO23" s="1736"/>
    </row>
    <row r="24" spans="1:47" x14ac:dyDescent="0.25">
      <c r="A24" s="1763"/>
      <c r="B24" s="1763"/>
      <c r="C24" s="1764"/>
      <c r="D24" s="1760" t="str">
        <f t="shared" si="0"/>
        <v/>
      </c>
      <c r="E24" s="1761"/>
      <c r="F24" s="1761"/>
      <c r="G24" s="1761"/>
      <c r="H24" s="1761"/>
      <c r="I24" s="1761"/>
      <c r="J24" s="1761"/>
      <c r="K24" s="1761"/>
      <c r="L24" s="1761"/>
      <c r="M24" s="1761"/>
      <c r="N24" s="1761"/>
      <c r="O24" s="1761"/>
      <c r="P24" s="1761"/>
      <c r="Q24" s="1761"/>
      <c r="R24" s="1762"/>
      <c r="S24" s="1730"/>
      <c r="T24" s="1731"/>
      <c r="U24" s="1731"/>
      <c r="V24" s="1732"/>
      <c r="W24" s="1730" t="str">
        <f t="shared" si="6"/>
        <v/>
      </c>
      <c r="X24" s="1731"/>
      <c r="Y24" s="1731"/>
      <c r="Z24" s="1732"/>
      <c r="AA24" s="1012" t="str">
        <f t="shared" si="2"/>
        <v/>
      </c>
      <c r="AB24" s="1730" t="str">
        <f t="shared" si="7"/>
        <v/>
      </c>
      <c r="AC24" s="1731"/>
      <c r="AD24" s="1731"/>
      <c r="AE24" s="1732"/>
      <c r="AF24" s="1735" t="str">
        <f t="shared" si="4"/>
        <v/>
      </c>
      <c r="AG24" s="1736"/>
      <c r="AH24" s="1736"/>
      <c r="AI24" s="1736"/>
      <c r="AJ24" s="1740"/>
      <c r="AK24" s="1735" t="str">
        <f t="shared" si="5"/>
        <v/>
      </c>
      <c r="AL24" s="1736"/>
      <c r="AM24" s="1736"/>
      <c r="AN24" s="1736"/>
      <c r="AO24" s="1736"/>
    </row>
    <row r="25" spans="1:47" x14ac:dyDescent="0.25">
      <c r="A25" s="1763"/>
      <c r="B25" s="1763"/>
      <c r="C25" s="1764"/>
      <c r="D25" s="1760" t="str">
        <f t="shared" si="0"/>
        <v/>
      </c>
      <c r="E25" s="1761"/>
      <c r="F25" s="1761"/>
      <c r="G25" s="1761"/>
      <c r="H25" s="1761"/>
      <c r="I25" s="1761"/>
      <c r="J25" s="1761"/>
      <c r="K25" s="1761"/>
      <c r="L25" s="1761"/>
      <c r="M25" s="1761"/>
      <c r="N25" s="1761"/>
      <c r="O25" s="1761"/>
      <c r="P25" s="1761"/>
      <c r="Q25" s="1761"/>
      <c r="R25" s="1762"/>
      <c r="S25" s="1730"/>
      <c r="T25" s="1731"/>
      <c r="U25" s="1731"/>
      <c r="V25" s="1732"/>
      <c r="W25" s="1730" t="str">
        <f t="shared" si="6"/>
        <v/>
      </c>
      <c r="X25" s="1731"/>
      <c r="Y25" s="1731"/>
      <c r="Z25" s="1732"/>
      <c r="AA25" s="1012" t="str">
        <f t="shared" si="2"/>
        <v/>
      </c>
      <c r="AB25" s="1730" t="str">
        <f t="shared" si="7"/>
        <v/>
      </c>
      <c r="AC25" s="1731"/>
      <c r="AD25" s="1731"/>
      <c r="AE25" s="1732"/>
      <c r="AF25" s="1735" t="str">
        <f t="shared" si="4"/>
        <v/>
      </c>
      <c r="AG25" s="1736"/>
      <c r="AH25" s="1736"/>
      <c r="AI25" s="1736"/>
      <c r="AJ25" s="1740"/>
      <c r="AK25" s="1735" t="str">
        <f t="shared" si="5"/>
        <v/>
      </c>
      <c r="AL25" s="1736"/>
      <c r="AM25" s="1736"/>
      <c r="AN25" s="1736"/>
      <c r="AO25" s="1736"/>
    </row>
    <row r="26" spans="1:47" x14ac:dyDescent="0.25">
      <c r="A26" s="1763"/>
      <c r="B26" s="1763"/>
      <c r="C26" s="1764"/>
      <c r="D26" s="1760" t="str">
        <f t="shared" si="0"/>
        <v/>
      </c>
      <c r="E26" s="1761"/>
      <c r="F26" s="1761"/>
      <c r="G26" s="1761"/>
      <c r="H26" s="1761"/>
      <c r="I26" s="1761"/>
      <c r="J26" s="1761"/>
      <c r="K26" s="1761"/>
      <c r="L26" s="1761"/>
      <c r="M26" s="1761"/>
      <c r="N26" s="1761"/>
      <c r="O26" s="1761"/>
      <c r="P26" s="1761"/>
      <c r="Q26" s="1761"/>
      <c r="R26" s="1762"/>
      <c r="S26" s="1730"/>
      <c r="T26" s="1731"/>
      <c r="U26" s="1731"/>
      <c r="V26" s="1732"/>
      <c r="W26" s="1730" t="str">
        <f t="shared" si="6"/>
        <v/>
      </c>
      <c r="X26" s="1731"/>
      <c r="Y26" s="1731"/>
      <c r="Z26" s="1732"/>
      <c r="AA26" s="1012" t="str">
        <f t="shared" si="2"/>
        <v/>
      </c>
      <c r="AB26" s="1730" t="str">
        <f t="shared" si="7"/>
        <v/>
      </c>
      <c r="AC26" s="1731"/>
      <c r="AD26" s="1731"/>
      <c r="AE26" s="1732"/>
      <c r="AF26" s="1735" t="str">
        <f t="shared" si="4"/>
        <v/>
      </c>
      <c r="AG26" s="1736"/>
      <c r="AH26" s="1736"/>
      <c r="AI26" s="1736"/>
      <c r="AJ26" s="1740"/>
      <c r="AK26" s="1735" t="str">
        <f t="shared" si="5"/>
        <v/>
      </c>
      <c r="AL26" s="1736"/>
      <c r="AM26" s="1736"/>
      <c r="AN26" s="1736"/>
      <c r="AO26" s="1736"/>
    </row>
    <row r="27" spans="1:47" x14ac:dyDescent="0.25">
      <c r="A27" s="1763"/>
      <c r="B27" s="1763"/>
      <c r="C27" s="1764"/>
      <c r="D27" s="1760" t="str">
        <f t="shared" si="0"/>
        <v/>
      </c>
      <c r="E27" s="1761"/>
      <c r="F27" s="1761"/>
      <c r="G27" s="1761"/>
      <c r="H27" s="1761"/>
      <c r="I27" s="1761"/>
      <c r="J27" s="1761"/>
      <c r="K27" s="1761"/>
      <c r="L27" s="1761"/>
      <c r="M27" s="1761"/>
      <c r="N27" s="1761"/>
      <c r="O27" s="1761"/>
      <c r="P27" s="1761"/>
      <c r="Q27" s="1761"/>
      <c r="R27" s="1762"/>
      <c r="S27" s="1730"/>
      <c r="T27" s="1731"/>
      <c r="U27" s="1731"/>
      <c r="V27" s="1732"/>
      <c r="W27" s="1730" t="str">
        <f t="shared" si="6"/>
        <v/>
      </c>
      <c r="X27" s="1731"/>
      <c r="Y27" s="1731"/>
      <c r="Z27" s="1732"/>
      <c r="AA27" s="1012" t="str">
        <f t="shared" si="2"/>
        <v/>
      </c>
      <c r="AB27" s="1730" t="str">
        <f t="shared" si="7"/>
        <v/>
      </c>
      <c r="AC27" s="1731"/>
      <c r="AD27" s="1731"/>
      <c r="AE27" s="1732"/>
      <c r="AF27" s="1735" t="str">
        <f t="shared" si="4"/>
        <v/>
      </c>
      <c r="AG27" s="1736"/>
      <c r="AH27" s="1736"/>
      <c r="AI27" s="1736"/>
      <c r="AJ27" s="1740"/>
      <c r="AK27" s="1735" t="str">
        <f t="shared" si="5"/>
        <v/>
      </c>
      <c r="AL27" s="1736"/>
      <c r="AM27" s="1736"/>
      <c r="AN27" s="1736"/>
      <c r="AO27" s="1736"/>
    </row>
    <row r="28" spans="1:47" x14ac:dyDescent="0.25">
      <c r="A28" s="1763"/>
      <c r="B28" s="1763"/>
      <c r="C28" s="1764"/>
      <c r="D28" s="1760" t="str">
        <f t="shared" si="0"/>
        <v/>
      </c>
      <c r="E28" s="1761"/>
      <c r="F28" s="1761"/>
      <c r="G28" s="1761"/>
      <c r="H28" s="1761"/>
      <c r="I28" s="1761"/>
      <c r="J28" s="1761"/>
      <c r="K28" s="1761"/>
      <c r="L28" s="1761"/>
      <c r="M28" s="1761"/>
      <c r="N28" s="1761"/>
      <c r="O28" s="1761"/>
      <c r="P28" s="1761"/>
      <c r="Q28" s="1761"/>
      <c r="R28" s="1762"/>
      <c r="S28" s="1730"/>
      <c r="T28" s="1731"/>
      <c r="U28" s="1731"/>
      <c r="V28" s="1732"/>
      <c r="W28" s="1730" t="str">
        <f t="shared" si="6"/>
        <v/>
      </c>
      <c r="X28" s="1731"/>
      <c r="Y28" s="1731"/>
      <c r="Z28" s="1732"/>
      <c r="AA28" s="1012" t="str">
        <f t="shared" si="2"/>
        <v/>
      </c>
      <c r="AB28" s="1730" t="str">
        <f t="shared" si="7"/>
        <v/>
      </c>
      <c r="AC28" s="1731"/>
      <c r="AD28" s="1731"/>
      <c r="AE28" s="1732"/>
      <c r="AF28" s="1735" t="str">
        <f t="shared" si="4"/>
        <v/>
      </c>
      <c r="AG28" s="1736"/>
      <c r="AH28" s="1736"/>
      <c r="AI28" s="1736"/>
      <c r="AJ28" s="1740"/>
      <c r="AK28" s="1735" t="str">
        <f t="shared" si="5"/>
        <v/>
      </c>
      <c r="AL28" s="1736"/>
      <c r="AM28" s="1736"/>
      <c r="AN28" s="1736"/>
      <c r="AO28" s="1736"/>
    </row>
    <row r="29" spans="1:47" x14ac:dyDescent="0.25">
      <c r="A29" s="1763"/>
      <c r="B29" s="1763"/>
      <c r="C29" s="1764"/>
      <c r="D29" s="1760" t="str">
        <f t="shared" si="0"/>
        <v/>
      </c>
      <c r="E29" s="1761"/>
      <c r="F29" s="1761"/>
      <c r="G29" s="1761"/>
      <c r="H29" s="1761"/>
      <c r="I29" s="1761"/>
      <c r="J29" s="1761"/>
      <c r="K29" s="1761"/>
      <c r="L29" s="1761"/>
      <c r="M29" s="1761"/>
      <c r="N29" s="1761"/>
      <c r="O29" s="1761"/>
      <c r="P29" s="1761"/>
      <c r="Q29" s="1761"/>
      <c r="R29" s="1762"/>
      <c r="S29" s="1730"/>
      <c r="T29" s="1731"/>
      <c r="U29" s="1731"/>
      <c r="V29" s="1732"/>
      <c r="W29" s="1730" t="str">
        <f t="shared" si="6"/>
        <v/>
      </c>
      <c r="X29" s="1731"/>
      <c r="Y29" s="1731"/>
      <c r="Z29" s="1732"/>
      <c r="AA29" s="1012" t="str">
        <f t="shared" si="2"/>
        <v/>
      </c>
      <c r="AB29" s="1730" t="str">
        <f t="shared" si="7"/>
        <v/>
      </c>
      <c r="AC29" s="1731"/>
      <c r="AD29" s="1731"/>
      <c r="AE29" s="1732"/>
      <c r="AF29" s="1735" t="str">
        <f t="shared" si="4"/>
        <v/>
      </c>
      <c r="AG29" s="1736"/>
      <c r="AH29" s="1736"/>
      <c r="AI29" s="1736"/>
      <c r="AJ29" s="1740"/>
      <c r="AK29" s="1735" t="str">
        <f t="shared" si="5"/>
        <v/>
      </c>
      <c r="AL29" s="1736"/>
      <c r="AM29" s="1736"/>
      <c r="AN29" s="1736"/>
      <c r="AO29" s="1736"/>
      <c r="AQ29" s="269" t="s">
        <v>616</v>
      </c>
    </row>
    <row r="30" spans="1:47" ht="13.2" customHeight="1" x14ac:dyDescent="0.25">
      <c r="A30" s="1763"/>
      <c r="B30" s="1763"/>
      <c r="C30" s="1764"/>
      <c r="D30" s="1760" t="str">
        <f t="shared" si="0"/>
        <v/>
      </c>
      <c r="E30" s="1761"/>
      <c r="F30" s="1761"/>
      <c r="G30" s="1761"/>
      <c r="H30" s="1761"/>
      <c r="I30" s="1761"/>
      <c r="J30" s="1761"/>
      <c r="K30" s="1761"/>
      <c r="L30" s="1761"/>
      <c r="M30" s="1761"/>
      <c r="N30" s="1761"/>
      <c r="O30" s="1761"/>
      <c r="P30" s="1761"/>
      <c r="Q30" s="1761"/>
      <c r="R30" s="1762"/>
      <c r="S30" s="1730"/>
      <c r="T30" s="1731"/>
      <c r="U30" s="1731"/>
      <c r="V30" s="1732"/>
      <c r="W30" s="1730" t="str">
        <f t="shared" si="6"/>
        <v/>
      </c>
      <c r="X30" s="1731"/>
      <c r="Y30" s="1731"/>
      <c r="Z30" s="1732"/>
      <c r="AA30" s="1012" t="str">
        <f t="shared" si="2"/>
        <v/>
      </c>
      <c r="AB30" s="1730" t="str">
        <f t="shared" si="7"/>
        <v/>
      </c>
      <c r="AC30" s="1731"/>
      <c r="AD30" s="1731"/>
      <c r="AE30" s="1732"/>
      <c r="AF30" s="1735" t="str">
        <f t="shared" si="4"/>
        <v/>
      </c>
      <c r="AG30" s="1736"/>
      <c r="AH30" s="1736"/>
      <c r="AI30" s="1736"/>
      <c r="AJ30" s="1740"/>
      <c r="AK30" s="1735" t="str">
        <f t="shared" si="5"/>
        <v/>
      </c>
      <c r="AL30" s="1736"/>
      <c r="AM30" s="1736"/>
      <c r="AN30" s="1736"/>
      <c r="AO30" s="1736"/>
      <c r="AP30" s="1369" t="s">
        <v>112</v>
      </c>
      <c r="AQ30" s="1708" t="s">
        <v>619</v>
      </c>
      <c r="AR30" s="1708"/>
      <c r="AS30" s="1708"/>
      <c r="AT30" s="1708"/>
      <c r="AU30" s="1708"/>
    </row>
    <row r="31" spans="1:47" x14ac:dyDescent="0.25">
      <c r="A31" s="1763"/>
      <c r="B31" s="1763"/>
      <c r="C31" s="1764"/>
      <c r="D31" s="1760" t="str">
        <f t="shared" si="0"/>
        <v/>
      </c>
      <c r="E31" s="1761"/>
      <c r="F31" s="1761"/>
      <c r="G31" s="1761"/>
      <c r="H31" s="1761"/>
      <c r="I31" s="1761"/>
      <c r="J31" s="1761"/>
      <c r="K31" s="1761"/>
      <c r="L31" s="1761"/>
      <c r="M31" s="1761"/>
      <c r="N31" s="1761"/>
      <c r="O31" s="1761"/>
      <c r="P31" s="1761"/>
      <c r="Q31" s="1761"/>
      <c r="R31" s="1762"/>
      <c r="S31" s="1730"/>
      <c r="T31" s="1731"/>
      <c r="U31" s="1731"/>
      <c r="V31" s="1732"/>
      <c r="W31" s="1730" t="str">
        <f t="shared" si="6"/>
        <v/>
      </c>
      <c r="X31" s="1731"/>
      <c r="Y31" s="1731"/>
      <c r="Z31" s="1732"/>
      <c r="AA31" s="1012" t="str">
        <f t="shared" si="2"/>
        <v/>
      </c>
      <c r="AB31" s="1730" t="str">
        <f t="shared" si="7"/>
        <v/>
      </c>
      <c r="AC31" s="1731"/>
      <c r="AD31" s="1731"/>
      <c r="AE31" s="1732"/>
      <c r="AF31" s="1735" t="str">
        <f t="shared" si="4"/>
        <v/>
      </c>
      <c r="AG31" s="1736"/>
      <c r="AH31" s="1736"/>
      <c r="AI31" s="1736"/>
      <c r="AJ31" s="1740"/>
      <c r="AK31" s="1735" t="str">
        <f t="shared" si="5"/>
        <v/>
      </c>
      <c r="AL31" s="1736"/>
      <c r="AM31" s="1736"/>
      <c r="AN31" s="1736"/>
      <c r="AO31" s="1736"/>
      <c r="AP31" s="1370"/>
      <c r="AQ31" s="1708"/>
      <c r="AR31" s="1708"/>
      <c r="AS31" s="1708"/>
      <c r="AT31" s="1708"/>
      <c r="AU31" s="1708"/>
    </row>
    <row r="32" spans="1:47" ht="12.75" customHeight="1" x14ac:dyDescent="0.25">
      <c r="A32" s="1763"/>
      <c r="B32" s="1763"/>
      <c r="C32" s="1764"/>
      <c r="D32" s="1760" t="str">
        <f t="shared" si="0"/>
        <v/>
      </c>
      <c r="E32" s="1761"/>
      <c r="F32" s="1761"/>
      <c r="G32" s="1761"/>
      <c r="H32" s="1761"/>
      <c r="I32" s="1761"/>
      <c r="J32" s="1761"/>
      <c r="K32" s="1761"/>
      <c r="L32" s="1761"/>
      <c r="M32" s="1761"/>
      <c r="N32" s="1761"/>
      <c r="O32" s="1761"/>
      <c r="P32" s="1761"/>
      <c r="Q32" s="1761"/>
      <c r="R32" s="1762"/>
      <c r="S32" s="1730"/>
      <c r="T32" s="1731"/>
      <c r="U32" s="1731"/>
      <c r="V32" s="1732"/>
      <c r="W32" s="1730" t="str">
        <f t="shared" si="6"/>
        <v/>
      </c>
      <c r="X32" s="1731"/>
      <c r="Y32" s="1731"/>
      <c r="Z32" s="1732"/>
      <c r="AA32" s="1012" t="str">
        <f t="shared" si="2"/>
        <v/>
      </c>
      <c r="AB32" s="1730" t="str">
        <f t="shared" si="7"/>
        <v/>
      </c>
      <c r="AC32" s="1731"/>
      <c r="AD32" s="1731"/>
      <c r="AE32" s="1732"/>
      <c r="AF32" s="1735" t="str">
        <f t="shared" si="4"/>
        <v/>
      </c>
      <c r="AG32" s="1736"/>
      <c r="AH32" s="1736"/>
      <c r="AI32" s="1736"/>
      <c r="AJ32" s="1740"/>
      <c r="AK32" s="1735" t="str">
        <f t="shared" si="5"/>
        <v/>
      </c>
      <c r="AL32" s="1736"/>
      <c r="AM32" s="1736"/>
      <c r="AN32" s="1736"/>
      <c r="AO32" s="1736"/>
      <c r="AP32" s="1369" t="s">
        <v>112</v>
      </c>
      <c r="AQ32" s="1708" t="s">
        <v>617</v>
      </c>
      <c r="AR32" s="1708"/>
      <c r="AS32" s="1708"/>
      <c r="AT32" s="1708"/>
      <c r="AU32" s="1708"/>
    </row>
    <row r="33" spans="1:55" ht="12.75" customHeight="1" x14ac:dyDescent="0.25">
      <c r="A33" s="1763"/>
      <c r="B33" s="1763"/>
      <c r="C33" s="1764"/>
      <c r="D33" s="1760" t="str">
        <f t="shared" si="0"/>
        <v/>
      </c>
      <c r="E33" s="1761"/>
      <c r="F33" s="1761"/>
      <c r="G33" s="1761"/>
      <c r="H33" s="1761"/>
      <c r="I33" s="1761"/>
      <c r="J33" s="1761"/>
      <c r="K33" s="1761"/>
      <c r="L33" s="1761"/>
      <c r="M33" s="1761"/>
      <c r="N33" s="1761"/>
      <c r="O33" s="1761"/>
      <c r="P33" s="1761"/>
      <c r="Q33" s="1761"/>
      <c r="R33" s="1762"/>
      <c r="S33" s="1730"/>
      <c r="T33" s="1731"/>
      <c r="U33" s="1731"/>
      <c r="V33" s="1732"/>
      <c r="W33" s="1730" t="str">
        <f t="shared" si="6"/>
        <v/>
      </c>
      <c r="X33" s="1731"/>
      <c r="Y33" s="1731"/>
      <c r="Z33" s="1732"/>
      <c r="AA33" s="1012" t="str">
        <f t="shared" si="2"/>
        <v/>
      </c>
      <c r="AB33" s="1730" t="str">
        <f t="shared" si="7"/>
        <v/>
      </c>
      <c r="AC33" s="1731"/>
      <c r="AD33" s="1731"/>
      <c r="AE33" s="1732"/>
      <c r="AF33" s="1735" t="str">
        <f t="shared" si="4"/>
        <v/>
      </c>
      <c r="AG33" s="1736"/>
      <c r="AH33" s="1736"/>
      <c r="AI33" s="1736"/>
      <c r="AJ33" s="1740"/>
      <c r="AK33" s="1735" t="str">
        <f t="shared" si="5"/>
        <v/>
      </c>
      <c r="AL33" s="1736"/>
      <c r="AM33" s="1736"/>
      <c r="AN33" s="1736"/>
      <c r="AO33" s="1736"/>
      <c r="AP33" s="1369" t="s">
        <v>112</v>
      </c>
      <c r="AQ33" s="1709" t="s">
        <v>618</v>
      </c>
      <c r="AR33" s="1709"/>
      <c r="AS33" s="1709"/>
      <c r="AT33" s="1709"/>
      <c r="AU33" s="1709"/>
    </row>
    <row r="34" spans="1:55" ht="12.75" customHeight="1" x14ac:dyDescent="0.25">
      <c r="A34" s="1763"/>
      <c r="B34" s="1763"/>
      <c r="C34" s="1764"/>
      <c r="D34" s="1760" t="str">
        <f t="shared" si="0"/>
        <v/>
      </c>
      <c r="E34" s="1761"/>
      <c r="F34" s="1761"/>
      <c r="G34" s="1761"/>
      <c r="H34" s="1761"/>
      <c r="I34" s="1761"/>
      <c r="J34" s="1761"/>
      <c r="K34" s="1761"/>
      <c r="L34" s="1761"/>
      <c r="M34" s="1761"/>
      <c r="N34" s="1761"/>
      <c r="O34" s="1761"/>
      <c r="P34" s="1761"/>
      <c r="Q34" s="1761"/>
      <c r="R34" s="1762"/>
      <c r="S34" s="1730"/>
      <c r="T34" s="1731"/>
      <c r="U34" s="1731"/>
      <c r="V34" s="1732"/>
      <c r="W34" s="1730" t="str">
        <f t="shared" si="6"/>
        <v/>
      </c>
      <c r="X34" s="1731"/>
      <c r="Y34" s="1731"/>
      <c r="Z34" s="1732"/>
      <c r="AA34" s="1012" t="str">
        <f t="shared" si="2"/>
        <v/>
      </c>
      <c r="AB34" s="1730" t="str">
        <f t="shared" si="7"/>
        <v/>
      </c>
      <c r="AC34" s="1731"/>
      <c r="AD34" s="1731"/>
      <c r="AE34" s="1732"/>
      <c r="AF34" s="1735" t="str">
        <f t="shared" si="4"/>
        <v/>
      </c>
      <c r="AG34" s="1736"/>
      <c r="AH34" s="1736"/>
      <c r="AI34" s="1736"/>
      <c r="AJ34" s="1740"/>
      <c r="AK34" s="1735" t="str">
        <f t="shared" si="5"/>
        <v/>
      </c>
      <c r="AL34" s="1736"/>
      <c r="AM34" s="1736"/>
      <c r="AN34" s="1736"/>
      <c r="AO34" s="1736"/>
      <c r="AP34" s="1369" t="s">
        <v>112</v>
      </c>
      <c r="AQ34" s="1553" t="s">
        <v>615</v>
      </c>
      <c r="AR34" s="1553"/>
      <c r="AS34" s="1553"/>
      <c r="AT34" s="1553"/>
      <c r="AU34" s="1553"/>
    </row>
    <row r="35" spans="1:55" ht="12.75" customHeight="1" x14ac:dyDescent="0.25">
      <c r="A35" s="1763" t="s">
        <v>491</v>
      </c>
      <c r="B35" s="1763"/>
      <c r="C35" s="1764"/>
      <c r="D35" s="1760" t="str">
        <f t="shared" si="0"/>
        <v/>
      </c>
      <c r="E35" s="1761"/>
      <c r="F35" s="1761"/>
      <c r="G35" s="1761"/>
      <c r="H35" s="1761"/>
      <c r="I35" s="1761"/>
      <c r="J35" s="1761"/>
      <c r="K35" s="1761"/>
      <c r="L35" s="1761"/>
      <c r="M35" s="1761"/>
      <c r="N35" s="1761"/>
      <c r="O35" s="1761"/>
      <c r="P35" s="1761"/>
      <c r="Q35" s="1761"/>
      <c r="R35" s="1762"/>
      <c r="S35" s="1730"/>
      <c r="T35" s="1731"/>
      <c r="U35" s="1731"/>
      <c r="V35" s="1732"/>
      <c r="W35" s="1730" t="str">
        <f t="shared" si="6"/>
        <v/>
      </c>
      <c r="X35" s="1731"/>
      <c r="Y35" s="1731"/>
      <c r="Z35" s="1732"/>
      <c r="AA35" s="1012" t="str">
        <f t="shared" si="2"/>
        <v/>
      </c>
      <c r="AB35" s="1730" t="str">
        <f t="shared" si="7"/>
        <v/>
      </c>
      <c r="AC35" s="1731"/>
      <c r="AD35" s="1731"/>
      <c r="AE35" s="1732"/>
      <c r="AF35" s="1735" t="str">
        <f t="shared" si="4"/>
        <v/>
      </c>
      <c r="AG35" s="1736"/>
      <c r="AH35" s="1736"/>
      <c r="AI35" s="1736"/>
      <c r="AJ35" s="1740"/>
      <c r="AK35" s="1735" t="str">
        <f t="shared" si="5"/>
        <v/>
      </c>
      <c r="AL35" s="1736"/>
      <c r="AM35" s="1736"/>
      <c r="AN35" s="1736"/>
      <c r="AO35" s="1736"/>
      <c r="AP35" s="1370"/>
      <c r="AQ35" s="1553"/>
      <c r="AR35" s="1553"/>
      <c r="AS35" s="1553"/>
      <c r="AT35" s="1553"/>
      <c r="AU35" s="1553"/>
    </row>
    <row r="36" spans="1:55" x14ac:dyDescent="0.25">
      <c r="A36" s="1763"/>
      <c r="B36" s="1763"/>
      <c r="C36" s="1764"/>
      <c r="D36" s="1760" t="str">
        <f t="shared" si="0"/>
        <v/>
      </c>
      <c r="E36" s="1761"/>
      <c r="F36" s="1761"/>
      <c r="G36" s="1761"/>
      <c r="H36" s="1761"/>
      <c r="I36" s="1761"/>
      <c r="J36" s="1761"/>
      <c r="K36" s="1761"/>
      <c r="L36" s="1761"/>
      <c r="M36" s="1761"/>
      <c r="N36" s="1761"/>
      <c r="O36" s="1761"/>
      <c r="P36" s="1761"/>
      <c r="Q36" s="1761"/>
      <c r="R36" s="1762"/>
      <c r="S36" s="1730"/>
      <c r="T36" s="1731"/>
      <c r="U36" s="1731"/>
      <c r="V36" s="1732"/>
      <c r="W36" s="1730" t="str">
        <f t="shared" si="6"/>
        <v/>
      </c>
      <c r="X36" s="1731"/>
      <c r="Y36" s="1731"/>
      <c r="Z36" s="1732"/>
      <c r="AA36" s="1012" t="str">
        <f t="shared" si="2"/>
        <v/>
      </c>
      <c r="AB36" s="1730" t="str">
        <f t="shared" si="7"/>
        <v/>
      </c>
      <c r="AC36" s="1731"/>
      <c r="AD36" s="1731"/>
      <c r="AE36" s="1732"/>
      <c r="AF36" s="1735" t="str">
        <f t="shared" si="4"/>
        <v/>
      </c>
      <c r="AG36" s="1736"/>
      <c r="AH36" s="1736"/>
      <c r="AI36" s="1736"/>
      <c r="AJ36" s="1740"/>
      <c r="AK36" s="1735" t="str">
        <f t="shared" si="5"/>
        <v/>
      </c>
      <c r="AL36" s="1736"/>
      <c r="AM36" s="1736"/>
      <c r="AN36" s="1736"/>
      <c r="AO36" s="1736"/>
      <c r="AP36" s="1370"/>
      <c r="AQ36" s="1553"/>
      <c r="AR36" s="1553"/>
      <c r="AS36" s="1553"/>
      <c r="AT36" s="1553"/>
      <c r="AU36" s="1553"/>
    </row>
    <row r="37" spans="1:55" x14ac:dyDescent="0.25">
      <c r="A37" s="1763"/>
      <c r="B37" s="1763"/>
      <c r="C37" s="1764"/>
      <c r="D37" s="1760" t="str">
        <f t="shared" si="0"/>
        <v/>
      </c>
      <c r="E37" s="1761"/>
      <c r="F37" s="1761"/>
      <c r="G37" s="1761"/>
      <c r="H37" s="1761"/>
      <c r="I37" s="1761"/>
      <c r="J37" s="1761"/>
      <c r="K37" s="1761"/>
      <c r="L37" s="1761"/>
      <c r="M37" s="1761"/>
      <c r="N37" s="1761"/>
      <c r="O37" s="1761"/>
      <c r="P37" s="1761"/>
      <c r="Q37" s="1761"/>
      <c r="R37" s="1762"/>
      <c r="S37" s="1730"/>
      <c r="T37" s="1731"/>
      <c r="U37" s="1731"/>
      <c r="V37" s="1732"/>
      <c r="W37" s="1730" t="str">
        <f t="shared" si="6"/>
        <v/>
      </c>
      <c r="X37" s="1731"/>
      <c r="Y37" s="1731"/>
      <c r="Z37" s="1732"/>
      <c r="AA37" s="1012" t="str">
        <f t="shared" si="2"/>
        <v/>
      </c>
      <c r="AB37" s="1730" t="str">
        <f t="shared" si="7"/>
        <v/>
      </c>
      <c r="AC37" s="1731"/>
      <c r="AD37" s="1731"/>
      <c r="AE37" s="1732"/>
      <c r="AF37" s="1796" t="str">
        <f t="shared" si="4"/>
        <v/>
      </c>
      <c r="AG37" s="1797"/>
      <c r="AH37" s="1797"/>
      <c r="AI37" s="1797"/>
      <c r="AJ37" s="1798"/>
      <c r="AK37" s="1796" t="str">
        <f t="shared" si="5"/>
        <v/>
      </c>
      <c r="AL37" s="1797"/>
      <c r="AM37" s="1797"/>
      <c r="AN37" s="1797"/>
      <c r="AO37" s="1797"/>
      <c r="AQ37" s="362"/>
      <c r="AR37" s="175"/>
      <c r="AS37" s="175"/>
      <c r="AT37" s="175"/>
      <c r="AU37" s="175"/>
    </row>
    <row r="38" spans="1:55" ht="13.35" customHeight="1" x14ac:dyDescent="0.25">
      <c r="A38" s="1799"/>
      <c r="B38" s="1799"/>
      <c r="C38" s="1800"/>
      <c r="D38" s="1801" t="str">
        <f t="shared" si="0"/>
        <v/>
      </c>
      <c r="E38" s="1802"/>
      <c r="F38" s="1802"/>
      <c r="G38" s="1802"/>
      <c r="H38" s="1802"/>
      <c r="I38" s="1802"/>
      <c r="J38" s="1802"/>
      <c r="K38" s="1802"/>
      <c r="L38" s="1802"/>
      <c r="M38" s="1802"/>
      <c r="N38" s="1802"/>
      <c r="O38" s="1802"/>
      <c r="P38" s="1802"/>
      <c r="Q38" s="1802"/>
      <c r="R38" s="1803"/>
      <c r="S38" s="1804"/>
      <c r="T38" s="1805"/>
      <c r="U38" s="1805"/>
      <c r="V38" s="1806"/>
      <c r="W38" s="1804" t="str">
        <f t="shared" si="6"/>
        <v/>
      </c>
      <c r="X38" s="1805"/>
      <c r="Y38" s="1805"/>
      <c r="Z38" s="1806"/>
      <c r="AA38" s="1013" t="str">
        <f t="shared" si="2"/>
        <v/>
      </c>
      <c r="AB38" s="1804" t="str">
        <f t="shared" si="7"/>
        <v/>
      </c>
      <c r="AC38" s="1805"/>
      <c r="AD38" s="1805"/>
      <c r="AE38" s="1806"/>
      <c r="AF38" s="1807" t="str">
        <f t="shared" si="4"/>
        <v/>
      </c>
      <c r="AG38" s="1808"/>
      <c r="AH38" s="1808"/>
      <c r="AI38" s="1808"/>
      <c r="AJ38" s="1809"/>
      <c r="AK38" s="1807" t="str">
        <f t="shared" si="5"/>
        <v/>
      </c>
      <c r="AL38" s="1808"/>
      <c r="AM38" s="1808"/>
      <c r="AN38" s="1808"/>
      <c r="AO38" s="1808"/>
      <c r="AQ38" s="1117"/>
      <c r="AR38" s="1116"/>
      <c r="AS38" s="1116"/>
      <c r="AT38" s="1116"/>
      <c r="AU38" s="1116"/>
    </row>
    <row r="39" spans="1:55" ht="13.35" customHeight="1" x14ac:dyDescent="0.25">
      <c r="AA39" s="1000"/>
      <c r="AB39" s="1000"/>
      <c r="AC39" s="1000"/>
      <c r="AD39" s="1000"/>
      <c r="AE39" s="996" t="s">
        <v>78</v>
      </c>
      <c r="AF39" s="1789">
        <f>SUM(AF22:AJ38)</f>
        <v>0</v>
      </c>
      <c r="AG39" s="1790"/>
      <c r="AH39" s="1790"/>
      <c r="AI39" s="1790"/>
      <c r="AJ39" s="1791"/>
      <c r="AK39" s="1789">
        <f>SUM(AK22:AO38)</f>
        <v>0</v>
      </c>
      <c r="AL39" s="1790"/>
      <c r="AM39" s="1790"/>
      <c r="AN39" s="1790"/>
      <c r="AO39" s="1790"/>
      <c r="AQ39" s="1116"/>
      <c r="AR39" s="1116"/>
      <c r="AS39" s="1116"/>
      <c r="AT39" s="1116"/>
      <c r="AU39" s="1116"/>
    </row>
    <row r="40" spans="1:55" ht="13.35" customHeight="1" x14ac:dyDescent="0.25">
      <c r="AA40" s="1000"/>
      <c r="AB40" s="1000"/>
      <c r="AC40" s="1000"/>
      <c r="AD40" s="1000"/>
      <c r="AE40" s="996" t="s">
        <v>44</v>
      </c>
      <c r="AF40" s="144"/>
      <c r="AG40" s="34"/>
      <c r="AH40" s="34"/>
      <c r="AI40" s="34"/>
      <c r="AJ40" s="34"/>
      <c r="AK40" s="144"/>
      <c r="AL40" s="34"/>
      <c r="AM40" s="34"/>
      <c r="AN40" s="34"/>
      <c r="AO40" s="34"/>
    </row>
    <row r="41" spans="1:55" ht="13.35" customHeight="1" x14ac:dyDescent="0.25">
      <c r="AA41" s="1000"/>
      <c r="AB41" s="1000"/>
      <c r="AC41" s="800"/>
      <c r="AD41" s="1000"/>
      <c r="AE41" s="996"/>
      <c r="AF41" s="927"/>
      <c r="AG41" s="978"/>
      <c r="AH41" s="978"/>
      <c r="AI41" s="978"/>
      <c r="AJ41" s="978"/>
      <c r="AK41" s="978"/>
      <c r="AL41" s="978"/>
      <c r="AM41" s="978"/>
      <c r="AN41" s="978"/>
      <c r="AO41" s="928"/>
    </row>
    <row r="42" spans="1:55" ht="13.35" customHeight="1" x14ac:dyDescent="0.25">
      <c r="AA42" s="1000"/>
      <c r="AB42" s="1000"/>
      <c r="AC42" s="1000"/>
      <c r="AD42" s="1000"/>
      <c r="AE42" s="996" t="s">
        <v>79</v>
      </c>
      <c r="AF42" s="1793">
        <f>AF39+AK39</f>
        <v>0</v>
      </c>
      <c r="AG42" s="1794"/>
      <c r="AH42" s="1794"/>
      <c r="AI42" s="1794"/>
      <c r="AJ42" s="1794"/>
      <c r="AK42" s="1794"/>
      <c r="AL42" s="1794"/>
      <c r="AM42" s="1794"/>
      <c r="AN42" s="1794"/>
      <c r="AO42" s="1795"/>
    </row>
    <row r="43" spans="1:55" ht="13.35" customHeight="1" x14ac:dyDescent="0.25">
      <c r="A43" s="994"/>
      <c r="B43" s="994"/>
      <c r="C43" s="994"/>
      <c r="D43" s="994"/>
      <c r="E43" s="994"/>
      <c r="F43" s="994"/>
      <c r="G43" s="994"/>
      <c r="H43" s="994"/>
      <c r="I43" s="994"/>
      <c r="J43" s="994"/>
      <c r="K43" s="994"/>
      <c r="L43" s="994"/>
      <c r="M43" s="994"/>
      <c r="N43" s="994"/>
      <c r="O43" s="994"/>
      <c r="P43" s="994"/>
      <c r="Q43" s="994"/>
      <c r="R43" s="994"/>
      <c r="S43" s="994"/>
      <c r="T43" s="994"/>
      <c r="U43" s="994"/>
      <c r="V43" s="994"/>
      <c r="W43" s="994"/>
      <c r="X43" s="994"/>
      <c r="Y43" s="994"/>
      <c r="Z43" s="432"/>
      <c r="AA43" s="992"/>
      <c r="AB43" s="1000"/>
      <c r="AC43" s="992"/>
      <c r="AD43" s="1000"/>
      <c r="AE43" s="997" t="s">
        <v>493</v>
      </c>
      <c r="AF43" s="992"/>
      <c r="AG43" s="992"/>
      <c r="AH43" s="992"/>
      <c r="AI43" s="992"/>
      <c r="AJ43" s="992"/>
      <c r="AK43" s="992"/>
      <c r="AL43" s="992"/>
      <c r="AM43" s="992"/>
      <c r="AN43" s="992"/>
      <c r="AO43" s="992"/>
    </row>
    <row r="44" spans="1:55" ht="13.35" customHeight="1" x14ac:dyDescent="0.25">
      <c r="A44" s="1125" t="s">
        <v>287</v>
      </c>
      <c r="B44" s="1125"/>
      <c r="C44" s="1125"/>
      <c r="D44" s="1125"/>
      <c r="E44" s="1125"/>
      <c r="F44" s="1125"/>
      <c r="G44" s="1125"/>
      <c r="H44" s="1125"/>
      <c r="I44" s="1125"/>
      <c r="J44" s="1125"/>
      <c r="L44" s="1782"/>
      <c r="M44" s="1782"/>
      <c r="N44" s="1812" t="s">
        <v>479</v>
      </c>
      <c r="O44" s="1812"/>
      <c r="P44" s="1812"/>
      <c r="Q44" s="1812"/>
      <c r="R44" s="1812"/>
      <c r="S44" s="1812"/>
      <c r="T44" s="1812"/>
      <c r="U44" s="370" t="s">
        <v>480</v>
      </c>
      <c r="V44" s="1125"/>
      <c r="W44" s="1125"/>
      <c r="X44" s="1125"/>
      <c r="Y44" s="1125"/>
      <c r="Z44" s="800" t="s">
        <v>77</v>
      </c>
      <c r="AA44" s="1813" t="s">
        <v>177</v>
      </c>
      <c r="AB44" s="1813"/>
      <c r="AC44" s="1813"/>
      <c r="AD44" s="1049" t="s">
        <v>42</v>
      </c>
      <c r="AF44" s="998"/>
      <c r="AG44" s="998"/>
      <c r="AH44" s="998"/>
      <c r="AI44" s="998"/>
      <c r="AJ44" s="998"/>
      <c r="AK44" s="998"/>
      <c r="AL44" s="998"/>
      <c r="AM44" s="998"/>
      <c r="AN44" s="998"/>
      <c r="AO44" s="998"/>
    </row>
    <row r="45" spans="1:55" ht="13.35" customHeight="1" x14ac:dyDescent="0.25">
      <c r="A45" s="992"/>
      <c r="B45" s="162"/>
      <c r="C45" s="162"/>
      <c r="D45" s="162"/>
      <c r="E45" s="162"/>
      <c r="F45" s="162"/>
      <c r="G45" s="162"/>
      <c r="H45" s="994"/>
      <c r="I45" s="994"/>
      <c r="J45" s="994"/>
      <c r="L45" s="914"/>
      <c r="M45" s="914"/>
      <c r="N45" s="915"/>
      <c r="O45" s="370"/>
      <c r="P45" s="370"/>
      <c r="Q45" s="370"/>
      <c r="R45" s="370"/>
      <c r="S45" s="370"/>
      <c r="T45" s="370"/>
      <c r="U45" s="370"/>
      <c r="V45" s="376"/>
      <c r="X45" s="370"/>
      <c r="Y45" s="162"/>
      <c r="AF45" s="998"/>
      <c r="AG45" s="998"/>
      <c r="AH45" s="998"/>
      <c r="AI45" s="998"/>
      <c r="AJ45" s="998"/>
      <c r="AK45" s="998"/>
      <c r="AL45" s="998"/>
      <c r="AM45" s="998"/>
      <c r="AN45" s="998"/>
      <c r="AO45" s="998"/>
    </row>
    <row r="46" spans="1:55" s="917" customFormat="1" ht="13.35" customHeight="1" x14ac:dyDescent="0.25">
      <c r="A46" s="940" t="s">
        <v>91</v>
      </c>
      <c r="B46" s="738"/>
      <c r="C46" s="941" t="s">
        <v>203</v>
      </c>
      <c r="D46" s="941"/>
      <c r="E46" s="941"/>
      <c r="F46" s="941"/>
      <c r="G46" s="738" t="s">
        <v>635</v>
      </c>
      <c r="H46" s="946"/>
      <c r="I46" s="1585"/>
      <c r="J46" s="1585"/>
      <c r="K46" s="1585"/>
      <c r="L46" s="1585"/>
      <c r="M46" s="1585"/>
      <c r="N46" s="1585"/>
      <c r="O46" s="1585"/>
      <c r="P46" s="1585"/>
      <c r="Q46" s="1585"/>
      <c r="R46" s="1585"/>
      <c r="S46" s="1585"/>
      <c r="T46" s="1585"/>
      <c r="U46" s="1585"/>
      <c r="V46" s="942"/>
      <c r="W46" s="947" t="s">
        <v>494</v>
      </c>
      <c r="X46" s="942"/>
      <c r="Y46" s="942"/>
      <c r="Z46" s="942"/>
      <c r="AA46" s="942"/>
      <c r="AB46" s="942"/>
      <c r="AC46" s="942"/>
      <c r="AD46" s="942"/>
      <c r="AE46" s="942"/>
      <c r="AF46" s="942"/>
      <c r="AG46" s="942"/>
      <c r="AH46" s="942"/>
      <c r="AI46" s="948"/>
      <c r="AJ46" s="940"/>
      <c r="AK46" s="738"/>
      <c r="AL46" s="738"/>
      <c r="AM46" s="738"/>
      <c r="AN46" s="738"/>
      <c r="AO46" s="738"/>
      <c r="AP46" s="1000"/>
      <c r="AQ46" s="796"/>
      <c r="AR46" s="796"/>
      <c r="AS46" s="796"/>
      <c r="AT46" s="796"/>
      <c r="AU46" s="796"/>
      <c r="AV46" s="796"/>
      <c r="AW46" s="796"/>
      <c r="AX46" s="796"/>
      <c r="AY46" s="796"/>
      <c r="AZ46" s="796"/>
      <c r="BA46" s="796"/>
      <c r="BB46" s="1000"/>
      <c r="BC46" s="1000"/>
    </row>
    <row r="47" spans="1:55" x14ac:dyDescent="0.25">
      <c r="A47" s="994"/>
      <c r="D47" s="994"/>
      <c r="E47" s="994"/>
      <c r="F47" s="994"/>
      <c r="G47" s="994"/>
      <c r="H47" s="994"/>
      <c r="I47" s="994"/>
      <c r="J47" s="994"/>
      <c r="K47" s="994"/>
      <c r="L47" s="994"/>
      <c r="M47" s="994"/>
      <c r="N47" s="994"/>
      <c r="O47" s="994"/>
      <c r="P47" s="994"/>
      <c r="Q47" s="994"/>
      <c r="R47" s="994"/>
      <c r="S47" s="994"/>
      <c r="T47" s="994"/>
      <c r="U47" s="994"/>
      <c r="V47" s="994"/>
      <c r="Y47" s="994"/>
      <c r="Z47" s="994"/>
      <c r="AH47" s="994"/>
      <c r="AI47" s="994"/>
      <c r="AJ47" s="994"/>
      <c r="AK47" s="994"/>
      <c r="AL47" s="994"/>
      <c r="AM47" s="994"/>
      <c r="AN47" s="994"/>
      <c r="AO47" s="994"/>
    </row>
    <row r="48" spans="1:55" ht="13.35" customHeight="1" x14ac:dyDescent="0.25">
      <c r="A48" s="1766" t="s">
        <v>255</v>
      </c>
      <c r="B48" s="1766"/>
      <c r="C48" s="1766"/>
      <c r="D48" s="1766"/>
      <c r="E48" s="1766"/>
      <c r="F48" s="1766"/>
      <c r="G48" s="1615"/>
      <c r="H48" s="1613" t="s">
        <v>63</v>
      </c>
      <c r="I48" s="1766"/>
      <c r="J48" s="1766"/>
      <c r="K48" s="1766"/>
      <c r="L48" s="1766"/>
      <c r="M48" s="1766"/>
      <c r="N48" s="1615"/>
      <c r="O48" s="1613" t="s">
        <v>648</v>
      </c>
      <c r="P48" s="1766"/>
      <c r="Q48" s="1766"/>
      <c r="R48" s="1766"/>
      <c r="S48" s="1766"/>
      <c r="T48" s="1766"/>
      <c r="U48" s="1766"/>
      <c r="V48" s="1766"/>
      <c r="W48" s="1766"/>
      <c r="X48" s="1766"/>
      <c r="Y48" s="1766"/>
      <c r="Z48" s="1766"/>
      <c r="AA48" s="1615"/>
      <c r="AB48" s="1613" t="s">
        <v>436</v>
      </c>
      <c r="AC48" s="1766"/>
      <c r="AD48" s="1766"/>
      <c r="AE48" s="1766"/>
      <c r="AF48" s="1766"/>
      <c r="AG48" s="1766"/>
      <c r="AH48" s="1615"/>
      <c r="AI48" s="1767" t="s">
        <v>258</v>
      </c>
      <c r="AJ48" s="1768"/>
      <c r="AK48" s="1768"/>
      <c r="AL48" s="1768"/>
      <c r="AM48" s="1768"/>
      <c r="AN48" s="1768"/>
      <c r="AO48" s="1768"/>
    </row>
    <row r="49" spans="1:71" ht="13.35" customHeight="1" x14ac:dyDescent="0.25">
      <c r="G49" s="995"/>
      <c r="H49" s="1595" t="s">
        <v>34</v>
      </c>
      <c r="I49" s="1596"/>
      <c r="J49" s="1596"/>
      <c r="K49" s="1596"/>
      <c r="L49" s="1596"/>
      <c r="M49" s="1596"/>
      <c r="N49" s="1597"/>
      <c r="O49" s="1595" t="s">
        <v>35</v>
      </c>
      <c r="P49" s="1596"/>
      <c r="Q49" s="1596"/>
      <c r="R49" s="1596"/>
      <c r="S49" s="1596"/>
      <c r="T49" s="1596"/>
      <c r="U49" s="1596"/>
      <c r="V49" s="1596"/>
      <c r="W49" s="1596"/>
      <c r="X49" s="1596"/>
      <c r="Y49" s="1596"/>
      <c r="Z49" s="1596"/>
      <c r="AA49" s="1597"/>
      <c r="AB49" s="1617" t="s">
        <v>289</v>
      </c>
      <c r="AC49" s="1617"/>
      <c r="AD49" s="1617"/>
      <c r="AE49" s="1617"/>
      <c r="AF49" s="1617"/>
      <c r="AG49" s="1617"/>
      <c r="AH49" s="1618"/>
      <c r="AI49" s="1616" t="s">
        <v>278</v>
      </c>
      <c r="AJ49" s="1617"/>
      <c r="AK49" s="1617"/>
      <c r="AL49" s="1617"/>
      <c r="AM49" s="1617"/>
      <c r="AN49" s="1617"/>
      <c r="AO49" s="1617"/>
    </row>
    <row r="50" spans="1:71" x14ac:dyDescent="0.25">
      <c r="G50" s="995"/>
      <c r="H50" s="1595"/>
      <c r="I50" s="1596"/>
      <c r="J50" s="1596"/>
      <c r="K50" s="1596"/>
      <c r="L50" s="1596"/>
      <c r="M50" s="1596"/>
      <c r="N50" s="1597"/>
      <c r="O50" s="1595"/>
      <c r="P50" s="1596"/>
      <c r="Q50" s="1596"/>
      <c r="R50" s="1596"/>
      <c r="S50" s="1596"/>
      <c r="T50" s="1596"/>
      <c r="U50" s="1596"/>
      <c r="V50" s="1596"/>
      <c r="W50" s="1596"/>
      <c r="X50" s="1596"/>
      <c r="Y50" s="1596"/>
      <c r="Z50" s="1596"/>
      <c r="AA50" s="1597"/>
      <c r="AB50" s="994"/>
      <c r="AC50" s="994"/>
      <c r="AD50" s="994"/>
      <c r="AE50" s="994"/>
      <c r="AF50" s="994"/>
      <c r="AG50" s="994"/>
      <c r="AH50" s="995"/>
      <c r="AI50" s="994"/>
      <c r="AJ50" s="994"/>
      <c r="AK50" s="994"/>
      <c r="AL50" s="994"/>
      <c r="AM50" s="994"/>
      <c r="AN50" s="994"/>
      <c r="AO50" s="994"/>
    </row>
    <row r="51" spans="1:71" x14ac:dyDescent="0.25">
      <c r="G51" s="995"/>
      <c r="M51" s="994"/>
      <c r="N51" s="995"/>
      <c r="O51" s="993"/>
      <c r="P51" s="994"/>
      <c r="Q51" s="994"/>
      <c r="R51" s="994"/>
      <c r="S51" s="994"/>
      <c r="T51" s="994"/>
      <c r="U51" s="994"/>
      <c r="V51" s="994"/>
      <c r="W51" s="994"/>
      <c r="X51" s="994"/>
      <c r="Y51" s="994"/>
      <c r="Z51" s="994"/>
      <c r="AA51" s="995"/>
      <c r="AB51" s="994"/>
      <c r="AC51" s="994"/>
      <c r="AD51" s="994"/>
      <c r="AE51" s="994"/>
      <c r="AF51" s="994"/>
      <c r="AG51" s="994"/>
      <c r="AH51" s="995"/>
      <c r="AI51" s="994"/>
      <c r="AJ51" s="994"/>
      <c r="AK51" s="994"/>
      <c r="AL51" s="994"/>
      <c r="AM51" s="994"/>
      <c r="AN51" s="994"/>
      <c r="AO51" s="994"/>
    </row>
    <row r="52" spans="1:71" x14ac:dyDescent="0.25">
      <c r="G52" s="995"/>
      <c r="M52" s="994"/>
      <c r="N52" s="995"/>
      <c r="O52" s="993"/>
      <c r="P52" s="994"/>
      <c r="Q52" s="994"/>
      <c r="R52" s="994"/>
      <c r="S52" s="994"/>
      <c r="T52" s="994"/>
      <c r="U52" s="994"/>
      <c r="V52" s="994"/>
      <c r="W52" s="994"/>
      <c r="X52" s="994"/>
      <c r="Y52" s="994"/>
      <c r="Z52" s="994"/>
      <c r="AA52" s="995"/>
      <c r="AB52" s="994"/>
      <c r="AC52" s="994"/>
      <c r="AD52" s="994"/>
      <c r="AE52" s="994"/>
      <c r="AF52" s="994"/>
      <c r="AG52" s="994"/>
      <c r="AH52" s="995"/>
      <c r="AI52" s="994"/>
      <c r="AJ52" s="994"/>
      <c r="AK52" s="994"/>
      <c r="AL52" s="994"/>
      <c r="AM52" s="994"/>
      <c r="AN52" s="994"/>
      <c r="AO52" s="994"/>
    </row>
    <row r="53" spans="1:71" x14ac:dyDescent="0.25">
      <c r="A53" s="909"/>
      <c r="B53" s="909"/>
      <c r="C53" s="909"/>
      <c r="D53" s="909"/>
      <c r="E53" s="909"/>
      <c r="F53" s="909"/>
      <c r="G53" s="417"/>
      <c r="H53" s="909"/>
      <c r="I53" s="909"/>
      <c r="J53" s="909"/>
      <c r="K53" s="909"/>
      <c r="L53" s="909"/>
      <c r="M53" s="909"/>
      <c r="N53" s="417"/>
      <c r="O53" s="18"/>
      <c r="P53" s="909"/>
      <c r="Q53" s="909"/>
      <c r="R53" s="909"/>
      <c r="S53" s="909"/>
      <c r="T53" s="909"/>
      <c r="U53" s="909"/>
      <c r="V53" s="909"/>
      <c r="W53" s="909"/>
      <c r="X53" s="909"/>
      <c r="Y53" s="909"/>
      <c r="Z53" s="909"/>
      <c r="AA53" s="417"/>
      <c r="AB53" s="909"/>
      <c r="AC53" s="909"/>
      <c r="AD53" s="909"/>
      <c r="AE53" s="909"/>
      <c r="AF53" s="909"/>
      <c r="AG53" s="909"/>
      <c r="AH53" s="417"/>
      <c r="AI53" s="909"/>
      <c r="AJ53" s="909"/>
      <c r="AK53" s="909"/>
      <c r="AL53" s="909"/>
      <c r="AM53" s="909"/>
      <c r="AN53" s="909"/>
      <c r="AO53" s="909"/>
      <c r="AP53" s="994"/>
      <c r="AQ53" s="994"/>
      <c r="AR53" s="994"/>
      <c r="AS53" s="994"/>
      <c r="AT53" s="994"/>
      <c r="AU53" s="994"/>
      <c r="AV53" s="994"/>
    </row>
    <row r="54" spans="1:71" ht="12.75" customHeight="1" x14ac:dyDescent="0.25">
      <c r="A54" s="194" t="s">
        <v>42</v>
      </c>
      <c r="B54" s="1765" t="s">
        <v>43</v>
      </c>
      <c r="C54" s="1765"/>
      <c r="D54" s="1765"/>
      <c r="E54" s="1765"/>
      <c r="F54" s="1765"/>
      <c r="G54" s="1765"/>
      <c r="H54" s="1765"/>
      <c r="I54" s="1765"/>
      <c r="J54" s="1765"/>
      <c r="K54" s="1765"/>
      <c r="L54" s="1765"/>
      <c r="M54" s="1765"/>
      <c r="N54" s="1765"/>
      <c r="O54" s="1765"/>
      <c r="P54" s="1765"/>
      <c r="Q54" s="1765"/>
      <c r="R54" s="1765"/>
      <c r="S54" s="1765"/>
      <c r="T54" s="1765"/>
      <c r="U54" s="1765"/>
      <c r="V54" s="1765"/>
      <c r="W54" s="1765"/>
      <c r="X54" s="1765"/>
      <c r="Y54" s="1765"/>
      <c r="Z54" s="1765"/>
      <c r="AA54" s="1765"/>
      <c r="AB54" s="1765"/>
      <c r="AC54" s="1765"/>
      <c r="AD54" s="1765"/>
      <c r="AE54" s="1765"/>
      <c r="AF54" s="1765"/>
      <c r="AG54" s="1765"/>
      <c r="AH54" s="1765"/>
      <c r="AI54" s="1765"/>
      <c r="AJ54" s="1765"/>
      <c r="AK54" s="1765"/>
      <c r="AL54" s="1765"/>
      <c r="AM54" s="1765"/>
      <c r="AN54" s="1765"/>
      <c r="AO54" s="1765"/>
      <c r="AP54" s="985"/>
      <c r="AQ54" s="985"/>
      <c r="AR54" s="985"/>
      <c r="AS54" s="985"/>
      <c r="AT54" s="985"/>
      <c r="AU54" s="985"/>
      <c r="AV54" s="985"/>
      <c r="AW54" s="985"/>
      <c r="AX54" s="985"/>
      <c r="AY54" s="985"/>
      <c r="AZ54" s="985"/>
      <c r="BC54" s="985"/>
      <c r="BD54" s="985"/>
      <c r="BE54" s="985"/>
      <c r="BF54" s="985"/>
      <c r="BG54" s="985"/>
      <c r="BH54" s="985"/>
      <c r="BI54" s="985"/>
      <c r="BJ54" s="985"/>
      <c r="BK54" s="985"/>
      <c r="BL54" s="985"/>
      <c r="BM54" s="985"/>
      <c r="BN54" s="985"/>
      <c r="BO54" s="985"/>
      <c r="BP54" s="985"/>
      <c r="BQ54" s="985"/>
      <c r="BR54" s="985"/>
    </row>
    <row r="55" spans="1:71" ht="13.35" customHeight="1" x14ac:dyDescent="0.25">
      <c r="A55" s="194" t="s">
        <v>44</v>
      </c>
      <c r="B55" s="1765" t="s">
        <v>290</v>
      </c>
      <c r="C55" s="1765"/>
      <c r="D55" s="1765"/>
      <c r="E55" s="1765"/>
      <c r="F55" s="1765"/>
      <c r="G55" s="1765"/>
      <c r="H55" s="1765"/>
      <c r="I55" s="1765"/>
      <c r="J55" s="1765"/>
      <c r="K55" s="1765"/>
      <c r="L55" s="1765"/>
      <c r="M55" s="1765"/>
      <c r="N55" s="1765"/>
      <c r="O55" s="1765"/>
      <c r="P55" s="1765"/>
      <c r="Q55" s="1765"/>
      <c r="R55" s="1765"/>
      <c r="S55" s="1765"/>
      <c r="T55" s="1765"/>
      <c r="U55" s="1765"/>
      <c r="V55" s="1765"/>
      <c r="W55" s="1765"/>
      <c r="X55" s="1765"/>
      <c r="Y55" s="1765"/>
      <c r="Z55" s="1765"/>
      <c r="AA55" s="1765"/>
      <c r="AB55" s="1765"/>
      <c r="AC55" s="1765"/>
      <c r="AD55" s="1765"/>
      <c r="AE55" s="1765"/>
      <c r="AF55" s="1765"/>
      <c r="AG55" s="1765"/>
      <c r="AH55" s="1765"/>
      <c r="AI55" s="1765"/>
      <c r="AJ55" s="1765"/>
      <c r="AK55" s="1765"/>
      <c r="AL55" s="1765"/>
      <c r="AM55" s="1765"/>
      <c r="AN55" s="1765"/>
      <c r="AO55" s="1765"/>
    </row>
    <row r="56" spans="1:71" x14ac:dyDescent="0.25">
      <c r="A56" s="194" t="s">
        <v>45</v>
      </c>
      <c r="B56" s="1765" t="s">
        <v>291</v>
      </c>
      <c r="C56" s="1765"/>
      <c r="D56" s="1765"/>
      <c r="E56" s="1765"/>
      <c r="F56" s="1765"/>
      <c r="G56" s="1765"/>
      <c r="H56" s="1765"/>
      <c r="I56" s="1765"/>
      <c r="J56" s="1765"/>
      <c r="K56" s="1765"/>
      <c r="L56" s="1765"/>
      <c r="M56" s="1765"/>
      <c r="N56" s="1765"/>
      <c r="O56" s="1765"/>
      <c r="P56" s="1765"/>
      <c r="Q56" s="1765"/>
      <c r="R56" s="1765"/>
      <c r="S56" s="1765"/>
      <c r="T56" s="1765"/>
      <c r="U56" s="1765"/>
      <c r="V56" s="1765"/>
      <c r="W56" s="1765"/>
      <c r="X56" s="1765"/>
      <c r="Y56" s="1765"/>
      <c r="Z56" s="1765"/>
      <c r="AA56" s="1765"/>
      <c r="AB56" s="1765"/>
      <c r="AC56" s="1765"/>
      <c r="AD56" s="1765"/>
      <c r="AE56" s="1765"/>
      <c r="AF56" s="1765"/>
      <c r="AG56" s="1765"/>
      <c r="AH56" s="1765"/>
      <c r="AI56" s="1765"/>
      <c r="AJ56" s="1765"/>
      <c r="AK56" s="1765"/>
      <c r="AL56" s="1765"/>
      <c r="AM56" s="1765"/>
      <c r="AN56" s="1765"/>
      <c r="AO56" s="1765"/>
    </row>
    <row r="57" spans="1:71" ht="13.35" customHeight="1" x14ac:dyDescent="0.25">
      <c r="A57" s="194" t="s">
        <v>46</v>
      </c>
      <c r="B57" s="1765" t="s">
        <v>257</v>
      </c>
      <c r="C57" s="1765"/>
      <c r="D57" s="1765"/>
      <c r="E57" s="1765"/>
      <c r="F57" s="1765"/>
      <c r="G57" s="1765"/>
      <c r="H57" s="1765"/>
      <c r="I57" s="1765"/>
      <c r="J57" s="1765"/>
      <c r="K57" s="1765"/>
      <c r="L57" s="1765"/>
      <c r="M57" s="1765"/>
      <c r="N57" s="1765"/>
      <c r="O57" s="1765"/>
      <c r="P57" s="1765"/>
      <c r="Q57" s="1765"/>
      <c r="R57" s="1765"/>
      <c r="S57" s="1765"/>
      <c r="T57" s="1765"/>
      <c r="U57" s="1765"/>
      <c r="V57" s="1765"/>
      <c r="W57" s="1765"/>
      <c r="X57" s="1765"/>
      <c r="Y57" s="1765"/>
      <c r="Z57" s="1765"/>
      <c r="AA57" s="1765"/>
      <c r="AB57" s="1765"/>
      <c r="AC57" s="1765"/>
      <c r="AD57" s="1765"/>
      <c r="AE57" s="1765"/>
      <c r="AF57" s="1765"/>
      <c r="AG57" s="1765"/>
      <c r="AH57" s="1765"/>
      <c r="AI57" s="1765"/>
      <c r="AJ57" s="1765"/>
      <c r="AK57" s="1765"/>
      <c r="AL57" s="1765"/>
      <c r="AM57" s="1765"/>
      <c r="AN57" s="1765"/>
      <c r="AO57" s="1765"/>
    </row>
    <row r="58" spans="1:71" s="362" customFormat="1" ht="13.35" customHeight="1" x14ac:dyDescent="0.25">
      <c r="B58" s="363"/>
      <c r="C58" s="363"/>
      <c r="D58" s="363"/>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c r="AJ58" s="363"/>
      <c r="AK58" s="363"/>
      <c r="AL58" s="363"/>
      <c r="AM58" s="363"/>
      <c r="AN58" s="363"/>
      <c r="AP58" s="967"/>
      <c r="AQ58" s="967"/>
      <c r="AR58" s="967"/>
      <c r="AS58" s="967"/>
      <c r="AT58" s="967"/>
      <c r="AU58" s="967"/>
      <c r="AV58" s="967"/>
    </row>
    <row r="59" spans="1:71" s="362" customFormat="1" ht="13.35" customHeight="1" x14ac:dyDescent="0.25">
      <c r="B59" s="363"/>
      <c r="C59" s="363"/>
      <c r="D59" s="363"/>
      <c r="E59" s="363"/>
      <c r="F59" s="363"/>
      <c r="G59" s="363"/>
      <c r="H59" s="363"/>
      <c r="I59" s="363"/>
      <c r="J59" s="363"/>
      <c r="K59" s="363"/>
      <c r="L59" s="363"/>
      <c r="M59" s="363"/>
      <c r="N59" s="363"/>
      <c r="O59" s="363"/>
      <c r="P59" s="363"/>
      <c r="Q59" s="363"/>
      <c r="R59" s="363"/>
      <c r="S59" s="363"/>
      <c r="T59" s="363"/>
      <c r="U59" s="363"/>
      <c r="V59" s="363"/>
      <c r="W59" s="363"/>
      <c r="X59" s="363"/>
      <c r="Y59" s="363"/>
      <c r="Z59" s="363"/>
      <c r="AA59" s="363"/>
      <c r="AB59" s="363"/>
      <c r="AC59" s="363"/>
      <c r="AD59" s="363"/>
      <c r="AE59" s="363"/>
      <c r="AF59" s="363"/>
      <c r="AG59" s="363"/>
      <c r="AH59" s="363"/>
      <c r="AI59" s="363"/>
      <c r="AJ59" s="363"/>
      <c r="AK59" s="363"/>
      <c r="AL59" s="363"/>
      <c r="AM59" s="363"/>
      <c r="AN59" s="363"/>
      <c r="AP59" s="967"/>
      <c r="AQ59" s="967"/>
      <c r="AR59" s="967"/>
      <c r="AS59" s="967"/>
      <c r="AT59" s="967"/>
      <c r="AU59" s="967"/>
      <c r="AV59" s="967"/>
    </row>
    <row r="60" spans="1:71" s="689" customFormat="1" ht="13.35" customHeight="1" x14ac:dyDescent="0.25">
      <c r="AP60" s="967"/>
      <c r="AQ60" s="967"/>
      <c r="AR60" s="967"/>
      <c r="AS60" s="967"/>
      <c r="AT60" s="967"/>
      <c r="AU60" s="967"/>
      <c r="AV60" s="967"/>
      <c r="AW60" s="362"/>
      <c r="AX60" s="362"/>
      <c r="AY60" s="362"/>
      <c r="AZ60" s="362"/>
      <c r="BA60" s="362"/>
      <c r="BB60" s="362"/>
      <c r="BC60" s="362"/>
      <c r="BD60" s="362"/>
      <c r="BE60" s="362"/>
      <c r="BF60" s="362"/>
      <c r="BG60" s="362"/>
      <c r="BH60" s="362"/>
      <c r="BI60" s="362"/>
      <c r="BJ60" s="362"/>
      <c r="BK60" s="362"/>
      <c r="BL60" s="362"/>
      <c r="BM60" s="362"/>
      <c r="BN60" s="362"/>
      <c r="BO60" s="362"/>
      <c r="BP60" s="362"/>
      <c r="BQ60" s="362"/>
    </row>
    <row r="61" spans="1:71" s="689" customFormat="1" ht="13.35" customHeight="1" x14ac:dyDescent="0.2">
      <c r="A61" s="355"/>
      <c r="B61" s="359"/>
      <c r="C61" s="359"/>
      <c r="D61" s="359"/>
      <c r="E61" s="359"/>
      <c r="F61" s="359"/>
      <c r="G61" s="359"/>
      <c r="H61" s="359"/>
      <c r="I61" s="359"/>
      <c r="J61" s="359"/>
      <c r="K61" s="359"/>
      <c r="L61" s="359"/>
      <c r="M61" s="359"/>
      <c r="N61" s="359"/>
      <c r="O61" s="359"/>
      <c r="P61" s="359"/>
      <c r="Q61" s="359"/>
      <c r="R61" s="359"/>
      <c r="S61" s="359"/>
      <c r="T61" s="359"/>
      <c r="U61" s="359"/>
      <c r="V61" s="359"/>
      <c r="W61" s="359"/>
      <c r="X61" s="359"/>
      <c r="Y61" s="359"/>
      <c r="Z61" s="359"/>
      <c r="AA61" s="359"/>
      <c r="AB61" s="359"/>
      <c r="AC61" s="359"/>
      <c r="AD61" s="359"/>
      <c r="AE61" s="359"/>
      <c r="AF61" s="359"/>
      <c r="AG61" s="359"/>
      <c r="AH61" s="359"/>
      <c r="AI61" s="359"/>
      <c r="AJ61" s="359"/>
      <c r="AK61" s="359"/>
      <c r="AL61" s="359"/>
      <c r="AM61" s="359"/>
      <c r="AN61" s="359"/>
      <c r="AO61" s="359"/>
      <c r="AP61" s="349"/>
      <c r="AQ61" s="349"/>
      <c r="AR61" s="349"/>
      <c r="AS61" s="349"/>
      <c r="AT61" s="349"/>
      <c r="AU61" s="349"/>
      <c r="AV61" s="349"/>
      <c r="AW61" s="991"/>
      <c r="AX61" s="991"/>
      <c r="AY61" s="991"/>
      <c r="AZ61" s="991"/>
      <c r="BA61" s="991"/>
      <c r="BB61" s="991"/>
      <c r="BC61" s="991"/>
      <c r="BD61" s="991"/>
      <c r="BE61" s="991"/>
      <c r="BF61" s="991"/>
      <c r="BG61" s="991"/>
      <c r="BH61" s="991"/>
      <c r="BI61" s="991"/>
      <c r="BJ61" s="991"/>
      <c r="BK61" s="991"/>
      <c r="BL61" s="991"/>
      <c r="BM61" s="991"/>
      <c r="BN61" s="991"/>
      <c r="BO61" s="991"/>
      <c r="BP61" s="991"/>
      <c r="BQ61" s="991"/>
      <c r="BR61" s="991"/>
      <c r="BS61" s="991"/>
    </row>
    <row r="62" spans="1:71" s="689" customFormat="1" ht="13.35" customHeight="1" x14ac:dyDescent="0.2">
      <c r="A62" s="356"/>
      <c r="B62" s="360"/>
      <c r="C62" s="360"/>
      <c r="D62" s="360"/>
      <c r="E62" s="360"/>
      <c r="F62" s="360"/>
      <c r="G62" s="360"/>
      <c r="H62" s="360"/>
      <c r="I62" s="360"/>
      <c r="J62" s="360"/>
      <c r="K62" s="360"/>
      <c r="L62" s="360"/>
      <c r="M62" s="360"/>
      <c r="N62" s="360"/>
      <c r="O62" s="360"/>
      <c r="P62" s="360"/>
      <c r="Q62" s="360"/>
      <c r="R62" s="360"/>
      <c r="S62" s="360"/>
      <c r="T62" s="360"/>
      <c r="U62" s="360"/>
      <c r="V62" s="360"/>
      <c r="W62" s="360"/>
      <c r="X62" s="360"/>
      <c r="Y62" s="360"/>
      <c r="Z62" s="360"/>
      <c r="AA62" s="360"/>
      <c r="AB62" s="360"/>
      <c r="AC62" s="360"/>
      <c r="AD62" s="360"/>
      <c r="AE62" s="360"/>
      <c r="AF62" s="360"/>
      <c r="AG62" s="360"/>
      <c r="AH62" s="360"/>
      <c r="AI62" s="360"/>
      <c r="AJ62" s="360"/>
      <c r="AK62" s="360"/>
      <c r="AL62" s="360"/>
      <c r="AM62" s="360"/>
      <c r="AN62" s="360"/>
      <c r="AO62" s="360"/>
      <c r="AP62" s="348"/>
      <c r="AQ62" s="348"/>
      <c r="AR62" s="348"/>
      <c r="AS62" s="348"/>
      <c r="AT62" s="348"/>
      <c r="AU62" s="348"/>
      <c r="AV62" s="348"/>
      <c r="AW62" s="989"/>
      <c r="AX62" s="989"/>
      <c r="AY62" s="989"/>
      <c r="AZ62" s="989"/>
      <c r="BA62" s="989"/>
      <c r="BB62" s="989"/>
      <c r="BC62" s="989"/>
      <c r="BD62" s="989"/>
      <c r="BE62" s="989"/>
      <c r="BF62" s="989"/>
      <c r="BG62" s="989"/>
      <c r="BH62" s="989"/>
      <c r="BI62" s="989"/>
      <c r="BJ62" s="989"/>
      <c r="BK62" s="989"/>
      <c r="BL62" s="989"/>
      <c r="BM62" s="989"/>
      <c r="BN62" s="989"/>
      <c r="BO62" s="989"/>
      <c r="BP62" s="989"/>
      <c r="BQ62" s="989"/>
      <c r="BR62" s="989"/>
      <c r="BS62" s="989"/>
    </row>
    <row r="63" spans="1:71" s="689" customFormat="1" ht="13.35" customHeight="1" x14ac:dyDescent="0.2">
      <c r="A63" s="364"/>
      <c r="B63" s="361"/>
      <c r="C63" s="361"/>
      <c r="D63" s="361"/>
      <c r="E63" s="361"/>
      <c r="F63" s="361"/>
      <c r="G63" s="361"/>
      <c r="H63" s="361"/>
      <c r="I63" s="361"/>
      <c r="J63" s="361"/>
      <c r="K63" s="361"/>
      <c r="L63" s="361"/>
      <c r="M63" s="361"/>
      <c r="N63" s="361"/>
      <c r="O63" s="361"/>
      <c r="P63" s="361"/>
      <c r="Q63" s="361"/>
      <c r="R63" s="361"/>
      <c r="S63" s="361"/>
      <c r="T63" s="361"/>
      <c r="U63" s="361"/>
      <c r="V63" s="361"/>
      <c r="W63" s="361"/>
      <c r="X63" s="361"/>
      <c r="Y63" s="361"/>
      <c r="Z63" s="361"/>
      <c r="AA63" s="361"/>
      <c r="AB63" s="361"/>
      <c r="AC63" s="361"/>
      <c r="AD63" s="361"/>
      <c r="AE63" s="361"/>
      <c r="AF63" s="361"/>
      <c r="AG63" s="361"/>
      <c r="AH63" s="361"/>
      <c r="AI63" s="361"/>
      <c r="AJ63" s="361"/>
      <c r="AK63" s="361"/>
      <c r="AL63" s="361"/>
      <c r="AM63" s="361"/>
      <c r="AN63" s="361"/>
      <c r="AO63" s="361"/>
      <c r="AP63" s="349"/>
      <c r="AQ63" s="349"/>
      <c r="AR63" s="349"/>
      <c r="AS63" s="349"/>
      <c r="AT63" s="349"/>
      <c r="AU63" s="349"/>
      <c r="AV63" s="349"/>
      <c r="AW63" s="991"/>
      <c r="AX63" s="991"/>
      <c r="AY63" s="991"/>
      <c r="AZ63" s="991"/>
      <c r="BA63" s="991"/>
      <c r="BB63" s="991"/>
      <c r="BC63" s="991"/>
      <c r="BD63" s="991"/>
      <c r="BE63" s="991"/>
      <c r="BF63" s="991"/>
      <c r="BG63" s="991"/>
      <c r="BH63" s="991"/>
      <c r="BI63" s="991"/>
      <c r="BJ63" s="991"/>
      <c r="BK63" s="991"/>
      <c r="BL63" s="991"/>
      <c r="BM63" s="991"/>
      <c r="BN63" s="991"/>
      <c r="BO63" s="991"/>
      <c r="BP63" s="991"/>
      <c r="BQ63" s="991"/>
      <c r="BR63" s="991"/>
      <c r="BS63" s="991"/>
    </row>
    <row r="64" spans="1:71" s="362" customFormat="1" ht="13.35" customHeight="1" x14ac:dyDescent="0.25">
      <c r="A64" s="365"/>
      <c r="B64" s="360"/>
      <c r="C64" s="360"/>
      <c r="D64" s="360"/>
      <c r="E64" s="360"/>
      <c r="F64" s="360"/>
      <c r="G64" s="360"/>
      <c r="H64" s="360"/>
      <c r="I64" s="360"/>
      <c r="J64" s="360"/>
      <c r="K64" s="360"/>
      <c r="L64" s="360"/>
      <c r="M64" s="360"/>
      <c r="N64" s="360"/>
      <c r="O64" s="360"/>
      <c r="P64" s="360"/>
      <c r="Q64" s="360"/>
      <c r="R64" s="360"/>
      <c r="S64" s="360"/>
      <c r="T64" s="360"/>
      <c r="U64" s="360"/>
      <c r="V64" s="360"/>
      <c r="W64" s="360"/>
      <c r="X64" s="360"/>
      <c r="Y64" s="360"/>
      <c r="Z64" s="360"/>
      <c r="AA64" s="360"/>
      <c r="AB64" s="360"/>
      <c r="AC64" s="360"/>
      <c r="AD64" s="360"/>
      <c r="AE64" s="360"/>
      <c r="AF64" s="360"/>
      <c r="AG64" s="360"/>
      <c r="AH64" s="360"/>
      <c r="AI64" s="360"/>
      <c r="AJ64" s="360"/>
      <c r="AK64" s="360"/>
      <c r="AL64" s="360"/>
      <c r="AM64" s="360"/>
      <c r="AN64" s="360"/>
      <c r="AO64" s="360"/>
      <c r="AP64" s="348"/>
      <c r="AQ64" s="348"/>
      <c r="AR64" s="348"/>
      <c r="AS64" s="348"/>
      <c r="AT64" s="348"/>
      <c r="AU64" s="348"/>
      <c r="AV64" s="348"/>
      <c r="AW64" s="989"/>
      <c r="AX64" s="989"/>
      <c r="AY64" s="989"/>
      <c r="AZ64" s="989"/>
      <c r="BA64" s="989"/>
      <c r="BB64" s="989"/>
      <c r="BC64" s="989"/>
      <c r="BD64" s="989"/>
      <c r="BE64" s="989"/>
      <c r="BF64" s="989"/>
      <c r="BG64" s="989"/>
      <c r="BH64" s="989"/>
      <c r="BI64" s="989"/>
      <c r="BJ64" s="989"/>
      <c r="BK64" s="989"/>
      <c r="BL64" s="989"/>
      <c r="BM64" s="989"/>
      <c r="BN64" s="989"/>
      <c r="BO64" s="989"/>
      <c r="BP64" s="989"/>
      <c r="BQ64" s="989"/>
      <c r="BR64" s="989"/>
      <c r="BS64" s="989"/>
    </row>
    <row r="65" spans="1:71" s="362" customFormat="1" ht="13.35" customHeight="1" x14ac:dyDescent="0.25">
      <c r="A65" s="365"/>
      <c r="B65" s="360"/>
      <c r="C65" s="360"/>
      <c r="D65" s="360"/>
      <c r="E65" s="360"/>
      <c r="F65" s="360"/>
      <c r="G65" s="360"/>
      <c r="H65" s="360"/>
      <c r="I65" s="360"/>
      <c r="J65" s="360"/>
      <c r="K65" s="360"/>
      <c r="L65" s="360"/>
      <c r="M65" s="360"/>
      <c r="N65" s="360"/>
      <c r="O65" s="360"/>
      <c r="P65" s="360"/>
      <c r="Q65" s="360"/>
      <c r="R65" s="360"/>
      <c r="S65" s="360"/>
      <c r="T65" s="360"/>
      <c r="U65" s="360"/>
      <c r="V65" s="360"/>
      <c r="W65" s="360"/>
      <c r="X65" s="360"/>
      <c r="Y65" s="360"/>
      <c r="Z65" s="360"/>
      <c r="AA65" s="360"/>
      <c r="AB65" s="360"/>
      <c r="AC65" s="360"/>
      <c r="AD65" s="360"/>
      <c r="AE65" s="360"/>
      <c r="AF65" s="360"/>
      <c r="AG65" s="360"/>
      <c r="AH65" s="360"/>
      <c r="AI65" s="360"/>
      <c r="AJ65" s="360"/>
      <c r="AK65" s="360"/>
      <c r="AL65" s="360"/>
      <c r="AM65" s="360"/>
      <c r="AN65" s="360"/>
      <c r="AO65" s="360"/>
      <c r="AP65" s="348"/>
      <c r="AQ65" s="348"/>
      <c r="AR65" s="348"/>
      <c r="AS65" s="348"/>
      <c r="AT65" s="348"/>
      <c r="AU65" s="348"/>
      <c r="AV65" s="348"/>
      <c r="AW65" s="989"/>
      <c r="AX65" s="989"/>
      <c r="AY65" s="989"/>
      <c r="AZ65" s="989"/>
      <c r="BA65" s="989"/>
      <c r="BB65" s="989"/>
      <c r="BC65" s="989"/>
      <c r="BD65" s="989"/>
      <c r="BE65" s="989"/>
      <c r="BF65" s="989"/>
      <c r="BG65" s="989"/>
      <c r="BH65" s="989"/>
      <c r="BI65" s="989"/>
      <c r="BJ65" s="989"/>
      <c r="BK65" s="989"/>
      <c r="BL65" s="989"/>
      <c r="BM65" s="989"/>
      <c r="BN65" s="989"/>
      <c r="BO65" s="989"/>
      <c r="BP65" s="989"/>
      <c r="BQ65" s="989"/>
      <c r="BR65" s="989"/>
      <c r="BS65" s="989"/>
    </row>
    <row r="66" spans="1:71" s="362" customFormat="1" ht="13.35" customHeight="1" x14ac:dyDescent="0.25">
      <c r="A66" s="365"/>
      <c r="B66" s="360"/>
      <c r="C66" s="360"/>
      <c r="D66" s="360"/>
      <c r="E66" s="360"/>
      <c r="F66" s="360"/>
      <c r="G66" s="360"/>
      <c r="H66" s="360"/>
      <c r="I66" s="360"/>
      <c r="J66" s="360"/>
      <c r="K66" s="360"/>
      <c r="L66" s="360"/>
      <c r="M66" s="360"/>
      <c r="N66" s="360"/>
      <c r="O66" s="360"/>
      <c r="P66" s="360"/>
      <c r="Q66" s="360"/>
      <c r="R66" s="360"/>
      <c r="S66" s="360"/>
      <c r="T66" s="360"/>
      <c r="U66" s="360"/>
      <c r="V66" s="360"/>
      <c r="W66" s="360"/>
      <c r="X66" s="360"/>
      <c r="Y66" s="360"/>
      <c r="Z66" s="360"/>
      <c r="AA66" s="360"/>
      <c r="AB66" s="360"/>
      <c r="AC66" s="360"/>
      <c r="AD66" s="360"/>
      <c r="AE66" s="360"/>
      <c r="AF66" s="360"/>
      <c r="AG66" s="360"/>
      <c r="AH66" s="360"/>
      <c r="AI66" s="360"/>
      <c r="AJ66" s="360"/>
      <c r="AK66" s="360"/>
      <c r="AL66" s="360"/>
      <c r="AM66" s="360"/>
      <c r="AN66" s="360"/>
      <c r="AO66" s="360"/>
      <c r="AP66" s="348"/>
      <c r="AQ66" s="348"/>
      <c r="AR66" s="348"/>
      <c r="AS66" s="348"/>
      <c r="AT66" s="348"/>
      <c r="AU66" s="348"/>
      <c r="AV66" s="348"/>
      <c r="AW66" s="989"/>
      <c r="AX66" s="989"/>
      <c r="AY66" s="989"/>
      <c r="AZ66" s="989"/>
      <c r="BA66" s="989"/>
      <c r="BB66" s="989"/>
      <c r="BC66" s="989"/>
      <c r="BD66" s="989"/>
      <c r="BE66" s="989"/>
      <c r="BF66" s="989"/>
      <c r="BG66" s="989"/>
      <c r="BH66" s="989"/>
      <c r="BI66" s="989"/>
      <c r="BJ66" s="989"/>
      <c r="BK66" s="989"/>
      <c r="BL66" s="989"/>
      <c r="BM66" s="989"/>
      <c r="BN66" s="989"/>
      <c r="BO66" s="989"/>
      <c r="BP66" s="989"/>
      <c r="BQ66" s="989"/>
      <c r="BR66" s="989"/>
      <c r="BS66" s="989"/>
    </row>
    <row r="67" spans="1:71" s="362" customFormat="1" ht="13.35" customHeight="1" x14ac:dyDescent="0.25">
      <c r="A67" s="365"/>
      <c r="B67" s="360"/>
      <c r="C67" s="360"/>
      <c r="D67" s="360"/>
      <c r="E67" s="360"/>
      <c r="F67" s="360"/>
      <c r="G67" s="360"/>
      <c r="H67" s="360"/>
      <c r="I67" s="360"/>
      <c r="J67" s="360"/>
      <c r="K67" s="360"/>
      <c r="L67" s="360"/>
      <c r="M67" s="360"/>
      <c r="N67" s="360"/>
      <c r="O67" s="360"/>
      <c r="P67" s="360"/>
      <c r="Q67" s="360"/>
      <c r="R67" s="360"/>
      <c r="S67" s="360"/>
      <c r="T67" s="360"/>
      <c r="U67" s="360"/>
      <c r="V67" s="360"/>
      <c r="W67" s="360"/>
      <c r="X67" s="360"/>
      <c r="Y67" s="360"/>
      <c r="Z67" s="360"/>
      <c r="AA67" s="360"/>
      <c r="AB67" s="360"/>
      <c r="AC67" s="360"/>
      <c r="AD67" s="360"/>
      <c r="AE67" s="360"/>
      <c r="AF67" s="360"/>
      <c r="AG67" s="360"/>
      <c r="AH67" s="360"/>
      <c r="AI67" s="360"/>
      <c r="AJ67" s="360"/>
      <c r="AK67" s="360"/>
      <c r="AL67" s="360"/>
      <c r="AM67" s="360"/>
      <c r="AN67" s="360"/>
      <c r="AO67" s="360"/>
      <c r="AP67" s="348"/>
      <c r="AQ67" s="348"/>
      <c r="AR67" s="348"/>
      <c r="AS67" s="348"/>
      <c r="AT67" s="348"/>
      <c r="AU67" s="348"/>
      <c r="AV67" s="348"/>
      <c r="AW67" s="989"/>
      <c r="AX67" s="989"/>
      <c r="AY67" s="989"/>
      <c r="AZ67" s="989"/>
      <c r="BA67" s="989"/>
      <c r="BB67" s="989"/>
      <c r="BC67" s="989"/>
      <c r="BD67" s="989"/>
      <c r="BE67" s="989"/>
      <c r="BF67" s="989"/>
      <c r="BG67" s="989"/>
      <c r="BH67" s="989"/>
      <c r="BI67" s="989"/>
      <c r="BJ67" s="989"/>
      <c r="BK67" s="989"/>
      <c r="BL67" s="989"/>
      <c r="BM67" s="989"/>
      <c r="BN67" s="989"/>
      <c r="BO67" s="989"/>
      <c r="BP67" s="989"/>
      <c r="BQ67" s="989"/>
      <c r="BR67" s="989"/>
      <c r="BS67" s="989"/>
    </row>
    <row r="68" spans="1:71" s="362" customFormat="1" ht="13.35" customHeight="1" x14ac:dyDescent="0.25">
      <c r="A68" s="364"/>
      <c r="B68" s="361"/>
      <c r="C68" s="361"/>
      <c r="D68" s="361"/>
      <c r="E68" s="361"/>
      <c r="F68" s="361"/>
      <c r="G68" s="361"/>
      <c r="H68" s="361"/>
      <c r="I68" s="361"/>
      <c r="J68" s="361"/>
      <c r="K68" s="361"/>
      <c r="L68" s="361"/>
      <c r="M68" s="361"/>
      <c r="N68" s="361"/>
      <c r="O68" s="361"/>
      <c r="P68" s="361"/>
      <c r="Q68" s="361"/>
      <c r="R68" s="361"/>
      <c r="S68" s="361"/>
      <c r="T68" s="361"/>
      <c r="U68" s="361"/>
      <c r="V68" s="361"/>
      <c r="W68" s="361"/>
      <c r="X68" s="361"/>
      <c r="Y68" s="361"/>
      <c r="Z68" s="361"/>
      <c r="AA68" s="361"/>
      <c r="AB68" s="361"/>
      <c r="AC68" s="361"/>
      <c r="AD68" s="361"/>
      <c r="AE68" s="361"/>
      <c r="AF68" s="361"/>
      <c r="AG68" s="361"/>
      <c r="AH68" s="361"/>
      <c r="AI68" s="361"/>
      <c r="AJ68" s="361"/>
      <c r="AK68" s="361"/>
      <c r="AL68" s="361"/>
      <c r="AM68" s="361"/>
      <c r="AN68" s="361"/>
      <c r="AO68" s="361"/>
      <c r="AP68" s="349"/>
      <c r="AQ68" s="349"/>
      <c r="AR68" s="349"/>
      <c r="AS68" s="349"/>
      <c r="AT68" s="349"/>
      <c r="AU68" s="349"/>
      <c r="AV68" s="349"/>
      <c r="AW68" s="991"/>
      <c r="AX68" s="991"/>
      <c r="AY68" s="991"/>
      <c r="AZ68" s="991"/>
      <c r="BA68" s="991"/>
      <c r="BB68" s="991"/>
      <c r="BC68" s="991"/>
      <c r="BD68" s="991"/>
      <c r="BE68" s="991"/>
      <c r="BF68" s="991"/>
      <c r="BG68" s="991"/>
      <c r="BH68" s="991"/>
      <c r="BI68" s="991"/>
      <c r="BJ68" s="991"/>
      <c r="BK68" s="991"/>
      <c r="BL68" s="991"/>
      <c r="BM68" s="991"/>
      <c r="BN68" s="991"/>
      <c r="BO68" s="991"/>
      <c r="BP68" s="991"/>
      <c r="BQ68" s="991"/>
      <c r="BR68" s="991"/>
      <c r="BS68" s="991"/>
    </row>
    <row r="69" spans="1:71" s="362" customFormat="1" ht="13.35" customHeight="1" x14ac:dyDescent="0.25">
      <c r="A69" s="365"/>
      <c r="B69" s="360"/>
      <c r="C69" s="360"/>
      <c r="D69" s="360"/>
      <c r="E69" s="360"/>
      <c r="F69" s="360"/>
      <c r="G69" s="360"/>
      <c r="H69" s="360"/>
      <c r="I69" s="360"/>
      <c r="J69" s="360"/>
      <c r="K69" s="360"/>
      <c r="L69" s="360"/>
      <c r="M69" s="360"/>
      <c r="N69" s="360"/>
      <c r="O69" s="360"/>
      <c r="P69" s="360"/>
      <c r="Q69" s="360"/>
      <c r="R69" s="360"/>
      <c r="S69" s="360"/>
      <c r="T69" s="360"/>
      <c r="U69" s="360"/>
      <c r="V69" s="360"/>
      <c r="W69" s="360"/>
      <c r="X69" s="360"/>
      <c r="Y69" s="360"/>
      <c r="Z69" s="360"/>
      <c r="AA69" s="360"/>
      <c r="AB69" s="360"/>
      <c r="AC69" s="360"/>
      <c r="AD69" s="360"/>
      <c r="AE69" s="360"/>
      <c r="AF69" s="360"/>
      <c r="AG69" s="360"/>
      <c r="AH69" s="360"/>
      <c r="AI69" s="360"/>
      <c r="AJ69" s="360"/>
      <c r="AK69" s="360"/>
      <c r="AL69" s="360"/>
      <c r="AM69" s="360"/>
      <c r="AN69" s="360"/>
      <c r="AO69" s="360"/>
      <c r="AP69" s="348"/>
      <c r="AQ69" s="348"/>
      <c r="AR69" s="348"/>
      <c r="AS69" s="348"/>
      <c r="AT69" s="348"/>
      <c r="AU69" s="348"/>
      <c r="AV69" s="348"/>
      <c r="AW69" s="989"/>
      <c r="AX69" s="989"/>
      <c r="AY69" s="989"/>
      <c r="AZ69" s="989"/>
      <c r="BA69" s="989"/>
      <c r="BB69" s="989"/>
      <c r="BC69" s="989"/>
      <c r="BD69" s="989"/>
      <c r="BE69" s="989"/>
      <c r="BF69" s="989"/>
      <c r="BG69" s="989"/>
      <c r="BH69" s="989"/>
      <c r="BI69" s="989"/>
      <c r="BJ69" s="989"/>
      <c r="BK69" s="989"/>
      <c r="BL69" s="989"/>
      <c r="BM69" s="989"/>
      <c r="BN69" s="989"/>
      <c r="BO69" s="989"/>
      <c r="BP69" s="989"/>
      <c r="BQ69" s="989"/>
      <c r="BR69" s="989"/>
      <c r="BS69" s="989"/>
    </row>
    <row r="70" spans="1:71" s="362" customFormat="1" ht="13.35" customHeight="1" x14ac:dyDescent="0.25">
      <c r="A70" s="364"/>
      <c r="B70" s="361"/>
      <c r="C70" s="361"/>
      <c r="D70" s="361"/>
      <c r="E70" s="361"/>
      <c r="F70" s="361"/>
      <c r="G70" s="361"/>
      <c r="H70" s="361"/>
      <c r="I70" s="361"/>
      <c r="J70" s="361"/>
      <c r="K70" s="361"/>
      <c r="L70" s="361"/>
      <c r="M70" s="361"/>
      <c r="N70" s="361"/>
      <c r="O70" s="361"/>
      <c r="P70" s="361"/>
      <c r="Q70" s="361"/>
      <c r="R70" s="361"/>
      <c r="S70" s="361"/>
      <c r="T70" s="361"/>
      <c r="U70" s="361"/>
      <c r="V70" s="361"/>
      <c r="W70" s="361"/>
      <c r="X70" s="361"/>
      <c r="Y70" s="361"/>
      <c r="Z70" s="361"/>
      <c r="AA70" s="361"/>
      <c r="AB70" s="361"/>
      <c r="AC70" s="361"/>
      <c r="AD70" s="361"/>
      <c r="AE70" s="361"/>
      <c r="AF70" s="361"/>
      <c r="AG70" s="361"/>
      <c r="AH70" s="361"/>
      <c r="AI70" s="361"/>
      <c r="AJ70" s="361"/>
      <c r="AK70" s="361"/>
      <c r="AL70" s="361"/>
      <c r="AM70" s="361"/>
      <c r="AN70" s="361"/>
      <c r="AO70" s="361"/>
      <c r="AP70" s="349"/>
      <c r="AQ70" s="349"/>
      <c r="AR70" s="349"/>
      <c r="AS70" s="349"/>
      <c r="AT70" s="349"/>
      <c r="AU70" s="349"/>
      <c r="AV70" s="349"/>
      <c r="AW70" s="991"/>
      <c r="AX70" s="991"/>
      <c r="AY70" s="991"/>
      <c r="AZ70" s="991"/>
      <c r="BA70" s="991"/>
      <c r="BB70" s="991"/>
      <c r="BC70" s="991"/>
      <c r="BD70" s="991"/>
      <c r="BE70" s="991"/>
      <c r="BF70" s="991"/>
      <c r="BG70" s="991"/>
      <c r="BH70" s="991"/>
      <c r="BI70" s="991"/>
      <c r="BJ70" s="991"/>
      <c r="BK70" s="991"/>
      <c r="BL70" s="991"/>
      <c r="BM70" s="991"/>
      <c r="BN70" s="991"/>
      <c r="BO70" s="991"/>
      <c r="BP70" s="991"/>
      <c r="BQ70" s="991"/>
      <c r="BR70" s="991"/>
      <c r="BS70" s="991"/>
    </row>
    <row r="71" spans="1:71" s="362" customFormat="1" ht="13.35" customHeight="1" x14ac:dyDescent="0.25">
      <c r="A71" s="365"/>
      <c r="B71" s="989"/>
      <c r="C71" s="360"/>
      <c r="D71" s="360"/>
      <c r="E71" s="360"/>
      <c r="F71" s="360"/>
      <c r="G71" s="360"/>
      <c r="H71" s="360"/>
      <c r="I71" s="360"/>
      <c r="J71" s="360"/>
      <c r="K71" s="360"/>
      <c r="L71" s="360"/>
      <c r="M71" s="360"/>
      <c r="N71" s="360"/>
      <c r="O71" s="360"/>
      <c r="P71" s="360"/>
      <c r="Q71" s="360"/>
      <c r="R71" s="360"/>
      <c r="S71" s="360"/>
      <c r="T71" s="360"/>
      <c r="U71" s="360"/>
      <c r="V71" s="360"/>
      <c r="W71" s="360"/>
      <c r="X71" s="360"/>
      <c r="Y71" s="360"/>
      <c r="Z71" s="360"/>
      <c r="AA71" s="360"/>
      <c r="AB71" s="360"/>
      <c r="AC71" s="360"/>
      <c r="AD71" s="360"/>
      <c r="AE71" s="360"/>
      <c r="AF71" s="360"/>
      <c r="AG71" s="360"/>
      <c r="AH71" s="360"/>
      <c r="AI71" s="360"/>
      <c r="AJ71" s="360"/>
      <c r="AK71" s="360"/>
      <c r="AL71" s="360"/>
      <c r="AM71" s="360"/>
      <c r="AN71" s="360"/>
      <c r="AO71" s="360"/>
      <c r="AP71" s="181"/>
      <c r="AQ71" s="181"/>
      <c r="AR71" s="181"/>
      <c r="AS71" s="181"/>
      <c r="AT71" s="181"/>
      <c r="AU71" s="181"/>
      <c r="AV71" s="181"/>
      <c r="AW71" s="846"/>
      <c r="AX71" s="846"/>
      <c r="AY71" s="846"/>
      <c r="AZ71" s="846"/>
      <c r="BA71" s="846"/>
      <c r="BB71" s="846"/>
      <c r="BC71" s="846"/>
      <c r="BD71" s="846"/>
      <c r="BE71" s="846"/>
      <c r="BF71" s="846"/>
      <c r="BG71" s="846"/>
      <c r="BH71" s="846"/>
      <c r="BI71" s="846"/>
      <c r="BJ71" s="846"/>
      <c r="BK71" s="846"/>
      <c r="BL71" s="846"/>
      <c r="BM71" s="846"/>
      <c r="BN71" s="846"/>
      <c r="BO71" s="846"/>
      <c r="BP71" s="846"/>
      <c r="BQ71" s="846"/>
      <c r="BR71" s="846"/>
      <c r="BS71" s="846"/>
    </row>
    <row r="72" spans="1:71" s="362" customFormat="1" ht="13.35" customHeight="1" x14ac:dyDescent="0.25">
      <c r="A72" s="365"/>
      <c r="B72" s="989"/>
      <c r="C72" s="360"/>
      <c r="D72" s="360"/>
      <c r="E72" s="360"/>
      <c r="F72" s="360"/>
      <c r="G72" s="360"/>
      <c r="H72" s="360"/>
      <c r="I72" s="360"/>
      <c r="J72" s="360"/>
      <c r="K72" s="360"/>
      <c r="L72" s="360"/>
      <c r="M72" s="360"/>
      <c r="N72" s="360"/>
      <c r="O72" s="360"/>
      <c r="P72" s="360"/>
      <c r="Q72" s="360"/>
      <c r="R72" s="360"/>
      <c r="S72" s="360"/>
      <c r="T72" s="360"/>
      <c r="U72" s="360"/>
      <c r="V72" s="360"/>
      <c r="W72" s="360"/>
      <c r="X72" s="360"/>
      <c r="Y72" s="360"/>
      <c r="Z72" s="360"/>
      <c r="AA72" s="360"/>
      <c r="AB72" s="360"/>
      <c r="AC72" s="360"/>
      <c r="AD72" s="360"/>
      <c r="AE72" s="360"/>
      <c r="AF72" s="360"/>
      <c r="AG72" s="360"/>
      <c r="AH72" s="360"/>
      <c r="AI72" s="360"/>
      <c r="AJ72" s="360"/>
      <c r="AK72" s="360"/>
      <c r="AL72" s="360"/>
      <c r="AM72" s="360"/>
      <c r="AN72" s="360"/>
      <c r="AO72" s="360"/>
      <c r="AP72" s="181"/>
      <c r="AQ72" s="181"/>
      <c r="AR72" s="181"/>
      <c r="AS72" s="181"/>
      <c r="AT72" s="181"/>
      <c r="AU72" s="181"/>
      <c r="AV72" s="181"/>
      <c r="AW72" s="846"/>
      <c r="AX72" s="846"/>
      <c r="AY72" s="846"/>
      <c r="AZ72" s="846"/>
      <c r="BA72" s="846"/>
      <c r="BB72" s="846"/>
      <c r="BC72" s="846"/>
      <c r="BD72" s="846"/>
      <c r="BE72" s="846"/>
      <c r="BF72" s="846"/>
      <c r="BG72" s="846"/>
      <c r="BH72" s="846"/>
      <c r="BI72" s="846"/>
      <c r="BJ72" s="846"/>
      <c r="BK72" s="846"/>
      <c r="BL72" s="846"/>
      <c r="BM72" s="846"/>
      <c r="BN72" s="846"/>
      <c r="BO72" s="846"/>
      <c r="BP72" s="846"/>
      <c r="BQ72" s="846"/>
      <c r="BR72" s="846"/>
      <c r="BS72" s="846"/>
    </row>
    <row r="73" spans="1:71" s="362" customFormat="1" ht="13.35" customHeight="1" x14ac:dyDescent="0.25">
      <c r="A73" s="364"/>
      <c r="B73" s="361"/>
      <c r="C73" s="361"/>
      <c r="D73" s="361"/>
      <c r="E73" s="361"/>
      <c r="F73" s="361"/>
      <c r="G73" s="361"/>
      <c r="H73" s="361"/>
      <c r="I73" s="361"/>
      <c r="J73" s="361"/>
      <c r="K73" s="361"/>
      <c r="L73" s="361"/>
      <c r="M73" s="361"/>
      <c r="N73" s="361"/>
      <c r="O73" s="361"/>
      <c r="P73" s="361"/>
      <c r="Q73" s="361"/>
      <c r="R73" s="361"/>
      <c r="S73" s="361"/>
      <c r="T73" s="361"/>
      <c r="U73" s="361"/>
      <c r="V73" s="361"/>
      <c r="W73" s="361"/>
      <c r="X73" s="361"/>
      <c r="Y73" s="361"/>
      <c r="Z73" s="361"/>
      <c r="AA73" s="361"/>
      <c r="AB73" s="361"/>
      <c r="AC73" s="361"/>
      <c r="AD73" s="361"/>
      <c r="AE73" s="361"/>
      <c r="AF73" s="361"/>
      <c r="AG73" s="361"/>
      <c r="AH73" s="361"/>
      <c r="AI73" s="361"/>
      <c r="AJ73" s="361"/>
      <c r="AK73" s="361"/>
      <c r="AL73" s="361"/>
      <c r="AM73" s="361"/>
      <c r="AN73" s="361"/>
      <c r="AO73" s="361"/>
      <c r="AP73" s="349"/>
      <c r="AQ73" s="349"/>
      <c r="AR73" s="349"/>
      <c r="AS73" s="349"/>
      <c r="AT73" s="349"/>
      <c r="AU73" s="349"/>
      <c r="AV73" s="349"/>
      <c r="AW73" s="991"/>
      <c r="AX73" s="991"/>
      <c r="AY73" s="991"/>
      <c r="AZ73" s="991"/>
      <c r="BA73" s="991"/>
      <c r="BB73" s="991"/>
      <c r="BC73" s="991"/>
      <c r="BD73" s="991"/>
      <c r="BE73" s="991"/>
      <c r="BF73" s="991"/>
      <c r="BG73" s="991"/>
      <c r="BH73" s="991"/>
      <c r="BI73" s="991"/>
      <c r="BJ73" s="991"/>
      <c r="BK73" s="991"/>
      <c r="BL73" s="991"/>
      <c r="BM73" s="991"/>
      <c r="BN73" s="991"/>
      <c r="BO73" s="991"/>
      <c r="BP73" s="991"/>
      <c r="BQ73" s="991"/>
      <c r="BR73" s="991"/>
      <c r="BS73" s="991"/>
    </row>
    <row r="74" spans="1:71" s="362" customFormat="1" ht="13.35" customHeight="1" x14ac:dyDescent="0.25">
      <c r="A74" s="365"/>
      <c r="B74" s="989"/>
      <c r="C74" s="360"/>
      <c r="D74" s="360"/>
      <c r="E74" s="360"/>
      <c r="F74" s="360"/>
      <c r="G74" s="360"/>
      <c r="H74" s="360"/>
      <c r="I74" s="360"/>
      <c r="J74" s="360"/>
      <c r="K74" s="360"/>
      <c r="L74" s="360"/>
      <c r="M74" s="360"/>
      <c r="N74" s="360"/>
      <c r="O74" s="360"/>
      <c r="P74" s="360"/>
      <c r="Q74" s="360"/>
      <c r="R74" s="360"/>
      <c r="S74" s="360"/>
      <c r="T74" s="360"/>
      <c r="U74" s="360"/>
      <c r="V74" s="360"/>
      <c r="W74" s="360"/>
      <c r="X74" s="360"/>
      <c r="Y74" s="360"/>
      <c r="Z74" s="360"/>
      <c r="AA74" s="360"/>
      <c r="AB74" s="360"/>
      <c r="AC74" s="360"/>
      <c r="AD74" s="360"/>
      <c r="AE74" s="360"/>
      <c r="AF74" s="360"/>
      <c r="AG74" s="360"/>
      <c r="AH74" s="360"/>
      <c r="AI74" s="360"/>
      <c r="AJ74" s="360"/>
      <c r="AK74" s="360"/>
      <c r="AL74" s="360"/>
      <c r="AM74" s="360"/>
      <c r="AN74" s="360"/>
      <c r="AO74" s="360"/>
      <c r="AP74" s="181"/>
      <c r="AQ74" s="181"/>
      <c r="AR74" s="181"/>
      <c r="AS74" s="181"/>
      <c r="AT74" s="181"/>
      <c r="AU74" s="181"/>
      <c r="AV74" s="181"/>
      <c r="AW74" s="846"/>
      <c r="AX74" s="846"/>
      <c r="AY74" s="846"/>
      <c r="AZ74" s="846"/>
      <c r="BA74" s="846"/>
      <c r="BB74" s="846"/>
      <c r="BC74" s="846"/>
      <c r="BD74" s="846"/>
      <c r="BE74" s="846"/>
      <c r="BF74" s="846"/>
      <c r="BG74" s="846"/>
      <c r="BH74" s="846"/>
      <c r="BI74" s="846"/>
      <c r="BJ74" s="846"/>
      <c r="BK74" s="846"/>
      <c r="BL74" s="846"/>
      <c r="BM74" s="846"/>
      <c r="BN74" s="846"/>
      <c r="BO74" s="846"/>
      <c r="BP74" s="846"/>
      <c r="BQ74" s="846"/>
      <c r="BR74" s="846"/>
      <c r="BS74" s="846"/>
    </row>
    <row r="75" spans="1:71" s="362" customFormat="1" ht="13.35" customHeight="1" x14ac:dyDescent="0.25">
      <c r="A75" s="365"/>
      <c r="B75" s="358"/>
      <c r="C75" s="360"/>
      <c r="D75" s="360"/>
      <c r="E75" s="360"/>
      <c r="F75" s="360"/>
      <c r="G75" s="360"/>
      <c r="H75" s="360"/>
      <c r="I75" s="360"/>
      <c r="J75" s="360"/>
      <c r="K75" s="360"/>
      <c r="L75" s="360"/>
      <c r="M75" s="360"/>
      <c r="N75" s="360"/>
      <c r="O75" s="360"/>
      <c r="P75" s="360"/>
      <c r="Q75" s="360"/>
      <c r="R75" s="360"/>
      <c r="S75" s="360"/>
      <c r="T75" s="360"/>
      <c r="U75" s="360"/>
      <c r="V75" s="360"/>
      <c r="W75" s="360"/>
      <c r="X75" s="360"/>
      <c r="Y75" s="360"/>
      <c r="Z75" s="360"/>
      <c r="AA75" s="360"/>
      <c r="AB75" s="360"/>
      <c r="AC75" s="360"/>
      <c r="AD75" s="360"/>
      <c r="AE75" s="360"/>
      <c r="AF75" s="360"/>
      <c r="AG75" s="360"/>
      <c r="AH75" s="360"/>
      <c r="AI75" s="360"/>
      <c r="AJ75" s="360"/>
      <c r="AK75" s="360"/>
      <c r="AL75" s="360"/>
      <c r="AM75" s="360"/>
      <c r="AN75" s="360"/>
      <c r="AO75" s="360"/>
      <c r="AP75" s="348"/>
      <c r="AQ75" s="348"/>
      <c r="AR75" s="348"/>
      <c r="AS75" s="348"/>
      <c r="AT75" s="348"/>
      <c r="AU75" s="348"/>
      <c r="AV75" s="348"/>
      <c r="AW75" s="989"/>
      <c r="AX75" s="989"/>
      <c r="AY75" s="989"/>
      <c r="AZ75" s="989"/>
      <c r="BA75" s="989"/>
      <c r="BB75" s="989"/>
      <c r="BC75" s="989"/>
      <c r="BD75" s="989"/>
      <c r="BE75" s="989"/>
      <c r="BF75" s="989"/>
      <c r="BG75" s="989"/>
      <c r="BH75" s="989"/>
      <c r="BI75" s="989"/>
      <c r="BJ75" s="989"/>
      <c r="BK75" s="989"/>
      <c r="BL75" s="989"/>
      <c r="BM75" s="989"/>
      <c r="BN75" s="989"/>
      <c r="BO75" s="989"/>
      <c r="BP75" s="989"/>
      <c r="BQ75" s="989"/>
      <c r="BR75" s="989"/>
      <c r="BS75" s="989"/>
    </row>
    <row r="76" spans="1:71" s="362" customFormat="1" ht="13.35" customHeight="1" x14ac:dyDescent="0.25">
      <c r="A76" s="365"/>
      <c r="B76" s="358"/>
      <c r="C76" s="360"/>
      <c r="D76" s="360"/>
      <c r="E76" s="360"/>
      <c r="F76" s="360"/>
      <c r="G76" s="360"/>
      <c r="H76" s="360"/>
      <c r="I76" s="360"/>
      <c r="J76" s="360"/>
      <c r="K76" s="360"/>
      <c r="L76" s="360"/>
      <c r="M76" s="360"/>
      <c r="N76" s="360"/>
      <c r="O76" s="360"/>
      <c r="P76" s="360"/>
      <c r="Q76" s="360"/>
      <c r="R76" s="360"/>
      <c r="S76" s="360"/>
      <c r="T76" s="360"/>
      <c r="U76" s="360"/>
      <c r="V76" s="360"/>
      <c r="W76" s="360"/>
      <c r="X76" s="360"/>
      <c r="Y76" s="360"/>
      <c r="Z76" s="360"/>
      <c r="AA76" s="360"/>
      <c r="AB76" s="360"/>
      <c r="AC76" s="360"/>
      <c r="AD76" s="360"/>
      <c r="AE76" s="360"/>
      <c r="AF76" s="360"/>
      <c r="AG76" s="360"/>
      <c r="AH76" s="360"/>
      <c r="AI76" s="360"/>
      <c r="AJ76" s="360"/>
      <c r="AK76" s="360"/>
      <c r="AL76" s="360"/>
      <c r="AM76" s="360"/>
      <c r="AN76" s="360"/>
      <c r="AO76" s="360"/>
      <c r="AP76" s="348"/>
      <c r="AQ76" s="348"/>
      <c r="AR76" s="348"/>
      <c r="AS76" s="348"/>
      <c r="AT76" s="348"/>
      <c r="AU76" s="348"/>
      <c r="AV76" s="348"/>
      <c r="AW76" s="989"/>
      <c r="AX76" s="989"/>
      <c r="AY76" s="989"/>
      <c r="AZ76" s="989"/>
      <c r="BA76" s="989"/>
      <c r="BB76" s="989"/>
      <c r="BC76" s="989"/>
      <c r="BD76" s="989"/>
      <c r="BE76" s="989"/>
      <c r="BF76" s="989"/>
      <c r="BG76" s="989"/>
      <c r="BH76" s="989"/>
      <c r="BI76" s="989"/>
      <c r="BJ76" s="989"/>
      <c r="BK76" s="989"/>
      <c r="BL76" s="989"/>
      <c r="BM76" s="989"/>
      <c r="BN76" s="989"/>
      <c r="BO76" s="989"/>
      <c r="BP76" s="989"/>
      <c r="BQ76" s="989"/>
      <c r="BR76" s="989"/>
      <c r="BS76" s="989"/>
    </row>
    <row r="77" spans="1:71" s="362" customFormat="1" ht="13.35" customHeight="1" x14ac:dyDescent="0.25">
      <c r="A77" s="365"/>
      <c r="B77" s="989"/>
      <c r="C77" s="360"/>
      <c r="D77" s="360"/>
      <c r="E77" s="360"/>
      <c r="F77" s="360"/>
      <c r="G77" s="360"/>
      <c r="H77" s="360"/>
      <c r="I77" s="360"/>
      <c r="J77" s="360"/>
      <c r="K77" s="360"/>
      <c r="L77" s="360"/>
      <c r="M77" s="360"/>
      <c r="N77" s="360"/>
      <c r="O77" s="360"/>
      <c r="P77" s="360"/>
      <c r="Q77" s="360"/>
      <c r="R77" s="360"/>
      <c r="S77" s="360"/>
      <c r="T77" s="360"/>
      <c r="U77" s="360"/>
      <c r="V77" s="360"/>
      <c r="W77" s="360"/>
      <c r="X77" s="360"/>
      <c r="Y77" s="360"/>
      <c r="Z77" s="360"/>
      <c r="AA77" s="360"/>
      <c r="AB77" s="360"/>
      <c r="AC77" s="360"/>
      <c r="AD77" s="360"/>
      <c r="AE77" s="360"/>
      <c r="AF77" s="360"/>
      <c r="AG77" s="360"/>
      <c r="AH77" s="360"/>
      <c r="AI77" s="360"/>
      <c r="AJ77" s="360"/>
      <c r="AK77" s="360"/>
      <c r="AL77" s="360"/>
      <c r="AM77" s="360"/>
      <c r="AN77" s="360"/>
      <c r="AO77" s="360"/>
      <c r="AP77" s="181"/>
      <c r="AQ77" s="181"/>
      <c r="AR77" s="181"/>
      <c r="AS77" s="181"/>
      <c r="AT77" s="181"/>
      <c r="AU77" s="181"/>
      <c r="AV77" s="181"/>
      <c r="AW77" s="846"/>
      <c r="AX77" s="846"/>
      <c r="AY77" s="846"/>
      <c r="AZ77" s="846"/>
      <c r="BA77" s="846"/>
      <c r="BB77" s="846"/>
      <c r="BC77" s="846"/>
      <c r="BD77" s="846"/>
      <c r="BE77" s="846"/>
      <c r="BF77" s="846"/>
      <c r="BG77" s="846"/>
      <c r="BH77" s="846"/>
      <c r="BI77" s="846"/>
      <c r="BJ77" s="846"/>
      <c r="BK77" s="846"/>
      <c r="BL77" s="846"/>
      <c r="BM77" s="846"/>
      <c r="BN77" s="846"/>
      <c r="BO77" s="846"/>
      <c r="BP77" s="846"/>
      <c r="BQ77" s="846"/>
      <c r="BR77" s="846"/>
      <c r="BS77" s="846"/>
    </row>
    <row r="78" spans="1:71" s="362" customFormat="1" ht="13.35" customHeight="1" x14ac:dyDescent="0.25">
      <c r="A78" s="364"/>
      <c r="B78" s="361"/>
      <c r="C78" s="361"/>
      <c r="D78" s="361"/>
      <c r="E78" s="361"/>
      <c r="F78" s="361"/>
      <c r="G78" s="361"/>
      <c r="H78" s="361"/>
      <c r="I78" s="361"/>
      <c r="J78" s="361"/>
      <c r="K78" s="361"/>
      <c r="L78" s="361"/>
      <c r="M78" s="361"/>
      <c r="N78" s="361"/>
      <c r="O78" s="361"/>
      <c r="P78" s="361"/>
      <c r="Q78" s="361"/>
      <c r="R78" s="361"/>
      <c r="S78" s="361"/>
      <c r="T78" s="361"/>
      <c r="U78" s="361"/>
      <c r="V78" s="361"/>
      <c r="W78" s="361"/>
      <c r="X78" s="361"/>
      <c r="Y78" s="361"/>
      <c r="Z78" s="361"/>
      <c r="AA78" s="361"/>
      <c r="AB78" s="361"/>
      <c r="AC78" s="361"/>
      <c r="AD78" s="361"/>
      <c r="AE78" s="361"/>
      <c r="AF78" s="361"/>
      <c r="AG78" s="361"/>
      <c r="AH78" s="361"/>
      <c r="AI78" s="361"/>
      <c r="AJ78" s="361"/>
      <c r="AK78" s="361"/>
      <c r="AL78" s="361"/>
      <c r="AM78" s="361"/>
      <c r="AN78" s="361"/>
      <c r="AO78" s="361"/>
      <c r="AP78" s="349"/>
      <c r="AQ78" s="349"/>
      <c r="AR78" s="349"/>
      <c r="AS78" s="349"/>
      <c r="AT78" s="349"/>
      <c r="AU78" s="349"/>
      <c r="AV78" s="349"/>
      <c r="AW78" s="991"/>
      <c r="AX78" s="991"/>
      <c r="AY78" s="991"/>
      <c r="AZ78" s="991"/>
      <c r="BA78" s="991"/>
      <c r="BB78" s="991"/>
      <c r="BC78" s="991"/>
      <c r="BD78" s="991"/>
      <c r="BE78" s="991"/>
      <c r="BF78" s="991"/>
      <c r="BG78" s="991"/>
      <c r="BH78" s="991"/>
      <c r="BI78" s="991"/>
      <c r="BJ78" s="991"/>
      <c r="BK78" s="991"/>
      <c r="BL78" s="991"/>
      <c r="BM78" s="991"/>
      <c r="BN78" s="991"/>
      <c r="BO78" s="991"/>
      <c r="BP78" s="991"/>
      <c r="BQ78" s="991"/>
      <c r="BR78" s="991"/>
      <c r="BS78" s="991"/>
    </row>
    <row r="79" spans="1:71" s="362" customFormat="1" ht="13.35" customHeight="1" x14ac:dyDescent="0.25">
      <c r="A79" s="365"/>
      <c r="B79" s="360"/>
      <c r="C79" s="360"/>
      <c r="D79" s="360"/>
      <c r="E79" s="360"/>
      <c r="F79" s="360"/>
      <c r="G79" s="360"/>
      <c r="H79" s="360"/>
      <c r="I79" s="360"/>
      <c r="J79" s="360"/>
      <c r="K79" s="360"/>
      <c r="L79" s="360"/>
      <c r="M79" s="360"/>
      <c r="N79" s="360"/>
      <c r="O79" s="360"/>
      <c r="P79" s="360"/>
      <c r="Q79" s="360"/>
      <c r="R79" s="360"/>
      <c r="S79" s="360"/>
      <c r="T79" s="360"/>
      <c r="U79" s="360"/>
      <c r="V79" s="360"/>
      <c r="W79" s="360"/>
      <c r="X79" s="360"/>
      <c r="Y79" s="360"/>
      <c r="Z79" s="360"/>
      <c r="AA79" s="360"/>
      <c r="AB79" s="360"/>
      <c r="AC79" s="360"/>
      <c r="AD79" s="360"/>
      <c r="AE79" s="360"/>
      <c r="AF79" s="360"/>
      <c r="AG79" s="360"/>
      <c r="AH79" s="360"/>
      <c r="AI79" s="360"/>
      <c r="AJ79" s="360"/>
      <c r="AK79" s="360"/>
      <c r="AL79" s="360"/>
      <c r="AM79" s="360"/>
      <c r="AN79" s="360"/>
      <c r="AO79" s="360"/>
      <c r="AP79" s="348"/>
      <c r="AQ79" s="348"/>
      <c r="AR79" s="348"/>
      <c r="AS79" s="348"/>
      <c r="AT79" s="348"/>
      <c r="AU79" s="348"/>
      <c r="AV79" s="348"/>
      <c r="AW79" s="989"/>
      <c r="AX79" s="989"/>
      <c r="AY79" s="989"/>
      <c r="AZ79" s="989"/>
      <c r="BA79" s="989"/>
      <c r="BB79" s="989"/>
      <c r="BC79" s="989"/>
      <c r="BD79" s="989"/>
      <c r="BE79" s="989"/>
      <c r="BF79" s="989"/>
      <c r="BG79" s="989"/>
      <c r="BH79" s="989"/>
      <c r="BI79" s="989"/>
      <c r="BJ79" s="989"/>
      <c r="BK79" s="989"/>
      <c r="BL79" s="989"/>
      <c r="BM79" s="989"/>
      <c r="BN79" s="989"/>
      <c r="BO79" s="989"/>
      <c r="BP79" s="989"/>
      <c r="BQ79" s="989"/>
      <c r="BR79" s="989"/>
      <c r="BS79" s="989"/>
    </row>
    <row r="80" spans="1:71" s="362" customFormat="1" ht="13.35" customHeight="1" x14ac:dyDescent="0.25">
      <c r="A80" s="364"/>
      <c r="B80" s="361"/>
      <c r="C80" s="361"/>
      <c r="D80" s="361"/>
      <c r="E80" s="361"/>
      <c r="F80" s="361"/>
      <c r="G80" s="361"/>
      <c r="H80" s="361"/>
      <c r="I80" s="361"/>
      <c r="J80" s="361"/>
      <c r="K80" s="361"/>
      <c r="L80" s="361"/>
      <c r="M80" s="361"/>
      <c r="N80" s="361"/>
      <c r="O80" s="361"/>
      <c r="P80" s="361"/>
      <c r="Q80" s="361"/>
      <c r="R80" s="361"/>
      <c r="S80" s="361"/>
      <c r="T80" s="361"/>
      <c r="U80" s="361"/>
      <c r="V80" s="361"/>
      <c r="W80" s="361"/>
      <c r="X80" s="361"/>
      <c r="Y80" s="361"/>
      <c r="Z80" s="361"/>
      <c r="AA80" s="361"/>
      <c r="AB80" s="361"/>
      <c r="AC80" s="361"/>
      <c r="AD80" s="361"/>
      <c r="AE80" s="361"/>
      <c r="AF80" s="361"/>
      <c r="AG80" s="361"/>
      <c r="AH80" s="361"/>
      <c r="AI80" s="361"/>
      <c r="AJ80" s="361"/>
      <c r="AK80" s="361"/>
      <c r="AL80" s="361"/>
      <c r="AM80" s="361"/>
      <c r="AN80" s="361"/>
      <c r="AO80" s="361"/>
      <c r="AP80" s="349"/>
      <c r="AQ80" s="349"/>
      <c r="AR80" s="349"/>
      <c r="AS80" s="349"/>
      <c r="AT80" s="349"/>
      <c r="AU80" s="349"/>
      <c r="AV80" s="349"/>
      <c r="AW80" s="991"/>
      <c r="AX80" s="991"/>
      <c r="AY80" s="991"/>
      <c r="AZ80" s="991"/>
      <c r="BA80" s="991"/>
      <c r="BB80" s="991"/>
      <c r="BC80" s="991"/>
      <c r="BD80" s="991"/>
      <c r="BE80" s="991"/>
      <c r="BF80" s="991"/>
      <c r="BG80" s="991"/>
      <c r="BH80" s="991"/>
      <c r="BI80" s="991"/>
      <c r="BJ80" s="991"/>
      <c r="BK80" s="991"/>
      <c r="BL80" s="991"/>
      <c r="BM80" s="991"/>
      <c r="BN80" s="991"/>
      <c r="BO80" s="991"/>
      <c r="BP80" s="991"/>
      <c r="BQ80" s="991"/>
      <c r="BR80" s="991"/>
      <c r="BS80" s="991"/>
    </row>
    <row r="81" spans="1:71" s="362" customFormat="1" ht="13.35" customHeight="1" x14ac:dyDescent="0.25">
      <c r="A81" s="365"/>
      <c r="B81" s="360"/>
      <c r="C81" s="360"/>
      <c r="D81" s="360"/>
      <c r="E81" s="360"/>
      <c r="F81" s="360"/>
      <c r="G81" s="360"/>
      <c r="H81" s="360"/>
      <c r="I81" s="360"/>
      <c r="J81" s="360"/>
      <c r="K81" s="360"/>
      <c r="L81" s="360"/>
      <c r="M81" s="360"/>
      <c r="N81" s="360"/>
      <c r="O81" s="360"/>
      <c r="P81" s="360"/>
      <c r="Q81" s="360"/>
      <c r="R81" s="360"/>
      <c r="S81" s="360"/>
      <c r="T81" s="360"/>
      <c r="U81" s="360"/>
      <c r="V81" s="360"/>
      <c r="W81" s="360"/>
      <c r="X81" s="360"/>
      <c r="Y81" s="360"/>
      <c r="Z81" s="360"/>
      <c r="AA81" s="360"/>
      <c r="AB81" s="360"/>
      <c r="AC81" s="360"/>
      <c r="AD81" s="360"/>
      <c r="AE81" s="360"/>
      <c r="AF81" s="360"/>
      <c r="AG81" s="360"/>
      <c r="AH81" s="360"/>
      <c r="AI81" s="360"/>
      <c r="AJ81" s="360"/>
      <c r="AK81" s="360"/>
      <c r="AL81" s="360"/>
      <c r="AM81" s="360"/>
      <c r="AN81" s="360"/>
      <c r="AO81" s="360"/>
      <c r="AP81" s="348"/>
      <c r="AQ81" s="348"/>
      <c r="AR81" s="348"/>
      <c r="AS81" s="348"/>
      <c r="AT81" s="348"/>
      <c r="AU81" s="348"/>
      <c r="AV81" s="348"/>
      <c r="AW81" s="989"/>
      <c r="AX81" s="989"/>
      <c r="AY81" s="989"/>
      <c r="AZ81" s="989"/>
      <c r="BA81" s="989"/>
      <c r="BB81" s="989"/>
      <c r="BC81" s="989"/>
      <c r="BD81" s="989"/>
      <c r="BE81" s="989"/>
      <c r="BF81" s="989"/>
      <c r="BG81" s="989"/>
      <c r="BH81" s="989"/>
      <c r="BI81" s="989"/>
      <c r="BJ81" s="989"/>
      <c r="BK81" s="989"/>
      <c r="BL81" s="989"/>
      <c r="BM81" s="989"/>
      <c r="BN81" s="989"/>
      <c r="BO81" s="989"/>
      <c r="BP81" s="989"/>
      <c r="BQ81" s="989"/>
      <c r="BR81" s="989"/>
      <c r="BS81" s="989"/>
    </row>
    <row r="82" spans="1:71" s="362" customFormat="1" ht="13.35" customHeight="1" x14ac:dyDescent="0.25">
      <c r="A82" s="364"/>
      <c r="B82" s="361"/>
      <c r="C82" s="361"/>
      <c r="D82" s="361"/>
      <c r="E82" s="361"/>
      <c r="F82" s="361"/>
      <c r="G82" s="361"/>
      <c r="H82" s="361"/>
      <c r="I82" s="361"/>
      <c r="J82" s="361"/>
      <c r="K82" s="361"/>
      <c r="L82" s="361"/>
      <c r="M82" s="361"/>
      <c r="N82" s="361"/>
      <c r="O82" s="361"/>
      <c r="P82" s="361"/>
      <c r="Q82" s="361"/>
      <c r="R82" s="361"/>
      <c r="S82" s="361"/>
      <c r="T82" s="361"/>
      <c r="U82" s="361"/>
      <c r="V82" s="361"/>
      <c r="W82" s="361"/>
      <c r="X82" s="361"/>
      <c r="Y82" s="361"/>
      <c r="Z82" s="361"/>
      <c r="AA82" s="361"/>
      <c r="AB82" s="361"/>
      <c r="AC82" s="361"/>
      <c r="AD82" s="361"/>
      <c r="AE82" s="361"/>
      <c r="AF82" s="361"/>
      <c r="AG82" s="361"/>
      <c r="AH82" s="361"/>
      <c r="AI82" s="361"/>
      <c r="AJ82" s="361"/>
      <c r="AK82" s="361"/>
      <c r="AL82" s="361"/>
      <c r="AM82" s="361"/>
      <c r="AN82" s="361"/>
      <c r="AO82" s="361"/>
      <c r="AP82" s="348"/>
      <c r="AQ82" s="348"/>
      <c r="AR82" s="348"/>
      <c r="AS82" s="348"/>
      <c r="AT82" s="348"/>
      <c r="AU82" s="348"/>
      <c r="AV82" s="348"/>
      <c r="AW82" s="989"/>
      <c r="AX82" s="989"/>
      <c r="AY82" s="989"/>
      <c r="AZ82" s="989"/>
      <c r="BA82" s="989"/>
      <c r="BB82" s="989"/>
      <c r="BC82" s="989"/>
      <c r="BD82" s="989"/>
      <c r="BE82" s="989"/>
      <c r="BF82" s="989"/>
      <c r="BG82" s="989"/>
      <c r="BH82" s="989"/>
      <c r="BI82" s="989"/>
      <c r="BJ82" s="989"/>
      <c r="BK82" s="989"/>
      <c r="BL82" s="989"/>
      <c r="BM82" s="989"/>
      <c r="BN82" s="989"/>
      <c r="BO82" s="989"/>
      <c r="BP82" s="989"/>
      <c r="BQ82" s="989"/>
      <c r="BR82" s="989"/>
      <c r="BS82" s="989"/>
    </row>
    <row r="83" spans="1:71" s="362" customFormat="1" ht="13.35" customHeight="1" x14ac:dyDescent="0.25">
      <c r="A83" s="365"/>
      <c r="B83" s="360"/>
      <c r="C83" s="360"/>
      <c r="D83" s="360"/>
      <c r="E83" s="360"/>
      <c r="F83" s="360"/>
      <c r="G83" s="360"/>
      <c r="H83" s="360"/>
      <c r="I83" s="360"/>
      <c r="J83" s="360"/>
      <c r="K83" s="360"/>
      <c r="L83" s="360"/>
      <c r="M83" s="360"/>
      <c r="N83" s="360"/>
      <c r="O83" s="360"/>
      <c r="P83" s="360"/>
      <c r="Q83" s="360"/>
      <c r="R83" s="360"/>
      <c r="S83" s="360"/>
      <c r="T83" s="360"/>
      <c r="U83" s="360"/>
      <c r="V83" s="360"/>
      <c r="W83" s="360"/>
      <c r="X83" s="360"/>
      <c r="Y83" s="360"/>
      <c r="Z83" s="360"/>
      <c r="AA83" s="360"/>
      <c r="AB83" s="360"/>
      <c r="AC83" s="360"/>
      <c r="AD83" s="360"/>
      <c r="AE83" s="360"/>
      <c r="AF83" s="360"/>
      <c r="AG83" s="360"/>
      <c r="AH83" s="360"/>
      <c r="AI83" s="360"/>
      <c r="AJ83" s="360"/>
      <c r="AK83" s="360"/>
      <c r="AL83" s="360"/>
      <c r="AM83" s="360"/>
      <c r="AN83" s="360"/>
      <c r="AO83" s="360"/>
      <c r="AP83" s="348"/>
      <c r="AQ83" s="348"/>
      <c r="AR83" s="348"/>
      <c r="AS83" s="348"/>
      <c r="AT83" s="348"/>
      <c r="AU83" s="348"/>
      <c r="AV83" s="348"/>
      <c r="AW83" s="989"/>
      <c r="AX83" s="989"/>
      <c r="AY83" s="989"/>
      <c r="AZ83" s="989"/>
      <c r="BA83" s="989"/>
      <c r="BB83" s="989"/>
      <c r="BC83" s="989"/>
      <c r="BD83" s="989"/>
      <c r="BE83" s="989"/>
      <c r="BF83" s="989"/>
      <c r="BG83" s="989"/>
      <c r="BH83" s="989"/>
      <c r="BI83" s="989"/>
      <c r="BJ83" s="989"/>
      <c r="BK83" s="989"/>
      <c r="BL83" s="989"/>
      <c r="BM83" s="989"/>
      <c r="BN83" s="989"/>
      <c r="BO83" s="989"/>
      <c r="BP83" s="989"/>
      <c r="BQ83" s="989"/>
      <c r="BR83" s="989"/>
      <c r="BS83" s="989"/>
    </row>
    <row r="84" spans="1:71" s="362" customFormat="1" ht="13.35" customHeight="1" x14ac:dyDescent="0.25">
      <c r="A84" s="364"/>
      <c r="B84" s="361"/>
      <c r="C84" s="361"/>
      <c r="D84" s="361"/>
      <c r="E84" s="361"/>
      <c r="F84" s="361"/>
      <c r="G84" s="361"/>
      <c r="H84" s="361"/>
      <c r="I84" s="361"/>
      <c r="J84" s="361"/>
      <c r="K84" s="361"/>
      <c r="L84" s="361"/>
      <c r="M84" s="361"/>
      <c r="N84" s="361"/>
      <c r="O84" s="361"/>
      <c r="P84" s="361"/>
      <c r="Q84" s="361"/>
      <c r="R84" s="361"/>
      <c r="S84" s="361"/>
      <c r="T84" s="361"/>
      <c r="U84" s="361"/>
      <c r="V84" s="361"/>
      <c r="W84" s="361"/>
      <c r="X84" s="361"/>
      <c r="Y84" s="361"/>
      <c r="Z84" s="361"/>
      <c r="AA84" s="361"/>
      <c r="AB84" s="361"/>
      <c r="AC84" s="361"/>
      <c r="AD84" s="361"/>
      <c r="AE84" s="361"/>
      <c r="AF84" s="361"/>
      <c r="AG84" s="361"/>
      <c r="AH84" s="361"/>
      <c r="AI84" s="361"/>
      <c r="AJ84" s="361"/>
      <c r="AK84" s="361"/>
      <c r="AL84" s="361"/>
      <c r="AM84" s="361"/>
      <c r="AN84" s="361"/>
      <c r="AO84" s="361"/>
      <c r="AP84" s="348"/>
      <c r="AQ84" s="348"/>
      <c r="AR84" s="348"/>
      <c r="AS84" s="348"/>
      <c r="AT84" s="348"/>
      <c r="AU84" s="348"/>
      <c r="AV84" s="348"/>
      <c r="AW84" s="989"/>
      <c r="AX84" s="989"/>
      <c r="AY84" s="989"/>
      <c r="AZ84" s="989"/>
      <c r="BA84" s="989"/>
      <c r="BB84" s="989"/>
      <c r="BC84" s="989"/>
      <c r="BD84" s="989"/>
      <c r="BE84" s="989"/>
      <c r="BF84" s="989"/>
      <c r="BG84" s="989"/>
      <c r="BH84" s="989"/>
      <c r="BI84" s="989"/>
      <c r="BJ84" s="989"/>
      <c r="BK84" s="989"/>
      <c r="BL84" s="989"/>
      <c r="BM84" s="989"/>
      <c r="BN84" s="989"/>
      <c r="BO84" s="989"/>
      <c r="BP84" s="989"/>
      <c r="BQ84" s="989"/>
      <c r="BR84" s="989"/>
      <c r="BS84" s="989"/>
    </row>
    <row r="85" spans="1:71" s="362" customFormat="1" ht="13.35" customHeight="1" x14ac:dyDescent="0.25">
      <c r="A85" s="366"/>
      <c r="B85" s="989"/>
      <c r="C85" s="360"/>
      <c r="D85" s="360"/>
      <c r="E85" s="360"/>
      <c r="F85" s="360"/>
      <c r="G85" s="360"/>
      <c r="H85" s="360"/>
      <c r="I85" s="360"/>
      <c r="J85" s="360"/>
      <c r="K85" s="360"/>
      <c r="L85" s="360"/>
      <c r="M85" s="360"/>
      <c r="N85" s="360"/>
      <c r="O85" s="360"/>
      <c r="P85" s="360"/>
      <c r="Q85" s="360"/>
      <c r="R85" s="360"/>
      <c r="S85" s="360"/>
      <c r="T85" s="360"/>
      <c r="U85" s="360"/>
      <c r="V85" s="360"/>
      <c r="W85" s="360"/>
      <c r="X85" s="360"/>
      <c r="Y85" s="360"/>
      <c r="Z85" s="360"/>
      <c r="AA85" s="360"/>
      <c r="AB85" s="360"/>
      <c r="AC85" s="360"/>
      <c r="AD85" s="360"/>
      <c r="AE85" s="360"/>
      <c r="AF85" s="360"/>
      <c r="AG85" s="360"/>
      <c r="AH85" s="360"/>
      <c r="AI85" s="360"/>
      <c r="AJ85" s="360"/>
      <c r="AK85" s="360"/>
      <c r="AL85" s="360"/>
      <c r="AM85" s="360"/>
      <c r="AN85" s="360"/>
      <c r="AO85" s="360"/>
      <c r="AP85" s="348"/>
      <c r="AQ85" s="348"/>
      <c r="AR85" s="348"/>
      <c r="AS85" s="348"/>
      <c r="AT85" s="348"/>
      <c r="AU85" s="348"/>
      <c r="AV85" s="348"/>
      <c r="AW85" s="989"/>
      <c r="AX85" s="989"/>
      <c r="AY85" s="989"/>
      <c r="AZ85" s="989"/>
      <c r="BA85" s="989"/>
      <c r="BB85" s="989"/>
      <c r="BC85" s="989"/>
      <c r="BD85" s="989"/>
      <c r="BE85" s="989"/>
      <c r="BF85" s="989"/>
      <c r="BG85" s="989"/>
      <c r="BH85" s="989"/>
      <c r="BI85" s="989"/>
      <c r="BJ85" s="989"/>
      <c r="BK85" s="989"/>
      <c r="BL85" s="989"/>
      <c r="BM85" s="989"/>
      <c r="BN85" s="989"/>
      <c r="BO85" s="989"/>
      <c r="BP85" s="989"/>
      <c r="BQ85" s="989"/>
      <c r="BR85" s="989"/>
      <c r="BS85" s="989"/>
    </row>
    <row r="86" spans="1:71" s="362" customFormat="1" ht="13.35" customHeight="1" x14ac:dyDescent="0.25">
      <c r="A86" s="366"/>
      <c r="B86" s="989"/>
      <c r="C86" s="360"/>
      <c r="D86" s="360"/>
      <c r="E86" s="360"/>
      <c r="F86" s="360"/>
      <c r="G86" s="360"/>
      <c r="H86" s="360"/>
      <c r="I86" s="360"/>
      <c r="J86" s="360"/>
      <c r="K86" s="360"/>
      <c r="L86" s="360"/>
      <c r="M86" s="360"/>
      <c r="N86" s="360"/>
      <c r="O86" s="360"/>
      <c r="P86" s="360"/>
      <c r="Q86" s="360"/>
      <c r="R86" s="360"/>
      <c r="S86" s="360"/>
      <c r="T86" s="360"/>
      <c r="U86" s="360"/>
      <c r="V86" s="360"/>
      <c r="W86" s="360"/>
      <c r="X86" s="360"/>
      <c r="Y86" s="360"/>
      <c r="Z86" s="360"/>
      <c r="AA86" s="360"/>
      <c r="AB86" s="360"/>
      <c r="AC86" s="360"/>
      <c r="AD86" s="360"/>
      <c r="AE86" s="360"/>
      <c r="AF86" s="360"/>
      <c r="AG86" s="360"/>
      <c r="AH86" s="360"/>
      <c r="AI86" s="360"/>
      <c r="AJ86" s="360"/>
      <c r="AK86" s="360"/>
      <c r="AL86" s="360"/>
      <c r="AM86" s="360"/>
      <c r="AN86" s="360"/>
      <c r="AO86" s="360"/>
      <c r="AP86" s="349"/>
      <c r="AQ86" s="349"/>
      <c r="AR86" s="349"/>
      <c r="AS86" s="349"/>
      <c r="AT86" s="349"/>
      <c r="AU86" s="349"/>
      <c r="AV86" s="349"/>
      <c r="AW86" s="991"/>
      <c r="AX86" s="991"/>
      <c r="AY86" s="991"/>
      <c r="AZ86" s="991"/>
      <c r="BA86" s="991"/>
      <c r="BB86" s="991"/>
      <c r="BC86" s="991"/>
      <c r="BD86" s="991"/>
      <c r="BE86" s="991"/>
      <c r="BF86" s="991"/>
      <c r="BG86" s="991"/>
      <c r="BH86" s="991"/>
      <c r="BI86" s="991"/>
      <c r="BJ86" s="991"/>
      <c r="BK86" s="991"/>
      <c r="BL86" s="991"/>
      <c r="BM86" s="991"/>
      <c r="BN86" s="991"/>
      <c r="BO86" s="991"/>
      <c r="BP86" s="991"/>
      <c r="BQ86" s="991"/>
      <c r="BR86" s="991"/>
      <c r="BS86" s="991"/>
    </row>
    <row r="87" spans="1:71" s="362" customFormat="1" ht="13.35" customHeight="1" x14ac:dyDescent="0.25">
      <c r="A87" s="364"/>
      <c r="B87" s="361"/>
      <c r="C87" s="361"/>
      <c r="D87" s="361"/>
      <c r="E87" s="361"/>
      <c r="F87" s="361"/>
      <c r="G87" s="361"/>
      <c r="H87" s="361"/>
      <c r="I87" s="361"/>
      <c r="J87" s="361"/>
      <c r="K87" s="361"/>
      <c r="L87" s="361"/>
      <c r="M87" s="361"/>
      <c r="N87" s="361"/>
      <c r="O87" s="361"/>
      <c r="P87" s="361"/>
      <c r="Q87" s="361"/>
      <c r="R87" s="361"/>
      <c r="S87" s="361"/>
      <c r="T87" s="361"/>
      <c r="U87" s="361"/>
      <c r="V87" s="361"/>
      <c r="W87" s="361"/>
      <c r="X87" s="361"/>
      <c r="Y87" s="361"/>
      <c r="Z87" s="361"/>
      <c r="AA87" s="361"/>
      <c r="AB87" s="361"/>
      <c r="AC87" s="361"/>
      <c r="AD87" s="361"/>
      <c r="AE87" s="361"/>
      <c r="AF87" s="361"/>
      <c r="AG87" s="361"/>
      <c r="AH87" s="361"/>
      <c r="AI87" s="361"/>
      <c r="AJ87" s="361"/>
      <c r="AK87" s="361"/>
      <c r="AL87" s="361"/>
      <c r="AM87" s="361"/>
      <c r="AN87" s="361"/>
      <c r="AO87" s="361"/>
      <c r="AP87" s="348"/>
      <c r="AQ87" s="348"/>
      <c r="AR87" s="348"/>
      <c r="AS87" s="348"/>
      <c r="AT87" s="348"/>
      <c r="AU87" s="348"/>
      <c r="AV87" s="348"/>
      <c r="AW87" s="989"/>
      <c r="AX87" s="989"/>
      <c r="AY87" s="989"/>
      <c r="AZ87" s="989"/>
      <c r="BA87" s="989"/>
      <c r="BB87" s="989"/>
      <c r="BC87" s="989"/>
      <c r="BD87" s="989"/>
      <c r="BE87" s="989"/>
      <c r="BF87" s="989"/>
      <c r="BG87" s="989"/>
      <c r="BH87" s="989"/>
      <c r="BI87" s="989"/>
      <c r="BJ87" s="989"/>
      <c r="BK87" s="989"/>
      <c r="BL87" s="989"/>
      <c r="BM87" s="989"/>
      <c r="BN87" s="989"/>
      <c r="BO87" s="989"/>
      <c r="BP87" s="989"/>
      <c r="BQ87" s="989"/>
      <c r="BR87" s="989"/>
      <c r="BS87" s="989"/>
    </row>
    <row r="88" spans="1:71" s="362" customFormat="1" ht="13.35" customHeight="1" x14ac:dyDescent="0.25">
      <c r="A88" s="366"/>
      <c r="B88" s="989"/>
      <c r="C88" s="360"/>
      <c r="D88" s="360"/>
      <c r="E88" s="360"/>
      <c r="F88" s="360"/>
      <c r="G88" s="360"/>
      <c r="H88" s="360"/>
      <c r="I88" s="360"/>
      <c r="J88" s="360"/>
      <c r="K88" s="360"/>
      <c r="L88" s="360"/>
      <c r="M88" s="360"/>
      <c r="N88" s="360"/>
      <c r="O88" s="360"/>
      <c r="P88" s="360"/>
      <c r="Q88" s="360"/>
      <c r="R88" s="360"/>
      <c r="S88" s="360"/>
      <c r="T88" s="360"/>
      <c r="U88" s="360"/>
      <c r="V88" s="360"/>
      <c r="W88" s="360"/>
      <c r="X88" s="360"/>
      <c r="Y88" s="360"/>
      <c r="Z88" s="360"/>
      <c r="AA88" s="360"/>
      <c r="AB88" s="360"/>
      <c r="AC88" s="360"/>
      <c r="AD88" s="360"/>
      <c r="AE88" s="360"/>
      <c r="AF88" s="360"/>
      <c r="AG88" s="360"/>
      <c r="AH88" s="360"/>
      <c r="AI88" s="360"/>
      <c r="AJ88" s="360"/>
      <c r="AK88" s="360"/>
      <c r="AL88" s="360"/>
      <c r="AM88" s="360"/>
      <c r="AN88" s="360"/>
      <c r="AO88" s="360"/>
      <c r="AP88" s="348"/>
      <c r="AQ88" s="348"/>
      <c r="AR88" s="348"/>
      <c r="AS88" s="348"/>
      <c r="AT88" s="348"/>
      <c r="AU88" s="348"/>
      <c r="AV88" s="348"/>
      <c r="AW88" s="989"/>
      <c r="AX88" s="989"/>
      <c r="AY88" s="989"/>
      <c r="AZ88" s="989"/>
      <c r="BA88" s="989"/>
      <c r="BB88" s="989"/>
      <c r="BC88" s="989"/>
      <c r="BD88" s="989"/>
      <c r="BE88" s="989"/>
      <c r="BF88" s="989"/>
      <c r="BG88" s="989"/>
      <c r="BH88" s="989"/>
      <c r="BI88" s="989"/>
      <c r="BJ88" s="989"/>
      <c r="BK88" s="989"/>
      <c r="BL88" s="989"/>
      <c r="BM88" s="989"/>
      <c r="BN88" s="989"/>
      <c r="BO88" s="989"/>
      <c r="BP88" s="989"/>
      <c r="BQ88" s="989"/>
      <c r="BR88" s="989"/>
      <c r="BS88" s="989"/>
    </row>
    <row r="89" spans="1:71" s="362" customFormat="1" ht="13.35" customHeight="1" x14ac:dyDescent="0.25">
      <c r="A89" s="366"/>
      <c r="B89" s="989"/>
      <c r="C89" s="360"/>
      <c r="D89" s="360"/>
      <c r="E89" s="360"/>
      <c r="F89" s="360"/>
      <c r="G89" s="360"/>
      <c r="H89" s="360"/>
      <c r="I89" s="360"/>
      <c r="J89" s="360"/>
      <c r="K89" s="360"/>
      <c r="L89" s="360"/>
      <c r="M89" s="360"/>
      <c r="N89" s="360"/>
      <c r="O89" s="360"/>
      <c r="P89" s="360"/>
      <c r="Q89" s="360"/>
      <c r="R89" s="360"/>
      <c r="S89" s="360"/>
      <c r="T89" s="360"/>
      <c r="U89" s="360"/>
      <c r="V89" s="360"/>
      <c r="W89" s="360"/>
      <c r="X89" s="360"/>
      <c r="Y89" s="360"/>
      <c r="Z89" s="360"/>
      <c r="AA89" s="360"/>
      <c r="AB89" s="360"/>
      <c r="AC89" s="360"/>
      <c r="AD89" s="360"/>
      <c r="AE89" s="360"/>
      <c r="AF89" s="360"/>
      <c r="AG89" s="360"/>
      <c r="AH89" s="360"/>
      <c r="AI89" s="360"/>
      <c r="AJ89" s="360"/>
      <c r="AK89" s="360"/>
      <c r="AL89" s="360"/>
      <c r="AM89" s="360"/>
      <c r="AN89" s="360"/>
      <c r="AO89" s="360"/>
      <c r="AP89" s="348"/>
      <c r="AQ89" s="348"/>
      <c r="AR89" s="348"/>
      <c r="AS89" s="348"/>
      <c r="AT89" s="348"/>
      <c r="AU89" s="348"/>
      <c r="AV89" s="348"/>
      <c r="AW89" s="989"/>
      <c r="AX89" s="989"/>
      <c r="AY89" s="989"/>
      <c r="AZ89" s="989"/>
      <c r="BA89" s="989"/>
      <c r="BB89" s="989"/>
      <c r="BC89" s="989"/>
      <c r="BD89" s="989"/>
      <c r="BE89" s="989"/>
      <c r="BF89" s="989"/>
      <c r="BG89" s="989"/>
      <c r="BH89" s="989"/>
      <c r="BI89" s="989"/>
      <c r="BJ89" s="989"/>
      <c r="BK89" s="989"/>
      <c r="BL89" s="989"/>
      <c r="BM89" s="989"/>
      <c r="BN89" s="989"/>
      <c r="BO89" s="989"/>
      <c r="BP89" s="989"/>
      <c r="BQ89" s="989"/>
      <c r="BR89" s="989"/>
      <c r="BS89" s="989"/>
    </row>
    <row r="90" spans="1:71" s="362" customFormat="1" ht="13.35" customHeight="1" x14ac:dyDescent="0.25">
      <c r="A90" s="366"/>
      <c r="B90" s="989"/>
      <c r="C90" s="360"/>
      <c r="D90" s="360"/>
      <c r="E90" s="360"/>
      <c r="F90" s="360"/>
      <c r="G90" s="360"/>
      <c r="H90" s="360"/>
      <c r="I90" s="360"/>
      <c r="J90" s="360"/>
      <c r="K90" s="360"/>
      <c r="L90" s="360"/>
      <c r="M90" s="360"/>
      <c r="N90" s="360"/>
      <c r="O90" s="360"/>
      <c r="P90" s="360"/>
      <c r="Q90" s="360"/>
      <c r="R90" s="360"/>
      <c r="S90" s="360"/>
      <c r="T90" s="360"/>
      <c r="U90" s="360"/>
      <c r="V90" s="360"/>
      <c r="W90" s="360"/>
      <c r="X90" s="360"/>
      <c r="Y90" s="360"/>
      <c r="Z90" s="360"/>
      <c r="AA90" s="360"/>
      <c r="AB90" s="360"/>
      <c r="AC90" s="360"/>
      <c r="AD90" s="360"/>
      <c r="AE90" s="360"/>
      <c r="AF90" s="360"/>
      <c r="AG90" s="360"/>
      <c r="AH90" s="360"/>
      <c r="AI90" s="360"/>
      <c r="AJ90" s="360"/>
      <c r="AK90" s="360"/>
      <c r="AL90" s="360"/>
      <c r="AM90" s="360"/>
      <c r="AN90" s="360"/>
      <c r="AO90" s="360"/>
      <c r="AP90" s="348"/>
      <c r="AQ90" s="348"/>
      <c r="AR90" s="348"/>
      <c r="AS90" s="348"/>
      <c r="AT90" s="348"/>
      <c r="AU90" s="348"/>
      <c r="AV90" s="348"/>
      <c r="AW90" s="989"/>
      <c r="AX90" s="989"/>
      <c r="AY90" s="989"/>
      <c r="AZ90" s="989"/>
      <c r="BA90" s="989"/>
      <c r="BB90" s="989"/>
      <c r="BC90" s="989"/>
      <c r="BD90" s="989"/>
      <c r="BE90" s="989"/>
      <c r="BF90" s="989"/>
      <c r="BG90" s="989"/>
      <c r="BH90" s="989"/>
      <c r="BI90" s="989"/>
      <c r="BJ90" s="989"/>
      <c r="BK90" s="989"/>
      <c r="BL90" s="989"/>
      <c r="BM90" s="989"/>
      <c r="BN90" s="989"/>
      <c r="BO90" s="989"/>
      <c r="BP90" s="989"/>
      <c r="BQ90" s="989"/>
      <c r="BR90" s="989"/>
      <c r="BS90" s="989"/>
    </row>
    <row r="91" spans="1:71" s="362" customFormat="1" ht="13.35" customHeight="1" x14ac:dyDescent="0.25">
      <c r="A91" s="366"/>
      <c r="B91" s="989"/>
      <c r="C91" s="360"/>
      <c r="D91" s="360"/>
      <c r="E91" s="360"/>
      <c r="F91" s="360"/>
      <c r="G91" s="360"/>
      <c r="H91" s="360"/>
      <c r="I91" s="360"/>
      <c r="J91" s="360"/>
      <c r="K91" s="360"/>
      <c r="L91" s="360"/>
      <c r="M91" s="360"/>
      <c r="N91" s="360"/>
      <c r="O91" s="360"/>
      <c r="P91" s="360"/>
      <c r="Q91" s="360"/>
      <c r="R91" s="360"/>
      <c r="S91" s="360"/>
      <c r="T91" s="360"/>
      <c r="U91" s="360"/>
      <c r="V91" s="360"/>
      <c r="W91" s="360"/>
      <c r="X91" s="360"/>
      <c r="Y91" s="360"/>
      <c r="Z91" s="360"/>
      <c r="AA91" s="360"/>
      <c r="AB91" s="360"/>
      <c r="AC91" s="360"/>
      <c r="AD91" s="360"/>
      <c r="AE91" s="360"/>
      <c r="AF91" s="360"/>
      <c r="AG91" s="360"/>
      <c r="AH91" s="360"/>
      <c r="AI91" s="360"/>
      <c r="AJ91" s="360"/>
      <c r="AK91" s="360"/>
      <c r="AL91" s="360"/>
      <c r="AM91" s="360"/>
      <c r="AN91" s="360"/>
      <c r="AO91" s="360"/>
      <c r="AP91" s="348"/>
      <c r="AQ91" s="348"/>
      <c r="AR91" s="348"/>
      <c r="AS91" s="348"/>
      <c r="AT91" s="348"/>
      <c r="AU91" s="348"/>
      <c r="AV91" s="348"/>
      <c r="AW91" s="989"/>
      <c r="AX91" s="989"/>
      <c r="AY91" s="989"/>
      <c r="AZ91" s="989"/>
      <c r="BA91" s="989"/>
      <c r="BB91" s="989"/>
      <c r="BC91" s="989"/>
      <c r="BD91" s="989"/>
      <c r="BE91" s="989"/>
      <c r="BF91" s="989"/>
      <c r="BG91" s="989"/>
      <c r="BH91" s="989"/>
      <c r="BI91" s="989"/>
      <c r="BJ91" s="989"/>
      <c r="BK91" s="989"/>
      <c r="BL91" s="989"/>
      <c r="BM91" s="989"/>
      <c r="BN91" s="989"/>
      <c r="BO91" s="989"/>
      <c r="BP91" s="989"/>
      <c r="BQ91" s="989"/>
      <c r="BR91" s="989"/>
      <c r="BS91" s="989"/>
    </row>
    <row r="92" spans="1:71" s="362" customFormat="1" ht="13.35" customHeight="1" x14ac:dyDescent="0.25">
      <c r="A92" s="366"/>
      <c r="B92" s="989"/>
      <c r="C92" s="360"/>
      <c r="D92" s="360"/>
      <c r="E92" s="360"/>
      <c r="F92" s="360"/>
      <c r="G92" s="360"/>
      <c r="H92" s="360"/>
      <c r="I92" s="360"/>
      <c r="J92" s="360"/>
      <c r="K92" s="360"/>
      <c r="L92" s="360"/>
      <c r="M92" s="360"/>
      <c r="N92" s="360"/>
      <c r="O92" s="360"/>
      <c r="P92" s="360"/>
      <c r="Q92" s="360"/>
      <c r="R92" s="360"/>
      <c r="S92" s="360"/>
      <c r="T92" s="360"/>
      <c r="U92" s="360"/>
      <c r="V92" s="360"/>
      <c r="W92" s="360"/>
      <c r="X92" s="360"/>
      <c r="Y92" s="360"/>
      <c r="Z92" s="360"/>
      <c r="AA92" s="360"/>
      <c r="AB92" s="360"/>
      <c r="AC92" s="360"/>
      <c r="AD92" s="360"/>
      <c r="AE92" s="360"/>
      <c r="AF92" s="360"/>
      <c r="AG92" s="360"/>
      <c r="AH92" s="360"/>
      <c r="AI92" s="360"/>
      <c r="AJ92" s="360"/>
      <c r="AK92" s="360"/>
      <c r="AL92" s="360"/>
      <c r="AM92" s="360"/>
      <c r="AN92" s="360"/>
      <c r="AO92" s="360"/>
      <c r="AP92" s="349"/>
      <c r="AQ92" s="349"/>
      <c r="AR92" s="349"/>
      <c r="AS92" s="349"/>
      <c r="AT92" s="349"/>
      <c r="AU92" s="349"/>
      <c r="AV92" s="349"/>
      <c r="AW92" s="991"/>
      <c r="AX92" s="991"/>
      <c r="AY92" s="991"/>
      <c r="AZ92" s="991"/>
      <c r="BA92" s="991"/>
      <c r="BB92" s="991"/>
      <c r="BC92" s="991"/>
      <c r="BD92" s="991"/>
      <c r="BE92" s="991"/>
      <c r="BF92" s="991"/>
      <c r="BG92" s="991"/>
      <c r="BH92" s="991"/>
      <c r="BI92" s="991"/>
      <c r="BJ92" s="991"/>
      <c r="BK92" s="991"/>
      <c r="BL92" s="991"/>
      <c r="BM92" s="991"/>
      <c r="BN92" s="991"/>
      <c r="BO92" s="991"/>
      <c r="BP92" s="991"/>
      <c r="BQ92" s="991"/>
      <c r="BR92" s="991"/>
      <c r="BS92" s="991"/>
    </row>
    <row r="93" spans="1:71" s="362" customFormat="1" ht="13.35" customHeight="1" x14ac:dyDescent="0.25">
      <c r="A93" s="364"/>
      <c r="B93" s="361"/>
      <c r="C93" s="361"/>
      <c r="D93" s="361"/>
      <c r="E93" s="361"/>
      <c r="F93" s="361"/>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c r="AM93" s="361"/>
      <c r="AN93" s="361"/>
      <c r="AO93" s="361"/>
      <c r="AP93" s="348"/>
      <c r="AQ93" s="348"/>
      <c r="AR93" s="348"/>
      <c r="AS93" s="348"/>
      <c r="AT93" s="348"/>
      <c r="AU93" s="348"/>
      <c r="AV93" s="348"/>
      <c r="AW93" s="989"/>
      <c r="AX93" s="989"/>
      <c r="AY93" s="989"/>
      <c r="AZ93" s="989"/>
      <c r="BA93" s="989"/>
      <c r="BB93" s="989"/>
      <c r="BC93" s="989"/>
      <c r="BD93" s="989"/>
      <c r="BE93" s="989"/>
      <c r="BF93" s="989"/>
      <c r="BG93" s="989"/>
      <c r="BH93" s="989"/>
      <c r="BI93" s="989"/>
      <c r="BJ93" s="989"/>
      <c r="BK93" s="989"/>
      <c r="BL93" s="989"/>
      <c r="BM93" s="989"/>
      <c r="BN93" s="989"/>
      <c r="BO93" s="989"/>
      <c r="BP93" s="989"/>
      <c r="BQ93" s="989"/>
      <c r="BR93" s="989"/>
      <c r="BS93" s="989"/>
    </row>
    <row r="94" spans="1:71" s="362" customFormat="1" ht="13.35" customHeight="1" x14ac:dyDescent="0.25">
      <c r="A94" s="365"/>
      <c r="B94" s="360"/>
      <c r="C94" s="360"/>
      <c r="D94" s="360"/>
      <c r="E94" s="360"/>
      <c r="F94" s="360"/>
      <c r="G94" s="360"/>
      <c r="H94" s="360"/>
      <c r="I94" s="360"/>
      <c r="J94" s="360"/>
      <c r="K94" s="360"/>
      <c r="L94" s="360"/>
      <c r="M94" s="360"/>
      <c r="N94" s="360"/>
      <c r="O94" s="360"/>
      <c r="P94" s="360"/>
      <c r="Q94" s="360"/>
      <c r="R94" s="360"/>
      <c r="S94" s="360"/>
      <c r="T94" s="360"/>
      <c r="U94" s="360"/>
      <c r="V94" s="360"/>
      <c r="W94" s="360"/>
      <c r="X94" s="360"/>
      <c r="Y94" s="360"/>
      <c r="Z94" s="360"/>
      <c r="AA94" s="360"/>
      <c r="AB94" s="360"/>
      <c r="AC94" s="360"/>
      <c r="AD94" s="360"/>
      <c r="AE94" s="360"/>
      <c r="AF94" s="360"/>
      <c r="AG94" s="360"/>
      <c r="AH94" s="360"/>
      <c r="AI94" s="360"/>
      <c r="AJ94" s="360"/>
      <c r="AK94" s="360"/>
      <c r="AL94" s="360"/>
      <c r="AM94" s="360"/>
      <c r="AN94" s="360"/>
      <c r="AO94" s="360"/>
      <c r="AP94" s="349"/>
      <c r="AQ94" s="349"/>
      <c r="AR94" s="349"/>
      <c r="AS94" s="349"/>
      <c r="AT94" s="349"/>
      <c r="AU94" s="349"/>
      <c r="AV94" s="349"/>
      <c r="AW94" s="991"/>
      <c r="AX94" s="991"/>
      <c r="AY94" s="991"/>
      <c r="AZ94" s="991"/>
      <c r="BA94" s="991"/>
      <c r="BB94" s="991"/>
      <c r="BC94" s="991"/>
      <c r="BD94" s="991"/>
      <c r="BE94" s="991"/>
      <c r="BF94" s="991"/>
      <c r="BG94" s="991"/>
      <c r="BH94" s="991"/>
      <c r="BI94" s="991"/>
      <c r="BJ94" s="991"/>
      <c r="BK94" s="991"/>
      <c r="BL94" s="991"/>
      <c r="BM94" s="991"/>
      <c r="BN94" s="991"/>
      <c r="BO94" s="991"/>
      <c r="BP94" s="991"/>
      <c r="BQ94" s="991"/>
      <c r="BR94" s="991"/>
      <c r="BS94" s="991"/>
    </row>
    <row r="95" spans="1:71" s="362" customFormat="1" ht="13.35" customHeight="1" x14ac:dyDescent="0.25">
      <c r="A95" s="364"/>
      <c r="B95" s="361"/>
      <c r="C95" s="361"/>
      <c r="D95" s="361"/>
      <c r="E95" s="361"/>
      <c r="F95" s="361"/>
      <c r="G95" s="361"/>
      <c r="H95" s="361"/>
      <c r="I95" s="361"/>
      <c r="J95" s="361"/>
      <c r="K95" s="361"/>
      <c r="L95" s="361"/>
      <c r="M95" s="361"/>
      <c r="N95" s="361"/>
      <c r="O95" s="361"/>
      <c r="P95" s="361"/>
      <c r="Q95" s="361"/>
      <c r="R95" s="361"/>
      <c r="S95" s="361"/>
      <c r="T95" s="361"/>
      <c r="U95" s="361"/>
      <c r="V95" s="361"/>
      <c r="W95" s="361"/>
      <c r="X95" s="361"/>
      <c r="Y95" s="361"/>
      <c r="Z95" s="361"/>
      <c r="AA95" s="361"/>
      <c r="AB95" s="361"/>
      <c r="AC95" s="361"/>
      <c r="AD95" s="361"/>
      <c r="AE95" s="361"/>
      <c r="AF95" s="361"/>
      <c r="AG95" s="361"/>
      <c r="AH95" s="361"/>
      <c r="AI95" s="361"/>
      <c r="AJ95" s="361"/>
      <c r="AK95" s="361"/>
      <c r="AL95" s="361"/>
      <c r="AM95" s="361"/>
      <c r="AN95" s="361"/>
      <c r="AO95" s="361"/>
      <c r="AP95" s="348"/>
      <c r="AQ95" s="348"/>
      <c r="AR95" s="348"/>
      <c r="AS95" s="348"/>
      <c r="AT95" s="348"/>
      <c r="AU95" s="348"/>
      <c r="AV95" s="348"/>
      <c r="AW95" s="989"/>
      <c r="AX95" s="989"/>
      <c r="AY95" s="989"/>
      <c r="AZ95" s="989"/>
      <c r="BA95" s="989"/>
      <c r="BB95" s="989"/>
      <c r="BC95" s="989"/>
      <c r="BD95" s="989"/>
      <c r="BE95" s="989"/>
      <c r="BF95" s="989"/>
      <c r="BG95" s="989"/>
      <c r="BH95" s="989"/>
      <c r="BI95" s="989"/>
      <c r="BJ95" s="989"/>
      <c r="BK95" s="989"/>
      <c r="BL95" s="989"/>
      <c r="BM95" s="989"/>
      <c r="BN95" s="989"/>
      <c r="BO95" s="989"/>
      <c r="BP95" s="989"/>
      <c r="BQ95" s="989"/>
      <c r="BR95" s="989"/>
      <c r="BS95" s="989"/>
    </row>
    <row r="96" spans="1:71" s="362" customFormat="1" ht="13.35" customHeight="1" x14ac:dyDescent="0.25">
      <c r="A96" s="366"/>
      <c r="B96" s="989"/>
      <c r="C96" s="360"/>
      <c r="D96" s="360"/>
      <c r="E96" s="360"/>
      <c r="F96" s="360"/>
      <c r="G96" s="360"/>
      <c r="H96" s="360"/>
      <c r="I96" s="360"/>
      <c r="J96" s="360"/>
      <c r="K96" s="360"/>
      <c r="L96" s="360"/>
      <c r="M96" s="360"/>
      <c r="N96" s="360"/>
      <c r="O96" s="360"/>
      <c r="P96" s="360"/>
      <c r="Q96" s="360"/>
      <c r="R96" s="360"/>
      <c r="S96" s="360"/>
      <c r="T96" s="360"/>
      <c r="U96" s="360"/>
      <c r="V96" s="360"/>
      <c r="W96" s="360"/>
      <c r="X96" s="360"/>
      <c r="Y96" s="360"/>
      <c r="Z96" s="360"/>
      <c r="AA96" s="360"/>
      <c r="AB96" s="360"/>
      <c r="AC96" s="360"/>
      <c r="AD96" s="360"/>
      <c r="AE96" s="360"/>
      <c r="AF96" s="360"/>
      <c r="AG96" s="360"/>
      <c r="AH96" s="360"/>
      <c r="AI96" s="360"/>
      <c r="AJ96" s="360"/>
      <c r="AK96" s="360"/>
      <c r="AL96" s="360"/>
      <c r="AM96" s="360"/>
      <c r="AN96" s="360"/>
      <c r="AO96" s="360"/>
      <c r="AP96" s="348"/>
      <c r="AQ96" s="348"/>
      <c r="AR96" s="348"/>
      <c r="AS96" s="348"/>
      <c r="AT96" s="348"/>
      <c r="AU96" s="348"/>
      <c r="AV96" s="348"/>
      <c r="AW96" s="989"/>
      <c r="AX96" s="989"/>
      <c r="AY96" s="989"/>
      <c r="AZ96" s="989"/>
      <c r="BA96" s="989"/>
      <c r="BB96" s="989"/>
      <c r="BC96" s="989"/>
      <c r="BD96" s="989"/>
      <c r="BE96" s="989"/>
      <c r="BF96" s="989"/>
      <c r="BG96" s="989"/>
      <c r="BH96" s="989"/>
      <c r="BI96" s="989"/>
      <c r="BJ96" s="989"/>
      <c r="BK96" s="989"/>
      <c r="BL96" s="989"/>
      <c r="BM96" s="989"/>
      <c r="BN96" s="989"/>
      <c r="BO96" s="989"/>
      <c r="BP96" s="989"/>
      <c r="BQ96" s="989"/>
      <c r="BR96" s="989"/>
      <c r="BS96" s="989"/>
    </row>
    <row r="97" spans="1:71" s="362" customFormat="1" ht="13.35" customHeight="1" x14ac:dyDescent="0.25">
      <c r="A97" s="366"/>
      <c r="B97" s="989"/>
      <c r="C97" s="360"/>
      <c r="D97" s="360"/>
      <c r="E97" s="360"/>
      <c r="F97" s="360"/>
      <c r="G97" s="360"/>
      <c r="H97" s="360"/>
      <c r="I97" s="360"/>
      <c r="J97" s="360"/>
      <c r="K97" s="360"/>
      <c r="L97" s="360"/>
      <c r="M97" s="360"/>
      <c r="N97" s="360"/>
      <c r="O97" s="360"/>
      <c r="P97" s="360"/>
      <c r="Q97" s="360"/>
      <c r="R97" s="360"/>
      <c r="S97" s="360"/>
      <c r="T97" s="360"/>
      <c r="U97" s="360"/>
      <c r="V97" s="360"/>
      <c r="W97" s="360"/>
      <c r="X97" s="360"/>
      <c r="Y97" s="360"/>
      <c r="Z97" s="360"/>
      <c r="AA97" s="360"/>
      <c r="AB97" s="360"/>
      <c r="AC97" s="360"/>
      <c r="AD97" s="360"/>
      <c r="AE97" s="360"/>
      <c r="AF97" s="360"/>
      <c r="AG97" s="360"/>
      <c r="AH97" s="360"/>
      <c r="AI97" s="360"/>
      <c r="AJ97" s="360"/>
      <c r="AK97" s="360"/>
      <c r="AL97" s="360"/>
      <c r="AM97" s="360"/>
      <c r="AN97" s="360"/>
      <c r="AO97" s="360"/>
      <c r="AP97" s="348"/>
      <c r="AQ97" s="348"/>
      <c r="AR97" s="348"/>
      <c r="AS97" s="348"/>
      <c r="AT97" s="348"/>
      <c r="AU97" s="348"/>
      <c r="AV97" s="348"/>
      <c r="AW97" s="989"/>
      <c r="AX97" s="989"/>
      <c r="AY97" s="989"/>
      <c r="AZ97" s="989"/>
      <c r="BA97" s="989"/>
      <c r="BB97" s="989"/>
      <c r="BC97" s="989"/>
      <c r="BD97" s="989"/>
      <c r="BE97" s="989"/>
      <c r="BF97" s="989"/>
      <c r="BG97" s="989"/>
      <c r="BH97" s="989"/>
      <c r="BI97" s="989"/>
      <c r="BJ97" s="989"/>
      <c r="BK97" s="989"/>
      <c r="BL97" s="989"/>
      <c r="BM97" s="989"/>
      <c r="BN97" s="989"/>
      <c r="BO97" s="989"/>
      <c r="BP97" s="989"/>
      <c r="BQ97" s="989"/>
      <c r="BR97" s="989"/>
      <c r="BS97" s="989"/>
    </row>
    <row r="98" spans="1:71" s="362" customFormat="1" ht="13.35" customHeight="1" x14ac:dyDescent="0.25">
      <c r="A98" s="366"/>
      <c r="B98" s="989"/>
      <c r="C98" s="360"/>
      <c r="D98" s="360"/>
      <c r="E98" s="360"/>
      <c r="F98" s="360"/>
      <c r="G98" s="360"/>
      <c r="H98" s="360"/>
      <c r="I98" s="360"/>
      <c r="J98" s="360"/>
      <c r="K98" s="360"/>
      <c r="L98" s="360"/>
      <c r="M98" s="360"/>
      <c r="N98" s="360"/>
      <c r="O98" s="360"/>
      <c r="P98" s="360"/>
      <c r="Q98" s="360"/>
      <c r="R98" s="360"/>
      <c r="S98" s="360"/>
      <c r="T98" s="360"/>
      <c r="U98" s="360"/>
      <c r="V98" s="360"/>
      <c r="W98" s="360"/>
      <c r="X98" s="360"/>
      <c r="Y98" s="360"/>
      <c r="Z98" s="360"/>
      <c r="AA98" s="360"/>
      <c r="AB98" s="360"/>
      <c r="AC98" s="360"/>
      <c r="AD98" s="360"/>
      <c r="AE98" s="360"/>
      <c r="AF98" s="360"/>
      <c r="AG98" s="360"/>
      <c r="AH98" s="360"/>
      <c r="AI98" s="360"/>
      <c r="AJ98" s="360"/>
      <c r="AK98" s="360"/>
      <c r="AL98" s="360"/>
      <c r="AM98" s="360"/>
      <c r="AN98" s="360"/>
      <c r="AO98" s="360"/>
      <c r="AP98" s="348"/>
      <c r="AQ98" s="348"/>
      <c r="AR98" s="348"/>
      <c r="AS98" s="348"/>
      <c r="AT98" s="348"/>
      <c r="AU98" s="348"/>
      <c r="AV98" s="348"/>
      <c r="AW98" s="989"/>
      <c r="AX98" s="989"/>
      <c r="AY98" s="989"/>
      <c r="AZ98" s="989"/>
      <c r="BA98" s="989"/>
      <c r="BB98" s="989"/>
      <c r="BC98" s="989"/>
      <c r="BD98" s="989"/>
      <c r="BE98" s="989"/>
      <c r="BF98" s="989"/>
      <c r="BG98" s="989"/>
      <c r="BH98" s="989"/>
      <c r="BI98" s="989"/>
      <c r="BJ98" s="989"/>
      <c r="BK98" s="989"/>
      <c r="BL98" s="989"/>
      <c r="BM98" s="989"/>
      <c r="BN98" s="989"/>
      <c r="BO98" s="989"/>
      <c r="BP98" s="989"/>
      <c r="BQ98" s="989"/>
      <c r="BR98" s="989"/>
      <c r="BS98" s="989"/>
    </row>
    <row r="99" spans="1:71" s="362" customFormat="1" ht="13.35" customHeight="1" x14ac:dyDescent="0.25">
      <c r="A99" s="366"/>
      <c r="B99" s="989"/>
      <c r="C99" s="360"/>
      <c r="D99" s="360"/>
      <c r="E99" s="360"/>
      <c r="F99" s="360"/>
      <c r="G99" s="360"/>
      <c r="H99" s="360"/>
      <c r="I99" s="360"/>
      <c r="J99" s="360"/>
      <c r="K99" s="360"/>
      <c r="L99" s="360"/>
      <c r="M99" s="360"/>
      <c r="N99" s="360"/>
      <c r="O99" s="360"/>
      <c r="P99" s="360"/>
      <c r="Q99" s="360"/>
      <c r="R99" s="360"/>
      <c r="S99" s="360"/>
      <c r="T99" s="360"/>
      <c r="U99" s="360"/>
      <c r="V99" s="360"/>
      <c r="W99" s="360"/>
      <c r="X99" s="360"/>
      <c r="Y99" s="360"/>
      <c r="Z99" s="360"/>
      <c r="AA99" s="360"/>
      <c r="AB99" s="360"/>
      <c r="AC99" s="360"/>
      <c r="AD99" s="360"/>
      <c r="AE99" s="360"/>
      <c r="AF99" s="360"/>
      <c r="AG99" s="360"/>
      <c r="AH99" s="360"/>
      <c r="AI99" s="360"/>
      <c r="AJ99" s="360"/>
      <c r="AK99" s="360"/>
      <c r="AL99" s="360"/>
      <c r="AM99" s="360"/>
      <c r="AN99" s="360"/>
      <c r="AO99" s="360"/>
      <c r="AP99" s="348"/>
      <c r="AQ99" s="348"/>
      <c r="AR99" s="348"/>
      <c r="AS99" s="348"/>
      <c r="AT99" s="348"/>
      <c r="AU99" s="348"/>
      <c r="AV99" s="348"/>
      <c r="AW99" s="989"/>
      <c r="AX99" s="989"/>
      <c r="AY99" s="989"/>
      <c r="AZ99" s="989"/>
      <c r="BA99" s="989"/>
      <c r="BB99" s="989"/>
      <c r="BC99" s="989"/>
      <c r="BD99" s="989"/>
      <c r="BE99" s="989"/>
      <c r="BF99" s="989"/>
      <c r="BG99" s="989"/>
      <c r="BH99" s="989"/>
      <c r="BI99" s="989"/>
      <c r="BJ99" s="989"/>
      <c r="BK99" s="989"/>
      <c r="BL99" s="989"/>
      <c r="BM99" s="989"/>
      <c r="BN99" s="989"/>
      <c r="BO99" s="989"/>
      <c r="BP99" s="989"/>
      <c r="BQ99" s="989"/>
      <c r="BR99" s="989"/>
      <c r="BS99" s="989"/>
    </row>
    <row r="100" spans="1:71" s="362" customFormat="1" ht="13.35" customHeight="1" x14ac:dyDescent="0.25">
      <c r="A100" s="366"/>
      <c r="B100" s="989"/>
      <c r="C100" s="360"/>
      <c r="D100" s="360"/>
      <c r="E100" s="360"/>
      <c r="F100" s="360"/>
      <c r="G100" s="360"/>
      <c r="H100" s="360"/>
      <c r="I100" s="360"/>
      <c r="J100" s="360"/>
      <c r="K100" s="360"/>
      <c r="L100" s="360"/>
      <c r="M100" s="360"/>
      <c r="N100" s="360"/>
      <c r="O100" s="360"/>
      <c r="P100" s="360"/>
      <c r="Q100" s="360"/>
      <c r="R100" s="360"/>
      <c r="S100" s="360"/>
      <c r="T100" s="360"/>
      <c r="U100" s="360"/>
      <c r="V100" s="360"/>
      <c r="W100" s="360"/>
      <c r="X100" s="360"/>
      <c r="Y100" s="360"/>
      <c r="Z100" s="360"/>
      <c r="AA100" s="360"/>
      <c r="AB100" s="360"/>
      <c r="AC100" s="360"/>
      <c r="AD100" s="360"/>
      <c r="AE100" s="360"/>
      <c r="AF100" s="360"/>
      <c r="AG100" s="360"/>
      <c r="AH100" s="360"/>
      <c r="AI100" s="360"/>
      <c r="AJ100" s="360"/>
      <c r="AK100" s="360"/>
      <c r="AL100" s="360"/>
      <c r="AM100" s="360"/>
      <c r="AN100" s="360"/>
      <c r="AO100" s="360"/>
      <c r="AP100" s="348"/>
      <c r="AQ100" s="348"/>
      <c r="AR100" s="348"/>
      <c r="AS100" s="348"/>
      <c r="AT100" s="348"/>
      <c r="AU100" s="348"/>
      <c r="AV100" s="348"/>
      <c r="AW100" s="989"/>
      <c r="AX100" s="989"/>
      <c r="AY100" s="989"/>
      <c r="AZ100" s="989"/>
      <c r="BA100" s="989"/>
      <c r="BB100" s="989"/>
      <c r="BC100" s="989"/>
      <c r="BD100" s="989"/>
      <c r="BE100" s="989"/>
      <c r="BF100" s="989"/>
      <c r="BG100" s="989"/>
      <c r="BH100" s="989"/>
      <c r="BI100" s="989"/>
      <c r="BJ100" s="989"/>
      <c r="BK100" s="989"/>
      <c r="BL100" s="989"/>
      <c r="BM100" s="989"/>
      <c r="BN100" s="989"/>
      <c r="BO100" s="989"/>
      <c r="BP100" s="989"/>
      <c r="BQ100" s="989"/>
      <c r="BR100" s="989"/>
      <c r="BS100" s="989"/>
    </row>
    <row r="101" spans="1:71" s="362" customFormat="1" ht="13.35" customHeight="1" x14ac:dyDescent="0.25">
      <c r="A101" s="366"/>
      <c r="B101" s="360"/>
      <c r="C101" s="360"/>
      <c r="D101" s="360"/>
      <c r="E101" s="360"/>
      <c r="F101" s="360"/>
      <c r="G101" s="360"/>
      <c r="H101" s="360"/>
      <c r="I101" s="360"/>
      <c r="J101" s="360"/>
      <c r="K101" s="360"/>
      <c r="L101" s="360"/>
      <c r="M101" s="360"/>
      <c r="N101" s="360"/>
      <c r="O101" s="360"/>
      <c r="P101" s="360"/>
      <c r="Q101" s="360"/>
      <c r="R101" s="360"/>
      <c r="S101" s="360"/>
      <c r="T101" s="360"/>
      <c r="U101" s="360"/>
      <c r="V101" s="360"/>
      <c r="W101" s="360"/>
      <c r="X101" s="360"/>
      <c r="Y101" s="360"/>
      <c r="Z101" s="360"/>
      <c r="AA101" s="360"/>
      <c r="AB101" s="360"/>
      <c r="AC101" s="360"/>
      <c r="AD101" s="360"/>
      <c r="AE101" s="360"/>
      <c r="AF101" s="360"/>
      <c r="AG101" s="360"/>
      <c r="AH101" s="360"/>
      <c r="AI101" s="360"/>
      <c r="AJ101" s="360"/>
      <c r="AK101" s="360"/>
      <c r="AL101" s="360"/>
      <c r="AM101" s="360"/>
      <c r="AN101" s="360"/>
      <c r="AO101" s="360"/>
      <c r="AP101" s="348"/>
      <c r="AQ101" s="348"/>
      <c r="AR101" s="348"/>
      <c r="AS101" s="348"/>
      <c r="AT101" s="348"/>
      <c r="AU101" s="348"/>
      <c r="AV101" s="348"/>
      <c r="AW101" s="989"/>
      <c r="AX101" s="989"/>
      <c r="AY101" s="989"/>
      <c r="AZ101" s="989"/>
      <c r="BA101" s="989"/>
      <c r="BB101" s="989"/>
      <c r="BC101" s="989"/>
      <c r="BD101" s="989"/>
      <c r="BE101" s="989"/>
      <c r="BF101" s="989"/>
      <c r="BG101" s="989"/>
      <c r="BH101" s="989"/>
      <c r="BI101" s="989"/>
      <c r="BJ101" s="989"/>
      <c r="BK101" s="989"/>
      <c r="BL101" s="989"/>
      <c r="BM101" s="989"/>
      <c r="BN101" s="989"/>
      <c r="BO101" s="989"/>
      <c r="BP101" s="989"/>
      <c r="BQ101" s="989"/>
      <c r="BR101" s="989"/>
      <c r="BS101" s="989"/>
    </row>
    <row r="102" spans="1:71" s="362" customFormat="1" ht="13.35" customHeight="1" x14ac:dyDescent="0.25">
      <c r="A102" s="366"/>
      <c r="B102" s="360"/>
      <c r="C102" s="360"/>
      <c r="D102" s="360"/>
      <c r="E102" s="360"/>
      <c r="F102" s="360"/>
      <c r="G102" s="360"/>
      <c r="H102" s="360"/>
      <c r="I102" s="360"/>
      <c r="J102" s="360"/>
      <c r="K102" s="360"/>
      <c r="L102" s="360"/>
      <c r="M102" s="360"/>
      <c r="N102" s="360"/>
      <c r="O102" s="360"/>
      <c r="P102" s="360"/>
      <c r="Q102" s="360"/>
      <c r="R102" s="360"/>
      <c r="S102" s="360"/>
      <c r="T102" s="360"/>
      <c r="U102" s="360"/>
      <c r="V102" s="360"/>
      <c r="W102" s="360"/>
      <c r="X102" s="360"/>
      <c r="Y102" s="360"/>
      <c r="Z102" s="360"/>
      <c r="AA102" s="360"/>
      <c r="AB102" s="360"/>
      <c r="AC102" s="360"/>
      <c r="AD102" s="360"/>
      <c r="AE102" s="360"/>
      <c r="AF102" s="360"/>
      <c r="AG102" s="360"/>
      <c r="AH102" s="360"/>
      <c r="AI102" s="360"/>
      <c r="AJ102" s="360"/>
      <c r="AK102" s="360"/>
      <c r="AL102" s="360"/>
      <c r="AM102" s="360"/>
      <c r="AN102" s="360"/>
      <c r="AO102" s="360"/>
      <c r="AP102" s="349"/>
      <c r="AQ102" s="349"/>
      <c r="AR102" s="349"/>
      <c r="AS102" s="349"/>
      <c r="AT102" s="349"/>
      <c r="AU102" s="349"/>
      <c r="AV102" s="349"/>
      <c r="AW102" s="991"/>
      <c r="AX102" s="991"/>
      <c r="AY102" s="991"/>
      <c r="AZ102" s="991"/>
      <c r="BA102" s="991"/>
      <c r="BB102" s="991"/>
      <c r="BC102" s="991"/>
      <c r="BD102" s="991"/>
      <c r="BE102" s="991"/>
      <c r="BF102" s="991"/>
      <c r="BG102" s="991"/>
      <c r="BH102" s="991"/>
      <c r="BI102" s="991"/>
      <c r="BJ102" s="991"/>
      <c r="BK102" s="991"/>
      <c r="BL102" s="991"/>
      <c r="BM102" s="991"/>
      <c r="BN102" s="991"/>
      <c r="BO102" s="991"/>
      <c r="BP102" s="991"/>
      <c r="BQ102" s="991"/>
      <c r="BR102" s="991"/>
      <c r="BS102" s="991"/>
    </row>
    <row r="103" spans="1:71" s="362" customFormat="1" ht="13.35" customHeight="1" x14ac:dyDescent="0.25">
      <c r="A103" s="364"/>
      <c r="B103" s="361"/>
      <c r="C103" s="361"/>
      <c r="D103" s="361"/>
      <c r="E103" s="361"/>
      <c r="F103" s="361"/>
      <c r="G103" s="361"/>
      <c r="H103" s="361"/>
      <c r="I103" s="361"/>
      <c r="J103" s="361"/>
      <c r="K103" s="361"/>
      <c r="L103" s="361"/>
      <c r="M103" s="361"/>
      <c r="N103" s="361"/>
      <c r="O103" s="361"/>
      <c r="P103" s="361"/>
      <c r="Q103" s="361"/>
      <c r="R103" s="361"/>
      <c r="S103" s="361"/>
      <c r="T103" s="361"/>
      <c r="U103" s="361"/>
      <c r="V103" s="361"/>
      <c r="W103" s="361"/>
      <c r="X103" s="361"/>
      <c r="Y103" s="361"/>
      <c r="Z103" s="361"/>
      <c r="AA103" s="361"/>
      <c r="AB103" s="361"/>
      <c r="AC103" s="361"/>
      <c r="AD103" s="361"/>
      <c r="AE103" s="361"/>
      <c r="AF103" s="361"/>
      <c r="AG103" s="361"/>
      <c r="AH103" s="361"/>
      <c r="AI103" s="361"/>
      <c r="AJ103" s="361"/>
      <c r="AK103" s="361"/>
      <c r="AL103" s="361"/>
      <c r="AM103" s="361"/>
      <c r="AN103" s="361"/>
      <c r="AO103" s="361"/>
      <c r="AP103" s="348"/>
      <c r="AQ103" s="348"/>
      <c r="AR103" s="348"/>
      <c r="AS103" s="348"/>
      <c r="AT103" s="348"/>
      <c r="AU103" s="348"/>
      <c r="AV103" s="348"/>
      <c r="AW103" s="989"/>
      <c r="AX103" s="989"/>
      <c r="AY103" s="989"/>
      <c r="AZ103" s="989"/>
      <c r="BA103" s="989"/>
      <c r="BB103" s="989"/>
      <c r="BC103" s="989"/>
      <c r="BD103" s="989"/>
      <c r="BE103" s="989"/>
      <c r="BF103" s="989"/>
      <c r="BG103" s="989"/>
      <c r="BH103" s="989"/>
      <c r="BI103" s="989"/>
      <c r="BJ103" s="989"/>
      <c r="BK103" s="989"/>
      <c r="BL103" s="989"/>
      <c r="BM103" s="989"/>
      <c r="BN103" s="989"/>
      <c r="BO103" s="989"/>
      <c r="BP103" s="989"/>
      <c r="BQ103" s="989"/>
      <c r="BR103" s="989"/>
      <c r="BS103" s="989"/>
    </row>
    <row r="104" spans="1:71" s="362" customFormat="1" ht="13.35" customHeight="1" x14ac:dyDescent="0.25">
      <c r="A104" s="366"/>
      <c r="B104" s="989"/>
      <c r="C104" s="360"/>
      <c r="D104" s="360"/>
      <c r="E104" s="360"/>
      <c r="F104" s="360"/>
      <c r="G104" s="360"/>
      <c r="H104" s="360"/>
      <c r="I104" s="360"/>
      <c r="J104" s="360"/>
      <c r="K104" s="360"/>
      <c r="L104" s="360"/>
      <c r="M104" s="360"/>
      <c r="N104" s="360"/>
      <c r="O104" s="360"/>
      <c r="P104" s="360"/>
      <c r="Q104" s="360"/>
      <c r="R104" s="360"/>
      <c r="S104" s="360"/>
      <c r="T104" s="360"/>
      <c r="U104" s="360"/>
      <c r="V104" s="360"/>
      <c r="W104" s="360"/>
      <c r="X104" s="360"/>
      <c r="Y104" s="360"/>
      <c r="Z104" s="360"/>
      <c r="AA104" s="360"/>
      <c r="AB104" s="360"/>
      <c r="AC104" s="360"/>
      <c r="AD104" s="360"/>
      <c r="AE104" s="360"/>
      <c r="AF104" s="360"/>
      <c r="AG104" s="360"/>
      <c r="AH104" s="360"/>
      <c r="AI104" s="360"/>
      <c r="AJ104" s="360"/>
      <c r="AK104" s="360"/>
      <c r="AL104" s="360"/>
      <c r="AM104" s="360"/>
      <c r="AN104" s="360"/>
      <c r="AO104" s="360"/>
      <c r="AP104" s="348"/>
      <c r="AQ104" s="348"/>
      <c r="AR104" s="348"/>
      <c r="AS104" s="348"/>
      <c r="AT104" s="348"/>
      <c r="AU104" s="348"/>
      <c r="AV104" s="348"/>
      <c r="AW104" s="989"/>
      <c r="AX104" s="989"/>
      <c r="AY104" s="989"/>
      <c r="AZ104" s="989"/>
      <c r="BA104" s="989"/>
      <c r="BB104" s="989"/>
      <c r="BC104" s="989"/>
      <c r="BD104" s="989"/>
      <c r="BE104" s="989"/>
      <c r="BF104" s="989"/>
      <c r="BG104" s="989"/>
      <c r="BH104" s="989"/>
      <c r="BI104" s="989"/>
      <c r="BJ104" s="989"/>
      <c r="BK104" s="989"/>
      <c r="BL104" s="989"/>
      <c r="BM104" s="989"/>
      <c r="BN104" s="989"/>
      <c r="BO104" s="989"/>
      <c r="BP104" s="989"/>
      <c r="BQ104" s="989"/>
      <c r="BR104" s="989"/>
      <c r="BS104" s="989"/>
    </row>
    <row r="105" spans="1:71" s="362" customFormat="1" ht="13.35" customHeight="1" x14ac:dyDescent="0.25">
      <c r="A105" s="366"/>
      <c r="B105" s="989"/>
      <c r="C105" s="360"/>
      <c r="D105" s="360"/>
      <c r="E105" s="360"/>
      <c r="F105" s="360"/>
      <c r="G105" s="360"/>
      <c r="H105" s="360"/>
      <c r="I105" s="360"/>
      <c r="J105" s="360"/>
      <c r="K105" s="360"/>
      <c r="L105" s="360"/>
      <c r="M105" s="360"/>
      <c r="N105" s="360"/>
      <c r="O105" s="360"/>
      <c r="P105" s="360"/>
      <c r="Q105" s="360"/>
      <c r="R105" s="360"/>
      <c r="S105" s="360"/>
      <c r="T105" s="360"/>
      <c r="U105" s="360"/>
      <c r="V105" s="360"/>
      <c r="W105" s="360"/>
      <c r="X105" s="360"/>
      <c r="Y105" s="360"/>
      <c r="Z105" s="360"/>
      <c r="AA105" s="360"/>
      <c r="AB105" s="360"/>
      <c r="AC105" s="360"/>
      <c r="AD105" s="360"/>
      <c r="AE105" s="360"/>
      <c r="AF105" s="360"/>
      <c r="AG105" s="360"/>
      <c r="AH105" s="360"/>
      <c r="AI105" s="360"/>
      <c r="AJ105" s="360"/>
      <c r="AK105" s="360"/>
      <c r="AL105" s="360"/>
      <c r="AM105" s="360"/>
      <c r="AN105" s="360"/>
      <c r="AO105" s="360"/>
      <c r="AP105" s="348"/>
      <c r="AQ105" s="348"/>
      <c r="AR105" s="348"/>
      <c r="AS105" s="348"/>
      <c r="AT105" s="348"/>
      <c r="AU105" s="348"/>
      <c r="AV105" s="348"/>
      <c r="AW105" s="989"/>
      <c r="AX105" s="989"/>
      <c r="AY105" s="989"/>
      <c r="AZ105" s="989"/>
      <c r="BA105" s="989"/>
      <c r="BB105" s="989"/>
      <c r="BC105" s="989"/>
      <c r="BD105" s="989"/>
      <c r="BE105" s="989"/>
      <c r="BF105" s="989"/>
      <c r="BG105" s="989"/>
      <c r="BH105" s="989"/>
      <c r="BI105" s="989"/>
      <c r="BJ105" s="989"/>
      <c r="BK105" s="989"/>
      <c r="BL105" s="989"/>
      <c r="BM105" s="989"/>
      <c r="BN105" s="989"/>
      <c r="BO105" s="989"/>
      <c r="BP105" s="989"/>
      <c r="BQ105" s="989"/>
      <c r="BR105" s="989"/>
      <c r="BS105" s="989"/>
    </row>
    <row r="106" spans="1:71" s="362" customFormat="1" ht="13.35" customHeight="1" x14ac:dyDescent="0.25">
      <c r="A106" s="366"/>
      <c r="B106" s="989"/>
      <c r="C106" s="360"/>
      <c r="D106" s="360"/>
      <c r="E106" s="360"/>
      <c r="F106" s="360"/>
      <c r="G106" s="360"/>
      <c r="H106" s="360"/>
      <c r="I106" s="360"/>
      <c r="J106" s="360"/>
      <c r="K106" s="360"/>
      <c r="L106" s="360"/>
      <c r="M106" s="360"/>
      <c r="N106" s="360"/>
      <c r="O106" s="360"/>
      <c r="P106" s="360"/>
      <c r="Q106" s="360"/>
      <c r="R106" s="360"/>
      <c r="S106" s="360"/>
      <c r="T106" s="360"/>
      <c r="U106" s="360"/>
      <c r="V106" s="360"/>
      <c r="W106" s="360"/>
      <c r="X106" s="360"/>
      <c r="Y106" s="360"/>
      <c r="Z106" s="360"/>
      <c r="AA106" s="360"/>
      <c r="AB106" s="360"/>
      <c r="AC106" s="360"/>
      <c r="AD106" s="360"/>
      <c r="AE106" s="360"/>
      <c r="AF106" s="360"/>
      <c r="AG106" s="360"/>
      <c r="AH106" s="360"/>
      <c r="AI106" s="360"/>
      <c r="AJ106" s="360"/>
      <c r="AK106" s="360"/>
      <c r="AL106" s="360"/>
      <c r="AM106" s="360"/>
      <c r="AN106" s="360"/>
      <c r="AO106" s="360"/>
      <c r="AP106" s="967"/>
      <c r="AQ106" s="967"/>
      <c r="AR106" s="967"/>
      <c r="AS106" s="967"/>
      <c r="AT106" s="967"/>
      <c r="AU106" s="967"/>
      <c r="AV106" s="967"/>
    </row>
  </sheetData>
  <sheetProtection password="EC30" sheet="1" objects="1" scenarios="1" insertRows="0"/>
  <mergeCells count="183">
    <mergeCell ref="AQ30:AU31"/>
    <mergeCell ref="AQ32:AU32"/>
    <mergeCell ref="AQ33:AU33"/>
    <mergeCell ref="A19:C21"/>
    <mergeCell ref="N44:T44"/>
    <mergeCell ref="AA44:AC44"/>
    <mergeCell ref="AG10:AI10"/>
    <mergeCell ref="A1:AO1"/>
    <mergeCell ref="A2:AO2"/>
    <mergeCell ref="A4:G4"/>
    <mergeCell ref="H4:J4"/>
    <mergeCell ref="R4:V4"/>
    <mergeCell ref="W4:AA4"/>
    <mergeCell ref="AH4:AO4"/>
    <mergeCell ref="D19:R21"/>
    <mergeCell ref="S19:Z20"/>
    <mergeCell ref="AA19:AA21"/>
    <mergeCell ref="AB19:AE21"/>
    <mergeCell ref="AF19:AO20"/>
    <mergeCell ref="S21:V21"/>
    <mergeCell ref="W21:Z21"/>
    <mergeCell ref="AF21:AJ21"/>
    <mergeCell ref="AK21:AO21"/>
    <mergeCell ref="M8:AG8"/>
    <mergeCell ref="AK22:AO22"/>
    <mergeCell ref="A23:C23"/>
    <mergeCell ref="D23:R23"/>
    <mergeCell ref="S23:V23"/>
    <mergeCell ref="A13:AO13"/>
    <mergeCell ref="O15:AO15"/>
    <mergeCell ref="K16:Y16"/>
    <mergeCell ref="G17:P17"/>
    <mergeCell ref="V17:AO17"/>
    <mergeCell ref="D5:G5"/>
    <mergeCell ref="AH5:AO5"/>
    <mergeCell ref="A6:G6"/>
    <mergeCell ref="AH6:AO6"/>
    <mergeCell ref="AB23:AE23"/>
    <mergeCell ref="AF23:AJ23"/>
    <mergeCell ref="AK23:AO23"/>
    <mergeCell ref="A22:C22"/>
    <mergeCell ref="D22:R22"/>
    <mergeCell ref="S22:V22"/>
    <mergeCell ref="W22:Z22"/>
    <mergeCell ref="AB22:AE22"/>
    <mergeCell ref="AF22:AJ22"/>
    <mergeCell ref="W23:Z23"/>
    <mergeCell ref="A10:G10"/>
    <mergeCell ref="H10:L10"/>
    <mergeCell ref="V10:Y10"/>
    <mergeCell ref="A11:G11"/>
    <mergeCell ref="AL16:AN16"/>
    <mergeCell ref="A7:G7"/>
    <mergeCell ref="M7:AG7"/>
    <mergeCell ref="AH7:AO7"/>
    <mergeCell ref="B8:G8"/>
    <mergeCell ref="AH8:AO8"/>
    <mergeCell ref="AK24:AO24"/>
    <mergeCell ref="A25:C25"/>
    <mergeCell ref="D25:R25"/>
    <mergeCell ref="S25:V25"/>
    <mergeCell ref="W25:Z25"/>
    <mergeCell ref="AB25:AE25"/>
    <mergeCell ref="AF25:AJ25"/>
    <mergeCell ref="AK25:AO25"/>
    <mergeCell ref="A24:C24"/>
    <mergeCell ref="D24:R24"/>
    <mergeCell ref="S24:V24"/>
    <mergeCell ref="W24:Z24"/>
    <mergeCell ref="AB24:AE24"/>
    <mergeCell ref="AF24:AJ24"/>
    <mergeCell ref="AK26:AO26"/>
    <mergeCell ref="A27:C27"/>
    <mergeCell ref="D27:R27"/>
    <mergeCell ref="S27:V27"/>
    <mergeCell ref="W27:Z27"/>
    <mergeCell ref="AB27:AE27"/>
    <mergeCell ref="AF27:AJ27"/>
    <mergeCell ref="AK27:AO27"/>
    <mergeCell ref="A26:C26"/>
    <mergeCell ref="D26:R26"/>
    <mergeCell ref="S26:V26"/>
    <mergeCell ref="W26:Z26"/>
    <mergeCell ref="AB26:AE26"/>
    <mergeCell ref="AF26:AJ26"/>
    <mergeCell ref="AK28:AO28"/>
    <mergeCell ref="A29:C29"/>
    <mergeCell ref="D29:R29"/>
    <mergeCell ref="S29:V29"/>
    <mergeCell ref="W29:Z29"/>
    <mergeCell ref="AB29:AE29"/>
    <mergeCell ref="AF29:AJ29"/>
    <mergeCell ref="AK29:AO29"/>
    <mergeCell ref="A28:C28"/>
    <mergeCell ref="D28:R28"/>
    <mergeCell ref="S28:V28"/>
    <mergeCell ref="W28:Z28"/>
    <mergeCell ref="AB28:AE28"/>
    <mergeCell ref="AF28:AJ28"/>
    <mergeCell ref="AK30:AO30"/>
    <mergeCell ref="A31:C31"/>
    <mergeCell ref="D31:R31"/>
    <mergeCell ref="S31:V31"/>
    <mergeCell ref="W31:Z31"/>
    <mergeCell ref="AB31:AE31"/>
    <mergeCell ref="AF31:AJ31"/>
    <mergeCell ref="AK31:AO31"/>
    <mergeCell ref="A30:C30"/>
    <mergeCell ref="D30:R30"/>
    <mergeCell ref="S30:V30"/>
    <mergeCell ref="W30:Z30"/>
    <mergeCell ref="AB30:AE30"/>
    <mergeCell ref="AF30:AJ30"/>
    <mergeCell ref="AK32:AO32"/>
    <mergeCell ref="A33:C33"/>
    <mergeCell ref="D33:R33"/>
    <mergeCell ref="S33:V33"/>
    <mergeCell ref="W33:Z33"/>
    <mergeCell ref="AB33:AE33"/>
    <mergeCell ref="AF33:AJ33"/>
    <mergeCell ref="AK33:AO33"/>
    <mergeCell ref="A32:C32"/>
    <mergeCell ref="D32:R32"/>
    <mergeCell ref="S32:V32"/>
    <mergeCell ref="W32:Z32"/>
    <mergeCell ref="AB32:AE32"/>
    <mergeCell ref="AF32:AJ32"/>
    <mergeCell ref="AK34:AO34"/>
    <mergeCell ref="A35:C35"/>
    <mergeCell ref="D35:R35"/>
    <mergeCell ref="S35:V35"/>
    <mergeCell ref="W35:Z35"/>
    <mergeCell ref="AB35:AE35"/>
    <mergeCell ref="AF35:AJ35"/>
    <mergeCell ref="AK35:AO35"/>
    <mergeCell ref="A34:C34"/>
    <mergeCell ref="D34:R34"/>
    <mergeCell ref="S34:V34"/>
    <mergeCell ref="W34:Z34"/>
    <mergeCell ref="AB34:AE34"/>
    <mergeCell ref="AF34:AJ34"/>
    <mergeCell ref="L44:M44"/>
    <mergeCell ref="W38:Z38"/>
    <mergeCell ref="AB38:AE38"/>
    <mergeCell ref="AF38:AJ38"/>
    <mergeCell ref="AK36:AO36"/>
    <mergeCell ref="A37:C37"/>
    <mergeCell ref="D37:R37"/>
    <mergeCell ref="S37:V37"/>
    <mergeCell ref="W37:Z37"/>
    <mergeCell ref="AB37:AE37"/>
    <mergeCell ref="AF37:AJ37"/>
    <mergeCell ref="AK37:AO37"/>
    <mergeCell ref="A36:C36"/>
    <mergeCell ref="D36:R36"/>
    <mergeCell ref="S36:V36"/>
    <mergeCell ref="W36:Z36"/>
    <mergeCell ref="AB36:AE36"/>
    <mergeCell ref="AF36:AJ36"/>
    <mergeCell ref="I5:AG6"/>
    <mergeCell ref="AQ34:AU36"/>
    <mergeCell ref="L4:P4"/>
    <mergeCell ref="B56:AO56"/>
    <mergeCell ref="B57:AO57"/>
    <mergeCell ref="H49:N50"/>
    <mergeCell ref="O49:AA50"/>
    <mergeCell ref="AB49:AH49"/>
    <mergeCell ref="AI49:AO49"/>
    <mergeCell ref="B54:AO54"/>
    <mergeCell ref="B55:AO55"/>
    <mergeCell ref="I46:U46"/>
    <mergeCell ref="A48:G48"/>
    <mergeCell ref="H48:N48"/>
    <mergeCell ref="O48:AA48"/>
    <mergeCell ref="AB48:AH48"/>
    <mergeCell ref="AI48:AO48"/>
    <mergeCell ref="AK38:AO38"/>
    <mergeCell ref="AF39:AJ39"/>
    <mergeCell ref="AK39:AO39"/>
    <mergeCell ref="AF42:AO42"/>
    <mergeCell ref="A38:C38"/>
    <mergeCell ref="D38:R38"/>
    <mergeCell ref="S38:V38"/>
  </mergeCells>
  <conditionalFormatting sqref="AF22:AO22">
    <cfRule type="cellIs" dxfId="464" priority="27" operator="equal">
      <formula>0</formula>
    </cfRule>
  </conditionalFormatting>
  <conditionalFormatting sqref="R4 L4 W4">
    <cfRule type="expression" dxfId="463" priority="26" stopIfTrue="1">
      <formula>L4&lt;&gt;TypeChantier</formula>
    </cfRule>
  </conditionalFormatting>
  <conditionalFormatting sqref="AF38:AO38">
    <cfRule type="cellIs" dxfId="462" priority="11" operator="equal">
      <formula>0</formula>
    </cfRule>
  </conditionalFormatting>
  <conditionalFormatting sqref="AF23:AO23">
    <cfRule type="cellIs" dxfId="461" priority="25" operator="equal">
      <formula>0</formula>
    </cfRule>
  </conditionalFormatting>
  <conditionalFormatting sqref="AF24:AO24">
    <cfRule type="cellIs" dxfId="460" priority="24" operator="equal">
      <formula>0</formula>
    </cfRule>
  </conditionalFormatting>
  <conditionalFormatting sqref="AF25:AO25">
    <cfRule type="cellIs" dxfId="459" priority="23" operator="equal">
      <formula>0</formula>
    </cfRule>
  </conditionalFormatting>
  <conditionalFormatting sqref="AF26:AO26">
    <cfRule type="cellIs" dxfId="458" priority="22" operator="equal">
      <formula>0</formula>
    </cfRule>
  </conditionalFormatting>
  <conditionalFormatting sqref="AF27:AO27">
    <cfRule type="cellIs" dxfId="457" priority="21" operator="equal">
      <formula>0</formula>
    </cfRule>
  </conditionalFormatting>
  <conditionalFormatting sqref="AF28:AO28">
    <cfRule type="cellIs" dxfId="456" priority="20" operator="equal">
      <formula>0</formula>
    </cfRule>
  </conditionalFormatting>
  <conditionalFormatting sqref="AF29:AO29">
    <cfRule type="cellIs" dxfId="455" priority="19" operator="equal">
      <formula>0</formula>
    </cfRule>
  </conditionalFormatting>
  <conditionalFormatting sqref="AF30:AO30">
    <cfRule type="cellIs" dxfId="454" priority="18" operator="equal">
      <formula>0</formula>
    </cfRule>
  </conditionalFormatting>
  <conditionalFormatting sqref="AF31:AO31">
    <cfRule type="cellIs" dxfId="453" priority="17" operator="equal">
      <formula>0</formula>
    </cfRule>
  </conditionalFormatting>
  <conditionalFormatting sqref="AF32:AO32">
    <cfRule type="cellIs" dxfId="452" priority="16" operator="equal">
      <formula>0</formula>
    </cfRule>
  </conditionalFormatting>
  <conditionalFormatting sqref="AF33:AO33">
    <cfRule type="cellIs" dxfId="451" priority="15" operator="equal">
      <formula>0</formula>
    </cfRule>
  </conditionalFormatting>
  <conditionalFormatting sqref="AF34:AO34">
    <cfRule type="cellIs" dxfId="450" priority="14" operator="equal">
      <formula>0</formula>
    </cfRule>
  </conditionalFormatting>
  <conditionalFormatting sqref="AF35:AO35">
    <cfRule type="cellIs" dxfId="449" priority="13" operator="equal">
      <formula>0</formula>
    </cfRule>
  </conditionalFormatting>
  <conditionalFormatting sqref="AF36:AO36">
    <cfRule type="cellIs" dxfId="448" priority="12" operator="equal">
      <formula>0</formula>
    </cfRule>
  </conditionalFormatting>
  <conditionalFormatting sqref="AF37:AO37">
    <cfRule type="cellIs" dxfId="447" priority="10" operator="equal">
      <formula>0</formula>
    </cfRule>
  </conditionalFormatting>
  <conditionalFormatting sqref="V45">
    <cfRule type="expression" dxfId="446" priority="3" stopIfTrue="1">
      <formula>$L$44&lt;&gt;0</formula>
    </cfRule>
  </conditionalFormatting>
  <conditionalFormatting sqref="AC41">
    <cfRule type="expression" dxfId="445" priority="4">
      <formula>$L$44&gt;=0</formula>
    </cfRule>
  </conditionalFormatting>
  <conditionalFormatting sqref="AA44">
    <cfRule type="expression" dxfId="444" priority="387" stopIfTrue="1">
      <formula>#REF!&lt;&gt;0</formula>
    </cfRule>
  </conditionalFormatting>
  <conditionalFormatting sqref="Z44">
    <cfRule type="expression" dxfId="443" priority="1">
      <formula>$L$44&gt;=0</formula>
    </cfRule>
  </conditionalFormatting>
  <conditionalFormatting sqref="U44">
    <cfRule type="expression" dxfId="442" priority="2">
      <formula>$L$44&lt;=0</formula>
    </cfRule>
  </conditionalFormatting>
  <dataValidations count="1">
    <dataValidation type="list" errorStyle="warning" allowBlank="1" showErrorMessage="1" sqref="A22:C38" xr:uid="{00000000-0002-0000-0300-000000000000}">
      <formula1>MRPosteQP</formula1>
    </dataValidation>
  </dataValidations>
  <printOptions horizontalCentered="1" verticalCentered="1"/>
  <pageMargins left="0.19685039370078741" right="0" top="0.19685039370078741" bottom="0" header="0" footer="0"/>
  <pageSetup paperSize="9" scale="99" fitToHeight="0" orientation="portrait" r:id="rId1"/>
  <headerFooter alignWithMargins="0"/>
  <rowBreaks count="1" manualBreakCount="1">
    <brk id="57" max="40" man="1"/>
  </rowBreaks>
  <drawing r:id="rId2"/>
  <legacyDrawing r:id="rId3"/>
  <oleObjects>
    <mc:AlternateContent xmlns:mc="http://schemas.openxmlformats.org/markup-compatibility/2006">
      <mc:Choice Requires="x14">
        <oleObject progId="Document" shapeId="24583" r:id="rId4">
          <objectPr defaultSize="0" autoPict="0" r:id="rId5">
            <anchor moveWithCells="1">
              <from>
                <xdr:col>0</xdr:col>
                <xdr:colOff>83820</xdr:colOff>
                <xdr:row>58</xdr:row>
                <xdr:rowOff>68580</xdr:rowOff>
              </from>
              <to>
                <xdr:col>39</xdr:col>
                <xdr:colOff>68580</xdr:colOff>
                <xdr:row>112</xdr:row>
                <xdr:rowOff>76200</xdr:rowOff>
              </to>
            </anchor>
          </objectPr>
        </oleObject>
      </mc:Choice>
      <mc:Fallback>
        <oleObject progId="Document" shapeId="24583" r:id="rId4"/>
      </mc:Fallback>
    </mc:AlternateContent>
  </oleObjects>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Feuil15">
    <pageSetUpPr fitToPage="1"/>
  </sheetPr>
  <dimension ref="A1:BX2003"/>
  <sheetViews>
    <sheetView workbookViewId="0">
      <pane ySplit="2" topLeftCell="A3" activePane="bottomLeft" state="frozen"/>
      <selection pane="bottomLeft" activeCell="A4" sqref="A4"/>
    </sheetView>
  </sheetViews>
  <sheetFormatPr baseColWidth="10" defaultColWidth="11.44140625" defaultRowHeight="11.4" x14ac:dyDescent="0.2"/>
  <cols>
    <col min="1" max="1" width="9.44140625" style="1224" customWidth="1"/>
    <col min="2" max="2" width="37.109375" style="1224" customWidth="1"/>
    <col min="3" max="6" width="12.44140625" style="1224" customWidth="1"/>
    <col min="7" max="16384" width="11.44140625" style="1224"/>
  </cols>
  <sheetData>
    <row r="1" spans="1:76" x14ac:dyDescent="0.2">
      <c r="A1" s="1224" t="str">
        <f>données!A5</f>
        <v>version 2021 (1)</v>
      </c>
    </row>
    <row r="2" spans="1:76" s="1218" customFormat="1" ht="31.95" customHeight="1" x14ac:dyDescent="0.25">
      <c r="A2" s="1214" t="s">
        <v>89</v>
      </c>
      <c r="B2" s="1215" t="s">
        <v>771</v>
      </c>
      <c r="C2" s="1216" t="s">
        <v>87</v>
      </c>
      <c r="D2" s="1217" t="s">
        <v>487</v>
      </c>
      <c r="E2" s="1214" t="s">
        <v>75</v>
      </c>
      <c r="F2" s="1215" t="s">
        <v>486</v>
      </c>
      <c r="G2" s="1218" t="s">
        <v>490</v>
      </c>
      <c r="H2" s="1253"/>
      <c r="I2" s="1253"/>
      <c r="J2" s="1253"/>
      <c r="K2" s="1253"/>
      <c r="L2" s="1253"/>
      <c r="M2" s="1253"/>
      <c r="N2" s="1253"/>
      <c r="O2" s="1253"/>
      <c r="P2" s="1253"/>
      <c r="Q2" s="1253"/>
      <c r="R2" s="1253"/>
      <c r="S2" s="1253"/>
      <c r="T2" s="1253"/>
      <c r="U2" s="1253"/>
      <c r="V2" s="1253"/>
      <c r="W2" s="1253"/>
      <c r="X2" s="1253"/>
      <c r="Y2" s="1253"/>
      <c r="Z2" s="1253"/>
      <c r="AA2" s="1253"/>
      <c r="AB2" s="1253"/>
      <c r="AC2" s="1253"/>
      <c r="AD2" s="1253"/>
      <c r="AE2" s="1253"/>
      <c r="AF2" s="1253"/>
      <c r="AG2" s="1253"/>
      <c r="AH2" s="1253"/>
      <c r="AI2" s="1253"/>
      <c r="AJ2" s="1253"/>
      <c r="AK2" s="1253"/>
      <c r="AL2" s="1253"/>
      <c r="AM2" s="1253"/>
      <c r="AN2" s="1253"/>
      <c r="AO2" s="1253"/>
      <c r="AP2" s="1253"/>
      <c r="AQ2" s="1253"/>
      <c r="AR2" s="1253"/>
      <c r="AS2" s="1253"/>
      <c r="AT2" s="1253"/>
      <c r="AU2" s="1253"/>
      <c r="AV2" s="1253"/>
      <c r="AW2" s="1253"/>
      <c r="AX2" s="1253"/>
      <c r="AY2" s="1253"/>
      <c r="AZ2" s="1253"/>
      <c r="BA2" s="1253"/>
      <c r="BB2" s="1253"/>
      <c r="BC2" s="1253"/>
      <c r="BD2" s="1253"/>
      <c r="BE2" s="1253"/>
      <c r="BF2" s="1253"/>
      <c r="BG2" s="1253"/>
      <c r="BH2" s="1253"/>
      <c r="BI2" s="1253"/>
      <c r="BJ2" s="1253"/>
      <c r="BK2" s="1253"/>
      <c r="BL2" s="1253"/>
      <c r="BM2" s="1253"/>
      <c r="BN2" s="1253"/>
      <c r="BO2" s="1253"/>
      <c r="BP2" s="1253"/>
      <c r="BQ2" s="1253"/>
      <c r="BR2" s="1253"/>
      <c r="BS2" s="1253"/>
      <c r="BT2" s="1253"/>
      <c r="BU2" s="1253"/>
      <c r="BV2" s="1253"/>
      <c r="BW2" s="1253"/>
      <c r="BX2" s="1253"/>
    </row>
    <row r="3" spans="1:76" s="1218" customFormat="1" ht="39.15" customHeight="1" x14ac:dyDescent="0.25">
      <c r="A3" s="1214"/>
      <c r="B3" s="1252" t="s">
        <v>770</v>
      </c>
      <c r="C3" s="1251"/>
      <c r="D3" s="1217"/>
      <c r="E3" s="1214"/>
      <c r="F3" s="1215"/>
      <c r="H3" s="1253"/>
      <c r="I3" s="1253"/>
      <c r="J3" s="1253"/>
      <c r="K3" s="1253"/>
      <c r="L3" s="1253"/>
      <c r="M3" s="1253"/>
      <c r="N3" s="1253"/>
      <c r="O3" s="1253"/>
      <c r="P3" s="1253"/>
      <c r="Q3" s="1253"/>
      <c r="R3" s="1253"/>
      <c r="S3" s="1253"/>
      <c r="T3" s="1253"/>
      <c r="U3" s="1253"/>
      <c r="V3" s="1253"/>
      <c r="W3" s="1253"/>
      <c r="X3" s="1253"/>
      <c r="Y3" s="1253"/>
      <c r="Z3" s="1253"/>
      <c r="AA3" s="1253"/>
      <c r="AB3" s="1253"/>
      <c r="AC3" s="1253"/>
      <c r="AD3" s="1253"/>
      <c r="AE3" s="1253"/>
      <c r="AF3" s="1253"/>
      <c r="AG3" s="1253"/>
      <c r="AH3" s="1253"/>
      <c r="AI3" s="1253"/>
      <c r="AJ3" s="1253"/>
      <c r="AK3" s="1253"/>
      <c r="AL3" s="1253"/>
      <c r="AM3" s="1253"/>
      <c r="AN3" s="1253"/>
      <c r="AO3" s="1253"/>
      <c r="AP3" s="1253"/>
      <c r="AQ3" s="1253"/>
      <c r="AR3" s="1253"/>
      <c r="AS3" s="1253"/>
      <c r="AT3" s="1253"/>
      <c r="AU3" s="1253"/>
      <c r="AV3" s="1253"/>
      <c r="AW3" s="1253"/>
      <c r="AX3" s="1253"/>
      <c r="AY3" s="1253"/>
      <c r="AZ3" s="1253"/>
      <c r="BA3" s="1253"/>
      <c r="BB3" s="1253"/>
      <c r="BC3" s="1253"/>
      <c r="BD3" s="1253"/>
      <c r="BE3" s="1253"/>
      <c r="BF3" s="1253"/>
      <c r="BG3" s="1253"/>
      <c r="BH3" s="1253"/>
      <c r="BI3" s="1253"/>
      <c r="BJ3" s="1253"/>
      <c r="BK3" s="1253"/>
      <c r="BL3" s="1253"/>
      <c r="BM3" s="1253"/>
      <c r="BN3" s="1253"/>
      <c r="BO3" s="1253"/>
      <c r="BP3" s="1253"/>
      <c r="BQ3" s="1253"/>
      <c r="BR3" s="1253"/>
      <c r="BS3" s="1253"/>
      <c r="BT3" s="1253"/>
      <c r="BU3" s="1253"/>
      <c r="BV3" s="1253"/>
      <c r="BW3" s="1253"/>
      <c r="BX3" s="1253"/>
    </row>
    <row r="4" spans="1:76" ht="12.15" customHeight="1" x14ac:dyDescent="0.2">
      <c r="A4" s="1219"/>
      <c r="B4" s="1220"/>
      <c r="C4" s="1221"/>
      <c r="D4" s="1221"/>
      <c r="E4" s="1222"/>
      <c r="F4" s="1223"/>
      <c r="G4" s="1224" t="str">
        <f>IF(D4="QP",A4,"")</f>
        <v/>
      </c>
      <c r="H4" s="1235"/>
      <c r="I4" s="1236"/>
      <c r="J4" s="1236"/>
      <c r="K4" s="1236"/>
      <c r="L4" s="1236"/>
      <c r="M4" s="1236"/>
      <c r="N4" s="1236"/>
      <c r="O4" s="1236"/>
      <c r="P4" s="1236"/>
      <c r="Q4" s="1236"/>
      <c r="R4" s="1236"/>
      <c r="S4" s="1236"/>
      <c r="T4" s="1236"/>
      <c r="U4" s="1236"/>
      <c r="V4" s="1236"/>
      <c r="W4" s="1236"/>
      <c r="X4" s="1236"/>
      <c r="Y4" s="1236"/>
      <c r="Z4" s="1236"/>
      <c r="AA4" s="1236"/>
      <c r="AB4" s="1236"/>
      <c r="AC4" s="1236"/>
      <c r="AD4" s="1236"/>
      <c r="AE4" s="1236"/>
      <c r="AF4" s="1236"/>
      <c r="AG4" s="1236"/>
      <c r="AH4" s="1236"/>
      <c r="AI4" s="1236"/>
      <c r="AJ4" s="1236"/>
      <c r="AK4" s="1236"/>
      <c r="AL4" s="1236"/>
      <c r="AM4" s="1236"/>
      <c r="AN4" s="1236"/>
      <c r="AO4" s="1236"/>
      <c r="AP4" s="1236"/>
      <c r="AQ4" s="1236"/>
      <c r="AR4" s="1236"/>
      <c r="AS4" s="1236"/>
      <c r="AT4" s="1236"/>
      <c r="AU4" s="1236"/>
      <c r="AV4" s="1236"/>
      <c r="AW4" s="1236"/>
      <c r="AX4" s="1236"/>
      <c r="AY4" s="1236"/>
      <c r="AZ4" s="1236"/>
      <c r="BA4" s="1236"/>
      <c r="BB4" s="1236"/>
      <c r="BC4" s="1236"/>
      <c r="BD4" s="1236"/>
      <c r="BE4" s="1236"/>
      <c r="BF4" s="1236"/>
      <c r="BG4" s="1236"/>
      <c r="BH4" s="1236"/>
      <c r="BI4" s="1236"/>
      <c r="BJ4" s="1236"/>
      <c r="BK4" s="1236"/>
      <c r="BL4" s="1236"/>
      <c r="BM4" s="1236"/>
      <c r="BN4" s="1236"/>
      <c r="BO4" s="1236"/>
      <c r="BP4" s="1236"/>
      <c r="BQ4" s="1236"/>
      <c r="BR4" s="1236"/>
      <c r="BS4" s="1236"/>
      <c r="BT4" s="1236"/>
      <c r="BU4" s="1236"/>
      <c r="BV4" s="1236"/>
      <c r="BW4" s="1236"/>
      <c r="BX4" s="1236"/>
    </row>
    <row r="5" spans="1:76" x14ac:dyDescent="0.2">
      <c r="A5" s="1219"/>
      <c r="B5" s="1220"/>
      <c r="C5" s="1221"/>
      <c r="D5" s="1221"/>
      <c r="E5" s="1222"/>
      <c r="F5" s="1223"/>
      <c r="G5" s="1224" t="str">
        <f t="shared" ref="G5:G15" si="0">IF(D5="QP",A5,"")</f>
        <v/>
      </c>
      <c r="H5" s="1235"/>
    </row>
    <row r="6" spans="1:76" x14ac:dyDescent="0.2">
      <c r="A6" s="1219"/>
      <c r="B6" s="1220"/>
      <c r="C6" s="1221"/>
      <c r="D6" s="1221"/>
      <c r="E6" s="1222"/>
      <c r="F6" s="1223"/>
      <c r="G6" s="1224" t="str">
        <f t="shared" si="0"/>
        <v/>
      </c>
      <c r="H6" s="1236"/>
    </row>
    <row r="7" spans="1:76" x14ac:dyDescent="0.2">
      <c r="A7" s="1219"/>
      <c r="B7" s="1220"/>
      <c r="C7" s="1221"/>
      <c r="D7" s="1221"/>
      <c r="E7" s="1222"/>
      <c r="F7" s="1223"/>
      <c r="G7" s="1224" t="str">
        <f t="shared" si="0"/>
        <v/>
      </c>
    </row>
    <row r="8" spans="1:76" x14ac:dyDescent="0.2">
      <c r="A8" s="1219"/>
      <c r="B8" s="1220"/>
      <c r="C8" s="1221"/>
      <c r="D8" s="1221"/>
      <c r="E8" s="1222"/>
      <c r="F8" s="1223"/>
      <c r="G8" s="1224" t="str">
        <f t="shared" si="0"/>
        <v/>
      </c>
    </row>
    <row r="9" spans="1:76" x14ac:dyDescent="0.2">
      <c r="A9" s="1219"/>
      <c r="B9" s="1220"/>
      <c r="C9" s="1221"/>
      <c r="D9" s="1221"/>
      <c r="E9" s="1222"/>
      <c r="F9" s="1223"/>
      <c r="G9" s="1224" t="str">
        <f t="shared" si="0"/>
        <v/>
      </c>
    </row>
    <row r="10" spans="1:76" x14ac:dyDescent="0.2">
      <c r="A10" s="1219"/>
      <c r="B10" s="1220"/>
      <c r="C10" s="1221"/>
      <c r="D10" s="1221"/>
      <c r="E10" s="1222"/>
      <c r="F10" s="1223"/>
      <c r="G10" s="1224" t="str">
        <f t="shared" si="0"/>
        <v/>
      </c>
    </row>
    <row r="11" spans="1:76" x14ac:dyDescent="0.2">
      <c r="A11" s="1219"/>
      <c r="B11" s="1220"/>
      <c r="C11" s="1221"/>
      <c r="D11" s="1221"/>
      <c r="E11" s="1222"/>
      <c r="F11" s="1223"/>
      <c r="G11" s="1224" t="str">
        <f t="shared" si="0"/>
        <v/>
      </c>
    </row>
    <row r="12" spans="1:76" x14ac:dyDescent="0.2">
      <c r="A12" s="1219"/>
      <c r="B12" s="1220"/>
      <c r="C12" s="1221"/>
      <c r="D12" s="1221"/>
      <c r="E12" s="1222"/>
      <c r="F12" s="1223"/>
      <c r="G12" s="1224" t="str">
        <f t="shared" si="0"/>
        <v/>
      </c>
    </row>
    <row r="13" spans="1:76" x14ac:dyDescent="0.2">
      <c r="A13" s="1219"/>
      <c r="B13" s="1220"/>
      <c r="C13" s="1221"/>
      <c r="D13" s="1221"/>
      <c r="E13" s="1222"/>
      <c r="F13" s="1223"/>
      <c r="G13" s="1224" t="str">
        <f t="shared" si="0"/>
        <v/>
      </c>
    </row>
    <row r="14" spans="1:76" x14ac:dyDescent="0.2">
      <c r="A14" s="1219"/>
      <c r="B14" s="1220"/>
      <c r="C14" s="1221"/>
      <c r="D14" s="1221"/>
      <c r="E14" s="1222"/>
      <c r="F14" s="1223"/>
      <c r="G14" s="1224" t="str">
        <f t="shared" si="0"/>
        <v/>
      </c>
    </row>
    <row r="15" spans="1:76" x14ac:dyDescent="0.2">
      <c r="A15" s="1219"/>
      <c r="B15" s="1220"/>
      <c r="C15" s="1221"/>
      <c r="D15" s="1221"/>
      <c r="E15" s="1222"/>
      <c r="F15" s="1223"/>
      <c r="G15" s="1224" t="str">
        <f t="shared" si="0"/>
        <v/>
      </c>
    </row>
    <row r="16" spans="1:76" x14ac:dyDescent="0.2">
      <c r="A16" s="1219"/>
      <c r="B16" s="1220"/>
      <c r="C16" s="1221"/>
      <c r="D16" s="1221"/>
      <c r="E16" s="1222"/>
      <c r="F16" s="1223"/>
      <c r="G16" s="1224" t="str">
        <f t="shared" ref="G16:G67" si="1">IF(D16="QP",A16,"")</f>
        <v/>
      </c>
    </row>
    <row r="17" spans="1:9" x14ac:dyDescent="0.2">
      <c r="A17" s="1219"/>
      <c r="B17" s="1220"/>
      <c r="C17" s="1221"/>
      <c r="D17" s="1221"/>
      <c r="E17" s="1222"/>
      <c r="F17" s="1223"/>
      <c r="G17" s="1224" t="str">
        <f t="shared" si="1"/>
        <v/>
      </c>
    </row>
    <row r="18" spans="1:9" x14ac:dyDescent="0.2">
      <c r="A18" s="1219"/>
      <c r="B18" s="1220"/>
      <c r="C18" s="1221"/>
      <c r="D18" s="1221"/>
      <c r="E18" s="1222"/>
      <c r="F18" s="1223"/>
      <c r="G18" s="1224" t="str">
        <f t="shared" si="1"/>
        <v/>
      </c>
    </row>
    <row r="19" spans="1:9" x14ac:dyDescent="0.2">
      <c r="A19" s="1219"/>
      <c r="B19" s="1220"/>
      <c r="C19" s="1221"/>
      <c r="D19" s="1221"/>
      <c r="E19" s="1222"/>
      <c r="F19" s="1223"/>
      <c r="G19" s="1224" t="str">
        <f t="shared" si="1"/>
        <v/>
      </c>
    </row>
    <row r="20" spans="1:9" x14ac:dyDescent="0.2">
      <c r="A20" s="1219"/>
      <c r="B20" s="1220"/>
      <c r="C20" s="1221"/>
      <c r="D20" s="1221"/>
      <c r="E20" s="1222"/>
      <c r="F20" s="1223"/>
      <c r="G20" s="1224" t="str">
        <f t="shared" si="1"/>
        <v/>
      </c>
    </row>
    <row r="21" spans="1:9" x14ac:dyDescent="0.2">
      <c r="A21" s="1219"/>
      <c r="B21" s="1220"/>
      <c r="C21" s="1221"/>
      <c r="D21" s="1221"/>
      <c r="E21" s="1222"/>
      <c r="F21" s="1223"/>
      <c r="G21" s="1224" t="str">
        <f t="shared" si="1"/>
        <v/>
      </c>
    </row>
    <row r="22" spans="1:9" x14ac:dyDescent="0.2">
      <c r="A22" s="1219"/>
      <c r="B22" s="1220"/>
      <c r="C22" s="1221"/>
      <c r="D22" s="1221"/>
      <c r="E22" s="1222"/>
      <c r="F22" s="1223"/>
      <c r="G22" s="1224" t="str">
        <f t="shared" si="1"/>
        <v/>
      </c>
    </row>
    <row r="23" spans="1:9" x14ac:dyDescent="0.2">
      <c r="A23" s="1219"/>
      <c r="B23" s="1220"/>
      <c r="C23" s="1221"/>
      <c r="D23" s="1221"/>
      <c r="E23" s="1222"/>
      <c r="F23" s="1223"/>
      <c r="G23" s="1224" t="str">
        <f t="shared" si="1"/>
        <v/>
      </c>
    </row>
    <row r="24" spans="1:9" x14ac:dyDescent="0.2">
      <c r="A24" s="1219"/>
      <c r="B24" s="1220"/>
      <c r="C24" s="1221"/>
      <c r="D24" s="1221"/>
      <c r="E24" s="1222"/>
      <c r="F24" s="1223"/>
      <c r="G24" s="1224" t="str">
        <f t="shared" si="1"/>
        <v/>
      </c>
    </row>
    <row r="25" spans="1:9" x14ac:dyDescent="0.2">
      <c r="A25" s="1219"/>
      <c r="B25" s="1220"/>
      <c r="C25" s="1221"/>
      <c r="D25" s="1221"/>
      <c r="E25" s="1222"/>
      <c r="F25" s="1223"/>
      <c r="G25" s="1224" t="str">
        <f t="shared" si="1"/>
        <v/>
      </c>
      <c r="H25" s="1225"/>
      <c r="I25" s="1225"/>
    </row>
    <row r="26" spans="1:9" s="1226" customFormat="1" x14ac:dyDescent="0.2">
      <c r="A26" s="1219"/>
      <c r="B26" s="1220"/>
      <c r="C26" s="1221"/>
      <c r="D26" s="1221"/>
      <c r="E26" s="1222"/>
      <c r="F26" s="1223"/>
      <c r="G26" s="1224" t="str">
        <f t="shared" si="1"/>
        <v/>
      </c>
      <c r="H26" s="1225"/>
      <c r="I26" s="1225"/>
    </row>
    <row r="27" spans="1:9" s="1232" customFormat="1" x14ac:dyDescent="0.2">
      <c r="A27" s="1219"/>
      <c r="B27" s="1220"/>
      <c r="C27" s="1221"/>
      <c r="D27" s="1221"/>
      <c r="E27" s="1222"/>
      <c r="F27" s="1223"/>
      <c r="G27" s="1224" t="str">
        <f t="shared" si="1"/>
        <v/>
      </c>
      <c r="H27" s="1225"/>
      <c r="I27" s="1225"/>
    </row>
    <row r="28" spans="1:9" s="1232" customFormat="1" x14ac:dyDescent="0.2">
      <c r="A28" s="1219"/>
      <c r="B28" s="1220"/>
      <c r="C28" s="1221"/>
      <c r="D28" s="1221"/>
      <c r="E28" s="1222"/>
      <c r="F28" s="1223"/>
      <c r="G28" s="1224" t="str">
        <f t="shared" si="1"/>
        <v/>
      </c>
      <c r="H28" s="1225"/>
      <c r="I28" s="1225"/>
    </row>
    <row r="29" spans="1:9" s="1226" customFormat="1" x14ac:dyDescent="0.2">
      <c r="A29" s="1219"/>
      <c r="B29" s="1220"/>
      <c r="C29" s="1221"/>
      <c r="D29" s="1221"/>
      <c r="E29" s="1222"/>
      <c r="F29" s="1223"/>
      <c r="G29" s="1224" t="str">
        <f t="shared" si="1"/>
        <v/>
      </c>
      <c r="H29" s="1225"/>
      <c r="I29" s="1225"/>
    </row>
    <row r="30" spans="1:9" s="1232" customFormat="1" x14ac:dyDescent="0.2">
      <c r="A30" s="1219"/>
      <c r="B30" s="1220"/>
      <c r="C30" s="1221"/>
      <c r="D30" s="1221"/>
      <c r="E30" s="1222"/>
      <c r="F30" s="1223"/>
      <c r="G30" s="1224" t="str">
        <f t="shared" si="1"/>
        <v/>
      </c>
      <c r="H30" s="1225"/>
      <c r="I30" s="1225"/>
    </row>
    <row r="31" spans="1:9" s="1232" customFormat="1" x14ac:dyDescent="0.2">
      <c r="A31" s="1219"/>
      <c r="B31" s="1220"/>
      <c r="C31" s="1221"/>
      <c r="D31" s="1221"/>
      <c r="E31" s="1222"/>
      <c r="F31" s="1223"/>
      <c r="G31" s="1224" t="str">
        <f t="shared" si="1"/>
        <v/>
      </c>
      <c r="H31" s="1225"/>
      <c r="I31" s="1225"/>
    </row>
    <row r="32" spans="1:9" s="1232" customFormat="1" x14ac:dyDescent="0.2">
      <c r="A32" s="1219"/>
      <c r="B32" s="1220"/>
      <c r="C32" s="1221"/>
      <c r="D32" s="1221"/>
      <c r="E32" s="1222"/>
      <c r="F32" s="1223"/>
      <c r="G32" s="1224" t="str">
        <f t="shared" si="1"/>
        <v/>
      </c>
      <c r="H32" s="1225"/>
      <c r="I32" s="1225"/>
    </row>
    <row r="33" spans="1:9" s="1232" customFormat="1" x14ac:dyDescent="0.2">
      <c r="A33" s="1219"/>
      <c r="B33" s="1220"/>
      <c r="C33" s="1221"/>
      <c r="D33" s="1221"/>
      <c r="E33" s="1222"/>
      <c r="F33" s="1223"/>
      <c r="G33" s="1224" t="str">
        <f t="shared" si="1"/>
        <v/>
      </c>
      <c r="H33" s="1225"/>
      <c r="I33" s="1225"/>
    </row>
    <row r="34" spans="1:9" s="1232" customFormat="1" x14ac:dyDescent="0.2">
      <c r="A34" s="1219"/>
      <c r="B34" s="1220"/>
      <c r="C34" s="1221"/>
      <c r="D34" s="1221"/>
      <c r="E34" s="1222"/>
      <c r="F34" s="1223"/>
      <c r="G34" s="1224" t="str">
        <f t="shared" si="1"/>
        <v/>
      </c>
      <c r="H34" s="1225"/>
      <c r="I34" s="1225"/>
    </row>
    <row r="35" spans="1:9" s="1232" customFormat="1" x14ac:dyDescent="0.2">
      <c r="A35" s="1219"/>
      <c r="B35" s="1220"/>
      <c r="C35" s="1221"/>
      <c r="D35" s="1221"/>
      <c r="E35" s="1222"/>
      <c r="F35" s="1223"/>
      <c r="G35" s="1224" t="str">
        <f t="shared" si="1"/>
        <v/>
      </c>
      <c r="H35" s="1225"/>
      <c r="I35" s="1225"/>
    </row>
    <row r="36" spans="1:9" s="1232" customFormat="1" x14ac:dyDescent="0.2">
      <c r="A36" s="1219"/>
      <c r="B36" s="1220"/>
      <c r="C36" s="1221"/>
      <c r="D36" s="1221"/>
      <c r="E36" s="1222"/>
      <c r="F36" s="1223"/>
      <c r="G36" s="1224" t="str">
        <f t="shared" si="1"/>
        <v/>
      </c>
      <c r="H36" s="1225"/>
      <c r="I36" s="1225"/>
    </row>
    <row r="37" spans="1:9" s="1232" customFormat="1" x14ac:dyDescent="0.2">
      <c r="A37" s="1219"/>
      <c r="B37" s="1220"/>
      <c r="C37" s="1221"/>
      <c r="D37" s="1221"/>
      <c r="E37" s="1222"/>
      <c r="F37" s="1223"/>
      <c r="G37" s="1224" t="str">
        <f t="shared" si="1"/>
        <v/>
      </c>
      <c r="H37" s="1225"/>
      <c r="I37" s="1225"/>
    </row>
    <row r="38" spans="1:9" s="1232" customFormat="1" x14ac:dyDescent="0.2">
      <c r="A38" s="1219"/>
      <c r="B38" s="1220"/>
      <c r="C38" s="1221"/>
      <c r="D38" s="1221"/>
      <c r="E38" s="1222"/>
      <c r="F38" s="1223"/>
      <c r="G38" s="1224" t="str">
        <f t="shared" si="1"/>
        <v/>
      </c>
      <c r="H38" s="1225"/>
      <c r="I38" s="1225"/>
    </row>
    <row r="39" spans="1:9" s="1232" customFormat="1" x14ac:dyDescent="0.2">
      <c r="A39" s="1219"/>
      <c r="B39" s="1220"/>
      <c r="C39" s="1221"/>
      <c r="D39" s="1221"/>
      <c r="E39" s="1222"/>
      <c r="F39" s="1223"/>
      <c r="G39" s="1224" t="str">
        <f t="shared" si="1"/>
        <v/>
      </c>
      <c r="H39" s="1225"/>
      <c r="I39" s="1225"/>
    </row>
    <row r="40" spans="1:9" s="1232" customFormat="1" x14ac:dyDescent="0.2">
      <c r="A40" s="1219"/>
      <c r="B40" s="1220"/>
      <c r="C40" s="1221"/>
      <c r="D40" s="1221"/>
      <c r="E40" s="1222"/>
      <c r="F40" s="1223"/>
      <c r="G40" s="1224" t="str">
        <f t="shared" si="1"/>
        <v/>
      </c>
      <c r="H40" s="1225"/>
      <c r="I40" s="1225"/>
    </row>
    <row r="41" spans="1:9" s="1232" customFormat="1" x14ac:dyDescent="0.2">
      <c r="A41" s="1219"/>
      <c r="B41" s="1220"/>
      <c r="C41" s="1221"/>
      <c r="D41" s="1221"/>
      <c r="E41" s="1222"/>
      <c r="F41" s="1223"/>
      <c r="G41" s="1224" t="str">
        <f t="shared" si="1"/>
        <v/>
      </c>
      <c r="H41" s="1225"/>
      <c r="I41" s="1225"/>
    </row>
    <row r="42" spans="1:9" s="1232" customFormat="1" x14ac:dyDescent="0.2">
      <c r="A42" s="1219"/>
      <c r="B42" s="1220"/>
      <c r="C42" s="1221"/>
      <c r="D42" s="1221"/>
      <c r="E42" s="1222"/>
      <c r="F42" s="1223"/>
      <c r="G42" s="1224" t="str">
        <f t="shared" si="1"/>
        <v/>
      </c>
      <c r="H42" s="1225"/>
      <c r="I42" s="1225"/>
    </row>
    <row r="43" spans="1:9" s="1232" customFormat="1" x14ac:dyDescent="0.2">
      <c r="A43" s="1219"/>
      <c r="B43" s="1220"/>
      <c r="C43" s="1221"/>
      <c r="D43" s="1221"/>
      <c r="E43" s="1222"/>
      <c r="F43" s="1223"/>
      <c r="G43" s="1224" t="str">
        <f t="shared" si="1"/>
        <v/>
      </c>
      <c r="H43" s="1225"/>
      <c r="I43" s="1225"/>
    </row>
    <row r="44" spans="1:9" s="1232" customFormat="1" x14ac:dyDescent="0.2">
      <c r="A44" s="1219"/>
      <c r="B44" s="1220"/>
      <c r="C44" s="1221"/>
      <c r="D44" s="1221"/>
      <c r="E44" s="1222"/>
      <c r="F44" s="1223"/>
      <c r="G44" s="1224" t="str">
        <f t="shared" si="1"/>
        <v/>
      </c>
      <c r="H44" s="1225"/>
      <c r="I44" s="1225"/>
    </row>
    <row r="45" spans="1:9" s="1232" customFormat="1" x14ac:dyDescent="0.2">
      <c r="A45" s="1219"/>
      <c r="B45" s="1220"/>
      <c r="C45" s="1221"/>
      <c r="D45" s="1221"/>
      <c r="E45" s="1222"/>
      <c r="F45" s="1223"/>
      <c r="G45" s="1224" t="str">
        <f t="shared" si="1"/>
        <v/>
      </c>
      <c r="H45" s="1225"/>
      <c r="I45" s="1225"/>
    </row>
    <row r="46" spans="1:9" s="1232" customFormat="1" x14ac:dyDescent="0.2">
      <c r="A46" s="1219"/>
      <c r="B46" s="1220"/>
      <c r="C46" s="1221"/>
      <c r="D46" s="1221"/>
      <c r="E46" s="1222"/>
      <c r="F46" s="1223"/>
      <c r="G46" s="1224" t="str">
        <f t="shared" si="1"/>
        <v/>
      </c>
      <c r="H46" s="1225"/>
      <c r="I46" s="1225"/>
    </row>
    <row r="47" spans="1:9" s="1232" customFormat="1" x14ac:dyDescent="0.2">
      <c r="A47" s="1219"/>
      <c r="B47" s="1220"/>
      <c r="C47" s="1221"/>
      <c r="D47" s="1221"/>
      <c r="E47" s="1222"/>
      <c r="F47" s="1223"/>
      <c r="G47" s="1224" t="str">
        <f t="shared" si="1"/>
        <v/>
      </c>
      <c r="H47" s="1225"/>
      <c r="I47" s="1225"/>
    </row>
    <row r="48" spans="1:9" s="1232" customFormat="1" x14ac:dyDescent="0.2">
      <c r="A48" s="1219"/>
      <c r="B48" s="1220"/>
      <c r="C48" s="1221"/>
      <c r="D48" s="1221"/>
      <c r="E48" s="1222"/>
      <c r="F48" s="1223"/>
      <c r="G48" s="1224" t="str">
        <f t="shared" si="1"/>
        <v/>
      </c>
      <c r="H48" s="1225"/>
      <c r="I48" s="1225"/>
    </row>
    <row r="49" spans="1:9" s="1232" customFormat="1" x14ac:dyDescent="0.2">
      <c r="A49" s="1219"/>
      <c r="B49" s="1220"/>
      <c r="C49" s="1221"/>
      <c r="D49" s="1221"/>
      <c r="E49" s="1222"/>
      <c r="F49" s="1223"/>
      <c r="G49" s="1224" t="str">
        <f t="shared" si="1"/>
        <v/>
      </c>
      <c r="H49" s="1225"/>
      <c r="I49" s="1225"/>
    </row>
    <row r="50" spans="1:9" s="1232" customFormat="1" x14ac:dyDescent="0.2">
      <c r="A50" s="1219"/>
      <c r="B50" s="1220"/>
      <c r="C50" s="1221"/>
      <c r="D50" s="1221"/>
      <c r="E50" s="1222"/>
      <c r="F50" s="1223"/>
      <c r="G50" s="1224" t="str">
        <f t="shared" si="1"/>
        <v/>
      </c>
      <c r="H50" s="1225"/>
      <c r="I50" s="1225"/>
    </row>
    <row r="51" spans="1:9" s="1232" customFormat="1" x14ac:dyDescent="0.2">
      <c r="A51" s="1219"/>
      <c r="B51" s="1220"/>
      <c r="C51" s="1221"/>
      <c r="D51" s="1221"/>
      <c r="E51" s="1222"/>
      <c r="F51" s="1223"/>
      <c r="G51" s="1224" t="str">
        <f t="shared" si="1"/>
        <v/>
      </c>
      <c r="H51" s="1225"/>
      <c r="I51" s="1225"/>
    </row>
    <row r="52" spans="1:9" s="1232" customFormat="1" x14ac:dyDescent="0.2">
      <c r="A52" s="1219"/>
      <c r="B52" s="1220"/>
      <c r="C52" s="1221"/>
      <c r="D52" s="1221"/>
      <c r="E52" s="1222"/>
      <c r="F52" s="1223"/>
      <c r="G52" s="1224" t="str">
        <f t="shared" si="1"/>
        <v/>
      </c>
      <c r="H52" s="1225"/>
      <c r="I52" s="1225"/>
    </row>
    <row r="53" spans="1:9" s="1232" customFormat="1" x14ac:dyDescent="0.2">
      <c r="A53" s="1219"/>
      <c r="B53" s="1220"/>
      <c r="C53" s="1221"/>
      <c r="D53" s="1221"/>
      <c r="E53" s="1222"/>
      <c r="F53" s="1223"/>
      <c r="G53" s="1224" t="str">
        <f t="shared" si="1"/>
        <v/>
      </c>
      <c r="H53" s="1225"/>
      <c r="I53" s="1225"/>
    </row>
    <row r="54" spans="1:9" s="1232" customFormat="1" x14ac:dyDescent="0.2">
      <c r="A54" s="1219"/>
      <c r="B54" s="1220"/>
      <c r="C54" s="1221"/>
      <c r="D54" s="1221"/>
      <c r="E54" s="1222"/>
      <c r="F54" s="1223"/>
      <c r="G54" s="1224" t="str">
        <f t="shared" si="1"/>
        <v/>
      </c>
      <c r="H54" s="1225"/>
      <c r="I54" s="1225"/>
    </row>
    <row r="55" spans="1:9" s="1232" customFormat="1" x14ac:dyDescent="0.2">
      <c r="A55" s="1219"/>
      <c r="B55" s="1220"/>
      <c r="C55" s="1221"/>
      <c r="D55" s="1221"/>
      <c r="E55" s="1222"/>
      <c r="F55" s="1223"/>
      <c r="G55" s="1224" t="str">
        <f t="shared" si="1"/>
        <v/>
      </c>
      <c r="H55" s="1225"/>
      <c r="I55" s="1225"/>
    </row>
    <row r="56" spans="1:9" s="1232" customFormat="1" x14ac:dyDescent="0.2">
      <c r="A56" s="1219"/>
      <c r="B56" s="1220"/>
      <c r="C56" s="1221"/>
      <c r="D56" s="1221"/>
      <c r="E56" s="1222"/>
      <c r="F56" s="1223"/>
      <c r="G56" s="1224" t="str">
        <f t="shared" si="1"/>
        <v/>
      </c>
      <c r="H56" s="1225"/>
      <c r="I56" s="1225"/>
    </row>
    <row r="57" spans="1:9" s="1232" customFormat="1" x14ac:dyDescent="0.2">
      <c r="A57" s="1219"/>
      <c r="B57" s="1220"/>
      <c r="C57" s="1221"/>
      <c r="D57" s="1221"/>
      <c r="E57" s="1222"/>
      <c r="F57" s="1223"/>
      <c r="G57" s="1224" t="str">
        <f t="shared" si="1"/>
        <v/>
      </c>
      <c r="H57" s="1225"/>
      <c r="I57" s="1225"/>
    </row>
    <row r="58" spans="1:9" s="1232" customFormat="1" x14ac:dyDescent="0.2">
      <c r="A58" s="1219"/>
      <c r="B58" s="1220"/>
      <c r="C58" s="1221"/>
      <c r="D58" s="1221"/>
      <c r="E58" s="1222"/>
      <c r="F58" s="1223"/>
      <c r="G58" s="1224" t="str">
        <f t="shared" si="1"/>
        <v/>
      </c>
      <c r="H58" s="1225"/>
      <c r="I58" s="1225"/>
    </row>
    <row r="59" spans="1:9" s="1232" customFormat="1" x14ac:dyDescent="0.2">
      <c r="A59" s="1219"/>
      <c r="B59" s="1220"/>
      <c r="C59" s="1221"/>
      <c r="D59" s="1221"/>
      <c r="E59" s="1222"/>
      <c r="F59" s="1223"/>
      <c r="G59" s="1224" t="str">
        <f t="shared" si="1"/>
        <v/>
      </c>
      <c r="H59" s="1225"/>
      <c r="I59" s="1225"/>
    </row>
    <row r="60" spans="1:9" s="1232" customFormat="1" x14ac:dyDescent="0.2">
      <c r="A60" s="1219"/>
      <c r="B60" s="1220"/>
      <c r="C60" s="1221"/>
      <c r="D60" s="1221"/>
      <c r="E60" s="1222"/>
      <c r="F60" s="1223"/>
      <c r="G60" s="1224" t="str">
        <f t="shared" si="1"/>
        <v/>
      </c>
      <c r="H60" s="1225"/>
      <c r="I60" s="1225"/>
    </row>
    <row r="61" spans="1:9" s="1232" customFormat="1" x14ac:dyDescent="0.2">
      <c r="A61" s="1219"/>
      <c r="B61" s="1220"/>
      <c r="C61" s="1221"/>
      <c r="D61" s="1221"/>
      <c r="E61" s="1222"/>
      <c r="F61" s="1223"/>
      <c r="G61" s="1224" t="str">
        <f t="shared" si="1"/>
        <v/>
      </c>
      <c r="H61" s="1225"/>
      <c r="I61" s="1225"/>
    </row>
    <row r="62" spans="1:9" s="1232" customFormat="1" x14ac:dyDescent="0.2">
      <c r="A62" s="1219"/>
      <c r="B62" s="1220"/>
      <c r="C62" s="1221"/>
      <c r="D62" s="1221"/>
      <c r="E62" s="1222"/>
      <c r="F62" s="1223"/>
      <c r="G62" s="1224" t="str">
        <f t="shared" si="1"/>
        <v/>
      </c>
      <c r="H62" s="1225"/>
      <c r="I62" s="1225"/>
    </row>
    <row r="63" spans="1:9" s="1232" customFormat="1" x14ac:dyDescent="0.2">
      <c r="A63" s="1219"/>
      <c r="B63" s="1220"/>
      <c r="C63" s="1221"/>
      <c r="D63" s="1221"/>
      <c r="E63" s="1222"/>
      <c r="F63" s="1223"/>
      <c r="G63" s="1224" t="str">
        <f t="shared" si="1"/>
        <v/>
      </c>
      <c r="H63" s="1225"/>
      <c r="I63" s="1225"/>
    </row>
    <row r="64" spans="1:9" s="1232" customFormat="1" x14ac:dyDescent="0.2">
      <c r="A64" s="1219"/>
      <c r="B64" s="1220"/>
      <c r="C64" s="1221"/>
      <c r="D64" s="1221"/>
      <c r="E64" s="1222"/>
      <c r="F64" s="1223"/>
      <c r="G64" s="1224" t="str">
        <f t="shared" si="1"/>
        <v/>
      </c>
      <c r="H64" s="1225"/>
      <c r="I64" s="1225"/>
    </row>
    <row r="65" spans="1:9" s="1232" customFormat="1" x14ac:dyDescent="0.2">
      <c r="A65" s="1219"/>
      <c r="B65" s="1220"/>
      <c r="C65" s="1221"/>
      <c r="D65" s="1221"/>
      <c r="E65" s="1222"/>
      <c r="F65" s="1223"/>
      <c r="G65" s="1224" t="str">
        <f t="shared" si="1"/>
        <v/>
      </c>
      <c r="H65" s="1225"/>
      <c r="I65" s="1225"/>
    </row>
    <row r="66" spans="1:9" s="1232" customFormat="1" x14ac:dyDescent="0.2">
      <c r="A66" s="1219"/>
      <c r="B66" s="1220"/>
      <c r="C66" s="1221"/>
      <c r="D66" s="1221"/>
      <c r="E66" s="1222"/>
      <c r="F66" s="1223"/>
      <c r="G66" s="1224" t="str">
        <f t="shared" si="1"/>
        <v/>
      </c>
      <c r="H66" s="1225"/>
      <c r="I66" s="1225"/>
    </row>
    <row r="67" spans="1:9" s="1232" customFormat="1" x14ac:dyDescent="0.2">
      <c r="A67" s="1219"/>
      <c r="B67" s="1220"/>
      <c r="C67" s="1221"/>
      <c r="D67" s="1221"/>
      <c r="E67" s="1222"/>
      <c r="F67" s="1223"/>
      <c r="G67" s="1224" t="str">
        <f t="shared" si="1"/>
        <v/>
      </c>
      <c r="H67" s="1225"/>
      <c r="I67" s="1225"/>
    </row>
    <row r="68" spans="1:9" s="1232" customFormat="1" x14ac:dyDescent="0.2">
      <c r="A68" s="1219"/>
      <c r="B68" s="1220"/>
      <c r="C68" s="1221"/>
      <c r="D68" s="1221"/>
      <c r="E68" s="1222"/>
      <c r="F68" s="1223"/>
      <c r="G68" s="1224" t="str">
        <f t="shared" ref="G68:G131" si="2">IF(D68="QP",A68,"")</f>
        <v/>
      </c>
      <c r="H68" s="1225"/>
      <c r="I68" s="1225"/>
    </row>
    <row r="69" spans="1:9" s="1232" customFormat="1" x14ac:dyDescent="0.2">
      <c r="A69" s="1219"/>
      <c r="B69" s="1220"/>
      <c r="C69" s="1221"/>
      <c r="D69" s="1221"/>
      <c r="E69" s="1222"/>
      <c r="F69" s="1223"/>
      <c r="G69" s="1224" t="str">
        <f t="shared" si="2"/>
        <v/>
      </c>
      <c r="H69" s="1225"/>
      <c r="I69" s="1225"/>
    </row>
    <row r="70" spans="1:9" s="1232" customFormat="1" x14ac:dyDescent="0.2">
      <c r="A70" s="1219"/>
      <c r="B70" s="1220"/>
      <c r="C70" s="1221"/>
      <c r="D70" s="1221"/>
      <c r="E70" s="1222"/>
      <c r="F70" s="1223"/>
      <c r="G70" s="1224" t="str">
        <f t="shared" si="2"/>
        <v/>
      </c>
      <c r="H70" s="1225"/>
      <c r="I70" s="1225"/>
    </row>
    <row r="71" spans="1:9" s="1232" customFormat="1" x14ac:dyDescent="0.2">
      <c r="A71" s="1219"/>
      <c r="B71" s="1220"/>
      <c r="C71" s="1221"/>
      <c r="D71" s="1221"/>
      <c r="E71" s="1222"/>
      <c r="F71" s="1223"/>
      <c r="G71" s="1224" t="str">
        <f t="shared" si="2"/>
        <v/>
      </c>
      <c r="H71" s="1225"/>
      <c r="I71" s="1225"/>
    </row>
    <row r="72" spans="1:9" s="1232" customFormat="1" x14ac:dyDescent="0.2">
      <c r="A72" s="1219"/>
      <c r="B72" s="1220"/>
      <c r="C72" s="1221"/>
      <c r="D72" s="1221"/>
      <c r="E72" s="1222"/>
      <c r="F72" s="1223"/>
      <c r="G72" s="1224" t="str">
        <f t="shared" si="2"/>
        <v/>
      </c>
      <c r="H72" s="1225"/>
      <c r="I72" s="1225"/>
    </row>
    <row r="73" spans="1:9" s="1232" customFormat="1" x14ac:dyDescent="0.2">
      <c r="A73" s="1219"/>
      <c r="B73" s="1220"/>
      <c r="C73" s="1221"/>
      <c r="D73" s="1221"/>
      <c r="E73" s="1222"/>
      <c r="F73" s="1223"/>
      <c r="G73" s="1224" t="str">
        <f t="shared" si="2"/>
        <v/>
      </c>
      <c r="H73" s="1225"/>
      <c r="I73" s="1225"/>
    </row>
    <row r="74" spans="1:9" s="1232" customFormat="1" x14ac:dyDescent="0.2">
      <c r="A74" s="1219"/>
      <c r="B74" s="1220"/>
      <c r="C74" s="1221"/>
      <c r="D74" s="1221"/>
      <c r="E74" s="1222"/>
      <c r="F74" s="1223"/>
      <c r="G74" s="1224" t="str">
        <f t="shared" si="2"/>
        <v/>
      </c>
      <c r="H74" s="1225"/>
      <c r="I74" s="1225"/>
    </row>
    <row r="75" spans="1:9" s="1232" customFormat="1" x14ac:dyDescent="0.2">
      <c r="A75" s="1219"/>
      <c r="B75" s="1220"/>
      <c r="C75" s="1221"/>
      <c r="D75" s="1221"/>
      <c r="E75" s="1222"/>
      <c r="F75" s="1223"/>
      <c r="G75" s="1224" t="str">
        <f t="shared" si="2"/>
        <v/>
      </c>
      <c r="H75" s="1225"/>
      <c r="I75" s="1225"/>
    </row>
    <row r="76" spans="1:9" s="1232" customFormat="1" x14ac:dyDescent="0.2">
      <c r="A76" s="1219"/>
      <c r="B76" s="1220"/>
      <c r="C76" s="1221"/>
      <c r="D76" s="1221"/>
      <c r="E76" s="1222"/>
      <c r="F76" s="1223"/>
      <c r="G76" s="1224" t="str">
        <f t="shared" si="2"/>
        <v/>
      </c>
      <c r="H76" s="1225"/>
      <c r="I76" s="1225"/>
    </row>
    <row r="77" spans="1:9" s="1232" customFormat="1" x14ac:dyDescent="0.2">
      <c r="A77" s="1219"/>
      <c r="B77" s="1220"/>
      <c r="C77" s="1221"/>
      <c r="D77" s="1221"/>
      <c r="E77" s="1222"/>
      <c r="F77" s="1223"/>
      <c r="G77" s="1224" t="str">
        <f t="shared" si="2"/>
        <v/>
      </c>
      <c r="H77" s="1225"/>
      <c r="I77" s="1225"/>
    </row>
    <row r="78" spans="1:9" s="1232" customFormat="1" x14ac:dyDescent="0.2">
      <c r="A78" s="1219"/>
      <c r="B78" s="1220"/>
      <c r="C78" s="1221"/>
      <c r="D78" s="1221"/>
      <c r="E78" s="1222"/>
      <c r="F78" s="1223"/>
      <c r="G78" s="1224" t="str">
        <f t="shared" si="2"/>
        <v/>
      </c>
      <c r="H78" s="1225"/>
      <c r="I78" s="1225"/>
    </row>
    <row r="79" spans="1:9" s="1232" customFormat="1" x14ac:dyDescent="0.2">
      <c r="A79" s="1219"/>
      <c r="B79" s="1220"/>
      <c r="C79" s="1221"/>
      <c r="D79" s="1221"/>
      <c r="E79" s="1222"/>
      <c r="F79" s="1223"/>
      <c r="G79" s="1224" t="str">
        <f t="shared" si="2"/>
        <v/>
      </c>
      <c r="H79" s="1225"/>
      <c r="I79" s="1225"/>
    </row>
    <row r="80" spans="1:9" s="1232" customFormat="1" x14ac:dyDescent="0.2">
      <c r="A80" s="1219"/>
      <c r="B80" s="1220"/>
      <c r="C80" s="1221"/>
      <c r="D80" s="1221"/>
      <c r="E80" s="1222"/>
      <c r="F80" s="1223"/>
      <c r="G80" s="1224" t="str">
        <f t="shared" si="2"/>
        <v/>
      </c>
      <c r="H80" s="1225"/>
      <c r="I80" s="1225"/>
    </row>
    <row r="81" spans="1:9" s="1232" customFormat="1" x14ac:dyDescent="0.2">
      <c r="A81" s="1219"/>
      <c r="B81" s="1220"/>
      <c r="C81" s="1221"/>
      <c r="D81" s="1221"/>
      <c r="E81" s="1222"/>
      <c r="F81" s="1223"/>
      <c r="G81" s="1224" t="str">
        <f t="shared" si="2"/>
        <v/>
      </c>
      <c r="H81" s="1225"/>
      <c r="I81" s="1225"/>
    </row>
    <row r="82" spans="1:9" s="1232" customFormat="1" x14ac:dyDescent="0.2">
      <c r="A82" s="1219"/>
      <c r="B82" s="1220"/>
      <c r="C82" s="1221"/>
      <c r="D82" s="1221"/>
      <c r="E82" s="1222"/>
      <c r="F82" s="1223"/>
      <c r="G82" s="1224" t="str">
        <f t="shared" si="2"/>
        <v/>
      </c>
      <c r="H82" s="1225"/>
      <c r="I82" s="1225"/>
    </row>
    <row r="83" spans="1:9" s="1232" customFormat="1" x14ac:dyDescent="0.2">
      <c r="A83" s="1219"/>
      <c r="B83" s="1220"/>
      <c r="C83" s="1221"/>
      <c r="D83" s="1221"/>
      <c r="E83" s="1222"/>
      <c r="F83" s="1223"/>
      <c r="G83" s="1224" t="str">
        <f t="shared" si="2"/>
        <v/>
      </c>
      <c r="H83" s="1225"/>
      <c r="I83" s="1225"/>
    </row>
    <row r="84" spans="1:9" s="1232" customFormat="1" x14ac:dyDescent="0.2">
      <c r="A84" s="1219"/>
      <c r="B84" s="1220"/>
      <c r="C84" s="1221"/>
      <c r="D84" s="1221"/>
      <c r="E84" s="1222"/>
      <c r="F84" s="1223"/>
      <c r="G84" s="1224" t="str">
        <f t="shared" si="2"/>
        <v/>
      </c>
      <c r="H84" s="1225"/>
      <c r="I84" s="1225"/>
    </row>
    <row r="85" spans="1:9" s="1232" customFormat="1" x14ac:dyDescent="0.2">
      <c r="A85" s="1219"/>
      <c r="B85" s="1220"/>
      <c r="C85" s="1221"/>
      <c r="D85" s="1221"/>
      <c r="E85" s="1222"/>
      <c r="F85" s="1223"/>
      <c r="G85" s="1224" t="str">
        <f t="shared" si="2"/>
        <v/>
      </c>
      <c r="H85" s="1225"/>
      <c r="I85" s="1225"/>
    </row>
    <row r="86" spans="1:9" s="1232" customFormat="1" x14ac:dyDescent="0.2">
      <c r="A86" s="1219"/>
      <c r="B86" s="1220"/>
      <c r="C86" s="1221"/>
      <c r="D86" s="1221"/>
      <c r="E86" s="1222"/>
      <c r="F86" s="1223"/>
      <c r="G86" s="1224" t="str">
        <f t="shared" si="2"/>
        <v/>
      </c>
      <c r="H86" s="1225"/>
      <c r="I86" s="1225"/>
    </row>
    <row r="87" spans="1:9" s="1232" customFormat="1" x14ac:dyDescent="0.2">
      <c r="A87" s="1219"/>
      <c r="B87" s="1220"/>
      <c r="C87" s="1221"/>
      <c r="D87" s="1221"/>
      <c r="E87" s="1222"/>
      <c r="F87" s="1223"/>
      <c r="G87" s="1224" t="str">
        <f t="shared" si="2"/>
        <v/>
      </c>
      <c r="H87" s="1225"/>
      <c r="I87" s="1225"/>
    </row>
    <row r="88" spans="1:9" s="1232" customFormat="1" x14ac:dyDescent="0.2">
      <c r="A88" s="1219"/>
      <c r="B88" s="1220"/>
      <c r="C88" s="1221"/>
      <c r="D88" s="1221"/>
      <c r="E88" s="1222"/>
      <c r="F88" s="1223"/>
      <c r="G88" s="1224" t="str">
        <f t="shared" si="2"/>
        <v/>
      </c>
      <c r="H88" s="1225"/>
      <c r="I88" s="1225"/>
    </row>
    <row r="89" spans="1:9" s="1232" customFormat="1" x14ac:dyDescent="0.2">
      <c r="A89" s="1219"/>
      <c r="B89" s="1220"/>
      <c r="C89" s="1221"/>
      <c r="D89" s="1221"/>
      <c r="E89" s="1222"/>
      <c r="F89" s="1223"/>
      <c r="G89" s="1224" t="str">
        <f t="shared" si="2"/>
        <v/>
      </c>
      <c r="H89" s="1225"/>
      <c r="I89" s="1225"/>
    </row>
    <row r="90" spans="1:9" s="1232" customFormat="1" x14ac:dyDescent="0.2">
      <c r="A90" s="1219"/>
      <c r="B90" s="1220"/>
      <c r="C90" s="1221"/>
      <c r="D90" s="1221"/>
      <c r="E90" s="1222"/>
      <c r="F90" s="1223"/>
      <c r="G90" s="1224" t="str">
        <f t="shared" si="2"/>
        <v/>
      </c>
      <c r="H90" s="1225"/>
      <c r="I90" s="1225"/>
    </row>
    <row r="91" spans="1:9" s="1232" customFormat="1" x14ac:dyDescent="0.2">
      <c r="A91" s="1219"/>
      <c r="B91" s="1220"/>
      <c r="C91" s="1221"/>
      <c r="D91" s="1221"/>
      <c r="E91" s="1222"/>
      <c r="F91" s="1223"/>
      <c r="G91" s="1224" t="str">
        <f t="shared" si="2"/>
        <v/>
      </c>
      <c r="H91" s="1225"/>
      <c r="I91" s="1225"/>
    </row>
    <row r="92" spans="1:9" s="1232" customFormat="1" x14ac:dyDescent="0.2">
      <c r="A92" s="1219"/>
      <c r="B92" s="1220"/>
      <c r="C92" s="1221"/>
      <c r="D92" s="1221"/>
      <c r="E92" s="1222"/>
      <c r="F92" s="1223"/>
      <c r="G92" s="1224" t="str">
        <f t="shared" si="2"/>
        <v/>
      </c>
      <c r="H92" s="1225"/>
      <c r="I92" s="1225"/>
    </row>
    <row r="93" spans="1:9" s="1232" customFormat="1" x14ac:dyDescent="0.2">
      <c r="A93" s="1219"/>
      <c r="B93" s="1220"/>
      <c r="C93" s="1221"/>
      <c r="D93" s="1221"/>
      <c r="E93" s="1222"/>
      <c r="F93" s="1223"/>
      <c r="G93" s="1224" t="str">
        <f t="shared" si="2"/>
        <v/>
      </c>
      <c r="H93" s="1225"/>
      <c r="I93" s="1225"/>
    </row>
    <row r="94" spans="1:9" s="1232" customFormat="1" x14ac:dyDescent="0.2">
      <c r="A94" s="1219"/>
      <c r="B94" s="1220"/>
      <c r="C94" s="1221"/>
      <c r="D94" s="1221"/>
      <c r="E94" s="1222"/>
      <c r="F94" s="1223"/>
      <c r="G94" s="1224" t="str">
        <f t="shared" si="2"/>
        <v/>
      </c>
      <c r="H94" s="1225"/>
      <c r="I94" s="1225"/>
    </row>
    <row r="95" spans="1:9" s="1232" customFormat="1" x14ac:dyDescent="0.2">
      <c r="A95" s="1219"/>
      <c r="B95" s="1220"/>
      <c r="C95" s="1221"/>
      <c r="D95" s="1221"/>
      <c r="E95" s="1222"/>
      <c r="F95" s="1223"/>
      <c r="G95" s="1224" t="str">
        <f t="shared" si="2"/>
        <v/>
      </c>
      <c r="H95" s="1225"/>
      <c r="I95" s="1225"/>
    </row>
    <row r="96" spans="1:9" s="1232" customFormat="1" x14ac:dyDescent="0.2">
      <c r="A96" s="1219"/>
      <c r="B96" s="1220"/>
      <c r="C96" s="1221"/>
      <c r="D96" s="1221"/>
      <c r="E96" s="1222"/>
      <c r="F96" s="1223"/>
      <c r="G96" s="1224" t="str">
        <f t="shared" si="2"/>
        <v/>
      </c>
      <c r="H96" s="1225"/>
      <c r="I96" s="1225"/>
    </row>
    <row r="97" spans="1:9" s="1232" customFormat="1" x14ac:dyDescent="0.2">
      <c r="A97" s="1219"/>
      <c r="B97" s="1220"/>
      <c r="C97" s="1221"/>
      <c r="D97" s="1221"/>
      <c r="E97" s="1222"/>
      <c r="F97" s="1223"/>
      <c r="G97" s="1224" t="str">
        <f t="shared" si="2"/>
        <v/>
      </c>
      <c r="H97" s="1225"/>
      <c r="I97" s="1225"/>
    </row>
    <row r="98" spans="1:9" s="1232" customFormat="1" x14ac:dyDescent="0.2">
      <c r="A98" s="1219"/>
      <c r="B98" s="1220"/>
      <c r="C98" s="1221"/>
      <c r="D98" s="1221"/>
      <c r="E98" s="1222"/>
      <c r="F98" s="1223"/>
      <c r="G98" s="1224" t="str">
        <f t="shared" si="2"/>
        <v/>
      </c>
      <c r="H98" s="1225"/>
      <c r="I98" s="1225"/>
    </row>
    <row r="99" spans="1:9" s="1232" customFormat="1" x14ac:dyDescent="0.2">
      <c r="A99" s="1219"/>
      <c r="B99" s="1220"/>
      <c r="C99" s="1221"/>
      <c r="D99" s="1221"/>
      <c r="E99" s="1222"/>
      <c r="F99" s="1223"/>
      <c r="G99" s="1224" t="str">
        <f t="shared" si="2"/>
        <v/>
      </c>
      <c r="H99" s="1225"/>
      <c r="I99" s="1225"/>
    </row>
    <row r="100" spans="1:9" s="1232" customFormat="1" x14ac:dyDescent="0.2">
      <c r="A100" s="1219"/>
      <c r="B100" s="1220"/>
      <c r="C100" s="1221"/>
      <c r="D100" s="1221"/>
      <c r="E100" s="1222"/>
      <c r="F100" s="1223"/>
      <c r="G100" s="1224" t="str">
        <f t="shared" si="2"/>
        <v/>
      </c>
      <c r="H100" s="1225"/>
      <c r="I100" s="1225"/>
    </row>
    <row r="101" spans="1:9" s="1232" customFormat="1" x14ac:dyDescent="0.2">
      <c r="A101" s="1219"/>
      <c r="B101" s="1220"/>
      <c r="C101" s="1221"/>
      <c r="D101" s="1221"/>
      <c r="E101" s="1222"/>
      <c r="F101" s="1223"/>
      <c r="G101" s="1224" t="str">
        <f t="shared" si="2"/>
        <v/>
      </c>
      <c r="H101" s="1225"/>
      <c r="I101" s="1225"/>
    </row>
    <row r="102" spans="1:9" s="1232" customFormat="1" x14ac:dyDescent="0.2">
      <c r="A102" s="1219"/>
      <c r="B102" s="1220"/>
      <c r="C102" s="1221"/>
      <c r="D102" s="1221"/>
      <c r="E102" s="1222"/>
      <c r="F102" s="1223"/>
      <c r="G102" s="1224" t="str">
        <f t="shared" si="2"/>
        <v/>
      </c>
      <c r="H102" s="1225"/>
      <c r="I102" s="1225"/>
    </row>
    <row r="103" spans="1:9" s="1232" customFormat="1" x14ac:dyDescent="0.2">
      <c r="A103" s="1219"/>
      <c r="B103" s="1220"/>
      <c r="C103" s="1221"/>
      <c r="D103" s="1221"/>
      <c r="E103" s="1222"/>
      <c r="F103" s="1223"/>
      <c r="G103" s="1224" t="str">
        <f t="shared" si="2"/>
        <v/>
      </c>
      <c r="H103" s="1225"/>
      <c r="I103" s="1225"/>
    </row>
    <row r="104" spans="1:9" s="1232" customFormat="1" x14ac:dyDescent="0.2">
      <c r="A104" s="1219"/>
      <c r="B104" s="1220"/>
      <c r="C104" s="1221"/>
      <c r="D104" s="1221"/>
      <c r="E104" s="1222"/>
      <c r="F104" s="1223"/>
      <c r="G104" s="1224" t="str">
        <f t="shared" si="2"/>
        <v/>
      </c>
      <c r="H104" s="1225"/>
      <c r="I104" s="1225"/>
    </row>
    <row r="105" spans="1:9" s="1232" customFormat="1" x14ac:dyDescent="0.2">
      <c r="A105" s="1219"/>
      <c r="B105" s="1220"/>
      <c r="C105" s="1221"/>
      <c r="D105" s="1221"/>
      <c r="E105" s="1222"/>
      <c r="F105" s="1223"/>
      <c r="G105" s="1224" t="str">
        <f t="shared" si="2"/>
        <v/>
      </c>
      <c r="H105" s="1225"/>
      <c r="I105" s="1225"/>
    </row>
    <row r="106" spans="1:9" s="1232" customFormat="1" x14ac:dyDescent="0.2">
      <c r="A106" s="1219"/>
      <c r="B106" s="1220"/>
      <c r="C106" s="1221"/>
      <c r="D106" s="1221"/>
      <c r="E106" s="1222"/>
      <c r="F106" s="1223"/>
      <c r="G106" s="1224" t="str">
        <f t="shared" si="2"/>
        <v/>
      </c>
      <c r="H106" s="1225"/>
      <c r="I106" s="1225"/>
    </row>
    <row r="107" spans="1:9" s="1232" customFormat="1" x14ac:dyDescent="0.2">
      <c r="A107" s="1219"/>
      <c r="B107" s="1220"/>
      <c r="C107" s="1221"/>
      <c r="D107" s="1221"/>
      <c r="E107" s="1222"/>
      <c r="F107" s="1223"/>
      <c r="G107" s="1224" t="str">
        <f t="shared" si="2"/>
        <v/>
      </c>
      <c r="H107" s="1225"/>
      <c r="I107" s="1225"/>
    </row>
    <row r="108" spans="1:9" s="1232" customFormat="1" x14ac:dyDescent="0.2">
      <c r="A108" s="1219"/>
      <c r="B108" s="1220"/>
      <c r="C108" s="1221"/>
      <c r="D108" s="1221"/>
      <c r="E108" s="1222"/>
      <c r="F108" s="1223"/>
      <c r="G108" s="1224" t="str">
        <f t="shared" si="2"/>
        <v/>
      </c>
      <c r="H108" s="1225"/>
      <c r="I108" s="1225"/>
    </row>
    <row r="109" spans="1:9" s="1232" customFormat="1" x14ac:dyDescent="0.2">
      <c r="A109" s="1219"/>
      <c r="B109" s="1220"/>
      <c r="C109" s="1221"/>
      <c r="D109" s="1221"/>
      <c r="E109" s="1222"/>
      <c r="F109" s="1223"/>
      <c r="G109" s="1224" t="str">
        <f t="shared" si="2"/>
        <v/>
      </c>
      <c r="H109" s="1225"/>
      <c r="I109" s="1225"/>
    </row>
    <row r="110" spans="1:9" s="1232" customFormat="1" x14ac:dyDescent="0.2">
      <c r="A110" s="1219"/>
      <c r="B110" s="1220"/>
      <c r="C110" s="1221"/>
      <c r="D110" s="1221"/>
      <c r="E110" s="1222"/>
      <c r="F110" s="1223"/>
      <c r="G110" s="1224" t="str">
        <f t="shared" si="2"/>
        <v/>
      </c>
      <c r="H110" s="1225"/>
      <c r="I110" s="1225"/>
    </row>
    <row r="111" spans="1:9" s="1232" customFormat="1" x14ac:dyDescent="0.2">
      <c r="A111" s="1219"/>
      <c r="B111" s="1220"/>
      <c r="C111" s="1221"/>
      <c r="D111" s="1221"/>
      <c r="E111" s="1222"/>
      <c r="F111" s="1223"/>
      <c r="G111" s="1224" t="str">
        <f t="shared" si="2"/>
        <v/>
      </c>
      <c r="H111" s="1225"/>
      <c r="I111" s="1225"/>
    </row>
    <row r="112" spans="1:9" s="1232" customFormat="1" x14ac:dyDescent="0.2">
      <c r="A112" s="1219"/>
      <c r="B112" s="1220"/>
      <c r="C112" s="1221"/>
      <c r="D112" s="1221"/>
      <c r="E112" s="1222"/>
      <c r="F112" s="1223"/>
      <c r="G112" s="1224" t="str">
        <f t="shared" si="2"/>
        <v/>
      </c>
      <c r="H112" s="1225"/>
      <c r="I112" s="1225"/>
    </row>
    <row r="113" spans="1:9" s="1232" customFormat="1" x14ac:dyDescent="0.2">
      <c r="A113" s="1219"/>
      <c r="B113" s="1220"/>
      <c r="C113" s="1221"/>
      <c r="D113" s="1221"/>
      <c r="E113" s="1222"/>
      <c r="F113" s="1223"/>
      <c r="G113" s="1224" t="str">
        <f t="shared" si="2"/>
        <v/>
      </c>
      <c r="H113" s="1225"/>
      <c r="I113" s="1225"/>
    </row>
    <row r="114" spans="1:9" s="1232" customFormat="1" x14ac:dyDescent="0.2">
      <c r="A114" s="1219"/>
      <c r="B114" s="1220"/>
      <c r="C114" s="1221"/>
      <c r="D114" s="1221"/>
      <c r="E114" s="1222"/>
      <c r="F114" s="1223"/>
      <c r="G114" s="1224" t="str">
        <f t="shared" si="2"/>
        <v/>
      </c>
      <c r="H114" s="1225"/>
      <c r="I114" s="1225"/>
    </row>
    <row r="115" spans="1:9" s="1232" customFormat="1" x14ac:dyDescent="0.2">
      <c r="A115" s="1219"/>
      <c r="B115" s="1220"/>
      <c r="C115" s="1221"/>
      <c r="D115" s="1221"/>
      <c r="E115" s="1222"/>
      <c r="F115" s="1223"/>
      <c r="G115" s="1224" t="str">
        <f t="shared" si="2"/>
        <v/>
      </c>
      <c r="H115" s="1225"/>
      <c r="I115" s="1225"/>
    </row>
    <row r="116" spans="1:9" s="1232" customFormat="1" x14ac:dyDescent="0.2">
      <c r="A116" s="1219"/>
      <c r="B116" s="1220"/>
      <c r="C116" s="1221"/>
      <c r="D116" s="1221"/>
      <c r="E116" s="1222"/>
      <c r="F116" s="1223"/>
      <c r="G116" s="1224" t="str">
        <f t="shared" si="2"/>
        <v/>
      </c>
      <c r="H116" s="1225"/>
      <c r="I116" s="1225"/>
    </row>
    <row r="117" spans="1:9" s="1232" customFormat="1" x14ac:dyDescent="0.2">
      <c r="A117" s="1219"/>
      <c r="B117" s="1220"/>
      <c r="C117" s="1221"/>
      <c r="D117" s="1221"/>
      <c r="E117" s="1222"/>
      <c r="F117" s="1223"/>
      <c r="G117" s="1224" t="str">
        <f t="shared" si="2"/>
        <v/>
      </c>
      <c r="H117" s="1225"/>
      <c r="I117" s="1225"/>
    </row>
    <row r="118" spans="1:9" s="1232" customFormat="1" x14ac:dyDescent="0.2">
      <c r="A118" s="1219"/>
      <c r="B118" s="1220"/>
      <c r="C118" s="1221"/>
      <c r="D118" s="1221"/>
      <c r="E118" s="1222"/>
      <c r="F118" s="1223"/>
      <c r="G118" s="1224" t="str">
        <f t="shared" si="2"/>
        <v/>
      </c>
      <c r="H118" s="1225"/>
      <c r="I118" s="1225"/>
    </row>
    <row r="119" spans="1:9" s="1232" customFormat="1" x14ac:dyDescent="0.2">
      <c r="A119" s="1219"/>
      <c r="B119" s="1220"/>
      <c r="C119" s="1221"/>
      <c r="D119" s="1221"/>
      <c r="E119" s="1222"/>
      <c r="F119" s="1223"/>
      <c r="G119" s="1224" t="str">
        <f t="shared" si="2"/>
        <v/>
      </c>
      <c r="H119" s="1225"/>
      <c r="I119" s="1225"/>
    </row>
    <row r="120" spans="1:9" s="1232" customFormat="1" x14ac:dyDescent="0.2">
      <c r="A120" s="1219"/>
      <c r="B120" s="1220"/>
      <c r="C120" s="1221"/>
      <c r="D120" s="1221"/>
      <c r="E120" s="1222"/>
      <c r="F120" s="1223"/>
      <c r="G120" s="1224" t="str">
        <f t="shared" si="2"/>
        <v/>
      </c>
      <c r="H120" s="1225"/>
      <c r="I120" s="1225"/>
    </row>
    <row r="121" spans="1:9" s="1232" customFormat="1" x14ac:dyDescent="0.2">
      <c r="A121" s="1219"/>
      <c r="B121" s="1220"/>
      <c r="C121" s="1221"/>
      <c r="D121" s="1221"/>
      <c r="E121" s="1222"/>
      <c r="F121" s="1223"/>
      <c r="G121" s="1224" t="str">
        <f t="shared" si="2"/>
        <v/>
      </c>
      <c r="H121" s="1225"/>
      <c r="I121" s="1225"/>
    </row>
    <row r="122" spans="1:9" s="1232" customFormat="1" x14ac:dyDescent="0.2">
      <c r="A122" s="1219"/>
      <c r="B122" s="1220"/>
      <c r="C122" s="1221"/>
      <c r="D122" s="1221"/>
      <c r="E122" s="1222"/>
      <c r="F122" s="1223"/>
      <c r="G122" s="1224" t="str">
        <f t="shared" si="2"/>
        <v/>
      </c>
      <c r="H122" s="1225"/>
      <c r="I122" s="1225"/>
    </row>
    <row r="123" spans="1:9" s="1232" customFormat="1" x14ac:dyDescent="0.2">
      <c r="A123" s="1219"/>
      <c r="B123" s="1220"/>
      <c r="C123" s="1221"/>
      <c r="D123" s="1221"/>
      <c r="E123" s="1222"/>
      <c r="F123" s="1223"/>
      <c r="G123" s="1224" t="str">
        <f t="shared" si="2"/>
        <v/>
      </c>
      <c r="H123" s="1225"/>
      <c r="I123" s="1225"/>
    </row>
    <row r="124" spans="1:9" s="1232" customFormat="1" x14ac:dyDescent="0.2">
      <c r="A124" s="1219"/>
      <c r="B124" s="1220"/>
      <c r="C124" s="1221"/>
      <c r="D124" s="1221"/>
      <c r="E124" s="1222"/>
      <c r="F124" s="1223"/>
      <c r="G124" s="1224" t="str">
        <f t="shared" si="2"/>
        <v/>
      </c>
      <c r="H124" s="1225"/>
      <c r="I124" s="1225"/>
    </row>
    <row r="125" spans="1:9" s="1232" customFormat="1" x14ac:dyDescent="0.2">
      <c r="A125" s="1219"/>
      <c r="B125" s="1220"/>
      <c r="C125" s="1221"/>
      <c r="D125" s="1221"/>
      <c r="E125" s="1222"/>
      <c r="F125" s="1223"/>
      <c r="G125" s="1224" t="str">
        <f t="shared" si="2"/>
        <v/>
      </c>
      <c r="H125" s="1225"/>
      <c r="I125" s="1225"/>
    </row>
    <row r="126" spans="1:9" s="1232" customFormat="1" x14ac:dyDescent="0.2">
      <c r="A126" s="1219"/>
      <c r="B126" s="1220"/>
      <c r="C126" s="1221"/>
      <c r="D126" s="1221"/>
      <c r="E126" s="1222"/>
      <c r="F126" s="1223"/>
      <c r="G126" s="1224" t="str">
        <f t="shared" si="2"/>
        <v/>
      </c>
      <c r="H126" s="1225"/>
      <c r="I126" s="1225"/>
    </row>
    <row r="127" spans="1:9" s="1232" customFormat="1" x14ac:dyDescent="0.2">
      <c r="A127" s="1219"/>
      <c r="B127" s="1220"/>
      <c r="C127" s="1221"/>
      <c r="D127" s="1221"/>
      <c r="E127" s="1222"/>
      <c r="F127" s="1223"/>
      <c r="G127" s="1224" t="str">
        <f t="shared" si="2"/>
        <v/>
      </c>
      <c r="H127" s="1225"/>
      <c r="I127" s="1225"/>
    </row>
    <row r="128" spans="1:9" s="1232" customFormat="1" x14ac:dyDescent="0.2">
      <c r="A128" s="1219"/>
      <c r="B128" s="1220"/>
      <c r="C128" s="1221"/>
      <c r="D128" s="1221"/>
      <c r="E128" s="1222"/>
      <c r="F128" s="1223"/>
      <c r="G128" s="1224" t="str">
        <f t="shared" si="2"/>
        <v/>
      </c>
      <c r="H128" s="1225"/>
      <c r="I128" s="1225"/>
    </row>
    <row r="129" spans="1:9" s="1232" customFormat="1" x14ac:dyDescent="0.2">
      <c r="A129" s="1219"/>
      <c r="B129" s="1220"/>
      <c r="C129" s="1221"/>
      <c r="D129" s="1221"/>
      <c r="E129" s="1222"/>
      <c r="F129" s="1223"/>
      <c r="G129" s="1224" t="str">
        <f t="shared" si="2"/>
        <v/>
      </c>
      <c r="H129" s="1225"/>
      <c r="I129" s="1225"/>
    </row>
    <row r="130" spans="1:9" s="1232" customFormat="1" x14ac:dyDescent="0.2">
      <c r="A130" s="1219"/>
      <c r="B130" s="1220"/>
      <c r="C130" s="1221"/>
      <c r="D130" s="1221"/>
      <c r="E130" s="1222"/>
      <c r="F130" s="1223"/>
      <c r="G130" s="1224" t="str">
        <f t="shared" si="2"/>
        <v/>
      </c>
      <c r="H130" s="1225"/>
      <c r="I130" s="1225"/>
    </row>
    <row r="131" spans="1:9" s="1232" customFormat="1" x14ac:dyDescent="0.2">
      <c r="A131" s="1219"/>
      <c r="B131" s="1220"/>
      <c r="C131" s="1221"/>
      <c r="D131" s="1221"/>
      <c r="E131" s="1222"/>
      <c r="F131" s="1223"/>
      <c r="G131" s="1224" t="str">
        <f t="shared" si="2"/>
        <v/>
      </c>
      <c r="H131" s="1225"/>
      <c r="I131" s="1225"/>
    </row>
    <row r="132" spans="1:9" s="1232" customFormat="1" x14ac:dyDescent="0.2">
      <c r="A132" s="1219"/>
      <c r="B132" s="1220"/>
      <c r="C132" s="1221"/>
      <c r="D132" s="1221"/>
      <c r="E132" s="1222"/>
      <c r="F132" s="1223"/>
      <c r="G132" s="1224" t="str">
        <f t="shared" ref="G132:G195" si="3">IF(D132="QP",A132,"")</f>
        <v/>
      </c>
      <c r="H132" s="1225"/>
      <c r="I132" s="1225"/>
    </row>
    <row r="133" spans="1:9" s="1232" customFormat="1" x14ac:dyDescent="0.2">
      <c r="A133" s="1219"/>
      <c r="B133" s="1220"/>
      <c r="C133" s="1221"/>
      <c r="D133" s="1221"/>
      <c r="E133" s="1222"/>
      <c r="F133" s="1223"/>
      <c r="G133" s="1224" t="str">
        <f t="shared" si="3"/>
        <v/>
      </c>
      <c r="H133" s="1225"/>
      <c r="I133" s="1225"/>
    </row>
    <row r="134" spans="1:9" s="1232" customFormat="1" x14ac:dyDescent="0.2">
      <c r="A134" s="1219"/>
      <c r="B134" s="1220"/>
      <c r="C134" s="1221"/>
      <c r="D134" s="1221"/>
      <c r="E134" s="1222"/>
      <c r="F134" s="1223"/>
      <c r="G134" s="1224" t="str">
        <f t="shared" si="3"/>
        <v/>
      </c>
      <c r="H134" s="1225"/>
      <c r="I134" s="1225"/>
    </row>
    <row r="135" spans="1:9" s="1232" customFormat="1" x14ac:dyDescent="0.2">
      <c r="A135" s="1219"/>
      <c r="B135" s="1220"/>
      <c r="C135" s="1221"/>
      <c r="D135" s="1221"/>
      <c r="E135" s="1222"/>
      <c r="F135" s="1223"/>
      <c r="G135" s="1224" t="str">
        <f t="shared" si="3"/>
        <v/>
      </c>
      <c r="H135" s="1225"/>
      <c r="I135" s="1225"/>
    </row>
    <row r="136" spans="1:9" s="1232" customFormat="1" x14ac:dyDescent="0.2">
      <c r="A136" s="1219"/>
      <c r="B136" s="1220"/>
      <c r="C136" s="1221"/>
      <c r="D136" s="1221"/>
      <c r="E136" s="1222"/>
      <c r="F136" s="1223"/>
      <c r="G136" s="1224" t="str">
        <f t="shared" si="3"/>
        <v/>
      </c>
      <c r="H136" s="1225"/>
      <c r="I136" s="1225"/>
    </row>
    <row r="137" spans="1:9" s="1232" customFormat="1" x14ac:dyDescent="0.2">
      <c r="A137" s="1219"/>
      <c r="B137" s="1220"/>
      <c r="C137" s="1221"/>
      <c r="D137" s="1221"/>
      <c r="E137" s="1222"/>
      <c r="F137" s="1223"/>
      <c r="G137" s="1224" t="str">
        <f t="shared" si="3"/>
        <v/>
      </c>
      <c r="H137" s="1225"/>
      <c r="I137" s="1225"/>
    </row>
    <row r="138" spans="1:9" s="1232" customFormat="1" x14ac:dyDescent="0.2">
      <c r="A138" s="1219"/>
      <c r="B138" s="1220"/>
      <c r="C138" s="1221"/>
      <c r="D138" s="1221"/>
      <c r="E138" s="1222"/>
      <c r="F138" s="1223"/>
      <c r="G138" s="1224" t="str">
        <f t="shared" si="3"/>
        <v/>
      </c>
      <c r="H138" s="1225"/>
      <c r="I138" s="1225"/>
    </row>
    <row r="139" spans="1:9" s="1232" customFormat="1" x14ac:dyDescent="0.2">
      <c r="A139" s="1219"/>
      <c r="B139" s="1220"/>
      <c r="C139" s="1221"/>
      <c r="D139" s="1221"/>
      <c r="E139" s="1222"/>
      <c r="F139" s="1223"/>
      <c r="G139" s="1224" t="str">
        <f t="shared" si="3"/>
        <v/>
      </c>
      <c r="H139" s="1225"/>
      <c r="I139" s="1225"/>
    </row>
    <row r="140" spans="1:9" s="1232" customFormat="1" x14ac:dyDescent="0.2">
      <c r="A140" s="1219"/>
      <c r="B140" s="1220"/>
      <c r="C140" s="1221"/>
      <c r="D140" s="1221"/>
      <c r="E140" s="1222"/>
      <c r="F140" s="1223"/>
      <c r="G140" s="1224" t="str">
        <f t="shared" si="3"/>
        <v/>
      </c>
      <c r="H140" s="1225"/>
      <c r="I140" s="1225"/>
    </row>
    <row r="141" spans="1:9" s="1232" customFormat="1" x14ac:dyDescent="0.2">
      <c r="A141" s="1219"/>
      <c r="B141" s="1220"/>
      <c r="C141" s="1221"/>
      <c r="D141" s="1221"/>
      <c r="E141" s="1222"/>
      <c r="F141" s="1223"/>
      <c r="G141" s="1224" t="str">
        <f t="shared" si="3"/>
        <v/>
      </c>
      <c r="H141" s="1225"/>
      <c r="I141" s="1225"/>
    </row>
    <row r="142" spans="1:9" s="1232" customFormat="1" x14ac:dyDescent="0.2">
      <c r="A142" s="1219"/>
      <c r="B142" s="1220"/>
      <c r="C142" s="1221"/>
      <c r="D142" s="1221"/>
      <c r="E142" s="1222"/>
      <c r="F142" s="1223"/>
      <c r="G142" s="1224" t="str">
        <f t="shared" si="3"/>
        <v/>
      </c>
      <c r="H142" s="1225"/>
      <c r="I142" s="1225"/>
    </row>
    <row r="143" spans="1:9" s="1232" customFormat="1" x14ac:dyDescent="0.2">
      <c r="A143" s="1219"/>
      <c r="B143" s="1220"/>
      <c r="C143" s="1221"/>
      <c r="D143" s="1221"/>
      <c r="E143" s="1222"/>
      <c r="F143" s="1223"/>
      <c r="G143" s="1224" t="str">
        <f t="shared" si="3"/>
        <v/>
      </c>
      <c r="H143" s="1225"/>
      <c r="I143" s="1225"/>
    </row>
    <row r="144" spans="1:9" s="1232" customFormat="1" x14ac:dyDescent="0.2">
      <c r="A144" s="1219"/>
      <c r="B144" s="1220"/>
      <c r="C144" s="1221"/>
      <c r="D144" s="1221"/>
      <c r="E144" s="1222"/>
      <c r="F144" s="1223"/>
      <c r="G144" s="1224" t="str">
        <f t="shared" si="3"/>
        <v/>
      </c>
      <c r="H144" s="1225"/>
      <c r="I144" s="1225"/>
    </row>
    <row r="145" spans="1:9" s="1232" customFormat="1" x14ac:dyDescent="0.2">
      <c r="A145" s="1219"/>
      <c r="B145" s="1220"/>
      <c r="C145" s="1221"/>
      <c r="D145" s="1221"/>
      <c r="E145" s="1222"/>
      <c r="F145" s="1223"/>
      <c r="G145" s="1224" t="str">
        <f t="shared" si="3"/>
        <v/>
      </c>
      <c r="H145" s="1225"/>
      <c r="I145" s="1225"/>
    </row>
    <row r="146" spans="1:9" s="1232" customFormat="1" x14ac:dyDescent="0.2">
      <c r="A146" s="1219"/>
      <c r="B146" s="1220"/>
      <c r="C146" s="1221"/>
      <c r="D146" s="1221"/>
      <c r="E146" s="1222"/>
      <c r="F146" s="1223"/>
      <c r="G146" s="1224" t="str">
        <f t="shared" si="3"/>
        <v/>
      </c>
      <c r="H146" s="1225"/>
      <c r="I146" s="1225"/>
    </row>
    <row r="147" spans="1:9" s="1232" customFormat="1" x14ac:dyDescent="0.2">
      <c r="A147" s="1219"/>
      <c r="B147" s="1220"/>
      <c r="C147" s="1221"/>
      <c r="D147" s="1221"/>
      <c r="E147" s="1222"/>
      <c r="F147" s="1223"/>
      <c r="G147" s="1224" t="str">
        <f t="shared" si="3"/>
        <v/>
      </c>
      <c r="H147" s="1225"/>
      <c r="I147" s="1225"/>
    </row>
    <row r="148" spans="1:9" s="1232" customFormat="1" x14ac:dyDescent="0.2">
      <c r="A148" s="1219"/>
      <c r="B148" s="1220"/>
      <c r="C148" s="1221"/>
      <c r="D148" s="1221"/>
      <c r="E148" s="1222"/>
      <c r="F148" s="1223"/>
      <c r="G148" s="1224" t="str">
        <f t="shared" si="3"/>
        <v/>
      </c>
      <c r="H148" s="1225"/>
      <c r="I148" s="1225"/>
    </row>
    <row r="149" spans="1:9" s="1232" customFormat="1" x14ac:dyDescent="0.2">
      <c r="A149" s="1219"/>
      <c r="B149" s="1220"/>
      <c r="C149" s="1221"/>
      <c r="D149" s="1221"/>
      <c r="E149" s="1222"/>
      <c r="F149" s="1223"/>
      <c r="G149" s="1224" t="str">
        <f t="shared" si="3"/>
        <v/>
      </c>
      <c r="H149" s="1225"/>
      <c r="I149" s="1225"/>
    </row>
    <row r="150" spans="1:9" s="1232" customFormat="1" x14ac:dyDescent="0.2">
      <c r="A150" s="1219"/>
      <c r="B150" s="1220"/>
      <c r="C150" s="1221"/>
      <c r="D150" s="1221"/>
      <c r="E150" s="1222"/>
      <c r="F150" s="1223"/>
      <c r="G150" s="1224" t="str">
        <f t="shared" si="3"/>
        <v/>
      </c>
      <c r="H150" s="1225"/>
      <c r="I150" s="1225"/>
    </row>
    <row r="151" spans="1:9" s="1232" customFormat="1" x14ac:dyDescent="0.2">
      <c r="A151" s="1219"/>
      <c r="B151" s="1220"/>
      <c r="C151" s="1221"/>
      <c r="D151" s="1221"/>
      <c r="E151" s="1222"/>
      <c r="F151" s="1223"/>
      <c r="G151" s="1224" t="str">
        <f t="shared" si="3"/>
        <v/>
      </c>
      <c r="H151" s="1225"/>
      <c r="I151" s="1225"/>
    </row>
    <row r="152" spans="1:9" s="1232" customFormat="1" x14ac:dyDescent="0.2">
      <c r="A152" s="1219"/>
      <c r="B152" s="1220"/>
      <c r="C152" s="1221"/>
      <c r="D152" s="1221"/>
      <c r="E152" s="1222"/>
      <c r="F152" s="1223"/>
      <c r="G152" s="1224" t="str">
        <f t="shared" si="3"/>
        <v/>
      </c>
      <c r="H152" s="1225"/>
      <c r="I152" s="1225"/>
    </row>
    <row r="153" spans="1:9" s="1232" customFormat="1" x14ac:dyDescent="0.2">
      <c r="A153" s="1219"/>
      <c r="B153" s="1220"/>
      <c r="C153" s="1221"/>
      <c r="D153" s="1221"/>
      <c r="E153" s="1222"/>
      <c r="F153" s="1223"/>
      <c r="G153" s="1224" t="str">
        <f t="shared" si="3"/>
        <v/>
      </c>
      <c r="H153" s="1225"/>
      <c r="I153" s="1225"/>
    </row>
    <row r="154" spans="1:9" s="1232" customFormat="1" x14ac:dyDescent="0.2">
      <c r="A154" s="1219"/>
      <c r="B154" s="1220"/>
      <c r="C154" s="1221"/>
      <c r="D154" s="1221"/>
      <c r="E154" s="1222"/>
      <c r="F154" s="1223"/>
      <c r="G154" s="1224" t="str">
        <f t="shared" si="3"/>
        <v/>
      </c>
      <c r="H154" s="1225"/>
      <c r="I154" s="1225"/>
    </row>
    <row r="155" spans="1:9" s="1232" customFormat="1" x14ac:dyDescent="0.2">
      <c r="A155" s="1219"/>
      <c r="B155" s="1220"/>
      <c r="C155" s="1221"/>
      <c r="D155" s="1221"/>
      <c r="E155" s="1222"/>
      <c r="F155" s="1223"/>
      <c r="G155" s="1224" t="str">
        <f t="shared" si="3"/>
        <v/>
      </c>
      <c r="H155" s="1225"/>
      <c r="I155" s="1225"/>
    </row>
    <row r="156" spans="1:9" s="1232" customFormat="1" x14ac:dyDescent="0.2">
      <c r="A156" s="1219"/>
      <c r="B156" s="1220"/>
      <c r="C156" s="1221"/>
      <c r="D156" s="1221"/>
      <c r="E156" s="1222"/>
      <c r="F156" s="1223"/>
      <c r="G156" s="1224" t="str">
        <f t="shared" si="3"/>
        <v/>
      </c>
      <c r="H156" s="1225"/>
      <c r="I156" s="1225"/>
    </row>
    <row r="157" spans="1:9" s="1232" customFormat="1" x14ac:dyDescent="0.2">
      <c r="A157" s="1219"/>
      <c r="B157" s="1220"/>
      <c r="C157" s="1221"/>
      <c r="D157" s="1221"/>
      <c r="E157" s="1222"/>
      <c r="F157" s="1223"/>
      <c r="G157" s="1224" t="str">
        <f t="shared" si="3"/>
        <v/>
      </c>
      <c r="H157" s="1225"/>
      <c r="I157" s="1225"/>
    </row>
    <row r="158" spans="1:9" s="1232" customFormat="1" x14ac:dyDescent="0.2">
      <c r="A158" s="1219"/>
      <c r="B158" s="1220"/>
      <c r="C158" s="1221"/>
      <c r="D158" s="1221"/>
      <c r="E158" s="1222"/>
      <c r="F158" s="1223"/>
      <c r="G158" s="1224" t="str">
        <f t="shared" si="3"/>
        <v/>
      </c>
      <c r="H158" s="1225"/>
      <c r="I158" s="1225"/>
    </row>
    <row r="159" spans="1:9" s="1232" customFormat="1" x14ac:dyDescent="0.2">
      <c r="A159" s="1219"/>
      <c r="B159" s="1220"/>
      <c r="C159" s="1221"/>
      <c r="D159" s="1221"/>
      <c r="E159" s="1222"/>
      <c r="F159" s="1223"/>
      <c r="G159" s="1224" t="str">
        <f t="shared" si="3"/>
        <v/>
      </c>
      <c r="H159" s="1225"/>
      <c r="I159" s="1225"/>
    </row>
    <row r="160" spans="1:9" s="1232" customFormat="1" x14ac:dyDescent="0.2">
      <c r="A160" s="1219"/>
      <c r="B160" s="1220"/>
      <c r="C160" s="1221"/>
      <c r="D160" s="1221"/>
      <c r="E160" s="1222"/>
      <c r="F160" s="1223"/>
      <c r="G160" s="1224" t="str">
        <f t="shared" si="3"/>
        <v/>
      </c>
      <c r="H160" s="1225"/>
      <c r="I160" s="1225"/>
    </row>
    <row r="161" spans="1:9" s="1232" customFormat="1" x14ac:dyDescent="0.2">
      <c r="A161" s="1219"/>
      <c r="B161" s="1220"/>
      <c r="C161" s="1221"/>
      <c r="D161" s="1221"/>
      <c r="E161" s="1222"/>
      <c r="F161" s="1223"/>
      <c r="G161" s="1224" t="str">
        <f t="shared" si="3"/>
        <v/>
      </c>
      <c r="H161" s="1225"/>
      <c r="I161" s="1225"/>
    </row>
    <row r="162" spans="1:9" s="1232" customFormat="1" x14ac:dyDescent="0.2">
      <c r="A162" s="1219"/>
      <c r="B162" s="1220"/>
      <c r="C162" s="1221"/>
      <c r="D162" s="1221"/>
      <c r="E162" s="1222"/>
      <c r="F162" s="1223"/>
      <c r="G162" s="1224" t="str">
        <f t="shared" si="3"/>
        <v/>
      </c>
      <c r="H162" s="1225"/>
      <c r="I162" s="1225"/>
    </row>
    <row r="163" spans="1:9" s="1232" customFormat="1" x14ac:dyDescent="0.2">
      <c r="A163" s="1219"/>
      <c r="B163" s="1220"/>
      <c r="C163" s="1221"/>
      <c r="D163" s="1221"/>
      <c r="E163" s="1222"/>
      <c r="F163" s="1223"/>
      <c r="G163" s="1224" t="str">
        <f t="shared" si="3"/>
        <v/>
      </c>
      <c r="H163" s="1225"/>
      <c r="I163" s="1225"/>
    </row>
    <row r="164" spans="1:9" s="1232" customFormat="1" x14ac:dyDescent="0.2">
      <c r="A164" s="1219"/>
      <c r="B164" s="1220"/>
      <c r="C164" s="1221"/>
      <c r="D164" s="1221"/>
      <c r="E164" s="1222"/>
      <c r="F164" s="1223"/>
      <c r="G164" s="1224" t="str">
        <f t="shared" si="3"/>
        <v/>
      </c>
      <c r="H164" s="1225"/>
      <c r="I164" s="1225"/>
    </row>
    <row r="165" spans="1:9" s="1232" customFormat="1" x14ac:dyDescent="0.2">
      <c r="A165" s="1219"/>
      <c r="B165" s="1220"/>
      <c r="C165" s="1221"/>
      <c r="D165" s="1221"/>
      <c r="E165" s="1222"/>
      <c r="F165" s="1223"/>
      <c r="G165" s="1224" t="str">
        <f t="shared" si="3"/>
        <v/>
      </c>
      <c r="H165" s="1225"/>
      <c r="I165" s="1225"/>
    </row>
    <row r="166" spans="1:9" s="1232" customFormat="1" x14ac:dyDescent="0.2">
      <c r="A166" s="1219"/>
      <c r="B166" s="1220"/>
      <c r="C166" s="1221"/>
      <c r="D166" s="1221"/>
      <c r="E166" s="1222"/>
      <c r="F166" s="1223"/>
      <c r="G166" s="1224" t="str">
        <f t="shared" si="3"/>
        <v/>
      </c>
      <c r="H166" s="1225"/>
      <c r="I166" s="1225"/>
    </row>
    <row r="167" spans="1:9" s="1232" customFormat="1" x14ac:dyDescent="0.2">
      <c r="A167" s="1219"/>
      <c r="B167" s="1220"/>
      <c r="C167" s="1221"/>
      <c r="D167" s="1221"/>
      <c r="E167" s="1222"/>
      <c r="F167" s="1223"/>
      <c r="G167" s="1224" t="str">
        <f t="shared" si="3"/>
        <v/>
      </c>
      <c r="H167" s="1225"/>
      <c r="I167" s="1225"/>
    </row>
    <row r="168" spans="1:9" s="1232" customFormat="1" x14ac:dyDescent="0.2">
      <c r="A168" s="1219"/>
      <c r="B168" s="1220"/>
      <c r="C168" s="1221"/>
      <c r="D168" s="1221"/>
      <c r="E168" s="1222"/>
      <c r="F168" s="1223"/>
      <c r="G168" s="1224" t="str">
        <f t="shared" si="3"/>
        <v/>
      </c>
      <c r="H168" s="1225"/>
      <c r="I168" s="1225"/>
    </row>
    <row r="169" spans="1:9" s="1232" customFormat="1" x14ac:dyDescent="0.2">
      <c r="A169" s="1219"/>
      <c r="B169" s="1220"/>
      <c r="C169" s="1221"/>
      <c r="D169" s="1221"/>
      <c r="E169" s="1222"/>
      <c r="F169" s="1223"/>
      <c r="G169" s="1224" t="str">
        <f t="shared" si="3"/>
        <v/>
      </c>
      <c r="H169" s="1225"/>
      <c r="I169" s="1225"/>
    </row>
    <row r="170" spans="1:9" s="1232" customFormat="1" x14ac:dyDescent="0.2">
      <c r="A170" s="1219"/>
      <c r="B170" s="1220"/>
      <c r="C170" s="1221"/>
      <c r="D170" s="1221"/>
      <c r="E170" s="1222"/>
      <c r="F170" s="1223"/>
      <c r="G170" s="1224" t="str">
        <f t="shared" si="3"/>
        <v/>
      </c>
      <c r="H170" s="1225"/>
      <c r="I170" s="1225"/>
    </row>
    <row r="171" spans="1:9" s="1232" customFormat="1" x14ac:dyDescent="0.2">
      <c r="A171" s="1219"/>
      <c r="B171" s="1220"/>
      <c r="C171" s="1221"/>
      <c r="D171" s="1221"/>
      <c r="E171" s="1222"/>
      <c r="F171" s="1223"/>
      <c r="G171" s="1224" t="str">
        <f t="shared" si="3"/>
        <v/>
      </c>
      <c r="H171" s="1225"/>
      <c r="I171" s="1225"/>
    </row>
    <row r="172" spans="1:9" s="1232" customFormat="1" x14ac:dyDescent="0.2">
      <c r="A172" s="1219"/>
      <c r="B172" s="1220"/>
      <c r="C172" s="1221"/>
      <c r="D172" s="1221"/>
      <c r="E172" s="1222"/>
      <c r="F172" s="1223"/>
      <c r="G172" s="1224" t="str">
        <f t="shared" si="3"/>
        <v/>
      </c>
      <c r="H172" s="1225"/>
      <c r="I172" s="1225"/>
    </row>
    <row r="173" spans="1:9" s="1232" customFormat="1" x14ac:dyDescent="0.2">
      <c r="A173" s="1219"/>
      <c r="B173" s="1220"/>
      <c r="C173" s="1221"/>
      <c r="D173" s="1221"/>
      <c r="E173" s="1222"/>
      <c r="F173" s="1223"/>
      <c r="G173" s="1224" t="str">
        <f t="shared" si="3"/>
        <v/>
      </c>
      <c r="H173" s="1225"/>
      <c r="I173" s="1225"/>
    </row>
    <row r="174" spans="1:9" s="1232" customFormat="1" x14ac:dyDescent="0.2">
      <c r="A174" s="1219"/>
      <c r="B174" s="1220"/>
      <c r="C174" s="1221"/>
      <c r="D174" s="1221"/>
      <c r="E174" s="1222"/>
      <c r="F174" s="1223"/>
      <c r="G174" s="1224" t="str">
        <f t="shared" si="3"/>
        <v/>
      </c>
      <c r="H174" s="1225"/>
      <c r="I174" s="1225"/>
    </row>
    <row r="175" spans="1:9" s="1232" customFormat="1" x14ac:dyDescent="0.2">
      <c r="A175" s="1219"/>
      <c r="B175" s="1220"/>
      <c r="C175" s="1221"/>
      <c r="D175" s="1221"/>
      <c r="E175" s="1222"/>
      <c r="F175" s="1223"/>
      <c r="G175" s="1224" t="str">
        <f t="shared" si="3"/>
        <v/>
      </c>
      <c r="H175" s="1225"/>
      <c r="I175" s="1225"/>
    </row>
    <row r="176" spans="1:9" s="1232" customFormat="1" x14ac:dyDescent="0.2">
      <c r="A176" s="1219"/>
      <c r="B176" s="1220"/>
      <c r="C176" s="1221"/>
      <c r="D176" s="1221"/>
      <c r="E176" s="1222"/>
      <c r="F176" s="1223"/>
      <c r="G176" s="1224" t="str">
        <f t="shared" si="3"/>
        <v/>
      </c>
      <c r="H176" s="1225"/>
      <c r="I176" s="1225"/>
    </row>
    <row r="177" spans="1:9" s="1232" customFormat="1" x14ac:dyDescent="0.2">
      <c r="A177" s="1219"/>
      <c r="B177" s="1220"/>
      <c r="C177" s="1221"/>
      <c r="D177" s="1221"/>
      <c r="E177" s="1222"/>
      <c r="F177" s="1223"/>
      <c r="G177" s="1224" t="str">
        <f t="shared" si="3"/>
        <v/>
      </c>
      <c r="H177" s="1225"/>
      <c r="I177" s="1225"/>
    </row>
    <row r="178" spans="1:9" s="1232" customFormat="1" x14ac:dyDescent="0.2">
      <c r="A178" s="1219"/>
      <c r="B178" s="1220"/>
      <c r="C178" s="1221"/>
      <c r="D178" s="1221"/>
      <c r="E178" s="1222"/>
      <c r="F178" s="1223"/>
      <c r="G178" s="1224" t="str">
        <f t="shared" si="3"/>
        <v/>
      </c>
      <c r="H178" s="1225"/>
      <c r="I178" s="1225"/>
    </row>
    <row r="179" spans="1:9" s="1232" customFormat="1" x14ac:dyDescent="0.2">
      <c r="A179" s="1219"/>
      <c r="B179" s="1220"/>
      <c r="C179" s="1221"/>
      <c r="D179" s="1221"/>
      <c r="E179" s="1222"/>
      <c r="F179" s="1223"/>
      <c r="G179" s="1224" t="str">
        <f t="shared" si="3"/>
        <v/>
      </c>
      <c r="H179" s="1225"/>
      <c r="I179" s="1225"/>
    </row>
    <row r="180" spans="1:9" s="1232" customFormat="1" x14ac:dyDescent="0.2">
      <c r="A180" s="1219"/>
      <c r="B180" s="1220"/>
      <c r="C180" s="1221"/>
      <c r="D180" s="1221"/>
      <c r="E180" s="1222"/>
      <c r="F180" s="1223"/>
      <c r="G180" s="1224" t="str">
        <f t="shared" si="3"/>
        <v/>
      </c>
      <c r="H180" s="1225"/>
      <c r="I180" s="1225"/>
    </row>
    <row r="181" spans="1:9" s="1232" customFormat="1" x14ac:dyDescent="0.2">
      <c r="A181" s="1219"/>
      <c r="B181" s="1220"/>
      <c r="C181" s="1221"/>
      <c r="D181" s="1221"/>
      <c r="E181" s="1222"/>
      <c r="F181" s="1223"/>
      <c r="G181" s="1224" t="str">
        <f t="shared" si="3"/>
        <v/>
      </c>
      <c r="H181" s="1225"/>
      <c r="I181" s="1225"/>
    </row>
    <row r="182" spans="1:9" s="1232" customFormat="1" x14ac:dyDescent="0.2">
      <c r="A182" s="1219"/>
      <c r="B182" s="1220"/>
      <c r="C182" s="1221"/>
      <c r="D182" s="1221"/>
      <c r="E182" s="1222"/>
      <c r="F182" s="1223"/>
      <c r="G182" s="1224" t="str">
        <f t="shared" si="3"/>
        <v/>
      </c>
      <c r="H182" s="1225"/>
      <c r="I182" s="1225"/>
    </row>
    <row r="183" spans="1:9" s="1232" customFormat="1" x14ac:dyDescent="0.2">
      <c r="A183" s="1219"/>
      <c r="B183" s="1220"/>
      <c r="C183" s="1221"/>
      <c r="D183" s="1221"/>
      <c r="E183" s="1222"/>
      <c r="F183" s="1223"/>
      <c r="G183" s="1224" t="str">
        <f t="shared" si="3"/>
        <v/>
      </c>
      <c r="H183" s="1225"/>
      <c r="I183" s="1225"/>
    </row>
    <row r="184" spans="1:9" s="1232" customFormat="1" x14ac:dyDescent="0.2">
      <c r="A184" s="1219"/>
      <c r="B184" s="1220"/>
      <c r="C184" s="1221"/>
      <c r="D184" s="1221"/>
      <c r="E184" s="1222"/>
      <c r="F184" s="1223"/>
      <c r="G184" s="1224" t="str">
        <f t="shared" si="3"/>
        <v/>
      </c>
      <c r="H184" s="1225"/>
      <c r="I184" s="1225"/>
    </row>
    <row r="185" spans="1:9" s="1232" customFormat="1" x14ac:dyDescent="0.2">
      <c r="A185" s="1219"/>
      <c r="B185" s="1220"/>
      <c r="C185" s="1221"/>
      <c r="D185" s="1221"/>
      <c r="E185" s="1222"/>
      <c r="F185" s="1223"/>
      <c r="G185" s="1224" t="str">
        <f t="shared" si="3"/>
        <v/>
      </c>
      <c r="H185" s="1225"/>
      <c r="I185" s="1225"/>
    </row>
    <row r="186" spans="1:9" s="1232" customFormat="1" x14ac:dyDescent="0.2">
      <c r="A186" s="1219"/>
      <c r="B186" s="1220"/>
      <c r="C186" s="1221"/>
      <c r="D186" s="1221"/>
      <c r="E186" s="1222"/>
      <c r="F186" s="1223"/>
      <c r="G186" s="1224" t="str">
        <f t="shared" si="3"/>
        <v/>
      </c>
      <c r="H186" s="1225"/>
      <c r="I186" s="1225"/>
    </row>
    <row r="187" spans="1:9" s="1232" customFormat="1" x14ac:dyDescent="0.2">
      <c r="A187" s="1219"/>
      <c r="B187" s="1220"/>
      <c r="C187" s="1221"/>
      <c r="D187" s="1221"/>
      <c r="E187" s="1222"/>
      <c r="F187" s="1223"/>
      <c r="G187" s="1224" t="str">
        <f t="shared" si="3"/>
        <v/>
      </c>
      <c r="H187" s="1225"/>
      <c r="I187" s="1225"/>
    </row>
    <row r="188" spans="1:9" s="1232" customFormat="1" x14ac:dyDescent="0.2">
      <c r="A188" s="1219"/>
      <c r="B188" s="1220"/>
      <c r="C188" s="1221"/>
      <c r="D188" s="1221"/>
      <c r="E188" s="1222"/>
      <c r="F188" s="1223"/>
      <c r="G188" s="1224" t="str">
        <f t="shared" si="3"/>
        <v/>
      </c>
      <c r="H188" s="1225"/>
      <c r="I188" s="1225"/>
    </row>
    <row r="189" spans="1:9" s="1232" customFormat="1" x14ac:dyDescent="0.2">
      <c r="A189" s="1219"/>
      <c r="B189" s="1220"/>
      <c r="C189" s="1221"/>
      <c r="D189" s="1221"/>
      <c r="E189" s="1222"/>
      <c r="F189" s="1223"/>
      <c r="G189" s="1224" t="str">
        <f t="shared" si="3"/>
        <v/>
      </c>
      <c r="H189" s="1225"/>
      <c r="I189" s="1225"/>
    </row>
    <row r="190" spans="1:9" s="1232" customFormat="1" x14ac:dyDescent="0.2">
      <c r="A190" s="1219"/>
      <c r="B190" s="1220"/>
      <c r="C190" s="1221"/>
      <c r="D190" s="1221"/>
      <c r="E190" s="1222"/>
      <c r="F190" s="1223"/>
      <c r="G190" s="1224" t="str">
        <f t="shared" si="3"/>
        <v/>
      </c>
      <c r="H190" s="1225"/>
      <c r="I190" s="1225"/>
    </row>
    <row r="191" spans="1:9" s="1232" customFormat="1" x14ac:dyDescent="0.2">
      <c r="A191" s="1219"/>
      <c r="B191" s="1220"/>
      <c r="C191" s="1221"/>
      <c r="D191" s="1221"/>
      <c r="E191" s="1222"/>
      <c r="F191" s="1223"/>
      <c r="G191" s="1224" t="str">
        <f t="shared" si="3"/>
        <v/>
      </c>
      <c r="H191" s="1225"/>
      <c r="I191" s="1225"/>
    </row>
    <row r="192" spans="1:9" s="1232" customFormat="1" x14ac:dyDescent="0.2">
      <c r="A192" s="1219"/>
      <c r="B192" s="1220"/>
      <c r="C192" s="1221"/>
      <c r="D192" s="1221"/>
      <c r="E192" s="1222"/>
      <c r="F192" s="1223"/>
      <c r="G192" s="1224" t="str">
        <f t="shared" si="3"/>
        <v/>
      </c>
      <c r="H192" s="1225"/>
      <c r="I192" s="1225"/>
    </row>
    <row r="193" spans="1:9" s="1232" customFormat="1" x14ac:dyDescent="0.2">
      <c r="A193" s="1219"/>
      <c r="B193" s="1220"/>
      <c r="C193" s="1221"/>
      <c r="D193" s="1221"/>
      <c r="E193" s="1222"/>
      <c r="F193" s="1223"/>
      <c r="G193" s="1224" t="str">
        <f t="shared" si="3"/>
        <v/>
      </c>
      <c r="H193" s="1225"/>
      <c r="I193" s="1225"/>
    </row>
    <row r="194" spans="1:9" s="1232" customFormat="1" x14ac:dyDescent="0.2">
      <c r="A194" s="1219"/>
      <c r="B194" s="1220"/>
      <c r="C194" s="1221"/>
      <c r="D194" s="1221"/>
      <c r="E194" s="1222"/>
      <c r="F194" s="1223"/>
      <c r="G194" s="1224" t="str">
        <f t="shared" si="3"/>
        <v/>
      </c>
      <c r="H194" s="1225"/>
      <c r="I194" s="1225"/>
    </row>
    <row r="195" spans="1:9" s="1232" customFormat="1" x14ac:dyDescent="0.2">
      <c r="A195" s="1219"/>
      <c r="B195" s="1220"/>
      <c r="C195" s="1221"/>
      <c r="D195" s="1221"/>
      <c r="E195" s="1222"/>
      <c r="F195" s="1223"/>
      <c r="G195" s="1224" t="str">
        <f t="shared" si="3"/>
        <v/>
      </c>
      <c r="H195" s="1225"/>
      <c r="I195" s="1225"/>
    </row>
    <row r="196" spans="1:9" s="1232" customFormat="1" x14ac:dyDescent="0.2">
      <c r="A196" s="1219"/>
      <c r="B196" s="1220"/>
      <c r="C196" s="1221"/>
      <c r="D196" s="1221"/>
      <c r="E196" s="1222"/>
      <c r="F196" s="1223"/>
      <c r="G196" s="1224" t="str">
        <f t="shared" ref="G196:G259" si="4">IF(D196="QP",A196,"")</f>
        <v/>
      </c>
      <c r="H196" s="1225"/>
      <c r="I196" s="1225"/>
    </row>
    <row r="197" spans="1:9" s="1232" customFormat="1" x14ac:dyDescent="0.2">
      <c r="A197" s="1219"/>
      <c r="B197" s="1220"/>
      <c r="C197" s="1221"/>
      <c r="D197" s="1221"/>
      <c r="E197" s="1222"/>
      <c r="F197" s="1223"/>
      <c r="G197" s="1224" t="str">
        <f t="shared" si="4"/>
        <v/>
      </c>
      <c r="H197" s="1225"/>
      <c r="I197" s="1225"/>
    </row>
    <row r="198" spans="1:9" s="1232" customFormat="1" x14ac:dyDescent="0.2">
      <c r="A198" s="1219"/>
      <c r="B198" s="1220"/>
      <c r="C198" s="1221"/>
      <c r="D198" s="1221"/>
      <c r="E198" s="1222"/>
      <c r="F198" s="1223"/>
      <c r="G198" s="1224" t="str">
        <f t="shared" si="4"/>
        <v/>
      </c>
      <c r="H198" s="1225"/>
      <c r="I198" s="1225"/>
    </row>
    <row r="199" spans="1:9" s="1232" customFormat="1" x14ac:dyDescent="0.2">
      <c r="A199" s="1219"/>
      <c r="B199" s="1220"/>
      <c r="C199" s="1221"/>
      <c r="D199" s="1221"/>
      <c r="E199" s="1222"/>
      <c r="F199" s="1223"/>
      <c r="G199" s="1224" t="str">
        <f t="shared" si="4"/>
        <v/>
      </c>
      <c r="H199" s="1225"/>
      <c r="I199" s="1225"/>
    </row>
    <row r="200" spans="1:9" s="1232" customFormat="1" x14ac:dyDescent="0.2">
      <c r="A200" s="1219"/>
      <c r="B200" s="1220"/>
      <c r="C200" s="1221"/>
      <c r="D200" s="1221"/>
      <c r="E200" s="1222"/>
      <c r="F200" s="1223"/>
      <c r="G200" s="1224" t="str">
        <f t="shared" si="4"/>
        <v/>
      </c>
      <c r="H200" s="1225"/>
      <c r="I200" s="1225"/>
    </row>
    <row r="201" spans="1:9" s="1232" customFormat="1" x14ac:dyDescent="0.2">
      <c r="A201" s="1219"/>
      <c r="B201" s="1220"/>
      <c r="C201" s="1221"/>
      <c r="D201" s="1221"/>
      <c r="E201" s="1222"/>
      <c r="F201" s="1223"/>
      <c r="G201" s="1224" t="str">
        <f t="shared" si="4"/>
        <v/>
      </c>
      <c r="H201" s="1225"/>
      <c r="I201" s="1225"/>
    </row>
    <row r="202" spans="1:9" s="1232" customFormat="1" x14ac:dyDescent="0.2">
      <c r="A202" s="1219"/>
      <c r="B202" s="1220"/>
      <c r="C202" s="1221"/>
      <c r="D202" s="1221"/>
      <c r="E202" s="1222"/>
      <c r="F202" s="1223"/>
      <c r="G202" s="1224" t="str">
        <f t="shared" si="4"/>
        <v/>
      </c>
      <c r="H202" s="1225"/>
      <c r="I202" s="1225"/>
    </row>
    <row r="203" spans="1:9" s="1232" customFormat="1" x14ac:dyDescent="0.2">
      <c r="A203" s="1219"/>
      <c r="B203" s="1220"/>
      <c r="C203" s="1221"/>
      <c r="D203" s="1221"/>
      <c r="E203" s="1222"/>
      <c r="F203" s="1223"/>
      <c r="G203" s="1224" t="str">
        <f t="shared" si="4"/>
        <v/>
      </c>
      <c r="H203" s="1225"/>
      <c r="I203" s="1225"/>
    </row>
    <row r="204" spans="1:9" s="1232" customFormat="1" x14ac:dyDescent="0.2">
      <c r="A204" s="1219"/>
      <c r="B204" s="1220"/>
      <c r="C204" s="1221"/>
      <c r="D204" s="1221"/>
      <c r="E204" s="1222"/>
      <c r="F204" s="1223"/>
      <c r="G204" s="1224" t="str">
        <f t="shared" si="4"/>
        <v/>
      </c>
      <c r="H204" s="1225"/>
      <c r="I204" s="1225"/>
    </row>
    <row r="205" spans="1:9" s="1232" customFormat="1" x14ac:dyDescent="0.2">
      <c r="A205" s="1219"/>
      <c r="B205" s="1220"/>
      <c r="C205" s="1221"/>
      <c r="D205" s="1221"/>
      <c r="E205" s="1222"/>
      <c r="F205" s="1223"/>
      <c r="G205" s="1224" t="str">
        <f t="shared" si="4"/>
        <v/>
      </c>
      <c r="H205" s="1225"/>
      <c r="I205" s="1225"/>
    </row>
    <row r="206" spans="1:9" s="1232" customFormat="1" x14ac:dyDescent="0.2">
      <c r="A206" s="1219"/>
      <c r="B206" s="1220"/>
      <c r="C206" s="1221"/>
      <c r="D206" s="1221"/>
      <c r="E206" s="1222"/>
      <c r="F206" s="1223"/>
      <c r="G206" s="1224" t="str">
        <f t="shared" si="4"/>
        <v/>
      </c>
      <c r="H206" s="1225"/>
      <c r="I206" s="1225"/>
    </row>
    <row r="207" spans="1:9" s="1232" customFormat="1" x14ac:dyDescent="0.2">
      <c r="A207" s="1219"/>
      <c r="B207" s="1220"/>
      <c r="C207" s="1221"/>
      <c r="D207" s="1221"/>
      <c r="E207" s="1222"/>
      <c r="F207" s="1223"/>
      <c r="G207" s="1224" t="str">
        <f t="shared" si="4"/>
        <v/>
      </c>
      <c r="H207" s="1225"/>
      <c r="I207" s="1225"/>
    </row>
    <row r="208" spans="1:9" s="1232" customFormat="1" x14ac:dyDescent="0.2">
      <c r="A208" s="1219"/>
      <c r="B208" s="1220"/>
      <c r="C208" s="1221"/>
      <c r="D208" s="1221"/>
      <c r="E208" s="1222"/>
      <c r="F208" s="1223"/>
      <c r="G208" s="1224" t="str">
        <f t="shared" si="4"/>
        <v/>
      </c>
      <c r="H208" s="1225"/>
      <c r="I208" s="1225"/>
    </row>
    <row r="209" spans="1:9" s="1232" customFormat="1" x14ac:dyDescent="0.2">
      <c r="A209" s="1219"/>
      <c r="B209" s="1220"/>
      <c r="C209" s="1221"/>
      <c r="D209" s="1221"/>
      <c r="E209" s="1222"/>
      <c r="F209" s="1223"/>
      <c r="G209" s="1224" t="str">
        <f t="shared" si="4"/>
        <v/>
      </c>
      <c r="H209" s="1225"/>
      <c r="I209" s="1225"/>
    </row>
    <row r="210" spans="1:9" s="1232" customFormat="1" x14ac:dyDescent="0.2">
      <c r="A210" s="1219"/>
      <c r="B210" s="1220"/>
      <c r="C210" s="1221"/>
      <c r="D210" s="1221"/>
      <c r="E210" s="1222"/>
      <c r="F210" s="1223"/>
      <c r="G210" s="1224" t="str">
        <f t="shared" si="4"/>
        <v/>
      </c>
      <c r="H210" s="1225"/>
      <c r="I210" s="1225"/>
    </row>
    <row r="211" spans="1:9" s="1232" customFormat="1" x14ac:dyDescent="0.2">
      <c r="A211" s="1219"/>
      <c r="B211" s="1220"/>
      <c r="C211" s="1221"/>
      <c r="D211" s="1221"/>
      <c r="E211" s="1222"/>
      <c r="F211" s="1223"/>
      <c r="G211" s="1224" t="str">
        <f t="shared" si="4"/>
        <v/>
      </c>
      <c r="H211" s="1225"/>
      <c r="I211" s="1225"/>
    </row>
    <row r="212" spans="1:9" s="1232" customFormat="1" x14ac:dyDescent="0.2">
      <c r="A212" s="1219"/>
      <c r="B212" s="1220"/>
      <c r="C212" s="1221"/>
      <c r="D212" s="1221"/>
      <c r="E212" s="1222"/>
      <c r="F212" s="1223"/>
      <c r="G212" s="1224" t="str">
        <f t="shared" si="4"/>
        <v/>
      </c>
      <c r="H212" s="1225"/>
      <c r="I212" s="1225"/>
    </row>
    <row r="213" spans="1:9" s="1232" customFormat="1" x14ac:dyDescent="0.2">
      <c r="A213" s="1219"/>
      <c r="B213" s="1220"/>
      <c r="C213" s="1221"/>
      <c r="D213" s="1221"/>
      <c r="E213" s="1222"/>
      <c r="F213" s="1223"/>
      <c r="G213" s="1224" t="str">
        <f t="shared" si="4"/>
        <v/>
      </c>
      <c r="H213" s="1225"/>
      <c r="I213" s="1225"/>
    </row>
    <row r="214" spans="1:9" s="1232" customFormat="1" x14ac:dyDescent="0.2">
      <c r="A214" s="1219"/>
      <c r="B214" s="1220"/>
      <c r="C214" s="1221"/>
      <c r="D214" s="1221"/>
      <c r="E214" s="1222"/>
      <c r="F214" s="1223"/>
      <c r="G214" s="1224" t="str">
        <f t="shared" si="4"/>
        <v/>
      </c>
      <c r="H214" s="1225"/>
      <c r="I214" s="1225"/>
    </row>
    <row r="215" spans="1:9" s="1232" customFormat="1" x14ac:dyDescent="0.2">
      <c r="A215" s="1219"/>
      <c r="B215" s="1220"/>
      <c r="C215" s="1221"/>
      <c r="D215" s="1221"/>
      <c r="E215" s="1222"/>
      <c r="F215" s="1223"/>
      <c r="G215" s="1224" t="str">
        <f t="shared" si="4"/>
        <v/>
      </c>
      <c r="H215" s="1225"/>
      <c r="I215" s="1225"/>
    </row>
    <row r="216" spans="1:9" s="1232" customFormat="1" x14ac:dyDescent="0.2">
      <c r="A216" s="1219"/>
      <c r="B216" s="1220"/>
      <c r="C216" s="1221"/>
      <c r="D216" s="1221"/>
      <c r="E216" s="1222"/>
      <c r="F216" s="1223"/>
      <c r="G216" s="1224" t="str">
        <f t="shared" si="4"/>
        <v/>
      </c>
      <c r="H216" s="1225"/>
      <c r="I216" s="1225"/>
    </row>
    <row r="217" spans="1:9" s="1232" customFormat="1" x14ac:dyDescent="0.2">
      <c r="A217" s="1219"/>
      <c r="B217" s="1220"/>
      <c r="C217" s="1221"/>
      <c r="D217" s="1221"/>
      <c r="E217" s="1222"/>
      <c r="F217" s="1223"/>
      <c r="G217" s="1224" t="str">
        <f t="shared" si="4"/>
        <v/>
      </c>
      <c r="H217" s="1225"/>
      <c r="I217" s="1225"/>
    </row>
    <row r="218" spans="1:9" s="1232" customFormat="1" x14ac:dyDescent="0.2">
      <c r="A218" s="1219"/>
      <c r="B218" s="1220"/>
      <c r="C218" s="1221"/>
      <c r="D218" s="1221"/>
      <c r="E218" s="1222"/>
      <c r="F218" s="1223"/>
      <c r="G218" s="1224" t="str">
        <f t="shared" si="4"/>
        <v/>
      </c>
      <c r="H218" s="1225"/>
      <c r="I218" s="1225"/>
    </row>
    <row r="219" spans="1:9" s="1232" customFormat="1" x14ac:dyDescent="0.2">
      <c r="A219" s="1219"/>
      <c r="B219" s="1220"/>
      <c r="C219" s="1221"/>
      <c r="D219" s="1221"/>
      <c r="E219" s="1222"/>
      <c r="F219" s="1223"/>
      <c r="G219" s="1224" t="str">
        <f t="shared" si="4"/>
        <v/>
      </c>
      <c r="H219" s="1225"/>
      <c r="I219" s="1225"/>
    </row>
    <row r="220" spans="1:9" s="1232" customFormat="1" x14ac:dyDescent="0.2">
      <c r="A220" s="1219"/>
      <c r="B220" s="1220"/>
      <c r="C220" s="1221"/>
      <c r="D220" s="1221"/>
      <c r="E220" s="1222"/>
      <c r="F220" s="1223"/>
      <c r="G220" s="1224" t="str">
        <f t="shared" si="4"/>
        <v/>
      </c>
      <c r="H220" s="1225"/>
      <c r="I220" s="1225"/>
    </row>
    <row r="221" spans="1:9" s="1232" customFormat="1" x14ac:dyDescent="0.2">
      <c r="A221" s="1219"/>
      <c r="B221" s="1220"/>
      <c r="C221" s="1221"/>
      <c r="D221" s="1221"/>
      <c r="E221" s="1222"/>
      <c r="F221" s="1223"/>
      <c r="G221" s="1224" t="str">
        <f t="shared" si="4"/>
        <v/>
      </c>
      <c r="H221" s="1225"/>
      <c r="I221" s="1225"/>
    </row>
    <row r="222" spans="1:9" s="1232" customFormat="1" x14ac:dyDescent="0.2">
      <c r="A222" s="1219"/>
      <c r="B222" s="1220"/>
      <c r="C222" s="1221"/>
      <c r="D222" s="1221"/>
      <c r="E222" s="1222"/>
      <c r="F222" s="1223"/>
      <c r="G222" s="1224" t="str">
        <f t="shared" si="4"/>
        <v/>
      </c>
      <c r="H222" s="1225"/>
      <c r="I222" s="1225"/>
    </row>
    <row r="223" spans="1:9" s="1232" customFormat="1" x14ac:dyDescent="0.2">
      <c r="A223" s="1219"/>
      <c r="B223" s="1220"/>
      <c r="C223" s="1221"/>
      <c r="D223" s="1221"/>
      <c r="E223" s="1222"/>
      <c r="F223" s="1223"/>
      <c r="G223" s="1224" t="str">
        <f t="shared" si="4"/>
        <v/>
      </c>
      <c r="H223" s="1225"/>
      <c r="I223" s="1225"/>
    </row>
    <row r="224" spans="1:9" s="1232" customFormat="1" x14ac:dyDescent="0.2">
      <c r="A224" s="1219"/>
      <c r="B224" s="1220"/>
      <c r="C224" s="1221"/>
      <c r="D224" s="1221"/>
      <c r="E224" s="1222"/>
      <c r="F224" s="1223"/>
      <c r="G224" s="1224" t="str">
        <f t="shared" si="4"/>
        <v/>
      </c>
      <c r="H224" s="1225"/>
      <c r="I224" s="1225"/>
    </row>
    <row r="225" spans="1:15" s="1232" customFormat="1" x14ac:dyDescent="0.2">
      <c r="A225" s="1219"/>
      <c r="B225" s="1220"/>
      <c r="C225" s="1221"/>
      <c r="D225" s="1221"/>
      <c r="E225" s="1222"/>
      <c r="F225" s="1223"/>
      <c r="G225" s="1224" t="str">
        <f t="shared" si="4"/>
        <v/>
      </c>
      <c r="H225" s="1225"/>
      <c r="I225" s="1225"/>
    </row>
    <row r="226" spans="1:15" s="1232" customFormat="1" x14ac:dyDescent="0.2">
      <c r="A226" s="1219"/>
      <c r="B226" s="1220"/>
      <c r="C226" s="1221"/>
      <c r="D226" s="1221"/>
      <c r="E226" s="1222"/>
      <c r="F226" s="1223"/>
      <c r="G226" s="1224" t="str">
        <f t="shared" si="4"/>
        <v/>
      </c>
      <c r="H226" s="1225"/>
      <c r="I226" s="1225"/>
    </row>
    <row r="227" spans="1:15" s="1232" customFormat="1" x14ac:dyDescent="0.2">
      <c r="A227" s="1219"/>
      <c r="B227" s="1220"/>
      <c r="C227" s="1221"/>
      <c r="D227" s="1221"/>
      <c r="E227" s="1222"/>
      <c r="F227" s="1223"/>
      <c r="G227" s="1224" t="str">
        <f t="shared" si="4"/>
        <v/>
      </c>
      <c r="H227" s="1225"/>
      <c r="I227" s="1225"/>
    </row>
    <row r="228" spans="1:15" s="1232" customFormat="1" x14ac:dyDescent="0.2">
      <c r="A228" s="1219"/>
      <c r="B228" s="1220"/>
      <c r="C228" s="1221"/>
      <c r="D228" s="1221"/>
      <c r="E228" s="1222"/>
      <c r="F228" s="1223"/>
      <c r="G228" s="1224" t="str">
        <f t="shared" si="4"/>
        <v/>
      </c>
      <c r="H228" s="1225"/>
      <c r="I228" s="1225"/>
    </row>
    <row r="229" spans="1:15" s="1232" customFormat="1" x14ac:dyDescent="0.2">
      <c r="A229" s="1219"/>
      <c r="B229" s="1220"/>
      <c r="C229" s="1221"/>
      <c r="D229" s="1221"/>
      <c r="E229" s="1222"/>
      <c r="F229" s="1223"/>
      <c r="G229" s="1224" t="str">
        <f t="shared" si="4"/>
        <v/>
      </c>
      <c r="H229" s="1225"/>
      <c r="I229" s="1225"/>
    </row>
    <row r="230" spans="1:15" s="1232" customFormat="1" x14ac:dyDescent="0.2">
      <c r="A230" s="1219"/>
      <c r="B230" s="1220"/>
      <c r="C230" s="1221"/>
      <c r="D230" s="1221"/>
      <c r="E230" s="1222"/>
      <c r="F230" s="1223"/>
      <c r="G230" s="1224" t="str">
        <f t="shared" si="4"/>
        <v/>
      </c>
      <c r="H230" s="1225"/>
      <c r="I230" s="1225"/>
    </row>
    <row r="231" spans="1:15" s="1232" customFormat="1" x14ac:dyDescent="0.2">
      <c r="A231" s="1219"/>
      <c r="B231" s="1220"/>
      <c r="C231" s="1221"/>
      <c r="D231" s="1221"/>
      <c r="E231" s="1222"/>
      <c r="F231" s="1223"/>
      <c r="G231" s="1224" t="str">
        <f t="shared" si="4"/>
        <v/>
      </c>
      <c r="H231" s="1225"/>
      <c r="I231" s="1225"/>
    </row>
    <row r="232" spans="1:15" s="1232" customFormat="1" x14ac:dyDescent="0.2">
      <c r="A232" s="1219"/>
      <c r="B232" s="1220"/>
      <c r="C232" s="1221"/>
      <c r="D232" s="1221"/>
      <c r="E232" s="1222"/>
      <c r="F232" s="1223"/>
      <c r="G232" s="1224" t="str">
        <f t="shared" si="4"/>
        <v/>
      </c>
      <c r="H232" s="1225"/>
      <c r="I232" s="1225"/>
    </row>
    <row r="233" spans="1:15" s="1232" customFormat="1" x14ac:dyDescent="0.2">
      <c r="A233" s="1219"/>
      <c r="B233" s="1220"/>
      <c r="C233" s="1221"/>
      <c r="D233" s="1221"/>
      <c r="E233" s="1222"/>
      <c r="F233" s="1223"/>
      <c r="G233" s="1224" t="str">
        <f t="shared" si="4"/>
        <v/>
      </c>
      <c r="H233" s="1225"/>
      <c r="I233" s="1225"/>
    </row>
    <row r="234" spans="1:15" s="1232" customFormat="1" x14ac:dyDescent="0.2">
      <c r="A234" s="1219"/>
      <c r="B234" s="1220"/>
      <c r="C234" s="1221"/>
      <c r="D234" s="1221"/>
      <c r="E234" s="1222"/>
      <c r="F234" s="1223"/>
      <c r="G234" s="1224" t="str">
        <f t="shared" si="4"/>
        <v/>
      </c>
      <c r="H234" s="1225"/>
      <c r="I234" s="1225"/>
    </row>
    <row r="235" spans="1:15" s="1232" customFormat="1" x14ac:dyDescent="0.2">
      <c r="A235" s="1219"/>
      <c r="B235" s="1220"/>
      <c r="C235" s="1221"/>
      <c r="D235" s="1221"/>
      <c r="E235" s="1222"/>
      <c r="F235" s="1223"/>
      <c r="G235" s="1224" t="str">
        <f t="shared" si="4"/>
        <v/>
      </c>
      <c r="H235" s="1225"/>
      <c r="I235" s="1225"/>
    </row>
    <row r="236" spans="1:15" s="1232" customFormat="1" x14ac:dyDescent="0.2">
      <c r="A236" s="1219"/>
      <c r="B236" s="1220"/>
      <c r="C236" s="1221"/>
      <c r="D236" s="1221"/>
      <c r="E236" s="1222"/>
      <c r="F236" s="1223"/>
      <c r="G236" s="1224" t="str">
        <f t="shared" si="4"/>
        <v/>
      </c>
      <c r="H236" s="1225"/>
      <c r="I236" s="1219"/>
      <c r="J236" s="1220"/>
      <c r="K236" s="1221"/>
      <c r="L236" s="1221"/>
      <c r="M236" s="1222"/>
      <c r="N236" s="1223"/>
      <c r="O236" s="1224"/>
    </row>
    <row r="237" spans="1:15" s="1232" customFormat="1" x14ac:dyDescent="0.2">
      <c r="A237" s="1219"/>
      <c r="B237" s="1220"/>
      <c r="C237" s="1221"/>
      <c r="D237" s="1221"/>
      <c r="E237" s="1222"/>
      <c r="F237" s="1223"/>
      <c r="G237" s="1224" t="str">
        <f t="shared" si="4"/>
        <v/>
      </c>
      <c r="H237" s="1225"/>
      <c r="I237" s="1225"/>
    </row>
    <row r="238" spans="1:15" s="1232" customFormat="1" x14ac:dyDescent="0.2">
      <c r="A238" s="1219"/>
      <c r="B238" s="1220"/>
      <c r="C238" s="1221"/>
      <c r="D238" s="1221"/>
      <c r="E238" s="1222"/>
      <c r="F238" s="1223"/>
      <c r="G238" s="1224" t="str">
        <f t="shared" si="4"/>
        <v/>
      </c>
      <c r="H238" s="1225"/>
      <c r="I238" s="1225"/>
    </row>
    <row r="239" spans="1:15" s="1232" customFormat="1" x14ac:dyDescent="0.2">
      <c r="A239" s="1219"/>
      <c r="B239" s="1220"/>
      <c r="C239" s="1221"/>
      <c r="D239" s="1221"/>
      <c r="E239" s="1222"/>
      <c r="F239" s="1223"/>
      <c r="G239" s="1224" t="str">
        <f t="shared" si="4"/>
        <v/>
      </c>
      <c r="H239" s="1225"/>
      <c r="I239" s="1225"/>
    </row>
    <row r="240" spans="1:15" s="1232" customFormat="1" x14ac:dyDescent="0.2">
      <c r="A240" s="1219"/>
      <c r="B240" s="1220"/>
      <c r="C240" s="1221"/>
      <c r="D240" s="1221"/>
      <c r="E240" s="1222"/>
      <c r="F240" s="1223"/>
      <c r="G240" s="1224" t="str">
        <f t="shared" si="4"/>
        <v/>
      </c>
      <c r="H240" s="1225"/>
      <c r="I240" s="1225"/>
    </row>
    <row r="241" spans="1:9" s="1232" customFormat="1" x14ac:dyDescent="0.2">
      <c r="A241" s="1219"/>
      <c r="B241" s="1220"/>
      <c r="C241" s="1221"/>
      <c r="D241" s="1221"/>
      <c r="E241" s="1222"/>
      <c r="F241" s="1223"/>
      <c r="G241" s="1224" t="str">
        <f t="shared" si="4"/>
        <v/>
      </c>
      <c r="H241" s="1225"/>
      <c r="I241" s="1225"/>
    </row>
    <row r="242" spans="1:9" s="1232" customFormat="1" x14ac:dyDescent="0.2">
      <c r="A242" s="1219"/>
      <c r="B242" s="1220"/>
      <c r="C242" s="1221"/>
      <c r="D242" s="1221"/>
      <c r="E242" s="1222"/>
      <c r="F242" s="1223"/>
      <c r="G242" s="1224" t="str">
        <f t="shared" si="4"/>
        <v/>
      </c>
      <c r="H242" s="1225"/>
      <c r="I242" s="1225"/>
    </row>
    <row r="243" spans="1:9" s="1232" customFormat="1" x14ac:dyDescent="0.2">
      <c r="A243" s="1219"/>
      <c r="B243" s="1220"/>
      <c r="C243" s="1221"/>
      <c r="D243" s="1221"/>
      <c r="E243" s="1222"/>
      <c r="F243" s="1223"/>
      <c r="G243" s="1224" t="str">
        <f t="shared" si="4"/>
        <v/>
      </c>
      <c r="H243" s="1225"/>
      <c r="I243" s="1225"/>
    </row>
    <row r="244" spans="1:9" s="1232" customFormat="1" x14ac:dyDescent="0.2">
      <c r="A244" s="1219"/>
      <c r="B244" s="1220"/>
      <c r="C244" s="1221"/>
      <c r="D244" s="1221"/>
      <c r="E244" s="1222"/>
      <c r="F244" s="1223"/>
      <c r="G244" s="1224" t="str">
        <f t="shared" si="4"/>
        <v/>
      </c>
      <c r="H244" s="1225"/>
      <c r="I244" s="1225"/>
    </row>
    <row r="245" spans="1:9" s="1232" customFormat="1" x14ac:dyDescent="0.2">
      <c r="A245" s="1219"/>
      <c r="B245" s="1220"/>
      <c r="C245" s="1221"/>
      <c r="D245" s="1221"/>
      <c r="E245" s="1222"/>
      <c r="F245" s="1223"/>
      <c r="G245" s="1224" t="str">
        <f t="shared" si="4"/>
        <v/>
      </c>
      <c r="H245" s="1225"/>
      <c r="I245" s="1225"/>
    </row>
    <row r="246" spans="1:9" s="1232" customFormat="1" x14ac:dyDescent="0.2">
      <c r="A246" s="1219"/>
      <c r="B246" s="1220"/>
      <c r="C246" s="1221"/>
      <c r="D246" s="1221"/>
      <c r="E246" s="1222"/>
      <c r="F246" s="1223"/>
      <c r="G246" s="1224" t="str">
        <f t="shared" si="4"/>
        <v/>
      </c>
      <c r="H246" s="1225"/>
      <c r="I246" s="1225"/>
    </row>
    <row r="247" spans="1:9" s="1232" customFormat="1" x14ac:dyDescent="0.2">
      <c r="A247" s="1219"/>
      <c r="B247" s="1220"/>
      <c r="C247" s="1221"/>
      <c r="D247" s="1221"/>
      <c r="E247" s="1222"/>
      <c r="F247" s="1223"/>
      <c r="G247" s="1224" t="str">
        <f t="shared" si="4"/>
        <v/>
      </c>
      <c r="H247" s="1225"/>
      <c r="I247" s="1225"/>
    </row>
    <row r="248" spans="1:9" s="1232" customFormat="1" x14ac:dyDescent="0.2">
      <c r="A248" s="1219"/>
      <c r="B248" s="1220"/>
      <c r="C248" s="1221"/>
      <c r="D248" s="1221"/>
      <c r="E248" s="1222"/>
      <c r="F248" s="1223"/>
      <c r="G248" s="1224" t="str">
        <f t="shared" si="4"/>
        <v/>
      </c>
      <c r="H248" s="1225"/>
      <c r="I248" s="1225"/>
    </row>
    <row r="249" spans="1:9" s="1232" customFormat="1" x14ac:dyDescent="0.2">
      <c r="A249" s="1219"/>
      <c r="B249" s="1220"/>
      <c r="C249" s="1221"/>
      <c r="D249" s="1221"/>
      <c r="E249" s="1222"/>
      <c r="F249" s="1223"/>
      <c r="G249" s="1224" t="str">
        <f t="shared" si="4"/>
        <v/>
      </c>
      <c r="H249" s="1225"/>
      <c r="I249" s="1225"/>
    </row>
    <row r="250" spans="1:9" s="1232" customFormat="1" x14ac:dyDescent="0.2">
      <c r="A250" s="1219"/>
      <c r="B250" s="1220"/>
      <c r="C250" s="1221"/>
      <c r="D250" s="1221"/>
      <c r="E250" s="1222"/>
      <c r="F250" s="1223"/>
      <c r="G250" s="1224" t="str">
        <f t="shared" si="4"/>
        <v/>
      </c>
      <c r="H250" s="1225"/>
      <c r="I250" s="1225"/>
    </row>
    <row r="251" spans="1:9" s="1232" customFormat="1" x14ac:dyDescent="0.2">
      <c r="A251" s="1219"/>
      <c r="B251" s="1220"/>
      <c r="C251" s="1221"/>
      <c r="D251" s="1221"/>
      <c r="E251" s="1222"/>
      <c r="F251" s="1223"/>
      <c r="G251" s="1224" t="str">
        <f t="shared" si="4"/>
        <v/>
      </c>
      <c r="H251" s="1225"/>
      <c r="I251" s="1225"/>
    </row>
    <row r="252" spans="1:9" s="1232" customFormat="1" x14ac:dyDescent="0.2">
      <c r="A252" s="1219"/>
      <c r="B252" s="1220"/>
      <c r="C252" s="1221"/>
      <c r="D252" s="1221"/>
      <c r="E252" s="1222"/>
      <c r="F252" s="1223"/>
      <c r="G252" s="1224" t="str">
        <f t="shared" si="4"/>
        <v/>
      </c>
      <c r="H252" s="1225"/>
      <c r="I252" s="1225"/>
    </row>
    <row r="253" spans="1:9" s="1232" customFormat="1" x14ac:dyDescent="0.2">
      <c r="A253" s="1219"/>
      <c r="B253" s="1220"/>
      <c r="C253" s="1221"/>
      <c r="D253" s="1221"/>
      <c r="E253" s="1222"/>
      <c r="F253" s="1223"/>
      <c r="G253" s="1224" t="str">
        <f t="shared" si="4"/>
        <v/>
      </c>
      <c r="H253" s="1225"/>
      <c r="I253" s="1225"/>
    </row>
    <row r="254" spans="1:9" s="1232" customFormat="1" x14ac:dyDescent="0.2">
      <c r="A254" s="1219"/>
      <c r="B254" s="1220"/>
      <c r="C254" s="1221"/>
      <c r="D254" s="1221"/>
      <c r="E254" s="1222"/>
      <c r="F254" s="1223"/>
      <c r="G254" s="1224" t="str">
        <f t="shared" si="4"/>
        <v/>
      </c>
      <c r="H254" s="1225"/>
      <c r="I254" s="1225"/>
    </row>
    <row r="255" spans="1:9" s="1232" customFormat="1" x14ac:dyDescent="0.2">
      <c r="A255" s="1219"/>
      <c r="B255" s="1220"/>
      <c r="C255" s="1221"/>
      <c r="D255" s="1221"/>
      <c r="E255" s="1222"/>
      <c r="F255" s="1223"/>
      <c r="G255" s="1224" t="str">
        <f t="shared" si="4"/>
        <v/>
      </c>
      <c r="H255" s="1225"/>
      <c r="I255" s="1225"/>
    </row>
    <row r="256" spans="1:9" s="1232" customFormat="1" x14ac:dyDescent="0.2">
      <c r="A256" s="1219"/>
      <c r="B256" s="1220"/>
      <c r="C256" s="1221"/>
      <c r="D256" s="1221"/>
      <c r="E256" s="1222"/>
      <c r="F256" s="1223"/>
      <c r="G256" s="1224" t="str">
        <f t="shared" si="4"/>
        <v/>
      </c>
      <c r="H256" s="1225"/>
      <c r="I256" s="1225"/>
    </row>
    <row r="257" spans="1:9" s="1232" customFormat="1" x14ac:dyDescent="0.2">
      <c r="A257" s="1219"/>
      <c r="B257" s="1220"/>
      <c r="C257" s="1221"/>
      <c r="D257" s="1221"/>
      <c r="E257" s="1222"/>
      <c r="F257" s="1223"/>
      <c r="G257" s="1224" t="str">
        <f t="shared" si="4"/>
        <v/>
      </c>
      <c r="H257" s="1225"/>
      <c r="I257" s="1225"/>
    </row>
    <row r="258" spans="1:9" s="1232" customFormat="1" x14ac:dyDescent="0.2">
      <c r="A258" s="1219"/>
      <c r="B258" s="1220"/>
      <c r="C258" s="1221"/>
      <c r="D258" s="1221"/>
      <c r="E258" s="1222"/>
      <c r="F258" s="1223"/>
      <c r="G258" s="1224" t="str">
        <f t="shared" si="4"/>
        <v/>
      </c>
      <c r="H258" s="1225"/>
      <c r="I258" s="1225"/>
    </row>
    <row r="259" spans="1:9" s="1232" customFormat="1" x14ac:dyDescent="0.2">
      <c r="A259" s="1219"/>
      <c r="B259" s="1220"/>
      <c r="C259" s="1221"/>
      <c r="D259" s="1221"/>
      <c r="E259" s="1222"/>
      <c r="F259" s="1223"/>
      <c r="G259" s="1224" t="str">
        <f t="shared" si="4"/>
        <v/>
      </c>
      <c r="H259" s="1225"/>
      <c r="I259" s="1225"/>
    </row>
    <row r="260" spans="1:9" s="1232" customFormat="1" x14ac:dyDescent="0.2">
      <c r="A260" s="1219"/>
      <c r="B260" s="1220"/>
      <c r="C260" s="1221"/>
      <c r="D260" s="1221"/>
      <c r="E260" s="1222"/>
      <c r="F260" s="1223"/>
      <c r="G260" s="1224" t="str">
        <f t="shared" ref="G260:G323" si="5">IF(D260="QP",A260,"")</f>
        <v/>
      </c>
      <c r="H260" s="1225"/>
      <c r="I260" s="1225"/>
    </row>
    <row r="261" spans="1:9" s="1232" customFormat="1" x14ac:dyDescent="0.2">
      <c r="A261" s="1219"/>
      <c r="B261" s="1220"/>
      <c r="C261" s="1221"/>
      <c r="D261" s="1221"/>
      <c r="E261" s="1222"/>
      <c r="F261" s="1223"/>
      <c r="G261" s="1224" t="str">
        <f t="shared" si="5"/>
        <v/>
      </c>
      <c r="H261" s="1225"/>
      <c r="I261" s="1225"/>
    </row>
    <row r="262" spans="1:9" s="1232" customFormat="1" x14ac:dyDescent="0.2">
      <c r="A262" s="1219"/>
      <c r="B262" s="1220"/>
      <c r="C262" s="1221"/>
      <c r="D262" s="1221"/>
      <c r="E262" s="1222"/>
      <c r="F262" s="1223"/>
      <c r="G262" s="1224" t="str">
        <f t="shared" si="5"/>
        <v/>
      </c>
      <c r="H262" s="1225"/>
      <c r="I262" s="1225"/>
    </row>
    <row r="263" spans="1:9" s="1232" customFormat="1" x14ac:dyDescent="0.2">
      <c r="A263" s="1219"/>
      <c r="B263" s="1220"/>
      <c r="C263" s="1221"/>
      <c r="D263" s="1221"/>
      <c r="E263" s="1222"/>
      <c r="F263" s="1223"/>
      <c r="G263" s="1224" t="str">
        <f t="shared" si="5"/>
        <v/>
      </c>
      <c r="H263" s="1225"/>
      <c r="I263" s="1225"/>
    </row>
    <row r="264" spans="1:9" s="1232" customFormat="1" x14ac:dyDescent="0.2">
      <c r="A264" s="1219"/>
      <c r="B264" s="1220"/>
      <c r="C264" s="1221"/>
      <c r="D264" s="1221"/>
      <c r="E264" s="1222"/>
      <c r="F264" s="1223"/>
      <c r="G264" s="1224" t="str">
        <f t="shared" si="5"/>
        <v/>
      </c>
      <c r="H264" s="1225"/>
      <c r="I264" s="1225"/>
    </row>
    <row r="265" spans="1:9" s="1232" customFormat="1" x14ac:dyDescent="0.2">
      <c r="A265" s="1219"/>
      <c r="B265" s="1220"/>
      <c r="C265" s="1221"/>
      <c r="D265" s="1221"/>
      <c r="E265" s="1222"/>
      <c r="F265" s="1223"/>
      <c r="G265" s="1224" t="str">
        <f t="shared" si="5"/>
        <v/>
      </c>
      <c r="H265" s="1225"/>
      <c r="I265" s="1225"/>
    </row>
    <row r="266" spans="1:9" s="1232" customFormat="1" x14ac:dyDescent="0.2">
      <c r="A266" s="1219"/>
      <c r="B266" s="1220"/>
      <c r="C266" s="1221"/>
      <c r="D266" s="1221"/>
      <c r="E266" s="1222"/>
      <c r="F266" s="1223"/>
      <c r="G266" s="1224" t="str">
        <f t="shared" si="5"/>
        <v/>
      </c>
      <c r="H266" s="1225"/>
      <c r="I266" s="1225"/>
    </row>
    <row r="267" spans="1:9" s="1232" customFormat="1" x14ac:dyDescent="0.2">
      <c r="A267" s="1219"/>
      <c r="B267" s="1220"/>
      <c r="C267" s="1221"/>
      <c r="D267" s="1221"/>
      <c r="E267" s="1222"/>
      <c r="F267" s="1223"/>
      <c r="G267" s="1224" t="str">
        <f t="shared" si="5"/>
        <v/>
      </c>
      <c r="H267" s="1225"/>
      <c r="I267" s="1225"/>
    </row>
    <row r="268" spans="1:9" s="1232" customFormat="1" x14ac:dyDescent="0.2">
      <c r="A268" s="1219"/>
      <c r="B268" s="1220"/>
      <c r="C268" s="1221"/>
      <c r="D268" s="1221"/>
      <c r="E268" s="1222"/>
      <c r="F268" s="1223"/>
      <c r="G268" s="1224" t="str">
        <f t="shared" si="5"/>
        <v/>
      </c>
      <c r="H268" s="1225"/>
      <c r="I268" s="1225"/>
    </row>
    <row r="269" spans="1:9" s="1232" customFormat="1" x14ac:dyDescent="0.2">
      <c r="A269" s="1219"/>
      <c r="B269" s="1220"/>
      <c r="C269" s="1221"/>
      <c r="D269" s="1221"/>
      <c r="E269" s="1222"/>
      <c r="F269" s="1223"/>
      <c r="G269" s="1224" t="str">
        <f t="shared" si="5"/>
        <v/>
      </c>
      <c r="H269" s="1225"/>
      <c r="I269" s="1225"/>
    </row>
    <row r="270" spans="1:9" s="1232" customFormat="1" x14ac:dyDescent="0.2">
      <c r="A270" s="1219"/>
      <c r="B270" s="1220"/>
      <c r="C270" s="1221"/>
      <c r="D270" s="1221"/>
      <c r="E270" s="1222"/>
      <c r="F270" s="1223"/>
      <c r="G270" s="1224" t="str">
        <f t="shared" si="5"/>
        <v/>
      </c>
      <c r="H270" s="1225"/>
      <c r="I270" s="1225"/>
    </row>
    <row r="271" spans="1:9" s="1232" customFormat="1" x14ac:dyDescent="0.2">
      <c r="A271" s="1219"/>
      <c r="B271" s="1220"/>
      <c r="C271" s="1221"/>
      <c r="D271" s="1221"/>
      <c r="E271" s="1222"/>
      <c r="F271" s="1223"/>
      <c r="G271" s="1224" t="str">
        <f t="shared" si="5"/>
        <v/>
      </c>
      <c r="H271" s="1225"/>
      <c r="I271" s="1225"/>
    </row>
    <row r="272" spans="1:9" s="1232" customFormat="1" x14ac:dyDescent="0.2">
      <c r="A272" s="1219"/>
      <c r="B272" s="1220"/>
      <c r="C272" s="1221"/>
      <c r="D272" s="1221"/>
      <c r="E272" s="1222"/>
      <c r="F272" s="1223"/>
      <c r="G272" s="1224" t="str">
        <f t="shared" si="5"/>
        <v/>
      </c>
      <c r="H272" s="1225"/>
      <c r="I272" s="1225"/>
    </row>
    <row r="273" spans="1:9" s="1232" customFormat="1" x14ac:dyDescent="0.2">
      <c r="A273" s="1219"/>
      <c r="B273" s="1220"/>
      <c r="C273" s="1221"/>
      <c r="D273" s="1221"/>
      <c r="E273" s="1222"/>
      <c r="F273" s="1223"/>
      <c r="G273" s="1224" t="str">
        <f t="shared" si="5"/>
        <v/>
      </c>
      <c r="H273" s="1225"/>
      <c r="I273" s="1225"/>
    </row>
    <row r="274" spans="1:9" s="1232" customFormat="1" x14ac:dyDescent="0.2">
      <c r="A274" s="1219"/>
      <c r="B274" s="1220"/>
      <c r="C274" s="1221"/>
      <c r="D274" s="1221"/>
      <c r="E274" s="1222"/>
      <c r="F274" s="1223"/>
      <c r="G274" s="1224" t="str">
        <f t="shared" si="5"/>
        <v/>
      </c>
      <c r="H274" s="1225"/>
      <c r="I274" s="1225"/>
    </row>
    <row r="275" spans="1:9" s="1232" customFormat="1" x14ac:dyDescent="0.2">
      <c r="A275" s="1219"/>
      <c r="B275" s="1220"/>
      <c r="C275" s="1221"/>
      <c r="D275" s="1221"/>
      <c r="E275" s="1222"/>
      <c r="F275" s="1223"/>
      <c r="G275" s="1224" t="str">
        <f t="shared" si="5"/>
        <v/>
      </c>
      <c r="H275" s="1225"/>
      <c r="I275" s="1225"/>
    </row>
    <row r="276" spans="1:9" s="1232" customFormat="1" x14ac:dyDescent="0.2">
      <c r="A276" s="1219"/>
      <c r="B276" s="1220"/>
      <c r="C276" s="1221"/>
      <c r="D276" s="1221"/>
      <c r="E276" s="1222"/>
      <c r="F276" s="1223"/>
      <c r="G276" s="1224" t="str">
        <f t="shared" si="5"/>
        <v/>
      </c>
      <c r="H276" s="1225"/>
      <c r="I276" s="1225"/>
    </row>
    <row r="277" spans="1:9" s="1232" customFormat="1" x14ac:dyDescent="0.2">
      <c r="A277" s="1219"/>
      <c r="B277" s="1220"/>
      <c r="C277" s="1221"/>
      <c r="D277" s="1221"/>
      <c r="E277" s="1222"/>
      <c r="F277" s="1223"/>
      <c r="G277" s="1224" t="str">
        <f t="shared" si="5"/>
        <v/>
      </c>
      <c r="H277" s="1225"/>
      <c r="I277" s="1225"/>
    </row>
    <row r="278" spans="1:9" s="1232" customFormat="1" x14ac:dyDescent="0.2">
      <c r="A278" s="1219"/>
      <c r="B278" s="1220"/>
      <c r="C278" s="1221"/>
      <c r="D278" s="1221"/>
      <c r="E278" s="1222"/>
      <c r="F278" s="1223"/>
      <c r="G278" s="1224" t="str">
        <f t="shared" si="5"/>
        <v/>
      </c>
      <c r="H278" s="1225"/>
      <c r="I278" s="1225"/>
    </row>
    <row r="279" spans="1:9" s="1232" customFormat="1" x14ac:dyDescent="0.2">
      <c r="A279" s="1219"/>
      <c r="B279" s="1220"/>
      <c r="C279" s="1221"/>
      <c r="D279" s="1221"/>
      <c r="E279" s="1222"/>
      <c r="F279" s="1223"/>
      <c r="G279" s="1224" t="str">
        <f t="shared" si="5"/>
        <v/>
      </c>
      <c r="H279" s="1225"/>
      <c r="I279" s="1225"/>
    </row>
    <row r="280" spans="1:9" s="1232" customFormat="1" x14ac:dyDescent="0.2">
      <c r="A280" s="1219"/>
      <c r="B280" s="1220"/>
      <c r="C280" s="1221"/>
      <c r="D280" s="1221"/>
      <c r="E280" s="1222"/>
      <c r="F280" s="1223"/>
      <c r="G280" s="1224" t="str">
        <f t="shared" si="5"/>
        <v/>
      </c>
      <c r="H280" s="1225"/>
      <c r="I280" s="1225"/>
    </row>
    <row r="281" spans="1:9" s="1232" customFormat="1" x14ac:dyDescent="0.2">
      <c r="A281" s="1219"/>
      <c r="B281" s="1220"/>
      <c r="C281" s="1221"/>
      <c r="D281" s="1221"/>
      <c r="E281" s="1222"/>
      <c r="F281" s="1223"/>
      <c r="G281" s="1224" t="str">
        <f t="shared" si="5"/>
        <v/>
      </c>
      <c r="H281" s="1225"/>
      <c r="I281" s="1225"/>
    </row>
    <row r="282" spans="1:9" s="1232" customFormat="1" x14ac:dyDescent="0.2">
      <c r="A282" s="1219"/>
      <c r="B282" s="1220"/>
      <c r="C282" s="1221"/>
      <c r="D282" s="1221"/>
      <c r="E282" s="1222"/>
      <c r="F282" s="1223"/>
      <c r="G282" s="1224" t="str">
        <f t="shared" si="5"/>
        <v/>
      </c>
      <c r="H282" s="1225"/>
      <c r="I282" s="1225"/>
    </row>
    <row r="283" spans="1:9" s="1232" customFormat="1" x14ac:dyDescent="0.2">
      <c r="A283" s="1219"/>
      <c r="B283" s="1220"/>
      <c r="C283" s="1221"/>
      <c r="D283" s="1221"/>
      <c r="E283" s="1222"/>
      <c r="F283" s="1223"/>
      <c r="G283" s="1224" t="str">
        <f t="shared" si="5"/>
        <v/>
      </c>
      <c r="H283" s="1225"/>
      <c r="I283" s="1225"/>
    </row>
    <row r="284" spans="1:9" s="1232" customFormat="1" x14ac:dyDescent="0.2">
      <c r="A284" s="1219"/>
      <c r="B284" s="1220"/>
      <c r="C284" s="1221"/>
      <c r="D284" s="1221"/>
      <c r="E284" s="1222"/>
      <c r="F284" s="1223"/>
      <c r="G284" s="1224" t="str">
        <f t="shared" si="5"/>
        <v/>
      </c>
      <c r="H284" s="1225"/>
      <c r="I284" s="1225"/>
    </row>
    <row r="285" spans="1:9" s="1232" customFormat="1" x14ac:dyDescent="0.2">
      <c r="A285" s="1219"/>
      <c r="B285" s="1220"/>
      <c r="C285" s="1221"/>
      <c r="D285" s="1221"/>
      <c r="E285" s="1222"/>
      <c r="F285" s="1223"/>
      <c r="G285" s="1224" t="str">
        <f t="shared" si="5"/>
        <v/>
      </c>
      <c r="H285" s="1225"/>
      <c r="I285" s="1225"/>
    </row>
    <row r="286" spans="1:9" s="1232" customFormat="1" x14ac:dyDescent="0.2">
      <c r="A286" s="1219"/>
      <c r="B286" s="1220"/>
      <c r="C286" s="1221"/>
      <c r="D286" s="1221"/>
      <c r="E286" s="1222"/>
      <c r="F286" s="1223"/>
      <c r="G286" s="1224" t="str">
        <f t="shared" si="5"/>
        <v/>
      </c>
      <c r="H286" s="1225"/>
      <c r="I286" s="1225"/>
    </row>
    <row r="287" spans="1:9" s="1232" customFormat="1" x14ac:dyDescent="0.2">
      <c r="A287" s="1219"/>
      <c r="B287" s="1220"/>
      <c r="C287" s="1221"/>
      <c r="D287" s="1221"/>
      <c r="E287" s="1222"/>
      <c r="F287" s="1223"/>
      <c r="G287" s="1224" t="str">
        <f t="shared" si="5"/>
        <v/>
      </c>
      <c r="H287" s="1225"/>
      <c r="I287" s="1225"/>
    </row>
    <row r="288" spans="1:9" s="1232" customFormat="1" x14ac:dyDescent="0.2">
      <c r="A288" s="1219"/>
      <c r="B288" s="1220"/>
      <c r="C288" s="1221"/>
      <c r="D288" s="1221"/>
      <c r="E288" s="1222"/>
      <c r="F288" s="1223"/>
      <c r="G288" s="1224" t="str">
        <f t="shared" si="5"/>
        <v/>
      </c>
      <c r="H288" s="1225"/>
      <c r="I288" s="1225"/>
    </row>
    <row r="289" spans="1:9" s="1232" customFormat="1" x14ac:dyDescent="0.2">
      <c r="A289" s="1219"/>
      <c r="B289" s="1220"/>
      <c r="C289" s="1221"/>
      <c r="D289" s="1221"/>
      <c r="E289" s="1222"/>
      <c r="F289" s="1223"/>
      <c r="G289" s="1224" t="str">
        <f t="shared" si="5"/>
        <v/>
      </c>
      <c r="H289" s="1225"/>
      <c r="I289" s="1225"/>
    </row>
    <row r="290" spans="1:9" s="1232" customFormat="1" x14ac:dyDescent="0.2">
      <c r="A290" s="1219"/>
      <c r="B290" s="1220"/>
      <c r="C290" s="1221"/>
      <c r="D290" s="1221"/>
      <c r="E290" s="1222"/>
      <c r="F290" s="1223"/>
      <c r="G290" s="1224" t="str">
        <f t="shared" si="5"/>
        <v/>
      </c>
      <c r="H290" s="1225"/>
      <c r="I290" s="1225"/>
    </row>
    <row r="291" spans="1:9" s="1232" customFormat="1" x14ac:dyDescent="0.2">
      <c r="A291" s="1219"/>
      <c r="B291" s="1220"/>
      <c r="C291" s="1221"/>
      <c r="D291" s="1221"/>
      <c r="E291" s="1222"/>
      <c r="F291" s="1223"/>
      <c r="G291" s="1224" t="str">
        <f t="shared" si="5"/>
        <v/>
      </c>
      <c r="H291" s="1225"/>
      <c r="I291" s="1225"/>
    </row>
    <row r="292" spans="1:9" s="1232" customFormat="1" x14ac:dyDescent="0.2">
      <c r="A292" s="1219"/>
      <c r="B292" s="1220"/>
      <c r="C292" s="1221"/>
      <c r="D292" s="1221"/>
      <c r="E292" s="1222"/>
      <c r="F292" s="1223"/>
      <c r="G292" s="1224" t="str">
        <f t="shared" si="5"/>
        <v/>
      </c>
      <c r="H292" s="1225"/>
      <c r="I292" s="1225"/>
    </row>
    <row r="293" spans="1:9" s="1232" customFormat="1" x14ac:dyDescent="0.2">
      <c r="A293" s="1219"/>
      <c r="B293" s="1220"/>
      <c r="C293" s="1221"/>
      <c r="D293" s="1221"/>
      <c r="E293" s="1222"/>
      <c r="F293" s="1223"/>
      <c r="G293" s="1224" t="str">
        <f t="shared" si="5"/>
        <v/>
      </c>
      <c r="H293" s="1225"/>
      <c r="I293" s="1225"/>
    </row>
    <row r="294" spans="1:9" s="1232" customFormat="1" x14ac:dyDescent="0.2">
      <c r="A294" s="1219"/>
      <c r="B294" s="1220"/>
      <c r="C294" s="1221"/>
      <c r="D294" s="1221"/>
      <c r="E294" s="1222"/>
      <c r="F294" s="1223"/>
      <c r="G294" s="1224" t="str">
        <f t="shared" si="5"/>
        <v/>
      </c>
      <c r="H294" s="1225"/>
      <c r="I294" s="1225"/>
    </row>
    <row r="295" spans="1:9" s="1232" customFormat="1" x14ac:dyDescent="0.2">
      <c r="A295" s="1219"/>
      <c r="B295" s="1220"/>
      <c r="C295" s="1221"/>
      <c r="D295" s="1221"/>
      <c r="E295" s="1222"/>
      <c r="F295" s="1223"/>
      <c r="G295" s="1224" t="str">
        <f t="shared" si="5"/>
        <v/>
      </c>
      <c r="H295" s="1225"/>
      <c r="I295" s="1225"/>
    </row>
    <row r="296" spans="1:9" s="1232" customFormat="1" x14ac:dyDescent="0.2">
      <c r="A296" s="1219"/>
      <c r="B296" s="1220"/>
      <c r="C296" s="1221"/>
      <c r="D296" s="1221"/>
      <c r="E296" s="1222"/>
      <c r="F296" s="1223"/>
      <c r="G296" s="1224" t="str">
        <f t="shared" si="5"/>
        <v/>
      </c>
      <c r="H296" s="1225"/>
      <c r="I296" s="1225"/>
    </row>
    <row r="297" spans="1:9" s="1232" customFormat="1" x14ac:dyDescent="0.2">
      <c r="A297" s="1219"/>
      <c r="B297" s="1220"/>
      <c r="C297" s="1221"/>
      <c r="D297" s="1221"/>
      <c r="E297" s="1222"/>
      <c r="F297" s="1223"/>
      <c r="G297" s="1224" t="str">
        <f t="shared" si="5"/>
        <v/>
      </c>
      <c r="H297" s="1225"/>
      <c r="I297" s="1225"/>
    </row>
    <row r="298" spans="1:9" s="1232" customFormat="1" x14ac:dyDescent="0.2">
      <c r="A298" s="1219"/>
      <c r="B298" s="1220"/>
      <c r="C298" s="1221"/>
      <c r="D298" s="1221"/>
      <c r="E298" s="1222"/>
      <c r="F298" s="1223"/>
      <c r="G298" s="1224" t="str">
        <f t="shared" si="5"/>
        <v/>
      </c>
      <c r="H298" s="1225"/>
      <c r="I298" s="1225"/>
    </row>
    <row r="299" spans="1:9" s="1232" customFormat="1" x14ac:dyDescent="0.2">
      <c r="A299" s="1219"/>
      <c r="B299" s="1220"/>
      <c r="C299" s="1221"/>
      <c r="D299" s="1221"/>
      <c r="E299" s="1222"/>
      <c r="F299" s="1223"/>
      <c r="G299" s="1224" t="str">
        <f t="shared" si="5"/>
        <v/>
      </c>
      <c r="H299" s="1225"/>
      <c r="I299" s="1225"/>
    </row>
    <row r="300" spans="1:9" s="1232" customFormat="1" x14ac:dyDescent="0.2">
      <c r="A300" s="1219"/>
      <c r="B300" s="1220"/>
      <c r="C300" s="1221"/>
      <c r="D300" s="1221"/>
      <c r="E300" s="1222"/>
      <c r="F300" s="1223"/>
      <c r="G300" s="1224" t="str">
        <f t="shared" si="5"/>
        <v/>
      </c>
      <c r="H300" s="1225"/>
      <c r="I300" s="1225"/>
    </row>
    <row r="301" spans="1:9" s="1232" customFormat="1" x14ac:dyDescent="0.2">
      <c r="A301" s="1219"/>
      <c r="B301" s="1220"/>
      <c r="C301" s="1221"/>
      <c r="D301" s="1221"/>
      <c r="E301" s="1222"/>
      <c r="F301" s="1223"/>
      <c r="G301" s="1224" t="str">
        <f t="shared" si="5"/>
        <v/>
      </c>
      <c r="H301" s="1225"/>
      <c r="I301" s="1225"/>
    </row>
    <row r="302" spans="1:9" s="1232" customFormat="1" x14ac:dyDescent="0.2">
      <c r="A302" s="1219"/>
      <c r="B302" s="1220"/>
      <c r="C302" s="1221"/>
      <c r="D302" s="1221"/>
      <c r="E302" s="1222"/>
      <c r="F302" s="1223"/>
      <c r="G302" s="1224" t="str">
        <f t="shared" si="5"/>
        <v/>
      </c>
      <c r="H302" s="1225"/>
      <c r="I302" s="1225"/>
    </row>
    <row r="303" spans="1:9" s="1232" customFormat="1" x14ac:dyDescent="0.2">
      <c r="A303" s="1219"/>
      <c r="B303" s="1220"/>
      <c r="C303" s="1221"/>
      <c r="D303" s="1221"/>
      <c r="E303" s="1222"/>
      <c r="F303" s="1223"/>
      <c r="G303" s="1224" t="str">
        <f t="shared" si="5"/>
        <v/>
      </c>
      <c r="H303" s="1225"/>
      <c r="I303" s="1225"/>
    </row>
    <row r="304" spans="1:9" s="1232" customFormat="1" x14ac:dyDescent="0.2">
      <c r="A304" s="1219"/>
      <c r="B304" s="1220"/>
      <c r="C304" s="1221"/>
      <c r="D304" s="1221"/>
      <c r="E304" s="1222"/>
      <c r="F304" s="1223"/>
      <c r="G304" s="1224" t="str">
        <f t="shared" si="5"/>
        <v/>
      </c>
      <c r="H304" s="1225"/>
      <c r="I304" s="1225"/>
    </row>
    <row r="305" spans="1:9" s="1232" customFormat="1" x14ac:dyDescent="0.2">
      <c r="A305" s="1219"/>
      <c r="B305" s="1220"/>
      <c r="C305" s="1221"/>
      <c r="D305" s="1221"/>
      <c r="E305" s="1222"/>
      <c r="F305" s="1223"/>
      <c r="G305" s="1224" t="str">
        <f t="shared" si="5"/>
        <v/>
      </c>
      <c r="H305" s="1225"/>
      <c r="I305" s="1225"/>
    </row>
    <row r="306" spans="1:9" s="1232" customFormat="1" x14ac:dyDescent="0.2">
      <c r="A306" s="1219"/>
      <c r="B306" s="1220"/>
      <c r="C306" s="1221"/>
      <c r="D306" s="1221"/>
      <c r="E306" s="1222"/>
      <c r="F306" s="1223"/>
      <c r="G306" s="1224" t="str">
        <f t="shared" si="5"/>
        <v/>
      </c>
      <c r="H306" s="1225"/>
      <c r="I306" s="1225"/>
    </row>
    <row r="307" spans="1:9" s="1232" customFormat="1" x14ac:dyDescent="0.2">
      <c r="A307" s="1219"/>
      <c r="B307" s="1220"/>
      <c r="C307" s="1221"/>
      <c r="D307" s="1221"/>
      <c r="E307" s="1222"/>
      <c r="F307" s="1223"/>
      <c r="G307" s="1224" t="str">
        <f t="shared" si="5"/>
        <v/>
      </c>
      <c r="H307" s="1225"/>
      <c r="I307" s="1225"/>
    </row>
    <row r="308" spans="1:9" s="1232" customFormat="1" x14ac:dyDescent="0.2">
      <c r="A308" s="1219"/>
      <c r="B308" s="1220"/>
      <c r="C308" s="1221"/>
      <c r="D308" s="1221"/>
      <c r="E308" s="1222"/>
      <c r="F308" s="1223"/>
      <c r="G308" s="1224" t="str">
        <f t="shared" si="5"/>
        <v/>
      </c>
      <c r="H308" s="1225"/>
      <c r="I308" s="1225"/>
    </row>
    <row r="309" spans="1:9" s="1232" customFormat="1" x14ac:dyDescent="0.2">
      <c r="A309" s="1219"/>
      <c r="B309" s="1220"/>
      <c r="C309" s="1221"/>
      <c r="D309" s="1221"/>
      <c r="E309" s="1222"/>
      <c r="F309" s="1223"/>
      <c r="G309" s="1224" t="str">
        <f t="shared" si="5"/>
        <v/>
      </c>
      <c r="H309" s="1225"/>
      <c r="I309" s="1225"/>
    </row>
    <row r="310" spans="1:9" s="1232" customFormat="1" x14ac:dyDescent="0.2">
      <c r="A310" s="1219"/>
      <c r="B310" s="1220"/>
      <c r="C310" s="1221"/>
      <c r="D310" s="1221"/>
      <c r="E310" s="1222"/>
      <c r="F310" s="1223"/>
      <c r="G310" s="1224" t="str">
        <f t="shared" si="5"/>
        <v/>
      </c>
      <c r="H310" s="1225"/>
      <c r="I310" s="1225"/>
    </row>
    <row r="311" spans="1:9" s="1232" customFormat="1" x14ac:dyDescent="0.2">
      <c r="A311" s="1219"/>
      <c r="B311" s="1220"/>
      <c r="C311" s="1221"/>
      <c r="D311" s="1221"/>
      <c r="E311" s="1222"/>
      <c r="F311" s="1223"/>
      <c r="G311" s="1224" t="str">
        <f t="shared" si="5"/>
        <v/>
      </c>
      <c r="H311" s="1225"/>
      <c r="I311" s="1225"/>
    </row>
    <row r="312" spans="1:9" s="1232" customFormat="1" x14ac:dyDescent="0.2">
      <c r="A312" s="1219"/>
      <c r="B312" s="1220"/>
      <c r="C312" s="1221"/>
      <c r="D312" s="1221"/>
      <c r="E312" s="1222"/>
      <c r="F312" s="1223"/>
      <c r="G312" s="1224" t="str">
        <f t="shared" si="5"/>
        <v/>
      </c>
      <c r="H312" s="1225"/>
      <c r="I312" s="1225"/>
    </row>
    <row r="313" spans="1:9" s="1232" customFormat="1" x14ac:dyDescent="0.2">
      <c r="A313" s="1219"/>
      <c r="B313" s="1220"/>
      <c r="C313" s="1221"/>
      <c r="D313" s="1221"/>
      <c r="E313" s="1222"/>
      <c r="F313" s="1223"/>
      <c r="G313" s="1224" t="str">
        <f t="shared" si="5"/>
        <v/>
      </c>
      <c r="H313" s="1225"/>
      <c r="I313" s="1225"/>
    </row>
    <row r="314" spans="1:9" s="1232" customFormat="1" x14ac:dyDescent="0.2">
      <c r="A314" s="1219"/>
      <c r="B314" s="1220"/>
      <c r="C314" s="1221"/>
      <c r="D314" s="1221"/>
      <c r="E314" s="1222"/>
      <c r="F314" s="1223"/>
      <c r="G314" s="1224" t="str">
        <f t="shared" si="5"/>
        <v/>
      </c>
      <c r="H314" s="1225"/>
      <c r="I314" s="1225"/>
    </row>
    <row r="315" spans="1:9" s="1232" customFormat="1" x14ac:dyDescent="0.2">
      <c r="A315" s="1219"/>
      <c r="B315" s="1220"/>
      <c r="C315" s="1221"/>
      <c r="D315" s="1221"/>
      <c r="E315" s="1222"/>
      <c r="F315" s="1223"/>
      <c r="G315" s="1224" t="str">
        <f t="shared" si="5"/>
        <v/>
      </c>
      <c r="H315" s="1225"/>
      <c r="I315" s="1225"/>
    </row>
    <row r="316" spans="1:9" s="1232" customFormat="1" x14ac:dyDescent="0.2">
      <c r="A316" s="1219"/>
      <c r="B316" s="1220"/>
      <c r="C316" s="1221"/>
      <c r="D316" s="1221"/>
      <c r="E316" s="1222"/>
      <c r="F316" s="1223"/>
      <c r="G316" s="1224" t="str">
        <f t="shared" si="5"/>
        <v/>
      </c>
      <c r="H316" s="1225"/>
      <c r="I316" s="1225"/>
    </row>
    <row r="317" spans="1:9" s="1232" customFormat="1" x14ac:dyDescent="0.2">
      <c r="A317" s="1219"/>
      <c r="B317" s="1220"/>
      <c r="C317" s="1221"/>
      <c r="D317" s="1221"/>
      <c r="E317" s="1222"/>
      <c r="F317" s="1223"/>
      <c r="G317" s="1224" t="str">
        <f t="shared" si="5"/>
        <v/>
      </c>
      <c r="H317" s="1225"/>
      <c r="I317" s="1225"/>
    </row>
    <row r="318" spans="1:9" s="1232" customFormat="1" x14ac:dyDescent="0.2">
      <c r="A318" s="1219"/>
      <c r="B318" s="1220"/>
      <c r="C318" s="1221"/>
      <c r="D318" s="1221"/>
      <c r="E318" s="1222"/>
      <c r="F318" s="1223"/>
      <c r="G318" s="1224" t="str">
        <f t="shared" si="5"/>
        <v/>
      </c>
      <c r="H318" s="1225"/>
      <c r="I318" s="1225"/>
    </row>
    <row r="319" spans="1:9" s="1232" customFormat="1" x14ac:dyDescent="0.2">
      <c r="A319" s="1219"/>
      <c r="B319" s="1220"/>
      <c r="C319" s="1221"/>
      <c r="D319" s="1221"/>
      <c r="E319" s="1222"/>
      <c r="F319" s="1223"/>
      <c r="G319" s="1224" t="str">
        <f t="shared" si="5"/>
        <v/>
      </c>
      <c r="H319" s="1225"/>
      <c r="I319" s="1225"/>
    </row>
    <row r="320" spans="1:9" s="1232" customFormat="1" x14ac:dyDescent="0.2">
      <c r="A320" s="1219"/>
      <c r="B320" s="1220"/>
      <c r="C320" s="1221"/>
      <c r="D320" s="1221"/>
      <c r="E320" s="1222"/>
      <c r="F320" s="1223"/>
      <c r="G320" s="1224" t="str">
        <f t="shared" si="5"/>
        <v/>
      </c>
      <c r="H320" s="1225"/>
      <c r="I320" s="1225"/>
    </row>
    <row r="321" spans="1:9" s="1232" customFormat="1" x14ac:dyDescent="0.2">
      <c r="A321" s="1219"/>
      <c r="B321" s="1220"/>
      <c r="C321" s="1221"/>
      <c r="D321" s="1221"/>
      <c r="E321" s="1222"/>
      <c r="F321" s="1223"/>
      <c r="G321" s="1224" t="str">
        <f t="shared" si="5"/>
        <v/>
      </c>
      <c r="H321" s="1225"/>
      <c r="I321" s="1225"/>
    </row>
    <row r="322" spans="1:9" s="1232" customFormat="1" x14ac:dyDescent="0.2">
      <c r="A322" s="1219"/>
      <c r="B322" s="1220"/>
      <c r="C322" s="1221"/>
      <c r="D322" s="1221"/>
      <c r="E322" s="1222"/>
      <c r="F322" s="1223"/>
      <c r="G322" s="1224" t="str">
        <f t="shared" si="5"/>
        <v/>
      </c>
      <c r="H322" s="1225"/>
      <c r="I322" s="1225"/>
    </row>
    <row r="323" spans="1:9" s="1232" customFormat="1" x14ac:dyDescent="0.2">
      <c r="A323" s="1219"/>
      <c r="B323" s="1220"/>
      <c r="C323" s="1221"/>
      <c r="D323" s="1221"/>
      <c r="E323" s="1222"/>
      <c r="F323" s="1223"/>
      <c r="G323" s="1224" t="str">
        <f t="shared" si="5"/>
        <v/>
      </c>
      <c r="H323" s="1225"/>
      <c r="I323" s="1225"/>
    </row>
    <row r="324" spans="1:9" s="1232" customFormat="1" x14ac:dyDescent="0.2">
      <c r="A324" s="1219"/>
      <c r="B324" s="1220"/>
      <c r="C324" s="1221"/>
      <c r="D324" s="1221"/>
      <c r="E324" s="1222"/>
      <c r="F324" s="1223"/>
      <c r="G324" s="1224" t="str">
        <f t="shared" ref="G324:G387" si="6">IF(D324="QP",A324,"")</f>
        <v/>
      </c>
      <c r="H324" s="1225"/>
      <c r="I324" s="1225"/>
    </row>
    <row r="325" spans="1:9" s="1232" customFormat="1" x14ac:dyDescent="0.2">
      <c r="A325" s="1219"/>
      <c r="B325" s="1220"/>
      <c r="C325" s="1221"/>
      <c r="D325" s="1221"/>
      <c r="E325" s="1222"/>
      <c r="F325" s="1223"/>
      <c r="G325" s="1224" t="str">
        <f t="shared" si="6"/>
        <v/>
      </c>
      <c r="H325" s="1225"/>
      <c r="I325" s="1225"/>
    </row>
    <row r="326" spans="1:9" s="1232" customFormat="1" x14ac:dyDescent="0.2">
      <c r="A326" s="1219"/>
      <c r="B326" s="1220"/>
      <c r="C326" s="1221"/>
      <c r="D326" s="1221"/>
      <c r="E326" s="1222"/>
      <c r="F326" s="1223"/>
      <c r="G326" s="1224" t="str">
        <f t="shared" si="6"/>
        <v/>
      </c>
      <c r="H326" s="1225"/>
      <c r="I326" s="1225"/>
    </row>
    <row r="327" spans="1:9" s="1232" customFormat="1" x14ac:dyDescent="0.2">
      <c r="A327" s="1219"/>
      <c r="B327" s="1220"/>
      <c r="C327" s="1221"/>
      <c r="D327" s="1221"/>
      <c r="E327" s="1222"/>
      <c r="F327" s="1223"/>
      <c r="G327" s="1224" t="str">
        <f t="shared" si="6"/>
        <v/>
      </c>
      <c r="H327" s="1225"/>
      <c r="I327" s="1225"/>
    </row>
    <row r="328" spans="1:9" s="1232" customFormat="1" x14ac:dyDescent="0.2">
      <c r="A328" s="1219"/>
      <c r="B328" s="1220"/>
      <c r="C328" s="1221"/>
      <c r="D328" s="1221"/>
      <c r="E328" s="1222"/>
      <c r="F328" s="1223"/>
      <c r="G328" s="1224" t="str">
        <f t="shared" si="6"/>
        <v/>
      </c>
      <c r="H328" s="1225"/>
      <c r="I328" s="1225"/>
    </row>
    <row r="329" spans="1:9" s="1232" customFormat="1" x14ac:dyDescent="0.2">
      <c r="A329" s="1219"/>
      <c r="B329" s="1220"/>
      <c r="C329" s="1221"/>
      <c r="D329" s="1221"/>
      <c r="E329" s="1222"/>
      <c r="F329" s="1223"/>
      <c r="G329" s="1224" t="str">
        <f t="shared" si="6"/>
        <v/>
      </c>
      <c r="H329" s="1225"/>
      <c r="I329" s="1225"/>
    </row>
    <row r="330" spans="1:9" s="1232" customFormat="1" x14ac:dyDescent="0.2">
      <c r="A330" s="1219"/>
      <c r="B330" s="1220"/>
      <c r="C330" s="1221"/>
      <c r="D330" s="1221"/>
      <c r="E330" s="1222"/>
      <c r="F330" s="1223"/>
      <c r="G330" s="1224" t="str">
        <f t="shared" si="6"/>
        <v/>
      </c>
      <c r="H330" s="1225"/>
      <c r="I330" s="1225"/>
    </row>
    <row r="331" spans="1:9" s="1232" customFormat="1" x14ac:dyDescent="0.2">
      <c r="A331" s="1219"/>
      <c r="B331" s="1220"/>
      <c r="C331" s="1221"/>
      <c r="D331" s="1221"/>
      <c r="E331" s="1222"/>
      <c r="F331" s="1223"/>
      <c r="G331" s="1224" t="str">
        <f t="shared" si="6"/>
        <v/>
      </c>
      <c r="H331" s="1225"/>
      <c r="I331" s="1225"/>
    </row>
    <row r="332" spans="1:9" s="1232" customFormat="1" x14ac:dyDescent="0.2">
      <c r="A332" s="1219"/>
      <c r="B332" s="1220"/>
      <c r="C332" s="1221"/>
      <c r="D332" s="1221"/>
      <c r="E332" s="1222"/>
      <c r="F332" s="1223"/>
      <c r="G332" s="1224" t="str">
        <f t="shared" si="6"/>
        <v/>
      </c>
      <c r="H332" s="1225"/>
      <c r="I332" s="1225"/>
    </row>
    <row r="333" spans="1:9" s="1232" customFormat="1" x14ac:dyDescent="0.2">
      <c r="A333" s="1219"/>
      <c r="B333" s="1220"/>
      <c r="C333" s="1221"/>
      <c r="D333" s="1221"/>
      <c r="E333" s="1222"/>
      <c r="F333" s="1223"/>
      <c r="G333" s="1224" t="str">
        <f t="shared" si="6"/>
        <v/>
      </c>
      <c r="H333" s="1225"/>
      <c r="I333" s="1225"/>
    </row>
    <row r="334" spans="1:9" s="1232" customFormat="1" x14ac:dyDescent="0.2">
      <c r="A334" s="1219"/>
      <c r="B334" s="1220"/>
      <c r="C334" s="1221"/>
      <c r="D334" s="1221"/>
      <c r="E334" s="1222"/>
      <c r="F334" s="1223"/>
      <c r="G334" s="1224" t="str">
        <f t="shared" si="6"/>
        <v/>
      </c>
      <c r="H334" s="1225"/>
      <c r="I334" s="1225"/>
    </row>
    <row r="335" spans="1:9" s="1232" customFormat="1" x14ac:dyDescent="0.2">
      <c r="A335" s="1219"/>
      <c r="B335" s="1220"/>
      <c r="C335" s="1221"/>
      <c r="D335" s="1221"/>
      <c r="E335" s="1222"/>
      <c r="F335" s="1223"/>
      <c r="G335" s="1224" t="str">
        <f t="shared" si="6"/>
        <v/>
      </c>
      <c r="H335" s="1225"/>
      <c r="I335" s="1225"/>
    </row>
    <row r="336" spans="1:9" s="1232" customFormat="1" x14ac:dyDescent="0.2">
      <c r="A336" s="1219"/>
      <c r="B336" s="1220"/>
      <c r="C336" s="1221"/>
      <c r="D336" s="1221"/>
      <c r="E336" s="1222"/>
      <c r="F336" s="1223"/>
      <c r="G336" s="1224" t="str">
        <f t="shared" si="6"/>
        <v/>
      </c>
      <c r="H336" s="1225"/>
      <c r="I336" s="1225"/>
    </row>
    <row r="337" spans="1:9" s="1232" customFormat="1" x14ac:dyDescent="0.2">
      <c r="A337" s="1219"/>
      <c r="B337" s="1220"/>
      <c r="C337" s="1221"/>
      <c r="D337" s="1221"/>
      <c r="E337" s="1222"/>
      <c r="F337" s="1223"/>
      <c r="G337" s="1224" t="str">
        <f t="shared" si="6"/>
        <v/>
      </c>
      <c r="H337" s="1225"/>
      <c r="I337" s="1225"/>
    </row>
    <row r="338" spans="1:9" s="1232" customFormat="1" x14ac:dyDescent="0.2">
      <c r="A338" s="1219"/>
      <c r="B338" s="1220"/>
      <c r="C338" s="1221"/>
      <c r="D338" s="1221"/>
      <c r="E338" s="1222"/>
      <c r="F338" s="1223"/>
      <c r="G338" s="1224" t="str">
        <f t="shared" si="6"/>
        <v/>
      </c>
      <c r="H338" s="1225"/>
      <c r="I338" s="1225"/>
    </row>
    <row r="339" spans="1:9" s="1232" customFormat="1" x14ac:dyDescent="0.2">
      <c r="A339" s="1219"/>
      <c r="B339" s="1220"/>
      <c r="C339" s="1221"/>
      <c r="D339" s="1221"/>
      <c r="E339" s="1222"/>
      <c r="F339" s="1223"/>
      <c r="G339" s="1224" t="str">
        <f t="shared" si="6"/>
        <v/>
      </c>
      <c r="H339" s="1225"/>
      <c r="I339" s="1225"/>
    </row>
    <row r="340" spans="1:9" s="1232" customFormat="1" x14ac:dyDescent="0.2">
      <c r="A340" s="1227"/>
      <c r="B340" s="1228"/>
      <c r="C340" s="1229"/>
      <c r="D340" s="1229"/>
      <c r="E340" s="1230"/>
      <c r="F340" s="1231"/>
      <c r="G340" s="1232" t="str">
        <f t="shared" si="6"/>
        <v/>
      </c>
      <c r="H340" s="1225"/>
      <c r="I340" s="1225"/>
    </row>
    <row r="341" spans="1:9" s="1232" customFormat="1" x14ac:dyDescent="0.2">
      <c r="A341" s="1227"/>
      <c r="B341" s="1228"/>
      <c r="C341" s="1229"/>
      <c r="D341" s="1229"/>
      <c r="E341" s="1230"/>
      <c r="F341" s="1231"/>
      <c r="G341" s="1232" t="str">
        <f t="shared" si="6"/>
        <v/>
      </c>
      <c r="H341" s="1225"/>
      <c r="I341" s="1225"/>
    </row>
    <row r="342" spans="1:9" s="1232" customFormat="1" x14ac:dyDescent="0.2">
      <c r="A342" s="1227"/>
      <c r="B342" s="1228"/>
      <c r="C342" s="1229"/>
      <c r="D342" s="1229"/>
      <c r="E342" s="1230"/>
      <c r="F342" s="1231"/>
      <c r="G342" s="1232" t="str">
        <f t="shared" si="6"/>
        <v/>
      </c>
      <c r="H342" s="1225"/>
      <c r="I342" s="1225"/>
    </row>
    <row r="343" spans="1:9" s="1232" customFormat="1" x14ac:dyDescent="0.2">
      <c r="A343" s="1227"/>
      <c r="B343" s="1228"/>
      <c r="C343" s="1229"/>
      <c r="D343" s="1229"/>
      <c r="E343" s="1230"/>
      <c r="F343" s="1231"/>
      <c r="G343" s="1232" t="str">
        <f t="shared" si="6"/>
        <v/>
      </c>
      <c r="H343" s="1225"/>
      <c r="I343" s="1225"/>
    </row>
    <row r="344" spans="1:9" s="1232" customFormat="1" x14ac:dyDescent="0.2">
      <c r="A344" s="1227"/>
      <c r="B344" s="1228"/>
      <c r="C344" s="1229"/>
      <c r="D344" s="1229"/>
      <c r="E344" s="1230"/>
      <c r="F344" s="1231"/>
      <c r="G344" s="1232" t="str">
        <f t="shared" si="6"/>
        <v/>
      </c>
      <c r="H344" s="1225"/>
      <c r="I344" s="1225"/>
    </row>
    <row r="345" spans="1:9" s="1232" customFormat="1" x14ac:dyDescent="0.2">
      <c r="A345" s="1227"/>
      <c r="B345" s="1228"/>
      <c r="C345" s="1229"/>
      <c r="D345" s="1229"/>
      <c r="E345" s="1230"/>
      <c r="F345" s="1231"/>
      <c r="G345" s="1232" t="str">
        <f t="shared" si="6"/>
        <v/>
      </c>
      <c r="H345" s="1225"/>
      <c r="I345" s="1225"/>
    </row>
    <row r="346" spans="1:9" s="1232" customFormat="1" x14ac:dyDescent="0.2">
      <c r="A346" s="1227"/>
      <c r="B346" s="1228"/>
      <c r="C346" s="1229"/>
      <c r="D346" s="1229"/>
      <c r="E346" s="1230"/>
      <c r="F346" s="1231"/>
      <c r="G346" s="1232" t="str">
        <f t="shared" si="6"/>
        <v/>
      </c>
      <c r="H346" s="1225"/>
      <c r="I346" s="1225"/>
    </row>
    <row r="347" spans="1:9" s="1232" customFormat="1" x14ac:dyDescent="0.2">
      <c r="A347" s="1227"/>
      <c r="B347" s="1228"/>
      <c r="C347" s="1229"/>
      <c r="D347" s="1229"/>
      <c r="E347" s="1230"/>
      <c r="F347" s="1231"/>
      <c r="G347" s="1232" t="str">
        <f t="shared" si="6"/>
        <v/>
      </c>
      <c r="H347" s="1225"/>
      <c r="I347" s="1225"/>
    </row>
    <row r="348" spans="1:9" s="1232" customFormat="1" x14ac:dyDescent="0.2">
      <c r="A348" s="1227"/>
      <c r="B348" s="1228"/>
      <c r="C348" s="1229"/>
      <c r="D348" s="1229"/>
      <c r="E348" s="1230"/>
      <c r="F348" s="1231"/>
      <c r="G348" s="1232" t="str">
        <f t="shared" si="6"/>
        <v/>
      </c>
      <c r="H348" s="1225"/>
      <c r="I348" s="1225"/>
    </row>
    <row r="349" spans="1:9" s="1232" customFormat="1" x14ac:dyDescent="0.2">
      <c r="A349" s="1227"/>
      <c r="B349" s="1228"/>
      <c r="C349" s="1229"/>
      <c r="D349" s="1229"/>
      <c r="E349" s="1230"/>
      <c r="F349" s="1231"/>
      <c r="G349" s="1232" t="str">
        <f t="shared" si="6"/>
        <v/>
      </c>
      <c r="H349" s="1225"/>
      <c r="I349" s="1225"/>
    </row>
    <row r="350" spans="1:9" s="1232" customFormat="1" x14ac:dyDescent="0.2">
      <c r="A350" s="1227"/>
      <c r="B350" s="1228"/>
      <c r="C350" s="1229"/>
      <c r="D350" s="1229"/>
      <c r="E350" s="1230"/>
      <c r="F350" s="1231"/>
      <c r="G350" s="1232" t="str">
        <f t="shared" si="6"/>
        <v/>
      </c>
      <c r="H350" s="1225"/>
      <c r="I350" s="1225"/>
    </row>
    <row r="351" spans="1:9" s="1232" customFormat="1" x14ac:dyDescent="0.2">
      <c r="A351" s="1227"/>
      <c r="B351" s="1228"/>
      <c r="C351" s="1229"/>
      <c r="D351" s="1229"/>
      <c r="E351" s="1230"/>
      <c r="F351" s="1231"/>
      <c r="G351" s="1232" t="str">
        <f t="shared" si="6"/>
        <v/>
      </c>
      <c r="H351" s="1225"/>
      <c r="I351" s="1225"/>
    </row>
    <row r="352" spans="1:9" s="1232" customFormat="1" x14ac:dyDescent="0.2">
      <c r="A352" s="1227"/>
      <c r="B352" s="1228"/>
      <c r="C352" s="1229"/>
      <c r="D352" s="1229"/>
      <c r="E352" s="1230"/>
      <c r="F352" s="1231"/>
      <c r="G352" s="1232" t="str">
        <f t="shared" si="6"/>
        <v/>
      </c>
      <c r="H352" s="1225"/>
      <c r="I352" s="1225"/>
    </row>
    <row r="353" spans="1:9" s="1232" customFormat="1" x14ac:dyDescent="0.2">
      <c r="A353" s="1227"/>
      <c r="B353" s="1228"/>
      <c r="C353" s="1229"/>
      <c r="D353" s="1229"/>
      <c r="E353" s="1230"/>
      <c r="F353" s="1231"/>
      <c r="G353" s="1232" t="str">
        <f t="shared" si="6"/>
        <v/>
      </c>
      <c r="H353" s="1225"/>
      <c r="I353" s="1225"/>
    </row>
    <row r="354" spans="1:9" s="1232" customFormat="1" x14ac:dyDescent="0.2">
      <c r="A354" s="1227"/>
      <c r="B354" s="1228"/>
      <c r="C354" s="1229"/>
      <c r="D354" s="1229"/>
      <c r="E354" s="1230"/>
      <c r="F354" s="1231"/>
      <c r="G354" s="1232" t="str">
        <f t="shared" si="6"/>
        <v/>
      </c>
      <c r="H354" s="1225"/>
      <c r="I354" s="1225"/>
    </row>
    <row r="355" spans="1:9" s="1232" customFormat="1" x14ac:dyDescent="0.2">
      <c r="A355" s="1227"/>
      <c r="B355" s="1228"/>
      <c r="C355" s="1229"/>
      <c r="D355" s="1229"/>
      <c r="E355" s="1230"/>
      <c r="F355" s="1231"/>
      <c r="G355" s="1232" t="str">
        <f t="shared" si="6"/>
        <v/>
      </c>
      <c r="H355" s="1225"/>
      <c r="I355" s="1225"/>
    </row>
    <row r="356" spans="1:9" s="1232" customFormat="1" x14ac:dyDescent="0.2">
      <c r="A356" s="1227"/>
      <c r="B356" s="1228"/>
      <c r="C356" s="1229"/>
      <c r="D356" s="1229"/>
      <c r="E356" s="1230"/>
      <c r="F356" s="1231"/>
      <c r="G356" s="1232" t="str">
        <f t="shared" si="6"/>
        <v/>
      </c>
      <c r="H356" s="1225"/>
      <c r="I356" s="1225"/>
    </row>
    <row r="357" spans="1:9" s="1232" customFormat="1" x14ac:dyDescent="0.2">
      <c r="A357" s="1227"/>
      <c r="B357" s="1228"/>
      <c r="C357" s="1229"/>
      <c r="D357" s="1229"/>
      <c r="E357" s="1230"/>
      <c r="F357" s="1231"/>
      <c r="G357" s="1232" t="str">
        <f t="shared" si="6"/>
        <v/>
      </c>
      <c r="H357" s="1225"/>
      <c r="I357" s="1225"/>
    </row>
    <row r="358" spans="1:9" s="1232" customFormat="1" x14ac:dyDescent="0.2">
      <c r="A358" s="1227"/>
      <c r="B358" s="1228"/>
      <c r="C358" s="1229"/>
      <c r="D358" s="1229"/>
      <c r="E358" s="1230"/>
      <c r="F358" s="1231"/>
      <c r="G358" s="1232" t="str">
        <f t="shared" si="6"/>
        <v/>
      </c>
      <c r="H358" s="1225"/>
      <c r="I358" s="1225"/>
    </row>
    <row r="359" spans="1:9" s="1232" customFormat="1" x14ac:dyDescent="0.2">
      <c r="A359" s="1227"/>
      <c r="B359" s="1228"/>
      <c r="C359" s="1229"/>
      <c r="D359" s="1229"/>
      <c r="E359" s="1230"/>
      <c r="F359" s="1231"/>
      <c r="G359" s="1232" t="str">
        <f t="shared" si="6"/>
        <v/>
      </c>
      <c r="H359" s="1225"/>
      <c r="I359" s="1225"/>
    </row>
    <row r="360" spans="1:9" s="1232" customFormat="1" x14ac:dyDescent="0.2">
      <c r="A360" s="1227"/>
      <c r="B360" s="1228"/>
      <c r="C360" s="1229"/>
      <c r="D360" s="1229"/>
      <c r="E360" s="1230"/>
      <c r="F360" s="1231"/>
      <c r="G360" s="1232" t="str">
        <f t="shared" si="6"/>
        <v/>
      </c>
      <c r="H360" s="1225"/>
      <c r="I360" s="1225"/>
    </row>
    <row r="361" spans="1:9" s="1232" customFormat="1" x14ac:dyDescent="0.2">
      <c r="A361" s="1227"/>
      <c r="B361" s="1228"/>
      <c r="C361" s="1229"/>
      <c r="D361" s="1229"/>
      <c r="E361" s="1230"/>
      <c r="F361" s="1231"/>
      <c r="G361" s="1232" t="str">
        <f t="shared" si="6"/>
        <v/>
      </c>
      <c r="H361" s="1225"/>
      <c r="I361" s="1225"/>
    </row>
    <row r="362" spans="1:9" s="1232" customFormat="1" x14ac:dyDescent="0.2">
      <c r="A362" s="1227"/>
      <c r="B362" s="1228"/>
      <c r="C362" s="1229"/>
      <c r="D362" s="1229"/>
      <c r="E362" s="1230"/>
      <c r="F362" s="1231"/>
      <c r="G362" s="1232" t="str">
        <f t="shared" si="6"/>
        <v/>
      </c>
      <c r="H362" s="1225"/>
      <c r="I362" s="1225"/>
    </row>
    <row r="363" spans="1:9" s="1232" customFormat="1" x14ac:dyDescent="0.2">
      <c r="A363" s="1227"/>
      <c r="B363" s="1228"/>
      <c r="C363" s="1229"/>
      <c r="D363" s="1229"/>
      <c r="E363" s="1230"/>
      <c r="F363" s="1231"/>
      <c r="G363" s="1232" t="str">
        <f t="shared" si="6"/>
        <v/>
      </c>
      <c r="H363" s="1225"/>
      <c r="I363" s="1225"/>
    </row>
    <row r="364" spans="1:9" s="1232" customFormat="1" x14ac:dyDescent="0.2">
      <c r="A364" s="1227"/>
      <c r="B364" s="1228"/>
      <c r="C364" s="1229"/>
      <c r="D364" s="1229"/>
      <c r="E364" s="1230"/>
      <c r="F364" s="1231"/>
      <c r="G364" s="1232" t="str">
        <f t="shared" si="6"/>
        <v/>
      </c>
      <c r="H364" s="1225"/>
      <c r="I364" s="1225"/>
    </row>
    <row r="365" spans="1:9" s="1232" customFormat="1" x14ac:dyDescent="0.2">
      <c r="A365" s="1227"/>
      <c r="B365" s="1228"/>
      <c r="C365" s="1229"/>
      <c r="D365" s="1229"/>
      <c r="E365" s="1230"/>
      <c r="F365" s="1231"/>
      <c r="G365" s="1232" t="str">
        <f t="shared" si="6"/>
        <v/>
      </c>
      <c r="H365" s="1225"/>
      <c r="I365" s="1225"/>
    </row>
    <row r="366" spans="1:9" s="1232" customFormat="1" x14ac:dyDescent="0.2">
      <c r="A366" s="1227"/>
      <c r="B366" s="1228"/>
      <c r="C366" s="1229"/>
      <c r="D366" s="1229"/>
      <c r="E366" s="1230"/>
      <c r="F366" s="1231"/>
      <c r="G366" s="1232" t="str">
        <f t="shared" si="6"/>
        <v/>
      </c>
      <c r="H366" s="1225"/>
      <c r="I366" s="1225"/>
    </row>
    <row r="367" spans="1:9" s="1232" customFormat="1" x14ac:dyDescent="0.2">
      <c r="A367" s="1227"/>
      <c r="B367" s="1228"/>
      <c r="C367" s="1229"/>
      <c r="D367" s="1229"/>
      <c r="E367" s="1230"/>
      <c r="F367" s="1231"/>
      <c r="G367" s="1232" t="str">
        <f t="shared" si="6"/>
        <v/>
      </c>
      <c r="H367" s="1225"/>
      <c r="I367" s="1225"/>
    </row>
    <row r="368" spans="1:9" s="1232" customFormat="1" x14ac:dyDescent="0.2">
      <c r="A368" s="1227"/>
      <c r="B368" s="1228"/>
      <c r="C368" s="1229"/>
      <c r="D368" s="1229"/>
      <c r="E368" s="1230"/>
      <c r="F368" s="1231"/>
      <c r="G368" s="1232" t="str">
        <f t="shared" si="6"/>
        <v/>
      </c>
      <c r="H368" s="1225"/>
      <c r="I368" s="1225"/>
    </row>
    <row r="369" spans="1:9" s="1232" customFormat="1" x14ac:dyDescent="0.2">
      <c r="A369" s="1227"/>
      <c r="B369" s="1228"/>
      <c r="C369" s="1229"/>
      <c r="D369" s="1229"/>
      <c r="E369" s="1230"/>
      <c r="F369" s="1231"/>
      <c r="G369" s="1232" t="str">
        <f t="shared" si="6"/>
        <v/>
      </c>
      <c r="H369" s="1225"/>
      <c r="I369" s="1225"/>
    </row>
    <row r="370" spans="1:9" s="1232" customFormat="1" x14ac:dyDescent="0.2">
      <c r="A370" s="1227"/>
      <c r="B370" s="1228"/>
      <c r="C370" s="1229"/>
      <c r="D370" s="1229"/>
      <c r="E370" s="1230"/>
      <c r="F370" s="1231"/>
      <c r="G370" s="1232" t="str">
        <f t="shared" si="6"/>
        <v/>
      </c>
      <c r="H370" s="1225"/>
      <c r="I370" s="1225"/>
    </row>
    <row r="371" spans="1:9" s="1232" customFormat="1" x14ac:dyDescent="0.2">
      <c r="A371" s="1227"/>
      <c r="B371" s="1228"/>
      <c r="C371" s="1229"/>
      <c r="D371" s="1229"/>
      <c r="E371" s="1230"/>
      <c r="F371" s="1231"/>
      <c r="G371" s="1232" t="str">
        <f t="shared" si="6"/>
        <v/>
      </c>
      <c r="H371" s="1225"/>
      <c r="I371" s="1225"/>
    </row>
    <row r="372" spans="1:9" s="1232" customFormat="1" x14ac:dyDescent="0.2">
      <c r="A372" s="1227"/>
      <c r="B372" s="1228"/>
      <c r="C372" s="1229"/>
      <c r="D372" s="1229"/>
      <c r="E372" s="1230"/>
      <c r="F372" s="1231"/>
      <c r="G372" s="1232" t="str">
        <f t="shared" si="6"/>
        <v/>
      </c>
      <c r="H372" s="1225"/>
      <c r="I372" s="1225"/>
    </row>
    <row r="373" spans="1:9" s="1232" customFormat="1" x14ac:dyDescent="0.2">
      <c r="A373" s="1227"/>
      <c r="B373" s="1228"/>
      <c r="C373" s="1229"/>
      <c r="D373" s="1229"/>
      <c r="E373" s="1230"/>
      <c r="F373" s="1231"/>
      <c r="G373" s="1232" t="str">
        <f t="shared" si="6"/>
        <v/>
      </c>
      <c r="H373" s="1225"/>
      <c r="I373" s="1225"/>
    </row>
    <row r="374" spans="1:9" s="1232" customFormat="1" x14ac:dyDescent="0.2">
      <c r="A374" s="1227"/>
      <c r="B374" s="1228"/>
      <c r="C374" s="1229"/>
      <c r="D374" s="1229"/>
      <c r="E374" s="1230"/>
      <c r="F374" s="1231"/>
      <c r="G374" s="1232" t="str">
        <f t="shared" si="6"/>
        <v/>
      </c>
      <c r="H374" s="1225"/>
      <c r="I374" s="1225"/>
    </row>
    <row r="375" spans="1:9" s="1232" customFormat="1" x14ac:dyDescent="0.2">
      <c r="A375" s="1227"/>
      <c r="B375" s="1228"/>
      <c r="C375" s="1229"/>
      <c r="D375" s="1229"/>
      <c r="E375" s="1230"/>
      <c r="F375" s="1231"/>
      <c r="G375" s="1232" t="str">
        <f t="shared" si="6"/>
        <v/>
      </c>
      <c r="H375" s="1225"/>
      <c r="I375" s="1225"/>
    </row>
    <row r="376" spans="1:9" s="1232" customFormat="1" x14ac:dyDescent="0.2">
      <c r="A376" s="1227"/>
      <c r="B376" s="1228"/>
      <c r="C376" s="1229"/>
      <c r="D376" s="1229"/>
      <c r="E376" s="1230"/>
      <c r="F376" s="1231"/>
      <c r="G376" s="1232" t="str">
        <f t="shared" si="6"/>
        <v/>
      </c>
      <c r="H376" s="1225"/>
      <c r="I376" s="1225"/>
    </row>
    <row r="377" spans="1:9" s="1232" customFormat="1" x14ac:dyDescent="0.2">
      <c r="A377" s="1227"/>
      <c r="B377" s="1228"/>
      <c r="C377" s="1229"/>
      <c r="D377" s="1229"/>
      <c r="E377" s="1230"/>
      <c r="F377" s="1231"/>
      <c r="G377" s="1232" t="str">
        <f t="shared" si="6"/>
        <v/>
      </c>
      <c r="H377" s="1225"/>
      <c r="I377" s="1225"/>
    </row>
    <row r="378" spans="1:9" s="1232" customFormat="1" x14ac:dyDescent="0.2">
      <c r="A378" s="1227"/>
      <c r="B378" s="1228"/>
      <c r="C378" s="1229"/>
      <c r="D378" s="1229"/>
      <c r="E378" s="1230"/>
      <c r="F378" s="1231"/>
      <c r="G378" s="1232" t="str">
        <f t="shared" si="6"/>
        <v/>
      </c>
      <c r="H378" s="1225"/>
      <c r="I378" s="1225"/>
    </row>
    <row r="379" spans="1:9" s="1232" customFormat="1" x14ac:dyDescent="0.2">
      <c r="A379" s="1227"/>
      <c r="B379" s="1228"/>
      <c r="C379" s="1229"/>
      <c r="D379" s="1229"/>
      <c r="E379" s="1230"/>
      <c r="F379" s="1231"/>
      <c r="G379" s="1232" t="str">
        <f t="shared" si="6"/>
        <v/>
      </c>
      <c r="H379" s="1225"/>
      <c r="I379" s="1225"/>
    </row>
    <row r="380" spans="1:9" s="1232" customFormat="1" x14ac:dyDescent="0.2">
      <c r="A380" s="1227"/>
      <c r="B380" s="1228"/>
      <c r="C380" s="1229"/>
      <c r="D380" s="1229"/>
      <c r="E380" s="1230"/>
      <c r="F380" s="1231"/>
      <c r="G380" s="1232" t="str">
        <f t="shared" si="6"/>
        <v/>
      </c>
      <c r="H380" s="1225"/>
      <c r="I380" s="1225"/>
    </row>
    <row r="381" spans="1:9" s="1232" customFormat="1" x14ac:dyDescent="0.2">
      <c r="A381" s="1227"/>
      <c r="B381" s="1228"/>
      <c r="C381" s="1229"/>
      <c r="D381" s="1229"/>
      <c r="E381" s="1230"/>
      <c r="F381" s="1231"/>
      <c r="G381" s="1232" t="str">
        <f t="shared" si="6"/>
        <v/>
      </c>
      <c r="H381" s="1225"/>
      <c r="I381" s="1225"/>
    </row>
    <row r="382" spans="1:9" s="1232" customFormat="1" x14ac:dyDescent="0.2">
      <c r="A382" s="1227"/>
      <c r="B382" s="1228"/>
      <c r="C382" s="1229"/>
      <c r="D382" s="1229"/>
      <c r="E382" s="1230"/>
      <c r="F382" s="1231"/>
      <c r="G382" s="1232" t="str">
        <f t="shared" si="6"/>
        <v/>
      </c>
      <c r="H382" s="1225"/>
      <c r="I382" s="1225"/>
    </row>
    <row r="383" spans="1:9" s="1232" customFormat="1" x14ac:dyDescent="0.2">
      <c r="A383" s="1227"/>
      <c r="B383" s="1228"/>
      <c r="C383" s="1229"/>
      <c r="D383" s="1229"/>
      <c r="E383" s="1230"/>
      <c r="F383" s="1231"/>
      <c r="G383" s="1232" t="str">
        <f t="shared" si="6"/>
        <v/>
      </c>
      <c r="H383" s="1225"/>
      <c r="I383" s="1225"/>
    </row>
    <row r="384" spans="1:9" s="1232" customFormat="1" x14ac:dyDescent="0.2">
      <c r="A384" s="1227"/>
      <c r="B384" s="1228"/>
      <c r="C384" s="1229"/>
      <c r="D384" s="1229"/>
      <c r="E384" s="1230"/>
      <c r="F384" s="1231"/>
      <c r="G384" s="1232" t="str">
        <f t="shared" si="6"/>
        <v/>
      </c>
      <c r="H384" s="1225"/>
      <c r="I384" s="1225"/>
    </row>
    <row r="385" spans="1:9" s="1232" customFormat="1" x14ac:dyDescent="0.2">
      <c r="A385" s="1227"/>
      <c r="B385" s="1228"/>
      <c r="C385" s="1229"/>
      <c r="D385" s="1229"/>
      <c r="E385" s="1230"/>
      <c r="F385" s="1231"/>
      <c r="G385" s="1232" t="str">
        <f t="shared" si="6"/>
        <v/>
      </c>
      <c r="H385" s="1225"/>
      <c r="I385" s="1225"/>
    </row>
    <row r="386" spans="1:9" s="1232" customFormat="1" x14ac:dyDescent="0.2">
      <c r="A386" s="1227"/>
      <c r="B386" s="1228"/>
      <c r="C386" s="1229"/>
      <c r="D386" s="1229"/>
      <c r="E386" s="1230"/>
      <c r="F386" s="1231"/>
      <c r="G386" s="1232" t="str">
        <f t="shared" si="6"/>
        <v/>
      </c>
      <c r="H386" s="1225"/>
      <c r="I386" s="1225"/>
    </row>
    <row r="387" spans="1:9" s="1232" customFormat="1" x14ac:dyDescent="0.2">
      <c r="A387" s="1227"/>
      <c r="B387" s="1228"/>
      <c r="C387" s="1229"/>
      <c r="D387" s="1229"/>
      <c r="E387" s="1230"/>
      <c r="F387" s="1231"/>
      <c r="G387" s="1232" t="str">
        <f t="shared" si="6"/>
        <v/>
      </c>
      <c r="H387" s="1225"/>
      <c r="I387" s="1225"/>
    </row>
    <row r="388" spans="1:9" s="1232" customFormat="1" x14ac:dyDescent="0.2">
      <c r="A388" s="1227"/>
      <c r="B388" s="1228"/>
      <c r="C388" s="1229"/>
      <c r="D388" s="1229"/>
      <c r="E388" s="1230"/>
      <c r="F388" s="1231"/>
      <c r="G388" s="1232" t="str">
        <f t="shared" ref="G388:G451" si="7">IF(D388="QP",A388,"")</f>
        <v/>
      </c>
      <c r="H388" s="1225"/>
      <c r="I388" s="1225"/>
    </row>
    <row r="389" spans="1:9" s="1232" customFormat="1" x14ac:dyDescent="0.2">
      <c r="A389" s="1227"/>
      <c r="B389" s="1228"/>
      <c r="C389" s="1229"/>
      <c r="D389" s="1229"/>
      <c r="E389" s="1230"/>
      <c r="F389" s="1231"/>
      <c r="G389" s="1232" t="str">
        <f t="shared" si="7"/>
        <v/>
      </c>
      <c r="H389" s="1225"/>
      <c r="I389" s="1225"/>
    </row>
    <row r="390" spans="1:9" s="1232" customFormat="1" x14ac:dyDescent="0.2">
      <c r="A390" s="1227"/>
      <c r="B390" s="1228"/>
      <c r="C390" s="1229"/>
      <c r="D390" s="1229"/>
      <c r="E390" s="1230"/>
      <c r="F390" s="1231"/>
      <c r="G390" s="1232" t="str">
        <f t="shared" si="7"/>
        <v/>
      </c>
      <c r="H390" s="1225"/>
      <c r="I390" s="1225"/>
    </row>
    <row r="391" spans="1:9" s="1232" customFormat="1" x14ac:dyDescent="0.2">
      <c r="A391" s="1227"/>
      <c r="B391" s="1228"/>
      <c r="C391" s="1229"/>
      <c r="D391" s="1229"/>
      <c r="E391" s="1230"/>
      <c r="F391" s="1231"/>
      <c r="G391" s="1232" t="str">
        <f t="shared" si="7"/>
        <v/>
      </c>
      <c r="H391" s="1225"/>
      <c r="I391" s="1225"/>
    </row>
    <row r="392" spans="1:9" s="1232" customFormat="1" x14ac:dyDescent="0.2">
      <c r="A392" s="1227"/>
      <c r="B392" s="1228"/>
      <c r="C392" s="1229"/>
      <c r="D392" s="1229"/>
      <c r="E392" s="1230"/>
      <c r="F392" s="1231"/>
      <c r="G392" s="1232" t="str">
        <f t="shared" si="7"/>
        <v/>
      </c>
      <c r="H392" s="1225"/>
      <c r="I392" s="1225"/>
    </row>
    <row r="393" spans="1:9" s="1232" customFormat="1" x14ac:dyDescent="0.2">
      <c r="A393" s="1227"/>
      <c r="B393" s="1228"/>
      <c r="C393" s="1229"/>
      <c r="D393" s="1229"/>
      <c r="E393" s="1230"/>
      <c r="F393" s="1231"/>
      <c r="G393" s="1232" t="str">
        <f t="shared" si="7"/>
        <v/>
      </c>
      <c r="H393" s="1225"/>
      <c r="I393" s="1225"/>
    </row>
    <row r="394" spans="1:9" s="1232" customFormat="1" x14ac:dyDescent="0.2">
      <c r="A394" s="1227"/>
      <c r="B394" s="1228"/>
      <c r="C394" s="1229"/>
      <c r="D394" s="1229"/>
      <c r="E394" s="1230"/>
      <c r="F394" s="1231"/>
      <c r="G394" s="1232" t="str">
        <f t="shared" si="7"/>
        <v/>
      </c>
      <c r="H394" s="1225"/>
      <c r="I394" s="1225"/>
    </row>
    <row r="395" spans="1:9" s="1232" customFormat="1" x14ac:dyDescent="0.2">
      <c r="A395" s="1227"/>
      <c r="B395" s="1228"/>
      <c r="C395" s="1229"/>
      <c r="D395" s="1229"/>
      <c r="E395" s="1230"/>
      <c r="F395" s="1231"/>
      <c r="G395" s="1232" t="str">
        <f t="shared" si="7"/>
        <v/>
      </c>
      <c r="H395" s="1225"/>
      <c r="I395" s="1225"/>
    </row>
    <row r="396" spans="1:9" s="1232" customFormat="1" x14ac:dyDescent="0.2">
      <c r="A396" s="1227"/>
      <c r="B396" s="1228"/>
      <c r="C396" s="1229"/>
      <c r="D396" s="1229"/>
      <c r="E396" s="1230"/>
      <c r="F396" s="1231"/>
      <c r="G396" s="1232" t="str">
        <f t="shared" si="7"/>
        <v/>
      </c>
      <c r="H396" s="1225"/>
      <c r="I396" s="1225"/>
    </row>
    <row r="397" spans="1:9" s="1232" customFormat="1" x14ac:dyDescent="0.2">
      <c r="A397" s="1227"/>
      <c r="B397" s="1228"/>
      <c r="C397" s="1229"/>
      <c r="D397" s="1229"/>
      <c r="E397" s="1230"/>
      <c r="F397" s="1231"/>
      <c r="G397" s="1232" t="str">
        <f t="shared" si="7"/>
        <v/>
      </c>
      <c r="H397" s="1225"/>
      <c r="I397" s="1225"/>
    </row>
    <row r="398" spans="1:9" s="1232" customFormat="1" x14ac:dyDescent="0.2">
      <c r="A398" s="1227"/>
      <c r="B398" s="1228"/>
      <c r="C398" s="1229"/>
      <c r="D398" s="1229"/>
      <c r="E398" s="1230"/>
      <c r="F398" s="1231"/>
      <c r="G398" s="1232" t="str">
        <f t="shared" si="7"/>
        <v/>
      </c>
      <c r="H398" s="1225"/>
      <c r="I398" s="1225"/>
    </row>
    <row r="399" spans="1:9" s="1232" customFormat="1" x14ac:dyDescent="0.2">
      <c r="A399" s="1227"/>
      <c r="B399" s="1228"/>
      <c r="C399" s="1229"/>
      <c r="D399" s="1229"/>
      <c r="E399" s="1230"/>
      <c r="F399" s="1231"/>
      <c r="G399" s="1232" t="str">
        <f t="shared" si="7"/>
        <v/>
      </c>
      <c r="H399" s="1225"/>
      <c r="I399" s="1225"/>
    </row>
    <row r="400" spans="1:9" s="1232" customFormat="1" x14ac:dyDescent="0.2">
      <c r="A400" s="1227"/>
      <c r="B400" s="1228"/>
      <c r="C400" s="1229"/>
      <c r="D400" s="1229"/>
      <c r="E400" s="1230"/>
      <c r="F400" s="1231"/>
      <c r="G400" s="1232" t="str">
        <f t="shared" si="7"/>
        <v/>
      </c>
      <c r="H400" s="1225"/>
      <c r="I400" s="1225"/>
    </row>
    <row r="401" spans="1:9" s="1232" customFormat="1" x14ac:dyDescent="0.2">
      <c r="A401" s="1227"/>
      <c r="B401" s="1228"/>
      <c r="C401" s="1229"/>
      <c r="D401" s="1229"/>
      <c r="E401" s="1230"/>
      <c r="F401" s="1231"/>
      <c r="G401" s="1232" t="str">
        <f t="shared" si="7"/>
        <v/>
      </c>
      <c r="H401" s="1225"/>
      <c r="I401" s="1225"/>
    </row>
    <row r="402" spans="1:9" s="1232" customFormat="1" x14ac:dyDescent="0.2">
      <c r="A402" s="1227"/>
      <c r="B402" s="1228"/>
      <c r="C402" s="1229"/>
      <c r="D402" s="1229"/>
      <c r="E402" s="1230"/>
      <c r="F402" s="1231"/>
      <c r="G402" s="1232" t="str">
        <f t="shared" si="7"/>
        <v/>
      </c>
      <c r="H402" s="1225"/>
      <c r="I402" s="1225"/>
    </row>
    <row r="403" spans="1:9" s="1232" customFormat="1" x14ac:dyDescent="0.2">
      <c r="A403" s="1227"/>
      <c r="B403" s="1228"/>
      <c r="C403" s="1229"/>
      <c r="D403" s="1229"/>
      <c r="E403" s="1230"/>
      <c r="F403" s="1231"/>
      <c r="G403" s="1232" t="str">
        <f t="shared" si="7"/>
        <v/>
      </c>
      <c r="H403" s="1225"/>
      <c r="I403" s="1225"/>
    </row>
    <row r="404" spans="1:9" s="1232" customFormat="1" x14ac:dyDescent="0.2">
      <c r="A404" s="1227"/>
      <c r="B404" s="1228"/>
      <c r="C404" s="1229"/>
      <c r="D404" s="1229"/>
      <c r="E404" s="1230"/>
      <c r="F404" s="1231"/>
      <c r="G404" s="1232" t="str">
        <f t="shared" si="7"/>
        <v/>
      </c>
      <c r="H404" s="1225"/>
      <c r="I404" s="1225"/>
    </row>
    <row r="405" spans="1:9" s="1232" customFormat="1" x14ac:dyDescent="0.2">
      <c r="A405" s="1227"/>
      <c r="B405" s="1228"/>
      <c r="C405" s="1229"/>
      <c r="D405" s="1229"/>
      <c r="E405" s="1230"/>
      <c r="F405" s="1231"/>
      <c r="G405" s="1232" t="str">
        <f t="shared" si="7"/>
        <v/>
      </c>
      <c r="H405" s="1225"/>
      <c r="I405" s="1225"/>
    </row>
    <row r="406" spans="1:9" s="1232" customFormat="1" x14ac:dyDescent="0.2">
      <c r="A406" s="1227"/>
      <c r="B406" s="1228"/>
      <c r="C406" s="1229"/>
      <c r="D406" s="1229"/>
      <c r="E406" s="1230"/>
      <c r="F406" s="1231"/>
      <c r="G406" s="1232" t="str">
        <f t="shared" si="7"/>
        <v/>
      </c>
      <c r="H406" s="1225"/>
      <c r="I406" s="1225"/>
    </row>
    <row r="407" spans="1:9" s="1232" customFormat="1" x14ac:dyDescent="0.2">
      <c r="A407" s="1227"/>
      <c r="B407" s="1228"/>
      <c r="C407" s="1229"/>
      <c r="D407" s="1229"/>
      <c r="E407" s="1230"/>
      <c r="F407" s="1231"/>
      <c r="G407" s="1232" t="str">
        <f t="shared" si="7"/>
        <v/>
      </c>
      <c r="H407" s="1225"/>
      <c r="I407" s="1225"/>
    </row>
    <row r="408" spans="1:9" s="1232" customFormat="1" x14ac:dyDescent="0.2">
      <c r="A408" s="1227"/>
      <c r="B408" s="1228"/>
      <c r="C408" s="1229"/>
      <c r="D408" s="1229"/>
      <c r="E408" s="1230"/>
      <c r="F408" s="1231"/>
      <c r="G408" s="1232" t="str">
        <f t="shared" si="7"/>
        <v/>
      </c>
      <c r="H408" s="1225"/>
      <c r="I408" s="1225"/>
    </row>
    <row r="409" spans="1:9" s="1232" customFormat="1" x14ac:dyDescent="0.2">
      <c r="A409" s="1227"/>
      <c r="B409" s="1228"/>
      <c r="C409" s="1229"/>
      <c r="D409" s="1229"/>
      <c r="E409" s="1230"/>
      <c r="F409" s="1231"/>
      <c r="G409" s="1232" t="str">
        <f t="shared" si="7"/>
        <v/>
      </c>
      <c r="H409" s="1225"/>
      <c r="I409" s="1225"/>
    </row>
    <row r="410" spans="1:9" s="1232" customFormat="1" x14ac:dyDescent="0.2">
      <c r="A410" s="1227"/>
      <c r="B410" s="1228"/>
      <c r="C410" s="1229"/>
      <c r="D410" s="1229"/>
      <c r="E410" s="1230"/>
      <c r="F410" s="1231"/>
      <c r="G410" s="1232" t="str">
        <f t="shared" si="7"/>
        <v/>
      </c>
      <c r="H410" s="1225"/>
      <c r="I410" s="1225"/>
    </row>
    <row r="411" spans="1:9" s="1232" customFormat="1" x14ac:dyDescent="0.2">
      <c r="A411" s="1227"/>
      <c r="B411" s="1228"/>
      <c r="C411" s="1229"/>
      <c r="D411" s="1229"/>
      <c r="E411" s="1230"/>
      <c r="F411" s="1231"/>
      <c r="G411" s="1232" t="str">
        <f t="shared" si="7"/>
        <v/>
      </c>
      <c r="H411" s="1225"/>
      <c r="I411" s="1225"/>
    </row>
    <row r="412" spans="1:9" s="1232" customFormat="1" x14ac:dyDescent="0.2">
      <c r="A412" s="1227"/>
      <c r="B412" s="1228"/>
      <c r="C412" s="1229"/>
      <c r="D412" s="1229"/>
      <c r="E412" s="1230"/>
      <c r="F412" s="1231"/>
      <c r="G412" s="1232" t="str">
        <f t="shared" si="7"/>
        <v/>
      </c>
      <c r="H412" s="1225"/>
      <c r="I412" s="1225"/>
    </row>
    <row r="413" spans="1:9" s="1232" customFormat="1" x14ac:dyDescent="0.2">
      <c r="A413" s="1227"/>
      <c r="B413" s="1228"/>
      <c r="C413" s="1229"/>
      <c r="D413" s="1229"/>
      <c r="E413" s="1230"/>
      <c r="F413" s="1231"/>
      <c r="G413" s="1232" t="str">
        <f t="shared" si="7"/>
        <v/>
      </c>
      <c r="H413" s="1225"/>
      <c r="I413" s="1225"/>
    </row>
    <row r="414" spans="1:9" s="1232" customFormat="1" x14ac:dyDescent="0.2">
      <c r="A414" s="1227"/>
      <c r="B414" s="1228"/>
      <c r="C414" s="1229"/>
      <c r="D414" s="1229"/>
      <c r="E414" s="1230"/>
      <c r="F414" s="1231"/>
      <c r="G414" s="1232" t="str">
        <f t="shared" si="7"/>
        <v/>
      </c>
      <c r="H414" s="1225"/>
      <c r="I414" s="1225"/>
    </row>
    <row r="415" spans="1:9" s="1232" customFormat="1" x14ac:dyDescent="0.2">
      <c r="A415" s="1227"/>
      <c r="B415" s="1228"/>
      <c r="C415" s="1229"/>
      <c r="D415" s="1229"/>
      <c r="E415" s="1230"/>
      <c r="F415" s="1231"/>
      <c r="G415" s="1232" t="str">
        <f t="shared" si="7"/>
        <v/>
      </c>
      <c r="H415" s="1225"/>
      <c r="I415" s="1225"/>
    </row>
    <row r="416" spans="1:9" s="1232" customFormat="1" x14ac:dyDescent="0.2">
      <c r="A416" s="1227"/>
      <c r="B416" s="1228"/>
      <c r="C416" s="1229"/>
      <c r="D416" s="1229"/>
      <c r="E416" s="1230"/>
      <c r="F416" s="1231"/>
      <c r="G416" s="1232" t="str">
        <f t="shared" si="7"/>
        <v/>
      </c>
      <c r="H416" s="1225"/>
      <c r="I416" s="1225"/>
    </row>
    <row r="417" spans="1:9" s="1232" customFormat="1" x14ac:dyDescent="0.2">
      <c r="A417" s="1227"/>
      <c r="B417" s="1228"/>
      <c r="C417" s="1229"/>
      <c r="D417" s="1229"/>
      <c r="E417" s="1230"/>
      <c r="F417" s="1231"/>
      <c r="G417" s="1232" t="str">
        <f t="shared" si="7"/>
        <v/>
      </c>
      <c r="H417" s="1225"/>
      <c r="I417" s="1225"/>
    </row>
    <row r="418" spans="1:9" s="1232" customFormat="1" x14ac:dyDescent="0.2">
      <c r="A418" s="1227"/>
      <c r="B418" s="1228"/>
      <c r="C418" s="1229"/>
      <c r="D418" s="1229"/>
      <c r="E418" s="1230"/>
      <c r="F418" s="1231"/>
      <c r="G418" s="1232" t="str">
        <f t="shared" si="7"/>
        <v/>
      </c>
      <c r="H418" s="1225"/>
      <c r="I418" s="1225"/>
    </row>
    <row r="419" spans="1:9" s="1232" customFormat="1" x14ac:dyDescent="0.2">
      <c r="A419" s="1227"/>
      <c r="B419" s="1228"/>
      <c r="C419" s="1229"/>
      <c r="D419" s="1229"/>
      <c r="E419" s="1230"/>
      <c r="F419" s="1231"/>
      <c r="G419" s="1232" t="str">
        <f t="shared" si="7"/>
        <v/>
      </c>
      <c r="H419" s="1225"/>
      <c r="I419" s="1225"/>
    </row>
    <row r="420" spans="1:9" s="1232" customFormat="1" x14ac:dyDescent="0.2">
      <c r="A420" s="1227"/>
      <c r="B420" s="1228"/>
      <c r="C420" s="1229"/>
      <c r="D420" s="1229"/>
      <c r="E420" s="1230"/>
      <c r="F420" s="1231"/>
      <c r="G420" s="1232" t="str">
        <f t="shared" si="7"/>
        <v/>
      </c>
      <c r="H420" s="1225"/>
      <c r="I420" s="1225"/>
    </row>
    <row r="421" spans="1:9" s="1232" customFormat="1" x14ac:dyDescent="0.2">
      <c r="A421" s="1227"/>
      <c r="B421" s="1228"/>
      <c r="C421" s="1229"/>
      <c r="D421" s="1229"/>
      <c r="E421" s="1230"/>
      <c r="F421" s="1231"/>
      <c r="G421" s="1232" t="str">
        <f t="shared" si="7"/>
        <v/>
      </c>
      <c r="H421" s="1225"/>
      <c r="I421" s="1225"/>
    </row>
    <row r="422" spans="1:9" s="1232" customFormat="1" x14ac:dyDescent="0.2">
      <c r="A422" s="1227"/>
      <c r="B422" s="1228"/>
      <c r="C422" s="1229"/>
      <c r="D422" s="1229"/>
      <c r="E422" s="1230"/>
      <c r="F422" s="1231"/>
      <c r="G422" s="1232" t="str">
        <f t="shared" si="7"/>
        <v/>
      </c>
      <c r="H422" s="1225"/>
      <c r="I422" s="1225"/>
    </row>
    <row r="423" spans="1:9" s="1232" customFormat="1" x14ac:dyDescent="0.2">
      <c r="A423" s="1227"/>
      <c r="B423" s="1228"/>
      <c r="C423" s="1229"/>
      <c r="D423" s="1229"/>
      <c r="E423" s="1230"/>
      <c r="F423" s="1231"/>
      <c r="G423" s="1232" t="str">
        <f t="shared" si="7"/>
        <v/>
      </c>
      <c r="H423" s="1225"/>
      <c r="I423" s="1225"/>
    </row>
    <row r="424" spans="1:9" s="1232" customFormat="1" x14ac:dyDescent="0.2">
      <c r="A424" s="1227"/>
      <c r="B424" s="1228"/>
      <c r="C424" s="1229"/>
      <c r="D424" s="1229"/>
      <c r="E424" s="1230"/>
      <c r="F424" s="1231"/>
      <c r="G424" s="1232" t="str">
        <f t="shared" si="7"/>
        <v/>
      </c>
      <c r="H424" s="1225"/>
      <c r="I424" s="1225"/>
    </row>
    <row r="425" spans="1:9" s="1232" customFormat="1" x14ac:dyDescent="0.2">
      <c r="A425" s="1227"/>
      <c r="B425" s="1228"/>
      <c r="C425" s="1229"/>
      <c r="D425" s="1229"/>
      <c r="E425" s="1230"/>
      <c r="F425" s="1231"/>
      <c r="G425" s="1232" t="str">
        <f t="shared" si="7"/>
        <v/>
      </c>
      <c r="H425" s="1225"/>
      <c r="I425" s="1225"/>
    </row>
    <row r="426" spans="1:9" s="1232" customFormat="1" x14ac:dyDescent="0.2">
      <c r="A426" s="1227"/>
      <c r="B426" s="1228"/>
      <c r="C426" s="1229"/>
      <c r="D426" s="1229"/>
      <c r="E426" s="1230"/>
      <c r="F426" s="1231"/>
      <c r="G426" s="1232" t="str">
        <f t="shared" si="7"/>
        <v/>
      </c>
      <c r="H426" s="1225"/>
      <c r="I426" s="1225"/>
    </row>
    <row r="427" spans="1:9" s="1232" customFormat="1" x14ac:dyDescent="0.2">
      <c r="A427" s="1227"/>
      <c r="B427" s="1228"/>
      <c r="C427" s="1229"/>
      <c r="D427" s="1229"/>
      <c r="E427" s="1230"/>
      <c r="F427" s="1231"/>
      <c r="G427" s="1232" t="str">
        <f t="shared" si="7"/>
        <v/>
      </c>
      <c r="H427" s="1225"/>
      <c r="I427" s="1225"/>
    </row>
    <row r="428" spans="1:9" s="1232" customFormat="1" x14ac:dyDescent="0.2">
      <c r="A428" s="1227"/>
      <c r="B428" s="1228"/>
      <c r="C428" s="1229"/>
      <c r="D428" s="1229"/>
      <c r="E428" s="1230"/>
      <c r="F428" s="1231"/>
      <c r="G428" s="1232" t="str">
        <f t="shared" si="7"/>
        <v/>
      </c>
      <c r="H428" s="1225"/>
      <c r="I428" s="1225"/>
    </row>
    <row r="429" spans="1:9" s="1232" customFormat="1" x14ac:dyDescent="0.2">
      <c r="A429" s="1227"/>
      <c r="B429" s="1228"/>
      <c r="C429" s="1229"/>
      <c r="D429" s="1229"/>
      <c r="E429" s="1230"/>
      <c r="F429" s="1231"/>
      <c r="G429" s="1232" t="str">
        <f t="shared" si="7"/>
        <v/>
      </c>
      <c r="H429" s="1225"/>
      <c r="I429" s="1225"/>
    </row>
    <row r="430" spans="1:9" s="1232" customFormat="1" x14ac:dyDescent="0.2">
      <c r="A430" s="1227"/>
      <c r="B430" s="1228"/>
      <c r="C430" s="1229"/>
      <c r="D430" s="1229"/>
      <c r="E430" s="1230"/>
      <c r="F430" s="1231"/>
      <c r="G430" s="1232" t="str">
        <f t="shared" si="7"/>
        <v/>
      </c>
      <c r="H430" s="1225"/>
      <c r="I430" s="1225"/>
    </row>
    <row r="431" spans="1:9" s="1232" customFormat="1" x14ac:dyDescent="0.2">
      <c r="A431" s="1227"/>
      <c r="B431" s="1228"/>
      <c r="C431" s="1229"/>
      <c r="D431" s="1229"/>
      <c r="E431" s="1230"/>
      <c r="F431" s="1231"/>
      <c r="G431" s="1232" t="str">
        <f t="shared" si="7"/>
        <v/>
      </c>
      <c r="H431" s="1225"/>
      <c r="I431" s="1225"/>
    </row>
    <row r="432" spans="1:9" s="1232" customFormat="1" x14ac:dyDescent="0.2">
      <c r="A432" s="1227"/>
      <c r="B432" s="1228"/>
      <c r="C432" s="1229"/>
      <c r="D432" s="1229"/>
      <c r="E432" s="1230"/>
      <c r="F432" s="1231"/>
      <c r="G432" s="1232" t="str">
        <f t="shared" si="7"/>
        <v/>
      </c>
      <c r="H432" s="1225"/>
      <c r="I432" s="1225"/>
    </row>
    <row r="433" spans="1:9" s="1232" customFormat="1" x14ac:dyDescent="0.2">
      <c r="A433" s="1227"/>
      <c r="B433" s="1228"/>
      <c r="C433" s="1229"/>
      <c r="D433" s="1229"/>
      <c r="E433" s="1230"/>
      <c r="F433" s="1231"/>
      <c r="G433" s="1232" t="str">
        <f t="shared" si="7"/>
        <v/>
      </c>
      <c r="H433" s="1225"/>
      <c r="I433" s="1225"/>
    </row>
    <row r="434" spans="1:9" s="1232" customFormat="1" x14ac:dyDescent="0.2">
      <c r="A434" s="1227"/>
      <c r="B434" s="1228"/>
      <c r="C434" s="1229"/>
      <c r="D434" s="1229"/>
      <c r="E434" s="1230"/>
      <c r="F434" s="1231"/>
      <c r="G434" s="1232" t="str">
        <f t="shared" si="7"/>
        <v/>
      </c>
      <c r="H434" s="1225"/>
      <c r="I434" s="1225"/>
    </row>
    <row r="435" spans="1:9" s="1232" customFormat="1" x14ac:dyDescent="0.2">
      <c r="A435" s="1227"/>
      <c r="B435" s="1228"/>
      <c r="C435" s="1229"/>
      <c r="D435" s="1229"/>
      <c r="E435" s="1230"/>
      <c r="F435" s="1231"/>
      <c r="G435" s="1232" t="str">
        <f t="shared" si="7"/>
        <v/>
      </c>
      <c r="H435" s="1225"/>
      <c r="I435" s="1225"/>
    </row>
    <row r="436" spans="1:9" s="1232" customFormat="1" x14ac:dyDescent="0.2">
      <c r="A436" s="1227"/>
      <c r="B436" s="1228"/>
      <c r="C436" s="1229"/>
      <c r="D436" s="1229"/>
      <c r="E436" s="1230"/>
      <c r="F436" s="1231"/>
      <c r="G436" s="1232" t="str">
        <f t="shared" si="7"/>
        <v/>
      </c>
      <c r="H436" s="1225"/>
      <c r="I436" s="1225"/>
    </row>
    <row r="437" spans="1:9" s="1232" customFormat="1" x14ac:dyDescent="0.2">
      <c r="A437" s="1227"/>
      <c r="B437" s="1228"/>
      <c r="C437" s="1229"/>
      <c r="D437" s="1229"/>
      <c r="E437" s="1230"/>
      <c r="F437" s="1231"/>
      <c r="G437" s="1232" t="str">
        <f t="shared" si="7"/>
        <v/>
      </c>
      <c r="H437" s="1225"/>
      <c r="I437" s="1225"/>
    </row>
    <row r="438" spans="1:9" s="1232" customFormat="1" x14ac:dyDescent="0.2">
      <c r="A438" s="1227"/>
      <c r="B438" s="1228"/>
      <c r="C438" s="1229"/>
      <c r="D438" s="1229"/>
      <c r="E438" s="1230"/>
      <c r="F438" s="1231"/>
      <c r="G438" s="1232" t="str">
        <f t="shared" si="7"/>
        <v/>
      </c>
      <c r="H438" s="1225"/>
      <c r="I438" s="1225"/>
    </row>
    <row r="439" spans="1:9" s="1232" customFormat="1" x14ac:dyDescent="0.2">
      <c r="A439" s="1227"/>
      <c r="B439" s="1228"/>
      <c r="C439" s="1229"/>
      <c r="D439" s="1229"/>
      <c r="E439" s="1230"/>
      <c r="F439" s="1231"/>
      <c r="G439" s="1232" t="str">
        <f t="shared" si="7"/>
        <v/>
      </c>
      <c r="H439" s="1225"/>
      <c r="I439" s="1225"/>
    </row>
    <row r="440" spans="1:9" s="1232" customFormat="1" x14ac:dyDescent="0.2">
      <c r="A440" s="1227"/>
      <c r="B440" s="1228"/>
      <c r="C440" s="1229"/>
      <c r="D440" s="1229"/>
      <c r="E440" s="1230"/>
      <c r="F440" s="1231"/>
      <c r="G440" s="1232" t="str">
        <f t="shared" si="7"/>
        <v/>
      </c>
      <c r="H440" s="1225"/>
      <c r="I440" s="1225"/>
    </row>
    <row r="441" spans="1:9" s="1232" customFormat="1" x14ac:dyDescent="0.2">
      <c r="A441" s="1227"/>
      <c r="B441" s="1228"/>
      <c r="C441" s="1229"/>
      <c r="D441" s="1229"/>
      <c r="E441" s="1230"/>
      <c r="F441" s="1231"/>
      <c r="G441" s="1232" t="str">
        <f t="shared" si="7"/>
        <v/>
      </c>
      <c r="H441" s="1225"/>
      <c r="I441" s="1225"/>
    </row>
    <row r="442" spans="1:9" s="1232" customFormat="1" x14ac:dyDescent="0.2">
      <c r="A442" s="1227"/>
      <c r="B442" s="1228"/>
      <c r="C442" s="1229"/>
      <c r="D442" s="1229"/>
      <c r="E442" s="1230"/>
      <c r="F442" s="1231"/>
      <c r="G442" s="1232" t="str">
        <f t="shared" si="7"/>
        <v/>
      </c>
      <c r="H442" s="1225"/>
      <c r="I442" s="1225"/>
    </row>
    <row r="443" spans="1:9" s="1232" customFormat="1" x14ac:dyDescent="0.2">
      <c r="A443" s="1227"/>
      <c r="B443" s="1228"/>
      <c r="C443" s="1229"/>
      <c r="D443" s="1229"/>
      <c r="E443" s="1230"/>
      <c r="F443" s="1231"/>
      <c r="G443" s="1232" t="str">
        <f t="shared" si="7"/>
        <v/>
      </c>
      <c r="H443" s="1225"/>
      <c r="I443" s="1225"/>
    </row>
    <row r="444" spans="1:9" s="1232" customFormat="1" x14ac:dyDescent="0.2">
      <c r="A444" s="1227"/>
      <c r="B444" s="1228"/>
      <c r="C444" s="1229"/>
      <c r="D444" s="1229"/>
      <c r="E444" s="1230"/>
      <c r="F444" s="1231"/>
      <c r="G444" s="1232" t="str">
        <f t="shared" si="7"/>
        <v/>
      </c>
      <c r="H444" s="1225"/>
      <c r="I444" s="1225"/>
    </row>
    <row r="445" spans="1:9" s="1232" customFormat="1" x14ac:dyDescent="0.2">
      <c r="A445" s="1227"/>
      <c r="B445" s="1228"/>
      <c r="C445" s="1229"/>
      <c r="D445" s="1229"/>
      <c r="E445" s="1230"/>
      <c r="F445" s="1231"/>
      <c r="G445" s="1232" t="str">
        <f t="shared" si="7"/>
        <v/>
      </c>
      <c r="H445" s="1225"/>
      <c r="I445" s="1225"/>
    </row>
    <row r="446" spans="1:9" s="1232" customFormat="1" x14ac:dyDescent="0.2">
      <c r="A446" s="1227"/>
      <c r="B446" s="1228"/>
      <c r="C446" s="1229"/>
      <c r="D446" s="1229"/>
      <c r="E446" s="1230"/>
      <c r="F446" s="1231"/>
      <c r="G446" s="1232" t="str">
        <f t="shared" si="7"/>
        <v/>
      </c>
      <c r="H446" s="1225"/>
      <c r="I446" s="1225"/>
    </row>
    <row r="447" spans="1:9" s="1232" customFormat="1" x14ac:dyDescent="0.2">
      <c r="A447" s="1227"/>
      <c r="B447" s="1228"/>
      <c r="C447" s="1229"/>
      <c r="D447" s="1229"/>
      <c r="E447" s="1230"/>
      <c r="F447" s="1231"/>
      <c r="G447" s="1232" t="str">
        <f t="shared" si="7"/>
        <v/>
      </c>
      <c r="H447" s="1225"/>
      <c r="I447" s="1225"/>
    </row>
    <row r="448" spans="1:9" s="1232" customFormat="1" x14ac:dyDescent="0.2">
      <c r="A448" s="1227"/>
      <c r="B448" s="1228"/>
      <c r="C448" s="1229"/>
      <c r="D448" s="1229"/>
      <c r="E448" s="1230"/>
      <c r="F448" s="1231"/>
      <c r="G448" s="1232" t="str">
        <f t="shared" si="7"/>
        <v/>
      </c>
      <c r="H448" s="1225"/>
      <c r="I448" s="1225"/>
    </row>
    <row r="449" spans="1:9" s="1232" customFormat="1" x14ac:dyDescent="0.2">
      <c r="A449" s="1227"/>
      <c r="B449" s="1228"/>
      <c r="C449" s="1229"/>
      <c r="D449" s="1229"/>
      <c r="E449" s="1230"/>
      <c r="F449" s="1231"/>
      <c r="G449" s="1232" t="str">
        <f t="shared" si="7"/>
        <v/>
      </c>
      <c r="H449" s="1225"/>
      <c r="I449" s="1225"/>
    </row>
    <row r="450" spans="1:9" s="1232" customFormat="1" x14ac:dyDescent="0.2">
      <c r="A450" s="1227"/>
      <c r="B450" s="1228"/>
      <c r="C450" s="1229"/>
      <c r="D450" s="1229"/>
      <c r="E450" s="1230"/>
      <c r="F450" s="1231"/>
      <c r="G450" s="1232" t="str">
        <f t="shared" si="7"/>
        <v/>
      </c>
      <c r="H450" s="1225"/>
      <c r="I450" s="1225"/>
    </row>
    <row r="451" spans="1:9" s="1232" customFormat="1" x14ac:dyDescent="0.2">
      <c r="A451" s="1227"/>
      <c r="B451" s="1228"/>
      <c r="C451" s="1229"/>
      <c r="D451" s="1229"/>
      <c r="E451" s="1230"/>
      <c r="F451" s="1231"/>
      <c r="G451" s="1232" t="str">
        <f t="shared" si="7"/>
        <v/>
      </c>
      <c r="H451" s="1225"/>
      <c r="I451" s="1225"/>
    </row>
    <row r="452" spans="1:9" s="1232" customFormat="1" x14ac:dyDescent="0.2">
      <c r="A452" s="1227"/>
      <c r="B452" s="1228"/>
      <c r="C452" s="1229"/>
      <c r="D452" s="1229"/>
      <c r="E452" s="1230"/>
      <c r="F452" s="1231"/>
      <c r="G452" s="1232" t="str">
        <f t="shared" ref="G452:G515" si="8">IF(D452="QP",A452,"")</f>
        <v/>
      </c>
      <c r="H452" s="1225"/>
      <c r="I452" s="1225"/>
    </row>
    <row r="453" spans="1:9" s="1232" customFormat="1" x14ac:dyDescent="0.2">
      <c r="A453" s="1227"/>
      <c r="B453" s="1228"/>
      <c r="C453" s="1229"/>
      <c r="D453" s="1229"/>
      <c r="E453" s="1230"/>
      <c r="F453" s="1231"/>
      <c r="G453" s="1232" t="str">
        <f t="shared" si="8"/>
        <v/>
      </c>
      <c r="H453" s="1225"/>
      <c r="I453" s="1225"/>
    </row>
    <row r="454" spans="1:9" s="1232" customFormat="1" x14ac:dyDescent="0.2">
      <c r="A454" s="1227"/>
      <c r="B454" s="1228"/>
      <c r="C454" s="1229"/>
      <c r="D454" s="1229"/>
      <c r="E454" s="1230"/>
      <c r="F454" s="1231"/>
      <c r="G454" s="1232" t="str">
        <f t="shared" si="8"/>
        <v/>
      </c>
      <c r="H454" s="1225"/>
      <c r="I454" s="1225"/>
    </row>
    <row r="455" spans="1:9" s="1232" customFormat="1" x14ac:dyDescent="0.2">
      <c r="A455" s="1227"/>
      <c r="B455" s="1228"/>
      <c r="C455" s="1229"/>
      <c r="D455" s="1229"/>
      <c r="E455" s="1230"/>
      <c r="F455" s="1231"/>
      <c r="G455" s="1232" t="str">
        <f t="shared" si="8"/>
        <v/>
      </c>
      <c r="H455" s="1225"/>
      <c r="I455" s="1225"/>
    </row>
    <row r="456" spans="1:9" s="1232" customFormat="1" x14ac:dyDescent="0.2">
      <c r="A456" s="1227"/>
      <c r="B456" s="1228"/>
      <c r="C456" s="1229"/>
      <c r="D456" s="1229"/>
      <c r="E456" s="1230"/>
      <c r="F456" s="1231"/>
      <c r="G456" s="1232" t="str">
        <f t="shared" si="8"/>
        <v/>
      </c>
      <c r="H456" s="1225"/>
      <c r="I456" s="1225"/>
    </row>
    <row r="457" spans="1:9" s="1232" customFormat="1" x14ac:dyDescent="0.2">
      <c r="A457" s="1227"/>
      <c r="B457" s="1228"/>
      <c r="C457" s="1229"/>
      <c r="D457" s="1229"/>
      <c r="E457" s="1230"/>
      <c r="F457" s="1231"/>
      <c r="G457" s="1232" t="str">
        <f t="shared" si="8"/>
        <v/>
      </c>
      <c r="H457" s="1225"/>
      <c r="I457" s="1225"/>
    </row>
    <row r="458" spans="1:9" s="1232" customFormat="1" x14ac:dyDescent="0.2">
      <c r="A458" s="1227"/>
      <c r="B458" s="1228"/>
      <c r="C458" s="1229"/>
      <c r="D458" s="1229"/>
      <c r="E458" s="1230"/>
      <c r="F458" s="1231"/>
      <c r="G458" s="1232" t="str">
        <f t="shared" si="8"/>
        <v/>
      </c>
      <c r="H458" s="1225"/>
      <c r="I458" s="1225"/>
    </row>
    <row r="459" spans="1:9" s="1232" customFormat="1" x14ac:dyDescent="0.2">
      <c r="A459" s="1227"/>
      <c r="B459" s="1228"/>
      <c r="C459" s="1229"/>
      <c r="D459" s="1229"/>
      <c r="E459" s="1230"/>
      <c r="F459" s="1231"/>
      <c r="G459" s="1232" t="str">
        <f t="shared" si="8"/>
        <v/>
      </c>
      <c r="H459" s="1225"/>
      <c r="I459" s="1225"/>
    </row>
    <row r="460" spans="1:9" s="1232" customFormat="1" x14ac:dyDescent="0.2">
      <c r="A460" s="1227"/>
      <c r="B460" s="1228"/>
      <c r="C460" s="1229"/>
      <c r="D460" s="1229"/>
      <c r="E460" s="1230"/>
      <c r="F460" s="1231"/>
      <c r="G460" s="1232" t="str">
        <f t="shared" si="8"/>
        <v/>
      </c>
      <c r="H460" s="1225"/>
      <c r="I460" s="1225"/>
    </row>
    <row r="461" spans="1:9" s="1232" customFormat="1" x14ac:dyDescent="0.2">
      <c r="A461" s="1227"/>
      <c r="B461" s="1228"/>
      <c r="C461" s="1229"/>
      <c r="D461" s="1229"/>
      <c r="E461" s="1230"/>
      <c r="F461" s="1231"/>
      <c r="G461" s="1232" t="str">
        <f t="shared" si="8"/>
        <v/>
      </c>
      <c r="H461" s="1225"/>
      <c r="I461" s="1225"/>
    </row>
    <row r="462" spans="1:9" s="1232" customFormat="1" x14ac:dyDescent="0.2">
      <c r="A462" s="1227"/>
      <c r="B462" s="1228"/>
      <c r="C462" s="1229"/>
      <c r="D462" s="1229"/>
      <c r="E462" s="1230"/>
      <c r="F462" s="1231"/>
      <c r="G462" s="1232" t="str">
        <f t="shared" si="8"/>
        <v/>
      </c>
      <c r="H462" s="1225"/>
      <c r="I462" s="1225"/>
    </row>
    <row r="463" spans="1:9" s="1232" customFormat="1" x14ac:dyDescent="0.2">
      <c r="A463" s="1227"/>
      <c r="B463" s="1228"/>
      <c r="C463" s="1229"/>
      <c r="D463" s="1229"/>
      <c r="E463" s="1230"/>
      <c r="F463" s="1231"/>
      <c r="G463" s="1232" t="str">
        <f t="shared" si="8"/>
        <v/>
      </c>
      <c r="H463" s="1225"/>
      <c r="I463" s="1225"/>
    </row>
    <row r="464" spans="1:9" s="1232" customFormat="1" x14ac:dyDescent="0.2">
      <c r="A464" s="1227"/>
      <c r="B464" s="1228"/>
      <c r="C464" s="1229"/>
      <c r="D464" s="1229"/>
      <c r="E464" s="1230"/>
      <c r="F464" s="1231"/>
      <c r="G464" s="1232" t="str">
        <f t="shared" si="8"/>
        <v/>
      </c>
      <c r="H464" s="1225"/>
      <c r="I464" s="1225"/>
    </row>
    <row r="465" spans="1:9" s="1232" customFormat="1" x14ac:dyDescent="0.2">
      <c r="A465" s="1227"/>
      <c r="B465" s="1228"/>
      <c r="C465" s="1229"/>
      <c r="D465" s="1229"/>
      <c r="E465" s="1230"/>
      <c r="F465" s="1231"/>
      <c r="G465" s="1232" t="str">
        <f t="shared" si="8"/>
        <v/>
      </c>
      <c r="H465" s="1225"/>
      <c r="I465" s="1225"/>
    </row>
    <row r="466" spans="1:9" s="1232" customFormat="1" x14ac:dyDescent="0.2">
      <c r="A466" s="1227"/>
      <c r="B466" s="1228"/>
      <c r="C466" s="1229"/>
      <c r="D466" s="1229"/>
      <c r="E466" s="1230"/>
      <c r="F466" s="1231"/>
      <c r="G466" s="1232" t="str">
        <f t="shared" si="8"/>
        <v/>
      </c>
      <c r="H466" s="1225"/>
      <c r="I466" s="1225"/>
    </row>
    <row r="467" spans="1:9" s="1232" customFormat="1" x14ac:dyDescent="0.2">
      <c r="A467" s="1227"/>
      <c r="B467" s="1228"/>
      <c r="C467" s="1229"/>
      <c r="D467" s="1229"/>
      <c r="E467" s="1230"/>
      <c r="F467" s="1231"/>
      <c r="G467" s="1232" t="str">
        <f t="shared" si="8"/>
        <v/>
      </c>
      <c r="H467" s="1225"/>
      <c r="I467" s="1225"/>
    </row>
    <row r="468" spans="1:9" s="1232" customFormat="1" x14ac:dyDescent="0.2">
      <c r="A468" s="1227"/>
      <c r="B468" s="1228"/>
      <c r="C468" s="1229"/>
      <c r="D468" s="1229"/>
      <c r="E468" s="1230"/>
      <c r="F468" s="1231"/>
      <c r="G468" s="1232" t="str">
        <f t="shared" si="8"/>
        <v/>
      </c>
      <c r="H468" s="1225"/>
      <c r="I468" s="1225"/>
    </row>
    <row r="469" spans="1:9" s="1232" customFormat="1" x14ac:dyDescent="0.2">
      <c r="A469" s="1227"/>
      <c r="B469" s="1228"/>
      <c r="C469" s="1229"/>
      <c r="D469" s="1229"/>
      <c r="E469" s="1230"/>
      <c r="F469" s="1231"/>
      <c r="G469" s="1232" t="str">
        <f t="shared" si="8"/>
        <v/>
      </c>
      <c r="H469" s="1225"/>
      <c r="I469" s="1225"/>
    </row>
    <row r="470" spans="1:9" s="1232" customFormat="1" x14ac:dyDescent="0.2">
      <c r="A470" s="1227"/>
      <c r="B470" s="1228"/>
      <c r="C470" s="1229"/>
      <c r="D470" s="1229"/>
      <c r="E470" s="1230"/>
      <c r="F470" s="1231"/>
      <c r="G470" s="1232" t="str">
        <f t="shared" si="8"/>
        <v/>
      </c>
      <c r="H470" s="1225"/>
      <c r="I470" s="1225"/>
    </row>
    <row r="471" spans="1:9" s="1232" customFormat="1" x14ac:dyDescent="0.2">
      <c r="A471" s="1227"/>
      <c r="B471" s="1228"/>
      <c r="C471" s="1229"/>
      <c r="D471" s="1229"/>
      <c r="E471" s="1230"/>
      <c r="F471" s="1231"/>
      <c r="G471" s="1232" t="str">
        <f t="shared" si="8"/>
        <v/>
      </c>
      <c r="H471" s="1225"/>
      <c r="I471" s="1225"/>
    </row>
    <row r="472" spans="1:9" s="1232" customFormat="1" x14ac:dyDescent="0.2">
      <c r="A472" s="1227"/>
      <c r="B472" s="1228"/>
      <c r="C472" s="1229"/>
      <c r="D472" s="1229"/>
      <c r="E472" s="1230"/>
      <c r="F472" s="1231"/>
      <c r="G472" s="1232" t="str">
        <f t="shared" si="8"/>
        <v/>
      </c>
      <c r="H472" s="1225"/>
      <c r="I472" s="1225"/>
    </row>
    <row r="473" spans="1:9" s="1232" customFormat="1" x14ac:dyDescent="0.2">
      <c r="A473" s="1227"/>
      <c r="B473" s="1228"/>
      <c r="C473" s="1229"/>
      <c r="D473" s="1229"/>
      <c r="E473" s="1230"/>
      <c r="F473" s="1231"/>
      <c r="G473" s="1232" t="str">
        <f t="shared" si="8"/>
        <v/>
      </c>
      <c r="H473" s="1225"/>
      <c r="I473" s="1225"/>
    </row>
    <row r="474" spans="1:9" s="1232" customFormat="1" x14ac:dyDescent="0.2">
      <c r="A474" s="1227"/>
      <c r="B474" s="1228"/>
      <c r="C474" s="1229"/>
      <c r="D474" s="1229"/>
      <c r="E474" s="1230"/>
      <c r="F474" s="1231"/>
      <c r="G474" s="1232" t="str">
        <f t="shared" si="8"/>
        <v/>
      </c>
      <c r="H474" s="1225"/>
      <c r="I474" s="1225"/>
    </row>
    <row r="475" spans="1:9" s="1232" customFormat="1" x14ac:dyDescent="0.2">
      <c r="A475" s="1227"/>
      <c r="B475" s="1228"/>
      <c r="C475" s="1229"/>
      <c r="D475" s="1229"/>
      <c r="E475" s="1230"/>
      <c r="F475" s="1231"/>
      <c r="G475" s="1232" t="str">
        <f t="shared" si="8"/>
        <v/>
      </c>
      <c r="H475" s="1225"/>
      <c r="I475" s="1225"/>
    </row>
    <row r="476" spans="1:9" s="1232" customFormat="1" x14ac:dyDescent="0.2">
      <c r="A476" s="1227"/>
      <c r="B476" s="1228"/>
      <c r="C476" s="1229"/>
      <c r="D476" s="1229"/>
      <c r="E476" s="1230"/>
      <c r="F476" s="1231"/>
      <c r="G476" s="1232" t="str">
        <f t="shared" si="8"/>
        <v/>
      </c>
      <c r="H476" s="1225"/>
      <c r="I476" s="1225"/>
    </row>
    <row r="477" spans="1:9" s="1232" customFormat="1" x14ac:dyDescent="0.2">
      <c r="A477" s="1227"/>
      <c r="B477" s="1228"/>
      <c r="C477" s="1229"/>
      <c r="D477" s="1229"/>
      <c r="E477" s="1230"/>
      <c r="F477" s="1231"/>
      <c r="G477" s="1232" t="str">
        <f t="shared" si="8"/>
        <v/>
      </c>
      <c r="H477" s="1225"/>
      <c r="I477" s="1225"/>
    </row>
    <row r="478" spans="1:9" s="1232" customFormat="1" x14ac:dyDescent="0.2">
      <c r="A478" s="1227"/>
      <c r="B478" s="1228"/>
      <c r="C478" s="1229"/>
      <c r="D478" s="1229"/>
      <c r="E478" s="1230"/>
      <c r="F478" s="1231"/>
      <c r="G478" s="1232" t="str">
        <f t="shared" si="8"/>
        <v/>
      </c>
      <c r="H478" s="1225"/>
      <c r="I478" s="1225"/>
    </row>
    <row r="479" spans="1:9" s="1232" customFormat="1" x14ac:dyDescent="0.2">
      <c r="A479" s="1227"/>
      <c r="B479" s="1228"/>
      <c r="C479" s="1229"/>
      <c r="D479" s="1229"/>
      <c r="E479" s="1230"/>
      <c r="F479" s="1231"/>
      <c r="G479" s="1232" t="str">
        <f t="shared" si="8"/>
        <v/>
      </c>
      <c r="H479" s="1225"/>
      <c r="I479" s="1225"/>
    </row>
    <row r="480" spans="1:9" s="1232" customFormat="1" x14ac:dyDescent="0.2">
      <c r="A480" s="1227"/>
      <c r="B480" s="1228"/>
      <c r="C480" s="1229"/>
      <c r="D480" s="1229"/>
      <c r="E480" s="1230"/>
      <c r="F480" s="1231"/>
      <c r="G480" s="1232" t="str">
        <f t="shared" si="8"/>
        <v/>
      </c>
      <c r="H480" s="1225"/>
      <c r="I480" s="1225"/>
    </row>
    <row r="481" spans="1:9" s="1232" customFormat="1" x14ac:dyDescent="0.2">
      <c r="A481" s="1227"/>
      <c r="B481" s="1228"/>
      <c r="C481" s="1229"/>
      <c r="D481" s="1229"/>
      <c r="E481" s="1230"/>
      <c r="F481" s="1231"/>
      <c r="G481" s="1232" t="str">
        <f t="shared" si="8"/>
        <v/>
      </c>
      <c r="H481" s="1225"/>
      <c r="I481" s="1225"/>
    </row>
    <row r="482" spans="1:9" s="1232" customFormat="1" x14ac:dyDescent="0.2">
      <c r="A482" s="1227"/>
      <c r="B482" s="1228"/>
      <c r="C482" s="1229"/>
      <c r="D482" s="1229"/>
      <c r="E482" s="1230"/>
      <c r="F482" s="1231"/>
      <c r="G482" s="1232" t="str">
        <f t="shared" si="8"/>
        <v/>
      </c>
      <c r="H482" s="1225"/>
      <c r="I482" s="1225"/>
    </row>
    <row r="483" spans="1:9" s="1232" customFormat="1" x14ac:dyDescent="0.2">
      <c r="A483" s="1227"/>
      <c r="B483" s="1228"/>
      <c r="C483" s="1229"/>
      <c r="D483" s="1229"/>
      <c r="E483" s="1230"/>
      <c r="F483" s="1231"/>
      <c r="G483" s="1232" t="str">
        <f t="shared" si="8"/>
        <v/>
      </c>
      <c r="H483" s="1225"/>
      <c r="I483" s="1225"/>
    </row>
    <row r="484" spans="1:9" s="1232" customFormat="1" x14ac:dyDescent="0.2">
      <c r="A484" s="1227"/>
      <c r="B484" s="1228"/>
      <c r="C484" s="1229"/>
      <c r="D484" s="1229"/>
      <c r="E484" s="1230"/>
      <c r="F484" s="1231"/>
      <c r="G484" s="1232" t="str">
        <f t="shared" si="8"/>
        <v/>
      </c>
      <c r="H484" s="1225"/>
      <c r="I484" s="1225"/>
    </row>
    <row r="485" spans="1:9" s="1232" customFormat="1" x14ac:dyDescent="0.2">
      <c r="A485" s="1227"/>
      <c r="B485" s="1228"/>
      <c r="C485" s="1229"/>
      <c r="D485" s="1229"/>
      <c r="E485" s="1230"/>
      <c r="F485" s="1231"/>
      <c r="G485" s="1232" t="str">
        <f t="shared" si="8"/>
        <v/>
      </c>
      <c r="H485" s="1225"/>
      <c r="I485" s="1225"/>
    </row>
    <row r="486" spans="1:9" s="1232" customFormat="1" x14ac:dyDescent="0.2">
      <c r="A486" s="1227"/>
      <c r="B486" s="1228"/>
      <c r="C486" s="1229"/>
      <c r="D486" s="1229"/>
      <c r="E486" s="1230"/>
      <c r="F486" s="1231"/>
      <c r="G486" s="1232" t="str">
        <f t="shared" si="8"/>
        <v/>
      </c>
      <c r="H486" s="1225"/>
      <c r="I486" s="1225"/>
    </row>
    <row r="487" spans="1:9" s="1232" customFormat="1" x14ac:dyDescent="0.2">
      <c r="A487" s="1227"/>
      <c r="B487" s="1228"/>
      <c r="C487" s="1229"/>
      <c r="D487" s="1229"/>
      <c r="E487" s="1230"/>
      <c r="F487" s="1231"/>
      <c r="G487" s="1232" t="str">
        <f t="shared" si="8"/>
        <v/>
      </c>
      <c r="H487" s="1225"/>
      <c r="I487" s="1225"/>
    </row>
    <row r="488" spans="1:9" s="1232" customFormat="1" x14ac:dyDescent="0.2">
      <c r="A488" s="1227"/>
      <c r="B488" s="1228"/>
      <c r="C488" s="1229"/>
      <c r="D488" s="1229"/>
      <c r="E488" s="1230"/>
      <c r="F488" s="1231"/>
      <c r="G488" s="1232" t="str">
        <f t="shared" si="8"/>
        <v/>
      </c>
      <c r="H488" s="1225"/>
      <c r="I488" s="1225"/>
    </row>
    <row r="489" spans="1:9" s="1232" customFormat="1" x14ac:dyDescent="0.2">
      <c r="A489" s="1227"/>
      <c r="B489" s="1228"/>
      <c r="C489" s="1229"/>
      <c r="D489" s="1229"/>
      <c r="E489" s="1230"/>
      <c r="F489" s="1231"/>
      <c r="G489" s="1232" t="str">
        <f t="shared" si="8"/>
        <v/>
      </c>
      <c r="H489" s="1225"/>
      <c r="I489" s="1225"/>
    </row>
    <row r="490" spans="1:9" s="1232" customFormat="1" x14ac:dyDescent="0.2">
      <c r="A490" s="1227"/>
      <c r="B490" s="1228"/>
      <c r="C490" s="1229"/>
      <c r="D490" s="1229"/>
      <c r="E490" s="1230"/>
      <c r="F490" s="1231"/>
      <c r="G490" s="1232" t="str">
        <f t="shared" si="8"/>
        <v/>
      </c>
      <c r="H490" s="1225"/>
      <c r="I490" s="1225"/>
    </row>
    <row r="491" spans="1:9" s="1232" customFormat="1" x14ac:dyDescent="0.2">
      <c r="A491" s="1227"/>
      <c r="B491" s="1228"/>
      <c r="C491" s="1229"/>
      <c r="D491" s="1229"/>
      <c r="E491" s="1230"/>
      <c r="F491" s="1231"/>
      <c r="G491" s="1232" t="str">
        <f t="shared" si="8"/>
        <v/>
      </c>
      <c r="H491" s="1225"/>
      <c r="I491" s="1225"/>
    </row>
    <row r="492" spans="1:9" s="1232" customFormat="1" x14ac:dyDescent="0.2">
      <c r="A492" s="1227"/>
      <c r="B492" s="1228"/>
      <c r="C492" s="1229"/>
      <c r="D492" s="1229"/>
      <c r="E492" s="1230"/>
      <c r="F492" s="1231"/>
      <c r="G492" s="1232" t="str">
        <f t="shared" si="8"/>
        <v/>
      </c>
      <c r="H492" s="1225"/>
      <c r="I492" s="1225"/>
    </row>
    <row r="493" spans="1:9" s="1232" customFormat="1" x14ac:dyDescent="0.2">
      <c r="A493" s="1227"/>
      <c r="B493" s="1228"/>
      <c r="C493" s="1229"/>
      <c r="D493" s="1229"/>
      <c r="E493" s="1230"/>
      <c r="F493" s="1231"/>
      <c r="G493" s="1232" t="str">
        <f t="shared" si="8"/>
        <v/>
      </c>
      <c r="H493" s="1225"/>
      <c r="I493" s="1225"/>
    </row>
    <row r="494" spans="1:9" s="1232" customFormat="1" x14ac:dyDescent="0.2">
      <c r="A494" s="1227"/>
      <c r="B494" s="1228"/>
      <c r="C494" s="1229"/>
      <c r="D494" s="1229"/>
      <c r="E494" s="1230"/>
      <c r="F494" s="1231"/>
      <c r="G494" s="1232" t="str">
        <f t="shared" si="8"/>
        <v/>
      </c>
      <c r="H494" s="1225"/>
      <c r="I494" s="1225"/>
    </row>
    <row r="495" spans="1:9" s="1232" customFormat="1" x14ac:dyDescent="0.2">
      <c r="A495" s="1227"/>
      <c r="B495" s="1228"/>
      <c r="C495" s="1229"/>
      <c r="D495" s="1229"/>
      <c r="E495" s="1230"/>
      <c r="F495" s="1231"/>
      <c r="G495" s="1232" t="str">
        <f t="shared" si="8"/>
        <v/>
      </c>
      <c r="H495" s="1225"/>
      <c r="I495" s="1225"/>
    </row>
    <row r="496" spans="1:9" s="1232" customFormat="1" x14ac:dyDescent="0.2">
      <c r="A496" s="1227"/>
      <c r="B496" s="1228"/>
      <c r="C496" s="1229"/>
      <c r="D496" s="1229"/>
      <c r="E496" s="1230"/>
      <c r="F496" s="1231"/>
      <c r="G496" s="1232" t="str">
        <f t="shared" si="8"/>
        <v/>
      </c>
      <c r="H496" s="1225"/>
      <c r="I496" s="1225"/>
    </row>
    <row r="497" spans="1:9" s="1232" customFormat="1" x14ac:dyDescent="0.2">
      <c r="A497" s="1227"/>
      <c r="B497" s="1228"/>
      <c r="C497" s="1229"/>
      <c r="D497" s="1229"/>
      <c r="E497" s="1230"/>
      <c r="F497" s="1231"/>
      <c r="G497" s="1232" t="str">
        <f t="shared" si="8"/>
        <v/>
      </c>
      <c r="H497" s="1225"/>
      <c r="I497" s="1225"/>
    </row>
    <row r="498" spans="1:9" s="1232" customFormat="1" x14ac:dyDescent="0.2">
      <c r="A498" s="1227"/>
      <c r="B498" s="1228"/>
      <c r="C498" s="1229"/>
      <c r="D498" s="1229"/>
      <c r="E498" s="1230"/>
      <c r="F498" s="1231"/>
      <c r="G498" s="1232" t="str">
        <f t="shared" si="8"/>
        <v/>
      </c>
      <c r="H498" s="1225"/>
      <c r="I498" s="1225"/>
    </row>
    <row r="499" spans="1:9" s="1232" customFormat="1" x14ac:dyDescent="0.2">
      <c r="A499" s="1227"/>
      <c r="B499" s="1228"/>
      <c r="C499" s="1229"/>
      <c r="D499" s="1229"/>
      <c r="E499" s="1230"/>
      <c r="F499" s="1231"/>
      <c r="G499" s="1232" t="str">
        <f t="shared" si="8"/>
        <v/>
      </c>
      <c r="H499" s="1225"/>
      <c r="I499" s="1225"/>
    </row>
    <row r="500" spans="1:9" s="1232" customFormat="1" x14ac:dyDescent="0.2">
      <c r="A500" s="1227"/>
      <c r="B500" s="1228"/>
      <c r="C500" s="1229"/>
      <c r="D500" s="1229"/>
      <c r="E500" s="1230"/>
      <c r="F500" s="1231"/>
      <c r="G500" s="1232" t="str">
        <f t="shared" si="8"/>
        <v/>
      </c>
      <c r="H500" s="1225"/>
      <c r="I500" s="1225"/>
    </row>
    <row r="501" spans="1:9" s="1232" customFormat="1" x14ac:dyDescent="0.2">
      <c r="A501" s="1227"/>
      <c r="B501" s="1228"/>
      <c r="C501" s="1229"/>
      <c r="D501" s="1229"/>
      <c r="E501" s="1230"/>
      <c r="F501" s="1231"/>
      <c r="G501" s="1232" t="str">
        <f t="shared" si="8"/>
        <v/>
      </c>
      <c r="H501" s="1225"/>
      <c r="I501" s="1225"/>
    </row>
    <row r="502" spans="1:9" s="1232" customFormat="1" x14ac:dyDescent="0.2">
      <c r="A502" s="1227"/>
      <c r="B502" s="1228"/>
      <c r="C502" s="1229"/>
      <c r="D502" s="1229"/>
      <c r="E502" s="1230"/>
      <c r="F502" s="1231"/>
      <c r="G502" s="1232" t="str">
        <f t="shared" si="8"/>
        <v/>
      </c>
      <c r="H502" s="1225"/>
      <c r="I502" s="1225"/>
    </row>
    <row r="503" spans="1:9" s="1232" customFormat="1" x14ac:dyDescent="0.2">
      <c r="A503" s="1227"/>
      <c r="B503" s="1228"/>
      <c r="C503" s="1229"/>
      <c r="D503" s="1229"/>
      <c r="E503" s="1230"/>
      <c r="F503" s="1231"/>
      <c r="G503" s="1232" t="str">
        <f t="shared" si="8"/>
        <v/>
      </c>
      <c r="H503" s="1225"/>
      <c r="I503" s="1225"/>
    </row>
    <row r="504" spans="1:9" s="1232" customFormat="1" x14ac:dyDescent="0.2">
      <c r="A504" s="1227"/>
      <c r="B504" s="1228"/>
      <c r="C504" s="1229"/>
      <c r="D504" s="1229"/>
      <c r="E504" s="1230"/>
      <c r="F504" s="1231"/>
      <c r="G504" s="1232" t="str">
        <f t="shared" si="8"/>
        <v/>
      </c>
      <c r="H504" s="1225"/>
      <c r="I504" s="1225"/>
    </row>
    <row r="505" spans="1:9" s="1232" customFormat="1" x14ac:dyDescent="0.2">
      <c r="A505" s="1227"/>
      <c r="B505" s="1228"/>
      <c r="C505" s="1229"/>
      <c r="D505" s="1229"/>
      <c r="E505" s="1230"/>
      <c r="F505" s="1231"/>
      <c r="G505" s="1232" t="str">
        <f t="shared" si="8"/>
        <v/>
      </c>
      <c r="H505" s="1225"/>
      <c r="I505" s="1225"/>
    </row>
    <row r="506" spans="1:9" s="1232" customFormat="1" x14ac:dyDescent="0.2">
      <c r="A506" s="1227"/>
      <c r="B506" s="1228"/>
      <c r="C506" s="1229"/>
      <c r="D506" s="1229"/>
      <c r="E506" s="1230"/>
      <c r="F506" s="1231"/>
      <c r="G506" s="1232" t="str">
        <f t="shared" si="8"/>
        <v/>
      </c>
      <c r="H506" s="1225"/>
      <c r="I506" s="1225"/>
    </row>
    <row r="507" spans="1:9" s="1232" customFormat="1" x14ac:dyDescent="0.2">
      <c r="A507" s="1227"/>
      <c r="B507" s="1228"/>
      <c r="C507" s="1229"/>
      <c r="D507" s="1229"/>
      <c r="E507" s="1230"/>
      <c r="F507" s="1231"/>
      <c r="G507" s="1232" t="str">
        <f t="shared" si="8"/>
        <v/>
      </c>
      <c r="H507" s="1225"/>
      <c r="I507" s="1225"/>
    </row>
    <row r="508" spans="1:9" s="1232" customFormat="1" x14ac:dyDescent="0.2">
      <c r="A508" s="1227"/>
      <c r="B508" s="1228"/>
      <c r="C508" s="1229"/>
      <c r="D508" s="1229"/>
      <c r="E508" s="1230"/>
      <c r="F508" s="1231"/>
      <c r="G508" s="1232" t="str">
        <f t="shared" si="8"/>
        <v/>
      </c>
      <c r="H508" s="1225"/>
      <c r="I508" s="1225"/>
    </row>
    <row r="509" spans="1:9" s="1232" customFormat="1" x14ac:dyDescent="0.2">
      <c r="A509" s="1227"/>
      <c r="B509" s="1228"/>
      <c r="C509" s="1229"/>
      <c r="D509" s="1229"/>
      <c r="E509" s="1230"/>
      <c r="F509" s="1231"/>
      <c r="G509" s="1232" t="str">
        <f t="shared" si="8"/>
        <v/>
      </c>
      <c r="H509" s="1225"/>
      <c r="I509" s="1225"/>
    </row>
    <row r="510" spans="1:9" s="1232" customFormat="1" x14ac:dyDescent="0.2">
      <c r="A510" s="1227"/>
      <c r="B510" s="1228"/>
      <c r="C510" s="1229"/>
      <c r="D510" s="1229"/>
      <c r="E510" s="1230"/>
      <c r="F510" s="1231"/>
      <c r="G510" s="1232" t="str">
        <f t="shared" si="8"/>
        <v/>
      </c>
      <c r="H510" s="1225"/>
      <c r="I510" s="1225"/>
    </row>
    <row r="511" spans="1:9" s="1232" customFormat="1" x14ac:dyDescent="0.2">
      <c r="A511" s="1227"/>
      <c r="B511" s="1228"/>
      <c r="C511" s="1229"/>
      <c r="D511" s="1229"/>
      <c r="E511" s="1230"/>
      <c r="F511" s="1231"/>
      <c r="G511" s="1232" t="str">
        <f t="shared" si="8"/>
        <v/>
      </c>
      <c r="H511" s="1225"/>
      <c r="I511" s="1225"/>
    </row>
    <row r="512" spans="1:9" s="1232" customFormat="1" x14ac:dyDescent="0.2">
      <c r="A512" s="1227"/>
      <c r="B512" s="1228"/>
      <c r="C512" s="1229"/>
      <c r="D512" s="1229"/>
      <c r="E512" s="1230"/>
      <c r="F512" s="1231"/>
      <c r="G512" s="1232" t="str">
        <f t="shared" si="8"/>
        <v/>
      </c>
      <c r="H512" s="1225"/>
      <c r="I512" s="1225"/>
    </row>
    <row r="513" spans="1:9" s="1232" customFormat="1" x14ac:dyDescent="0.2">
      <c r="A513" s="1227"/>
      <c r="B513" s="1228"/>
      <c r="C513" s="1229"/>
      <c r="D513" s="1229"/>
      <c r="E513" s="1230"/>
      <c r="F513" s="1231"/>
      <c r="G513" s="1232" t="str">
        <f t="shared" si="8"/>
        <v/>
      </c>
      <c r="H513" s="1225"/>
      <c r="I513" s="1225"/>
    </row>
    <row r="514" spans="1:9" s="1232" customFormat="1" x14ac:dyDescent="0.2">
      <c r="A514" s="1227"/>
      <c r="B514" s="1228"/>
      <c r="C514" s="1229"/>
      <c r="D514" s="1229"/>
      <c r="E514" s="1230"/>
      <c r="F514" s="1231"/>
      <c r="G514" s="1232" t="str">
        <f t="shared" si="8"/>
        <v/>
      </c>
      <c r="H514" s="1225"/>
      <c r="I514" s="1225"/>
    </row>
    <row r="515" spans="1:9" s="1232" customFormat="1" x14ac:dyDescent="0.2">
      <c r="A515" s="1227"/>
      <c r="B515" s="1228"/>
      <c r="C515" s="1229"/>
      <c r="D515" s="1229"/>
      <c r="E515" s="1230"/>
      <c r="F515" s="1231"/>
      <c r="G515" s="1232" t="str">
        <f t="shared" si="8"/>
        <v/>
      </c>
      <c r="H515" s="1225"/>
      <c r="I515" s="1225"/>
    </row>
    <row r="516" spans="1:9" s="1232" customFormat="1" x14ac:dyDescent="0.2">
      <c r="A516" s="1227"/>
      <c r="B516" s="1228"/>
      <c r="C516" s="1229"/>
      <c r="D516" s="1229"/>
      <c r="E516" s="1230"/>
      <c r="F516" s="1231"/>
      <c r="G516" s="1232" t="str">
        <f t="shared" ref="G516:G579" si="9">IF(D516="QP",A516,"")</f>
        <v/>
      </c>
      <c r="H516" s="1225"/>
      <c r="I516" s="1225"/>
    </row>
    <row r="517" spans="1:9" s="1232" customFormat="1" x14ac:dyDescent="0.2">
      <c r="A517" s="1227"/>
      <c r="B517" s="1228"/>
      <c r="C517" s="1229"/>
      <c r="D517" s="1229"/>
      <c r="E517" s="1230"/>
      <c r="F517" s="1231"/>
      <c r="G517" s="1232" t="str">
        <f t="shared" si="9"/>
        <v/>
      </c>
      <c r="H517" s="1225"/>
      <c r="I517" s="1225"/>
    </row>
    <row r="518" spans="1:9" s="1232" customFormat="1" x14ac:dyDescent="0.2">
      <c r="A518" s="1227"/>
      <c r="B518" s="1228"/>
      <c r="C518" s="1229"/>
      <c r="D518" s="1229"/>
      <c r="E518" s="1230"/>
      <c r="F518" s="1231"/>
      <c r="G518" s="1232" t="str">
        <f t="shared" si="9"/>
        <v/>
      </c>
      <c r="H518" s="1225"/>
      <c r="I518" s="1225"/>
    </row>
    <row r="519" spans="1:9" s="1232" customFormat="1" x14ac:dyDescent="0.2">
      <c r="A519" s="1227"/>
      <c r="B519" s="1228"/>
      <c r="C519" s="1229"/>
      <c r="D519" s="1229"/>
      <c r="E519" s="1230"/>
      <c r="F519" s="1231"/>
      <c r="G519" s="1232" t="str">
        <f t="shared" si="9"/>
        <v/>
      </c>
      <c r="H519" s="1225"/>
      <c r="I519" s="1225"/>
    </row>
    <row r="520" spans="1:9" s="1232" customFormat="1" x14ac:dyDescent="0.2">
      <c r="A520" s="1227"/>
      <c r="B520" s="1228"/>
      <c r="C520" s="1229"/>
      <c r="D520" s="1229"/>
      <c r="E520" s="1230"/>
      <c r="F520" s="1231"/>
      <c r="G520" s="1232" t="str">
        <f t="shared" si="9"/>
        <v/>
      </c>
      <c r="H520" s="1225"/>
      <c r="I520" s="1225"/>
    </row>
    <row r="521" spans="1:9" s="1232" customFormat="1" x14ac:dyDescent="0.2">
      <c r="A521" s="1227"/>
      <c r="B521" s="1228"/>
      <c r="C521" s="1229"/>
      <c r="D521" s="1229"/>
      <c r="E521" s="1230"/>
      <c r="F521" s="1231"/>
      <c r="G521" s="1232" t="str">
        <f t="shared" si="9"/>
        <v/>
      </c>
      <c r="H521" s="1225"/>
      <c r="I521" s="1225"/>
    </row>
    <row r="522" spans="1:9" s="1232" customFormat="1" x14ac:dyDescent="0.2">
      <c r="A522" s="1227"/>
      <c r="B522" s="1228"/>
      <c r="C522" s="1229"/>
      <c r="D522" s="1229"/>
      <c r="E522" s="1230"/>
      <c r="F522" s="1231"/>
      <c r="G522" s="1232" t="str">
        <f t="shared" si="9"/>
        <v/>
      </c>
      <c r="H522" s="1225"/>
      <c r="I522" s="1225"/>
    </row>
    <row r="523" spans="1:9" s="1232" customFormat="1" x14ac:dyDescent="0.2">
      <c r="A523" s="1227"/>
      <c r="B523" s="1228"/>
      <c r="C523" s="1229"/>
      <c r="D523" s="1229"/>
      <c r="E523" s="1230"/>
      <c r="F523" s="1231"/>
      <c r="G523" s="1232" t="str">
        <f t="shared" si="9"/>
        <v/>
      </c>
      <c r="H523" s="1225"/>
      <c r="I523" s="1225"/>
    </row>
    <row r="524" spans="1:9" s="1232" customFormat="1" x14ac:dyDescent="0.2">
      <c r="A524" s="1227"/>
      <c r="B524" s="1228"/>
      <c r="C524" s="1229"/>
      <c r="D524" s="1229"/>
      <c r="E524" s="1230"/>
      <c r="F524" s="1231"/>
      <c r="G524" s="1232" t="str">
        <f t="shared" si="9"/>
        <v/>
      </c>
      <c r="H524" s="1225"/>
      <c r="I524" s="1225"/>
    </row>
    <row r="525" spans="1:9" s="1232" customFormat="1" x14ac:dyDescent="0.2">
      <c r="A525" s="1227"/>
      <c r="B525" s="1228"/>
      <c r="C525" s="1229"/>
      <c r="D525" s="1229"/>
      <c r="E525" s="1230"/>
      <c r="F525" s="1231"/>
      <c r="G525" s="1232" t="str">
        <f t="shared" si="9"/>
        <v/>
      </c>
      <c r="H525" s="1225"/>
      <c r="I525" s="1225"/>
    </row>
    <row r="526" spans="1:9" s="1232" customFormat="1" x14ac:dyDescent="0.2">
      <c r="A526" s="1227"/>
      <c r="B526" s="1228"/>
      <c r="C526" s="1229"/>
      <c r="D526" s="1229"/>
      <c r="E526" s="1230"/>
      <c r="F526" s="1231"/>
      <c r="G526" s="1232" t="str">
        <f t="shared" si="9"/>
        <v/>
      </c>
      <c r="H526" s="1225"/>
      <c r="I526" s="1225"/>
    </row>
    <row r="527" spans="1:9" s="1232" customFormat="1" x14ac:dyDescent="0.2">
      <c r="A527" s="1227"/>
      <c r="B527" s="1228"/>
      <c r="C527" s="1229"/>
      <c r="D527" s="1229"/>
      <c r="E527" s="1230"/>
      <c r="F527" s="1231"/>
      <c r="G527" s="1232" t="str">
        <f t="shared" si="9"/>
        <v/>
      </c>
      <c r="H527" s="1225"/>
      <c r="I527" s="1225"/>
    </row>
    <row r="528" spans="1:9" s="1232" customFormat="1" x14ac:dyDescent="0.2">
      <c r="A528" s="1227"/>
      <c r="B528" s="1228"/>
      <c r="C528" s="1229"/>
      <c r="D528" s="1229"/>
      <c r="E528" s="1230"/>
      <c r="F528" s="1231"/>
      <c r="G528" s="1232" t="str">
        <f t="shared" si="9"/>
        <v/>
      </c>
      <c r="H528" s="1225"/>
      <c r="I528" s="1225"/>
    </row>
    <row r="529" spans="1:9" s="1232" customFormat="1" x14ac:dyDescent="0.2">
      <c r="A529" s="1227"/>
      <c r="B529" s="1228"/>
      <c r="C529" s="1229"/>
      <c r="D529" s="1229"/>
      <c r="E529" s="1230"/>
      <c r="F529" s="1231"/>
      <c r="G529" s="1232" t="str">
        <f t="shared" si="9"/>
        <v/>
      </c>
      <c r="H529" s="1225"/>
      <c r="I529" s="1225"/>
    </row>
    <row r="530" spans="1:9" s="1232" customFormat="1" x14ac:dyDescent="0.2">
      <c r="A530" s="1227"/>
      <c r="B530" s="1228"/>
      <c r="C530" s="1229"/>
      <c r="D530" s="1229"/>
      <c r="E530" s="1230"/>
      <c r="F530" s="1231"/>
      <c r="G530" s="1232" t="str">
        <f t="shared" si="9"/>
        <v/>
      </c>
      <c r="H530" s="1225"/>
      <c r="I530" s="1225"/>
    </row>
    <row r="531" spans="1:9" s="1232" customFormat="1" x14ac:dyDescent="0.2">
      <c r="A531" s="1227"/>
      <c r="B531" s="1228"/>
      <c r="C531" s="1229"/>
      <c r="D531" s="1229"/>
      <c r="E531" s="1230"/>
      <c r="F531" s="1231"/>
      <c r="G531" s="1232" t="str">
        <f t="shared" si="9"/>
        <v/>
      </c>
      <c r="H531" s="1225"/>
      <c r="I531" s="1225"/>
    </row>
    <row r="532" spans="1:9" s="1232" customFormat="1" x14ac:dyDescent="0.2">
      <c r="A532" s="1227"/>
      <c r="B532" s="1228"/>
      <c r="C532" s="1229"/>
      <c r="D532" s="1229"/>
      <c r="E532" s="1230"/>
      <c r="F532" s="1231"/>
      <c r="G532" s="1232" t="str">
        <f t="shared" si="9"/>
        <v/>
      </c>
      <c r="H532" s="1225"/>
      <c r="I532" s="1225"/>
    </row>
    <row r="533" spans="1:9" s="1232" customFormat="1" x14ac:dyDescent="0.2">
      <c r="A533" s="1227"/>
      <c r="B533" s="1228"/>
      <c r="C533" s="1229"/>
      <c r="D533" s="1229"/>
      <c r="E533" s="1230"/>
      <c r="F533" s="1231"/>
      <c r="G533" s="1232" t="str">
        <f t="shared" si="9"/>
        <v/>
      </c>
      <c r="H533" s="1225"/>
      <c r="I533" s="1225"/>
    </row>
    <row r="534" spans="1:9" s="1232" customFormat="1" x14ac:dyDescent="0.2">
      <c r="A534" s="1227"/>
      <c r="B534" s="1228"/>
      <c r="C534" s="1229"/>
      <c r="D534" s="1229"/>
      <c r="E534" s="1230"/>
      <c r="F534" s="1231"/>
      <c r="G534" s="1232" t="str">
        <f t="shared" si="9"/>
        <v/>
      </c>
      <c r="H534" s="1225"/>
      <c r="I534" s="1225"/>
    </row>
    <row r="535" spans="1:9" s="1232" customFormat="1" x14ac:dyDescent="0.2">
      <c r="A535" s="1227"/>
      <c r="B535" s="1228"/>
      <c r="C535" s="1229"/>
      <c r="D535" s="1229"/>
      <c r="E535" s="1230"/>
      <c r="F535" s="1231"/>
      <c r="G535" s="1232" t="str">
        <f t="shared" si="9"/>
        <v/>
      </c>
      <c r="H535" s="1225"/>
      <c r="I535" s="1225"/>
    </row>
    <row r="536" spans="1:9" s="1232" customFormat="1" x14ac:dyDescent="0.2">
      <c r="A536" s="1227"/>
      <c r="B536" s="1228"/>
      <c r="C536" s="1229"/>
      <c r="D536" s="1229"/>
      <c r="E536" s="1230"/>
      <c r="F536" s="1231"/>
      <c r="G536" s="1232" t="str">
        <f t="shared" si="9"/>
        <v/>
      </c>
      <c r="H536" s="1225"/>
      <c r="I536" s="1225"/>
    </row>
    <row r="537" spans="1:9" s="1232" customFormat="1" x14ac:dyDescent="0.2">
      <c r="A537" s="1227"/>
      <c r="B537" s="1228"/>
      <c r="C537" s="1229"/>
      <c r="D537" s="1229"/>
      <c r="E537" s="1230"/>
      <c r="F537" s="1231"/>
      <c r="G537" s="1232" t="str">
        <f t="shared" si="9"/>
        <v/>
      </c>
      <c r="H537" s="1225"/>
      <c r="I537" s="1225"/>
    </row>
    <row r="538" spans="1:9" s="1232" customFormat="1" x14ac:dyDescent="0.2">
      <c r="A538" s="1227"/>
      <c r="B538" s="1228"/>
      <c r="C538" s="1229"/>
      <c r="D538" s="1229"/>
      <c r="E538" s="1230"/>
      <c r="F538" s="1231"/>
      <c r="G538" s="1232" t="str">
        <f t="shared" si="9"/>
        <v/>
      </c>
      <c r="H538" s="1225"/>
      <c r="I538" s="1225"/>
    </row>
    <row r="539" spans="1:9" s="1232" customFormat="1" x14ac:dyDescent="0.2">
      <c r="A539" s="1227"/>
      <c r="B539" s="1228"/>
      <c r="C539" s="1229"/>
      <c r="D539" s="1229"/>
      <c r="E539" s="1230"/>
      <c r="F539" s="1231"/>
      <c r="G539" s="1232" t="str">
        <f t="shared" si="9"/>
        <v/>
      </c>
      <c r="H539" s="1225"/>
      <c r="I539" s="1225"/>
    </row>
    <row r="540" spans="1:9" s="1232" customFormat="1" x14ac:dyDescent="0.2">
      <c r="A540" s="1227"/>
      <c r="B540" s="1228"/>
      <c r="C540" s="1229"/>
      <c r="D540" s="1229"/>
      <c r="E540" s="1230"/>
      <c r="F540" s="1231"/>
      <c r="G540" s="1232" t="str">
        <f t="shared" si="9"/>
        <v/>
      </c>
      <c r="H540" s="1225"/>
      <c r="I540" s="1225"/>
    </row>
    <row r="541" spans="1:9" s="1232" customFormat="1" x14ac:dyDescent="0.2">
      <c r="A541" s="1227"/>
      <c r="B541" s="1228"/>
      <c r="C541" s="1229"/>
      <c r="D541" s="1229"/>
      <c r="E541" s="1230"/>
      <c r="F541" s="1231"/>
      <c r="G541" s="1232" t="str">
        <f t="shared" si="9"/>
        <v/>
      </c>
      <c r="H541" s="1225"/>
      <c r="I541" s="1225"/>
    </row>
    <row r="542" spans="1:9" s="1232" customFormat="1" x14ac:dyDescent="0.2">
      <c r="A542" s="1227"/>
      <c r="B542" s="1228"/>
      <c r="C542" s="1229"/>
      <c r="D542" s="1229"/>
      <c r="E542" s="1230"/>
      <c r="F542" s="1231"/>
      <c r="G542" s="1232" t="str">
        <f t="shared" si="9"/>
        <v/>
      </c>
      <c r="H542" s="1225"/>
      <c r="I542" s="1225"/>
    </row>
    <row r="543" spans="1:9" s="1232" customFormat="1" x14ac:dyDescent="0.2">
      <c r="A543" s="1227"/>
      <c r="B543" s="1228"/>
      <c r="C543" s="1229"/>
      <c r="D543" s="1229"/>
      <c r="E543" s="1230"/>
      <c r="F543" s="1231"/>
      <c r="G543" s="1232" t="str">
        <f t="shared" si="9"/>
        <v/>
      </c>
      <c r="H543" s="1225"/>
      <c r="I543" s="1225"/>
    </row>
    <row r="544" spans="1:9" s="1232" customFormat="1" x14ac:dyDescent="0.2">
      <c r="A544" s="1227"/>
      <c r="B544" s="1228"/>
      <c r="C544" s="1229"/>
      <c r="D544" s="1229"/>
      <c r="E544" s="1230"/>
      <c r="F544" s="1231"/>
      <c r="G544" s="1232" t="str">
        <f t="shared" si="9"/>
        <v/>
      </c>
      <c r="H544" s="1225"/>
      <c r="I544" s="1225"/>
    </row>
    <row r="545" spans="1:9" s="1232" customFormat="1" x14ac:dyDescent="0.2">
      <c r="A545" s="1227"/>
      <c r="B545" s="1228"/>
      <c r="C545" s="1229"/>
      <c r="D545" s="1229"/>
      <c r="E545" s="1230"/>
      <c r="F545" s="1231"/>
      <c r="G545" s="1232" t="str">
        <f t="shared" si="9"/>
        <v/>
      </c>
      <c r="H545" s="1225"/>
      <c r="I545" s="1225"/>
    </row>
    <row r="546" spans="1:9" s="1232" customFormat="1" x14ac:dyDescent="0.2">
      <c r="A546" s="1227"/>
      <c r="B546" s="1228"/>
      <c r="C546" s="1229"/>
      <c r="D546" s="1229"/>
      <c r="E546" s="1230"/>
      <c r="F546" s="1231"/>
      <c r="G546" s="1232" t="str">
        <f t="shared" si="9"/>
        <v/>
      </c>
      <c r="H546" s="1225"/>
      <c r="I546" s="1225"/>
    </row>
    <row r="547" spans="1:9" s="1232" customFormat="1" x14ac:dyDescent="0.2">
      <c r="A547" s="1227"/>
      <c r="B547" s="1228"/>
      <c r="C547" s="1229"/>
      <c r="D547" s="1229"/>
      <c r="E547" s="1230"/>
      <c r="F547" s="1231"/>
      <c r="G547" s="1232" t="str">
        <f t="shared" si="9"/>
        <v/>
      </c>
      <c r="H547" s="1225"/>
      <c r="I547" s="1225"/>
    </row>
    <row r="548" spans="1:9" s="1232" customFormat="1" x14ac:dyDescent="0.2">
      <c r="A548" s="1227"/>
      <c r="B548" s="1228"/>
      <c r="C548" s="1229"/>
      <c r="D548" s="1229"/>
      <c r="E548" s="1230"/>
      <c r="F548" s="1231"/>
      <c r="G548" s="1232" t="str">
        <f t="shared" si="9"/>
        <v/>
      </c>
      <c r="H548" s="1225"/>
      <c r="I548" s="1225"/>
    </row>
    <row r="549" spans="1:9" s="1232" customFormat="1" x14ac:dyDescent="0.2">
      <c r="A549" s="1227"/>
      <c r="B549" s="1228"/>
      <c r="C549" s="1229"/>
      <c r="D549" s="1229"/>
      <c r="E549" s="1230"/>
      <c r="F549" s="1231"/>
      <c r="G549" s="1232" t="str">
        <f t="shared" si="9"/>
        <v/>
      </c>
      <c r="H549" s="1225"/>
      <c r="I549" s="1225"/>
    </row>
    <row r="550" spans="1:9" s="1232" customFormat="1" x14ac:dyDescent="0.2">
      <c r="A550" s="1227"/>
      <c r="B550" s="1228"/>
      <c r="C550" s="1229"/>
      <c r="D550" s="1229"/>
      <c r="E550" s="1230"/>
      <c r="F550" s="1231"/>
      <c r="G550" s="1232" t="str">
        <f t="shared" si="9"/>
        <v/>
      </c>
      <c r="H550" s="1225"/>
      <c r="I550" s="1225"/>
    </row>
    <row r="551" spans="1:9" s="1232" customFormat="1" x14ac:dyDescent="0.2">
      <c r="A551" s="1227"/>
      <c r="B551" s="1228"/>
      <c r="C551" s="1229"/>
      <c r="D551" s="1229"/>
      <c r="E551" s="1230"/>
      <c r="F551" s="1231"/>
      <c r="G551" s="1232" t="str">
        <f t="shared" si="9"/>
        <v/>
      </c>
      <c r="H551" s="1225"/>
      <c r="I551" s="1225"/>
    </row>
    <row r="552" spans="1:9" s="1232" customFormat="1" x14ac:dyDescent="0.2">
      <c r="A552" s="1227"/>
      <c r="B552" s="1228"/>
      <c r="C552" s="1229"/>
      <c r="D552" s="1229"/>
      <c r="E552" s="1230"/>
      <c r="F552" s="1231"/>
      <c r="G552" s="1232" t="str">
        <f t="shared" si="9"/>
        <v/>
      </c>
      <c r="H552" s="1225"/>
      <c r="I552" s="1225"/>
    </row>
    <row r="553" spans="1:9" s="1232" customFormat="1" x14ac:dyDescent="0.2">
      <c r="A553" s="1227"/>
      <c r="B553" s="1228"/>
      <c r="C553" s="1229"/>
      <c r="D553" s="1229"/>
      <c r="E553" s="1230"/>
      <c r="F553" s="1231"/>
      <c r="G553" s="1232" t="str">
        <f t="shared" si="9"/>
        <v/>
      </c>
      <c r="H553" s="1225"/>
      <c r="I553" s="1225"/>
    </row>
    <row r="554" spans="1:9" s="1232" customFormat="1" x14ac:dyDescent="0.2">
      <c r="A554" s="1227"/>
      <c r="B554" s="1228"/>
      <c r="C554" s="1229"/>
      <c r="D554" s="1229"/>
      <c r="E554" s="1230"/>
      <c r="F554" s="1231"/>
      <c r="G554" s="1232" t="str">
        <f t="shared" si="9"/>
        <v/>
      </c>
      <c r="H554" s="1225"/>
      <c r="I554" s="1225"/>
    </row>
    <row r="555" spans="1:9" s="1232" customFormat="1" x14ac:dyDescent="0.2">
      <c r="A555" s="1227"/>
      <c r="B555" s="1228"/>
      <c r="C555" s="1229"/>
      <c r="D555" s="1229"/>
      <c r="E555" s="1230"/>
      <c r="F555" s="1231"/>
      <c r="G555" s="1232" t="str">
        <f t="shared" si="9"/>
        <v/>
      </c>
      <c r="H555" s="1225"/>
      <c r="I555" s="1225"/>
    </row>
    <row r="556" spans="1:9" s="1232" customFormat="1" x14ac:dyDescent="0.2">
      <c r="A556" s="1227"/>
      <c r="B556" s="1228"/>
      <c r="C556" s="1229"/>
      <c r="D556" s="1229"/>
      <c r="E556" s="1230"/>
      <c r="F556" s="1231"/>
      <c r="G556" s="1232" t="str">
        <f t="shared" si="9"/>
        <v/>
      </c>
      <c r="H556" s="1225"/>
      <c r="I556" s="1225"/>
    </row>
    <row r="557" spans="1:9" s="1232" customFormat="1" x14ac:dyDescent="0.2">
      <c r="A557" s="1227"/>
      <c r="B557" s="1228"/>
      <c r="C557" s="1229"/>
      <c r="D557" s="1229"/>
      <c r="E557" s="1230"/>
      <c r="F557" s="1231"/>
      <c r="G557" s="1232" t="str">
        <f t="shared" si="9"/>
        <v/>
      </c>
      <c r="H557" s="1225"/>
      <c r="I557" s="1225"/>
    </row>
    <row r="558" spans="1:9" s="1232" customFormat="1" x14ac:dyDescent="0.2">
      <c r="A558" s="1227"/>
      <c r="B558" s="1228"/>
      <c r="C558" s="1229"/>
      <c r="D558" s="1229"/>
      <c r="E558" s="1230"/>
      <c r="F558" s="1231"/>
      <c r="G558" s="1232" t="str">
        <f t="shared" si="9"/>
        <v/>
      </c>
      <c r="H558" s="1225"/>
      <c r="I558" s="1225"/>
    </row>
    <row r="559" spans="1:9" s="1232" customFormat="1" x14ac:dyDescent="0.2">
      <c r="A559" s="1227"/>
      <c r="B559" s="1228"/>
      <c r="C559" s="1229"/>
      <c r="D559" s="1229"/>
      <c r="E559" s="1230"/>
      <c r="F559" s="1231"/>
      <c r="G559" s="1232" t="str">
        <f t="shared" si="9"/>
        <v/>
      </c>
      <c r="H559" s="1225"/>
      <c r="I559" s="1225"/>
    </row>
    <row r="560" spans="1:9" s="1232" customFormat="1" x14ac:dyDescent="0.2">
      <c r="A560" s="1227"/>
      <c r="B560" s="1228"/>
      <c r="C560" s="1229"/>
      <c r="D560" s="1229"/>
      <c r="E560" s="1230"/>
      <c r="F560" s="1231"/>
      <c r="G560" s="1232" t="str">
        <f t="shared" si="9"/>
        <v/>
      </c>
      <c r="H560" s="1225"/>
      <c r="I560" s="1225"/>
    </row>
    <row r="561" spans="1:9" s="1232" customFormat="1" x14ac:dyDescent="0.2">
      <c r="A561" s="1227"/>
      <c r="B561" s="1228"/>
      <c r="C561" s="1229"/>
      <c r="D561" s="1229"/>
      <c r="E561" s="1230"/>
      <c r="F561" s="1231"/>
      <c r="G561" s="1232" t="str">
        <f t="shared" si="9"/>
        <v/>
      </c>
      <c r="H561" s="1225"/>
      <c r="I561" s="1225"/>
    </row>
    <row r="562" spans="1:9" s="1232" customFormat="1" x14ac:dyDescent="0.2">
      <c r="A562" s="1227"/>
      <c r="B562" s="1228"/>
      <c r="C562" s="1229"/>
      <c r="D562" s="1229"/>
      <c r="E562" s="1230"/>
      <c r="F562" s="1231"/>
      <c r="G562" s="1232" t="str">
        <f t="shared" si="9"/>
        <v/>
      </c>
      <c r="H562" s="1225"/>
      <c r="I562" s="1225"/>
    </row>
    <row r="563" spans="1:9" s="1232" customFormat="1" x14ac:dyDescent="0.2">
      <c r="A563" s="1227"/>
      <c r="B563" s="1228"/>
      <c r="C563" s="1229"/>
      <c r="D563" s="1229"/>
      <c r="E563" s="1230"/>
      <c r="F563" s="1231"/>
      <c r="G563" s="1232" t="str">
        <f t="shared" si="9"/>
        <v/>
      </c>
      <c r="H563" s="1225"/>
      <c r="I563" s="1225"/>
    </row>
    <row r="564" spans="1:9" s="1232" customFormat="1" x14ac:dyDescent="0.2">
      <c r="A564" s="1227"/>
      <c r="B564" s="1228"/>
      <c r="C564" s="1229"/>
      <c r="D564" s="1229"/>
      <c r="E564" s="1230"/>
      <c r="F564" s="1231"/>
      <c r="G564" s="1232" t="str">
        <f t="shared" si="9"/>
        <v/>
      </c>
      <c r="H564" s="1225"/>
      <c r="I564" s="1225"/>
    </row>
    <row r="565" spans="1:9" s="1232" customFormat="1" x14ac:dyDescent="0.2">
      <c r="A565" s="1227"/>
      <c r="B565" s="1228"/>
      <c r="C565" s="1229"/>
      <c r="D565" s="1229"/>
      <c r="E565" s="1230"/>
      <c r="F565" s="1231"/>
      <c r="G565" s="1232" t="str">
        <f t="shared" si="9"/>
        <v/>
      </c>
      <c r="H565" s="1225"/>
      <c r="I565" s="1225"/>
    </row>
    <row r="566" spans="1:9" s="1232" customFormat="1" x14ac:dyDescent="0.2">
      <c r="A566" s="1227"/>
      <c r="B566" s="1228"/>
      <c r="C566" s="1229"/>
      <c r="D566" s="1229"/>
      <c r="E566" s="1230"/>
      <c r="F566" s="1231"/>
      <c r="G566" s="1232" t="str">
        <f t="shared" si="9"/>
        <v/>
      </c>
      <c r="H566" s="1225"/>
      <c r="I566" s="1225"/>
    </row>
    <row r="567" spans="1:9" s="1232" customFormat="1" x14ac:dyDescent="0.2">
      <c r="A567" s="1227"/>
      <c r="B567" s="1228"/>
      <c r="C567" s="1229"/>
      <c r="D567" s="1229"/>
      <c r="E567" s="1230"/>
      <c r="F567" s="1231"/>
      <c r="G567" s="1232" t="str">
        <f t="shared" si="9"/>
        <v/>
      </c>
      <c r="H567" s="1225"/>
      <c r="I567" s="1225"/>
    </row>
    <row r="568" spans="1:9" s="1232" customFormat="1" x14ac:dyDescent="0.2">
      <c r="A568" s="1227"/>
      <c r="B568" s="1228"/>
      <c r="C568" s="1229"/>
      <c r="D568" s="1229"/>
      <c r="E568" s="1230"/>
      <c r="F568" s="1231"/>
      <c r="G568" s="1232" t="str">
        <f t="shared" si="9"/>
        <v/>
      </c>
      <c r="H568" s="1225"/>
      <c r="I568" s="1225"/>
    </row>
    <row r="569" spans="1:9" s="1232" customFormat="1" x14ac:dyDescent="0.2">
      <c r="A569" s="1227"/>
      <c r="B569" s="1228"/>
      <c r="C569" s="1229"/>
      <c r="D569" s="1229"/>
      <c r="E569" s="1230"/>
      <c r="F569" s="1231"/>
      <c r="G569" s="1232" t="str">
        <f t="shared" si="9"/>
        <v/>
      </c>
      <c r="H569" s="1225"/>
      <c r="I569" s="1225"/>
    </row>
    <row r="570" spans="1:9" s="1232" customFormat="1" x14ac:dyDescent="0.2">
      <c r="A570" s="1227"/>
      <c r="B570" s="1228"/>
      <c r="C570" s="1229"/>
      <c r="D570" s="1229"/>
      <c r="E570" s="1230"/>
      <c r="F570" s="1231"/>
      <c r="G570" s="1232" t="str">
        <f t="shared" si="9"/>
        <v/>
      </c>
      <c r="H570" s="1225"/>
      <c r="I570" s="1225"/>
    </row>
    <row r="571" spans="1:9" s="1232" customFormat="1" x14ac:dyDescent="0.2">
      <c r="A571" s="1227"/>
      <c r="B571" s="1228"/>
      <c r="C571" s="1229"/>
      <c r="D571" s="1229"/>
      <c r="E571" s="1230"/>
      <c r="F571" s="1231"/>
      <c r="G571" s="1232" t="str">
        <f t="shared" si="9"/>
        <v/>
      </c>
      <c r="H571" s="1225"/>
      <c r="I571" s="1225"/>
    </row>
    <row r="572" spans="1:9" s="1232" customFormat="1" x14ac:dyDescent="0.2">
      <c r="A572" s="1227"/>
      <c r="B572" s="1228"/>
      <c r="C572" s="1229"/>
      <c r="D572" s="1229"/>
      <c r="E572" s="1230"/>
      <c r="F572" s="1231"/>
      <c r="G572" s="1232" t="str">
        <f t="shared" si="9"/>
        <v/>
      </c>
      <c r="H572" s="1225"/>
      <c r="I572" s="1225"/>
    </row>
    <row r="573" spans="1:9" s="1232" customFormat="1" x14ac:dyDescent="0.2">
      <c r="A573" s="1227"/>
      <c r="B573" s="1228"/>
      <c r="C573" s="1229"/>
      <c r="D573" s="1229"/>
      <c r="E573" s="1230"/>
      <c r="F573" s="1231"/>
      <c r="G573" s="1232" t="str">
        <f t="shared" si="9"/>
        <v/>
      </c>
      <c r="H573" s="1225"/>
      <c r="I573" s="1225"/>
    </row>
    <row r="574" spans="1:9" s="1232" customFormat="1" x14ac:dyDescent="0.2">
      <c r="A574" s="1227"/>
      <c r="B574" s="1228"/>
      <c r="C574" s="1229"/>
      <c r="D574" s="1229"/>
      <c r="E574" s="1230"/>
      <c r="F574" s="1231"/>
      <c r="G574" s="1232" t="str">
        <f t="shared" si="9"/>
        <v/>
      </c>
      <c r="H574" s="1225"/>
      <c r="I574" s="1225"/>
    </row>
    <row r="575" spans="1:9" s="1232" customFormat="1" x14ac:dyDescent="0.2">
      <c r="A575" s="1227"/>
      <c r="B575" s="1228"/>
      <c r="C575" s="1229"/>
      <c r="D575" s="1229"/>
      <c r="E575" s="1230"/>
      <c r="F575" s="1231"/>
      <c r="G575" s="1232" t="str">
        <f t="shared" si="9"/>
        <v/>
      </c>
      <c r="H575" s="1225"/>
      <c r="I575" s="1225"/>
    </row>
    <row r="576" spans="1:9" s="1232" customFormat="1" x14ac:dyDescent="0.2">
      <c r="A576" s="1227"/>
      <c r="B576" s="1228"/>
      <c r="C576" s="1229"/>
      <c r="D576" s="1229"/>
      <c r="E576" s="1230"/>
      <c r="F576" s="1231"/>
      <c r="G576" s="1232" t="str">
        <f t="shared" si="9"/>
        <v/>
      </c>
      <c r="H576" s="1225"/>
      <c r="I576" s="1225"/>
    </row>
    <row r="577" spans="1:9" s="1232" customFormat="1" x14ac:dyDescent="0.2">
      <c r="A577" s="1227"/>
      <c r="B577" s="1228"/>
      <c r="C577" s="1229"/>
      <c r="D577" s="1229"/>
      <c r="E577" s="1230"/>
      <c r="F577" s="1231"/>
      <c r="G577" s="1232" t="str">
        <f t="shared" si="9"/>
        <v/>
      </c>
      <c r="H577" s="1225"/>
      <c r="I577" s="1225"/>
    </row>
    <row r="578" spans="1:9" s="1232" customFormat="1" x14ac:dyDescent="0.2">
      <c r="A578" s="1227"/>
      <c r="B578" s="1228"/>
      <c r="C578" s="1229"/>
      <c r="D578" s="1229"/>
      <c r="E578" s="1230"/>
      <c r="F578" s="1231"/>
      <c r="G578" s="1232" t="str">
        <f t="shared" si="9"/>
        <v/>
      </c>
      <c r="H578" s="1225"/>
      <c r="I578" s="1225"/>
    </row>
    <row r="579" spans="1:9" s="1232" customFormat="1" x14ac:dyDescent="0.2">
      <c r="A579" s="1227"/>
      <c r="B579" s="1228"/>
      <c r="C579" s="1229"/>
      <c r="D579" s="1229"/>
      <c r="E579" s="1230"/>
      <c r="F579" s="1231"/>
      <c r="G579" s="1232" t="str">
        <f t="shared" si="9"/>
        <v/>
      </c>
      <c r="H579" s="1225"/>
      <c r="I579" s="1225"/>
    </row>
    <row r="580" spans="1:9" s="1232" customFormat="1" x14ac:dyDescent="0.2">
      <c r="A580" s="1227"/>
      <c r="B580" s="1228"/>
      <c r="C580" s="1229"/>
      <c r="D580" s="1229"/>
      <c r="E580" s="1230"/>
      <c r="F580" s="1231"/>
      <c r="G580" s="1232" t="str">
        <f t="shared" ref="G580:G643" si="10">IF(D580="QP",A580,"")</f>
        <v/>
      </c>
      <c r="H580" s="1225"/>
      <c r="I580" s="1225"/>
    </row>
    <row r="581" spans="1:9" s="1232" customFormat="1" x14ac:dyDescent="0.2">
      <c r="A581" s="1227"/>
      <c r="B581" s="1228"/>
      <c r="C581" s="1229"/>
      <c r="D581" s="1229"/>
      <c r="E581" s="1230"/>
      <c r="F581" s="1231"/>
      <c r="G581" s="1232" t="str">
        <f t="shared" si="10"/>
        <v/>
      </c>
      <c r="H581" s="1225"/>
      <c r="I581" s="1225"/>
    </row>
    <row r="582" spans="1:9" s="1232" customFormat="1" x14ac:dyDescent="0.2">
      <c r="A582" s="1227"/>
      <c r="B582" s="1228"/>
      <c r="C582" s="1229"/>
      <c r="D582" s="1229"/>
      <c r="E582" s="1230"/>
      <c r="F582" s="1231"/>
      <c r="G582" s="1232" t="str">
        <f t="shared" si="10"/>
        <v/>
      </c>
      <c r="H582" s="1225"/>
      <c r="I582" s="1225"/>
    </row>
    <row r="583" spans="1:9" s="1232" customFormat="1" x14ac:dyDescent="0.2">
      <c r="A583" s="1227"/>
      <c r="B583" s="1228"/>
      <c r="C583" s="1229"/>
      <c r="D583" s="1229"/>
      <c r="E583" s="1230"/>
      <c r="F583" s="1231"/>
      <c r="G583" s="1232" t="str">
        <f t="shared" si="10"/>
        <v/>
      </c>
      <c r="H583" s="1225"/>
      <c r="I583" s="1225"/>
    </row>
    <row r="584" spans="1:9" s="1232" customFormat="1" x14ac:dyDescent="0.2">
      <c r="A584" s="1227"/>
      <c r="B584" s="1228"/>
      <c r="C584" s="1229"/>
      <c r="D584" s="1229"/>
      <c r="E584" s="1230"/>
      <c r="F584" s="1231"/>
      <c r="G584" s="1232" t="str">
        <f t="shared" si="10"/>
        <v/>
      </c>
      <c r="H584" s="1225"/>
      <c r="I584" s="1225"/>
    </row>
    <row r="585" spans="1:9" s="1232" customFormat="1" x14ac:dyDescent="0.2">
      <c r="A585" s="1227"/>
      <c r="B585" s="1228"/>
      <c r="C585" s="1229"/>
      <c r="D585" s="1229"/>
      <c r="E585" s="1230"/>
      <c r="F585" s="1231"/>
      <c r="G585" s="1232" t="str">
        <f t="shared" si="10"/>
        <v/>
      </c>
      <c r="H585" s="1225"/>
      <c r="I585" s="1225"/>
    </row>
    <row r="586" spans="1:9" s="1232" customFormat="1" x14ac:dyDescent="0.2">
      <c r="A586" s="1227"/>
      <c r="B586" s="1228"/>
      <c r="C586" s="1229"/>
      <c r="D586" s="1229"/>
      <c r="E586" s="1230"/>
      <c r="F586" s="1231"/>
      <c r="G586" s="1232" t="str">
        <f t="shared" si="10"/>
        <v/>
      </c>
      <c r="H586" s="1225"/>
      <c r="I586" s="1225"/>
    </row>
    <row r="587" spans="1:9" s="1232" customFormat="1" x14ac:dyDescent="0.2">
      <c r="A587" s="1227"/>
      <c r="B587" s="1228"/>
      <c r="C587" s="1229"/>
      <c r="D587" s="1229"/>
      <c r="E587" s="1230"/>
      <c r="F587" s="1231"/>
      <c r="G587" s="1232" t="str">
        <f t="shared" si="10"/>
        <v/>
      </c>
      <c r="H587" s="1225"/>
      <c r="I587" s="1225"/>
    </row>
    <row r="588" spans="1:9" s="1232" customFormat="1" x14ac:dyDescent="0.2">
      <c r="A588" s="1227"/>
      <c r="B588" s="1228"/>
      <c r="C588" s="1229"/>
      <c r="D588" s="1229"/>
      <c r="E588" s="1230"/>
      <c r="F588" s="1231"/>
      <c r="G588" s="1232" t="str">
        <f t="shared" si="10"/>
        <v/>
      </c>
      <c r="H588" s="1225"/>
      <c r="I588" s="1225"/>
    </row>
    <row r="589" spans="1:9" s="1232" customFormat="1" x14ac:dyDescent="0.2">
      <c r="A589" s="1227"/>
      <c r="B589" s="1228"/>
      <c r="C589" s="1229"/>
      <c r="D589" s="1229"/>
      <c r="E589" s="1230"/>
      <c r="F589" s="1231"/>
      <c r="G589" s="1232" t="str">
        <f t="shared" si="10"/>
        <v/>
      </c>
      <c r="H589" s="1225"/>
      <c r="I589" s="1225"/>
    </row>
    <row r="590" spans="1:9" s="1232" customFormat="1" x14ac:dyDescent="0.2">
      <c r="A590" s="1227"/>
      <c r="B590" s="1228"/>
      <c r="C590" s="1229"/>
      <c r="D590" s="1229"/>
      <c r="E590" s="1230"/>
      <c r="F590" s="1231"/>
      <c r="G590" s="1232" t="str">
        <f t="shared" si="10"/>
        <v/>
      </c>
      <c r="H590" s="1225"/>
      <c r="I590" s="1225"/>
    </row>
    <row r="591" spans="1:9" s="1232" customFormat="1" x14ac:dyDescent="0.2">
      <c r="A591" s="1227"/>
      <c r="B591" s="1228"/>
      <c r="C591" s="1229"/>
      <c r="D591" s="1229"/>
      <c r="E591" s="1230"/>
      <c r="F591" s="1231"/>
      <c r="G591" s="1232" t="str">
        <f t="shared" si="10"/>
        <v/>
      </c>
      <c r="H591" s="1225"/>
      <c r="I591" s="1225"/>
    </row>
    <row r="592" spans="1:9" s="1232" customFormat="1" x14ac:dyDescent="0.2">
      <c r="A592" s="1227"/>
      <c r="B592" s="1228"/>
      <c r="C592" s="1229"/>
      <c r="D592" s="1229"/>
      <c r="E592" s="1230"/>
      <c r="F592" s="1231"/>
      <c r="G592" s="1232" t="str">
        <f t="shared" si="10"/>
        <v/>
      </c>
      <c r="H592" s="1225"/>
      <c r="I592" s="1225"/>
    </row>
    <row r="593" spans="1:9" s="1232" customFormat="1" x14ac:dyDescent="0.2">
      <c r="A593" s="1227"/>
      <c r="B593" s="1228"/>
      <c r="C593" s="1229"/>
      <c r="D593" s="1229"/>
      <c r="E593" s="1230"/>
      <c r="F593" s="1231"/>
      <c r="G593" s="1232" t="str">
        <f t="shared" si="10"/>
        <v/>
      </c>
      <c r="H593" s="1225"/>
      <c r="I593" s="1225"/>
    </row>
    <row r="594" spans="1:9" s="1232" customFormat="1" x14ac:dyDescent="0.2">
      <c r="A594" s="1227"/>
      <c r="B594" s="1228"/>
      <c r="C594" s="1229"/>
      <c r="D594" s="1229"/>
      <c r="E594" s="1230"/>
      <c r="F594" s="1231"/>
      <c r="G594" s="1232" t="str">
        <f t="shared" si="10"/>
        <v/>
      </c>
      <c r="H594" s="1225"/>
      <c r="I594" s="1225"/>
    </row>
    <row r="595" spans="1:9" s="1232" customFormat="1" x14ac:dyDescent="0.2">
      <c r="A595" s="1227"/>
      <c r="B595" s="1228"/>
      <c r="C595" s="1229"/>
      <c r="D595" s="1229"/>
      <c r="E595" s="1230"/>
      <c r="F595" s="1231"/>
      <c r="G595" s="1232" t="str">
        <f t="shared" si="10"/>
        <v/>
      </c>
      <c r="H595" s="1225"/>
      <c r="I595" s="1225"/>
    </row>
    <row r="596" spans="1:9" s="1232" customFormat="1" x14ac:dyDescent="0.2">
      <c r="A596" s="1227"/>
      <c r="B596" s="1228"/>
      <c r="C596" s="1229"/>
      <c r="D596" s="1229"/>
      <c r="E596" s="1230"/>
      <c r="F596" s="1231"/>
      <c r="G596" s="1232" t="str">
        <f t="shared" si="10"/>
        <v/>
      </c>
      <c r="H596" s="1225"/>
      <c r="I596" s="1225"/>
    </row>
    <row r="597" spans="1:9" s="1232" customFormat="1" x14ac:dyDescent="0.2">
      <c r="A597" s="1227"/>
      <c r="B597" s="1228"/>
      <c r="C597" s="1229"/>
      <c r="D597" s="1229"/>
      <c r="E597" s="1230"/>
      <c r="F597" s="1231"/>
      <c r="G597" s="1232" t="str">
        <f t="shared" si="10"/>
        <v/>
      </c>
      <c r="H597" s="1225"/>
      <c r="I597" s="1225"/>
    </row>
    <row r="598" spans="1:9" s="1232" customFormat="1" x14ac:dyDescent="0.2">
      <c r="A598" s="1227"/>
      <c r="B598" s="1228"/>
      <c r="C598" s="1229"/>
      <c r="D598" s="1229"/>
      <c r="E598" s="1230"/>
      <c r="F598" s="1231"/>
      <c r="G598" s="1232" t="str">
        <f t="shared" si="10"/>
        <v/>
      </c>
      <c r="H598" s="1225"/>
      <c r="I598" s="1225"/>
    </row>
    <row r="599" spans="1:9" s="1232" customFormat="1" x14ac:dyDescent="0.2">
      <c r="A599" s="1227"/>
      <c r="B599" s="1228"/>
      <c r="C599" s="1229"/>
      <c r="D599" s="1229"/>
      <c r="E599" s="1230"/>
      <c r="F599" s="1231"/>
      <c r="G599" s="1232" t="str">
        <f t="shared" si="10"/>
        <v/>
      </c>
      <c r="H599" s="1225"/>
      <c r="I599" s="1225"/>
    </row>
    <row r="600" spans="1:9" s="1232" customFormat="1" x14ac:dyDescent="0.2">
      <c r="A600" s="1227"/>
      <c r="B600" s="1228"/>
      <c r="C600" s="1229"/>
      <c r="D600" s="1229"/>
      <c r="E600" s="1230"/>
      <c r="F600" s="1231"/>
      <c r="G600" s="1232" t="str">
        <f t="shared" si="10"/>
        <v/>
      </c>
      <c r="H600" s="1225"/>
      <c r="I600" s="1225"/>
    </row>
    <row r="601" spans="1:9" s="1232" customFormat="1" x14ac:dyDescent="0.2">
      <c r="A601" s="1227"/>
      <c r="B601" s="1228"/>
      <c r="C601" s="1229"/>
      <c r="D601" s="1229"/>
      <c r="E601" s="1230"/>
      <c r="F601" s="1231"/>
      <c r="G601" s="1232" t="str">
        <f t="shared" si="10"/>
        <v/>
      </c>
      <c r="H601" s="1225"/>
      <c r="I601" s="1225"/>
    </row>
    <row r="602" spans="1:9" s="1232" customFormat="1" x14ac:dyDescent="0.2">
      <c r="A602" s="1227"/>
      <c r="B602" s="1228"/>
      <c r="C602" s="1229"/>
      <c r="D602" s="1229"/>
      <c r="E602" s="1230"/>
      <c r="F602" s="1231"/>
      <c r="G602" s="1232" t="str">
        <f t="shared" si="10"/>
        <v/>
      </c>
      <c r="H602" s="1225"/>
      <c r="I602" s="1225"/>
    </row>
    <row r="603" spans="1:9" s="1232" customFormat="1" x14ac:dyDescent="0.2">
      <c r="A603" s="1227"/>
      <c r="B603" s="1228"/>
      <c r="C603" s="1229"/>
      <c r="D603" s="1229"/>
      <c r="E603" s="1230"/>
      <c r="F603" s="1231"/>
      <c r="G603" s="1232" t="str">
        <f t="shared" si="10"/>
        <v/>
      </c>
      <c r="H603" s="1225"/>
      <c r="I603" s="1225"/>
    </row>
    <row r="604" spans="1:9" s="1232" customFormat="1" x14ac:dyDescent="0.2">
      <c r="A604" s="1227"/>
      <c r="B604" s="1228"/>
      <c r="C604" s="1229"/>
      <c r="D604" s="1229"/>
      <c r="E604" s="1230"/>
      <c r="F604" s="1231"/>
      <c r="G604" s="1232" t="str">
        <f t="shared" si="10"/>
        <v/>
      </c>
      <c r="H604" s="1225"/>
      <c r="I604" s="1225"/>
    </row>
    <row r="605" spans="1:9" s="1232" customFormat="1" x14ac:dyDescent="0.2">
      <c r="A605" s="1227"/>
      <c r="B605" s="1228"/>
      <c r="C605" s="1229"/>
      <c r="D605" s="1229"/>
      <c r="E605" s="1230"/>
      <c r="F605" s="1231"/>
      <c r="G605" s="1232" t="str">
        <f t="shared" si="10"/>
        <v/>
      </c>
      <c r="H605" s="1225"/>
      <c r="I605" s="1225"/>
    </row>
    <row r="606" spans="1:9" s="1232" customFormat="1" x14ac:dyDescent="0.2">
      <c r="A606" s="1227"/>
      <c r="B606" s="1228"/>
      <c r="C606" s="1229"/>
      <c r="D606" s="1229"/>
      <c r="E606" s="1230"/>
      <c r="F606" s="1231"/>
      <c r="G606" s="1232" t="str">
        <f t="shared" si="10"/>
        <v/>
      </c>
      <c r="H606" s="1225"/>
      <c r="I606" s="1225"/>
    </row>
    <row r="607" spans="1:9" s="1232" customFormat="1" x14ac:dyDescent="0.2">
      <c r="A607" s="1227"/>
      <c r="B607" s="1228"/>
      <c r="C607" s="1229"/>
      <c r="D607" s="1229"/>
      <c r="E607" s="1230"/>
      <c r="F607" s="1231"/>
      <c r="G607" s="1232" t="str">
        <f t="shared" si="10"/>
        <v/>
      </c>
      <c r="H607" s="1225"/>
      <c r="I607" s="1225"/>
    </row>
    <row r="608" spans="1:9" s="1232" customFormat="1" x14ac:dyDescent="0.2">
      <c r="A608" s="1227"/>
      <c r="B608" s="1228"/>
      <c r="C608" s="1229"/>
      <c r="D608" s="1229"/>
      <c r="E608" s="1230"/>
      <c r="F608" s="1231"/>
      <c r="G608" s="1232" t="str">
        <f t="shared" si="10"/>
        <v/>
      </c>
      <c r="H608" s="1225"/>
      <c r="I608" s="1225"/>
    </row>
    <row r="609" spans="1:9" s="1232" customFormat="1" x14ac:dyDescent="0.2">
      <c r="A609" s="1227"/>
      <c r="B609" s="1228"/>
      <c r="C609" s="1229"/>
      <c r="D609" s="1229"/>
      <c r="E609" s="1230"/>
      <c r="F609" s="1231"/>
      <c r="G609" s="1232" t="str">
        <f t="shared" si="10"/>
        <v/>
      </c>
      <c r="H609" s="1225"/>
      <c r="I609" s="1225"/>
    </row>
    <row r="610" spans="1:9" s="1232" customFormat="1" x14ac:dyDescent="0.2">
      <c r="A610" s="1227"/>
      <c r="B610" s="1228"/>
      <c r="C610" s="1229"/>
      <c r="D610" s="1229"/>
      <c r="E610" s="1230"/>
      <c r="F610" s="1231"/>
      <c r="G610" s="1232" t="str">
        <f t="shared" si="10"/>
        <v/>
      </c>
      <c r="H610" s="1225"/>
      <c r="I610" s="1225"/>
    </row>
    <row r="611" spans="1:9" s="1232" customFormat="1" x14ac:dyDescent="0.2">
      <c r="A611" s="1227"/>
      <c r="B611" s="1228"/>
      <c r="C611" s="1229"/>
      <c r="D611" s="1229"/>
      <c r="E611" s="1230"/>
      <c r="F611" s="1231"/>
      <c r="G611" s="1232" t="str">
        <f t="shared" si="10"/>
        <v/>
      </c>
      <c r="H611" s="1225"/>
      <c r="I611" s="1225"/>
    </row>
    <row r="612" spans="1:9" s="1232" customFormat="1" x14ac:dyDescent="0.2">
      <c r="A612" s="1227"/>
      <c r="B612" s="1228"/>
      <c r="C612" s="1229"/>
      <c r="D612" s="1229"/>
      <c r="E612" s="1230"/>
      <c r="F612" s="1231"/>
      <c r="G612" s="1232" t="str">
        <f t="shared" si="10"/>
        <v/>
      </c>
      <c r="H612" s="1225"/>
      <c r="I612" s="1225"/>
    </row>
    <row r="613" spans="1:9" s="1232" customFormat="1" x14ac:dyDescent="0.2">
      <c r="A613" s="1227"/>
      <c r="B613" s="1228"/>
      <c r="C613" s="1229"/>
      <c r="D613" s="1229"/>
      <c r="E613" s="1230"/>
      <c r="F613" s="1231"/>
      <c r="G613" s="1232" t="str">
        <f t="shared" si="10"/>
        <v/>
      </c>
      <c r="H613" s="1225"/>
      <c r="I613" s="1225"/>
    </row>
    <row r="614" spans="1:9" s="1232" customFormat="1" x14ac:dyDescent="0.2">
      <c r="A614" s="1227"/>
      <c r="B614" s="1228"/>
      <c r="C614" s="1229"/>
      <c r="D614" s="1229"/>
      <c r="E614" s="1230"/>
      <c r="F614" s="1231"/>
      <c r="G614" s="1232" t="str">
        <f t="shared" si="10"/>
        <v/>
      </c>
      <c r="H614" s="1225"/>
      <c r="I614" s="1225"/>
    </row>
    <row r="615" spans="1:9" s="1232" customFormat="1" x14ac:dyDescent="0.2">
      <c r="A615" s="1227"/>
      <c r="B615" s="1228"/>
      <c r="C615" s="1229"/>
      <c r="D615" s="1229"/>
      <c r="E615" s="1230"/>
      <c r="F615" s="1231"/>
      <c r="G615" s="1232" t="str">
        <f t="shared" si="10"/>
        <v/>
      </c>
      <c r="H615" s="1225"/>
      <c r="I615" s="1225"/>
    </row>
    <row r="616" spans="1:9" s="1232" customFormat="1" x14ac:dyDescent="0.2">
      <c r="A616" s="1227"/>
      <c r="B616" s="1228"/>
      <c r="C616" s="1229"/>
      <c r="D616" s="1229"/>
      <c r="E616" s="1230"/>
      <c r="F616" s="1231"/>
      <c r="G616" s="1232" t="str">
        <f t="shared" si="10"/>
        <v/>
      </c>
      <c r="H616" s="1225"/>
      <c r="I616" s="1225"/>
    </row>
    <row r="617" spans="1:9" s="1232" customFormat="1" x14ac:dyDescent="0.2">
      <c r="A617" s="1227"/>
      <c r="B617" s="1228"/>
      <c r="C617" s="1229"/>
      <c r="D617" s="1229"/>
      <c r="E617" s="1230"/>
      <c r="F617" s="1231"/>
      <c r="G617" s="1232" t="str">
        <f t="shared" si="10"/>
        <v/>
      </c>
      <c r="H617" s="1225"/>
      <c r="I617" s="1225"/>
    </row>
    <row r="618" spans="1:9" s="1232" customFormat="1" x14ac:dyDescent="0.2">
      <c r="A618" s="1227"/>
      <c r="B618" s="1228"/>
      <c r="C618" s="1229"/>
      <c r="D618" s="1229"/>
      <c r="E618" s="1230"/>
      <c r="F618" s="1231"/>
      <c r="G618" s="1232" t="str">
        <f t="shared" si="10"/>
        <v/>
      </c>
      <c r="H618" s="1225"/>
      <c r="I618" s="1225"/>
    </row>
    <row r="619" spans="1:9" s="1232" customFormat="1" x14ac:dyDescent="0.2">
      <c r="A619" s="1227"/>
      <c r="B619" s="1228"/>
      <c r="C619" s="1229"/>
      <c r="D619" s="1229"/>
      <c r="E619" s="1230"/>
      <c r="F619" s="1231"/>
      <c r="G619" s="1232" t="str">
        <f t="shared" si="10"/>
        <v/>
      </c>
      <c r="H619" s="1225"/>
      <c r="I619" s="1225"/>
    </row>
    <row r="620" spans="1:9" s="1232" customFormat="1" x14ac:dyDescent="0.2">
      <c r="A620" s="1227"/>
      <c r="B620" s="1228"/>
      <c r="C620" s="1229"/>
      <c r="D620" s="1229"/>
      <c r="E620" s="1230"/>
      <c r="F620" s="1231"/>
      <c r="G620" s="1232" t="str">
        <f t="shared" si="10"/>
        <v/>
      </c>
      <c r="H620" s="1225"/>
      <c r="I620" s="1225"/>
    </row>
    <row r="621" spans="1:9" s="1232" customFormat="1" x14ac:dyDescent="0.2">
      <c r="A621" s="1227"/>
      <c r="B621" s="1228"/>
      <c r="C621" s="1229"/>
      <c r="D621" s="1229"/>
      <c r="E621" s="1230"/>
      <c r="F621" s="1231"/>
      <c r="G621" s="1232" t="str">
        <f t="shared" si="10"/>
        <v/>
      </c>
      <c r="H621" s="1225"/>
      <c r="I621" s="1225"/>
    </row>
    <row r="622" spans="1:9" s="1232" customFormat="1" x14ac:dyDescent="0.2">
      <c r="A622" s="1227"/>
      <c r="B622" s="1228"/>
      <c r="C622" s="1229"/>
      <c r="D622" s="1229"/>
      <c r="E622" s="1230"/>
      <c r="F622" s="1231"/>
      <c r="G622" s="1232" t="str">
        <f t="shared" si="10"/>
        <v/>
      </c>
      <c r="H622" s="1225"/>
      <c r="I622" s="1225"/>
    </row>
    <row r="623" spans="1:9" s="1232" customFormat="1" x14ac:dyDescent="0.2">
      <c r="A623" s="1227"/>
      <c r="B623" s="1228"/>
      <c r="C623" s="1229"/>
      <c r="D623" s="1229"/>
      <c r="E623" s="1230"/>
      <c r="F623" s="1231"/>
      <c r="G623" s="1232" t="str">
        <f t="shared" si="10"/>
        <v/>
      </c>
      <c r="H623" s="1225"/>
      <c r="I623" s="1225"/>
    </row>
    <row r="624" spans="1:9" s="1232" customFormat="1" x14ac:dyDescent="0.2">
      <c r="A624" s="1227"/>
      <c r="B624" s="1228"/>
      <c r="C624" s="1229"/>
      <c r="D624" s="1229"/>
      <c r="E624" s="1230"/>
      <c r="F624" s="1231"/>
      <c r="G624" s="1232" t="str">
        <f t="shared" si="10"/>
        <v/>
      </c>
      <c r="H624" s="1225"/>
      <c r="I624" s="1225"/>
    </row>
    <row r="625" spans="1:9" s="1232" customFormat="1" x14ac:dyDescent="0.2">
      <c r="A625" s="1227"/>
      <c r="B625" s="1228"/>
      <c r="C625" s="1229"/>
      <c r="D625" s="1229"/>
      <c r="E625" s="1230"/>
      <c r="F625" s="1231"/>
      <c r="G625" s="1232" t="str">
        <f t="shared" si="10"/>
        <v/>
      </c>
      <c r="H625" s="1225"/>
      <c r="I625" s="1225"/>
    </row>
    <row r="626" spans="1:9" s="1232" customFormat="1" x14ac:dyDescent="0.2">
      <c r="A626" s="1227"/>
      <c r="B626" s="1228"/>
      <c r="C626" s="1229"/>
      <c r="D626" s="1229"/>
      <c r="E626" s="1230"/>
      <c r="F626" s="1231"/>
      <c r="G626" s="1232" t="str">
        <f t="shared" si="10"/>
        <v/>
      </c>
      <c r="H626" s="1225"/>
      <c r="I626" s="1225"/>
    </row>
    <row r="627" spans="1:9" s="1232" customFormat="1" x14ac:dyDescent="0.2">
      <c r="A627" s="1227"/>
      <c r="B627" s="1228"/>
      <c r="C627" s="1229"/>
      <c r="D627" s="1229"/>
      <c r="E627" s="1230"/>
      <c r="F627" s="1231"/>
      <c r="G627" s="1232" t="str">
        <f t="shared" si="10"/>
        <v/>
      </c>
      <c r="H627" s="1225"/>
      <c r="I627" s="1225"/>
    </row>
    <row r="628" spans="1:9" s="1232" customFormat="1" x14ac:dyDescent="0.2">
      <c r="A628" s="1227"/>
      <c r="B628" s="1228"/>
      <c r="C628" s="1229"/>
      <c r="D628" s="1229"/>
      <c r="E628" s="1230"/>
      <c r="F628" s="1231"/>
      <c r="G628" s="1232" t="str">
        <f t="shared" si="10"/>
        <v/>
      </c>
      <c r="H628" s="1225"/>
      <c r="I628" s="1225"/>
    </row>
    <row r="629" spans="1:9" s="1232" customFormat="1" x14ac:dyDescent="0.2">
      <c r="A629" s="1227"/>
      <c r="B629" s="1228"/>
      <c r="C629" s="1229"/>
      <c r="D629" s="1229"/>
      <c r="E629" s="1230"/>
      <c r="F629" s="1231"/>
      <c r="G629" s="1232" t="str">
        <f t="shared" si="10"/>
        <v/>
      </c>
      <c r="H629" s="1225"/>
      <c r="I629" s="1225"/>
    </row>
    <row r="630" spans="1:9" s="1232" customFormat="1" x14ac:dyDescent="0.2">
      <c r="A630" s="1227"/>
      <c r="B630" s="1228"/>
      <c r="C630" s="1229"/>
      <c r="D630" s="1229"/>
      <c r="E630" s="1230"/>
      <c r="F630" s="1231"/>
      <c r="G630" s="1232" t="str">
        <f t="shared" si="10"/>
        <v/>
      </c>
      <c r="H630" s="1225"/>
      <c r="I630" s="1225"/>
    </row>
    <row r="631" spans="1:9" s="1232" customFormat="1" x14ac:dyDescent="0.2">
      <c r="A631" s="1227"/>
      <c r="B631" s="1228"/>
      <c r="C631" s="1229"/>
      <c r="D631" s="1229"/>
      <c r="E631" s="1230"/>
      <c r="F631" s="1231"/>
      <c r="G631" s="1232" t="str">
        <f t="shared" si="10"/>
        <v/>
      </c>
      <c r="H631" s="1225"/>
      <c r="I631" s="1225"/>
    </row>
    <row r="632" spans="1:9" s="1232" customFormat="1" x14ac:dyDescent="0.2">
      <c r="A632" s="1227"/>
      <c r="B632" s="1228"/>
      <c r="C632" s="1229"/>
      <c r="D632" s="1229"/>
      <c r="E632" s="1230"/>
      <c r="F632" s="1231"/>
      <c r="G632" s="1232" t="str">
        <f t="shared" si="10"/>
        <v/>
      </c>
      <c r="H632" s="1225"/>
      <c r="I632" s="1225"/>
    </row>
    <row r="633" spans="1:9" s="1232" customFormat="1" x14ac:dyDescent="0.2">
      <c r="A633" s="1227"/>
      <c r="B633" s="1228"/>
      <c r="C633" s="1229"/>
      <c r="D633" s="1229"/>
      <c r="E633" s="1230"/>
      <c r="F633" s="1231"/>
      <c r="G633" s="1232" t="str">
        <f t="shared" si="10"/>
        <v/>
      </c>
      <c r="H633" s="1225"/>
      <c r="I633" s="1225"/>
    </row>
    <row r="634" spans="1:9" s="1232" customFormat="1" x14ac:dyDescent="0.2">
      <c r="A634" s="1227"/>
      <c r="B634" s="1228"/>
      <c r="C634" s="1229"/>
      <c r="D634" s="1229"/>
      <c r="E634" s="1230"/>
      <c r="F634" s="1231"/>
      <c r="G634" s="1232" t="str">
        <f t="shared" si="10"/>
        <v/>
      </c>
      <c r="H634" s="1225"/>
      <c r="I634" s="1225"/>
    </row>
    <row r="635" spans="1:9" s="1232" customFormat="1" x14ac:dyDescent="0.2">
      <c r="A635" s="1227"/>
      <c r="B635" s="1228"/>
      <c r="C635" s="1229"/>
      <c r="D635" s="1229"/>
      <c r="E635" s="1230"/>
      <c r="F635" s="1231"/>
      <c r="G635" s="1232" t="str">
        <f t="shared" si="10"/>
        <v/>
      </c>
      <c r="H635" s="1225"/>
      <c r="I635" s="1225"/>
    </row>
    <row r="636" spans="1:9" s="1232" customFormat="1" x14ac:dyDescent="0.2">
      <c r="A636" s="1227"/>
      <c r="B636" s="1228"/>
      <c r="C636" s="1229"/>
      <c r="D636" s="1229"/>
      <c r="E636" s="1230"/>
      <c r="F636" s="1231"/>
      <c r="G636" s="1232" t="str">
        <f t="shared" si="10"/>
        <v/>
      </c>
      <c r="H636" s="1225"/>
      <c r="I636" s="1225"/>
    </row>
    <row r="637" spans="1:9" s="1232" customFormat="1" x14ac:dyDescent="0.2">
      <c r="A637" s="1227"/>
      <c r="B637" s="1228"/>
      <c r="C637" s="1229"/>
      <c r="D637" s="1229"/>
      <c r="E637" s="1230"/>
      <c r="F637" s="1231"/>
      <c r="G637" s="1232" t="str">
        <f t="shared" si="10"/>
        <v/>
      </c>
      <c r="H637" s="1225"/>
      <c r="I637" s="1225"/>
    </row>
    <row r="638" spans="1:9" s="1232" customFormat="1" x14ac:dyDescent="0.2">
      <c r="A638" s="1227"/>
      <c r="B638" s="1228"/>
      <c r="C638" s="1229"/>
      <c r="D638" s="1229"/>
      <c r="E638" s="1230"/>
      <c r="F638" s="1231"/>
      <c r="G638" s="1232" t="str">
        <f t="shared" si="10"/>
        <v/>
      </c>
      <c r="H638" s="1225"/>
      <c r="I638" s="1225"/>
    </row>
    <row r="639" spans="1:9" s="1232" customFormat="1" x14ac:dyDescent="0.2">
      <c r="A639" s="1227"/>
      <c r="B639" s="1228"/>
      <c r="C639" s="1229"/>
      <c r="D639" s="1229"/>
      <c r="E639" s="1230"/>
      <c r="F639" s="1231"/>
      <c r="G639" s="1232" t="str">
        <f t="shared" si="10"/>
        <v/>
      </c>
      <c r="H639" s="1225"/>
      <c r="I639" s="1225"/>
    </row>
    <row r="640" spans="1:9" s="1232" customFormat="1" x14ac:dyDescent="0.2">
      <c r="A640" s="1227"/>
      <c r="B640" s="1228"/>
      <c r="C640" s="1229"/>
      <c r="D640" s="1229"/>
      <c r="E640" s="1230"/>
      <c r="F640" s="1231"/>
      <c r="G640" s="1232" t="str">
        <f t="shared" si="10"/>
        <v/>
      </c>
      <c r="H640" s="1225"/>
      <c r="I640" s="1225"/>
    </row>
    <row r="641" spans="1:9" s="1232" customFormat="1" x14ac:dyDescent="0.2">
      <c r="A641" s="1227"/>
      <c r="B641" s="1228"/>
      <c r="C641" s="1229"/>
      <c r="D641" s="1229"/>
      <c r="E641" s="1230"/>
      <c r="F641" s="1231"/>
      <c r="G641" s="1232" t="str">
        <f t="shared" si="10"/>
        <v/>
      </c>
      <c r="H641" s="1225"/>
      <c r="I641" s="1225"/>
    </row>
    <row r="642" spans="1:9" s="1232" customFormat="1" x14ac:dyDescent="0.2">
      <c r="A642" s="1227"/>
      <c r="B642" s="1228"/>
      <c r="C642" s="1229"/>
      <c r="D642" s="1229"/>
      <c r="E642" s="1230"/>
      <c r="F642" s="1231"/>
      <c r="G642" s="1232" t="str">
        <f t="shared" si="10"/>
        <v/>
      </c>
      <c r="H642" s="1225"/>
      <c r="I642" s="1225"/>
    </row>
    <row r="643" spans="1:9" s="1232" customFormat="1" x14ac:dyDescent="0.2">
      <c r="A643" s="1227"/>
      <c r="B643" s="1228"/>
      <c r="C643" s="1229"/>
      <c r="D643" s="1229"/>
      <c r="E643" s="1230"/>
      <c r="F643" s="1231"/>
      <c r="G643" s="1232" t="str">
        <f t="shared" si="10"/>
        <v/>
      </c>
      <c r="H643" s="1225"/>
      <c r="I643" s="1225"/>
    </row>
    <row r="644" spans="1:9" s="1232" customFormat="1" x14ac:dyDescent="0.2">
      <c r="A644" s="1227"/>
      <c r="B644" s="1228"/>
      <c r="C644" s="1229"/>
      <c r="D644" s="1229"/>
      <c r="E644" s="1230"/>
      <c r="F644" s="1231"/>
      <c r="G644" s="1232" t="str">
        <f t="shared" ref="G644:G707" si="11">IF(D644="QP",A644,"")</f>
        <v/>
      </c>
      <c r="H644" s="1225"/>
      <c r="I644" s="1225"/>
    </row>
    <row r="645" spans="1:9" s="1232" customFormat="1" x14ac:dyDescent="0.2">
      <c r="A645" s="1227"/>
      <c r="B645" s="1228"/>
      <c r="C645" s="1229"/>
      <c r="D645" s="1229"/>
      <c r="E645" s="1230"/>
      <c r="F645" s="1231"/>
      <c r="G645" s="1232" t="str">
        <f t="shared" si="11"/>
        <v/>
      </c>
      <c r="H645" s="1225"/>
      <c r="I645" s="1225"/>
    </row>
    <row r="646" spans="1:9" s="1232" customFormat="1" x14ac:dyDescent="0.2">
      <c r="A646" s="1227"/>
      <c r="B646" s="1228"/>
      <c r="C646" s="1229"/>
      <c r="D646" s="1229"/>
      <c r="E646" s="1230"/>
      <c r="F646" s="1231"/>
      <c r="G646" s="1232" t="str">
        <f t="shared" si="11"/>
        <v/>
      </c>
      <c r="H646" s="1225"/>
      <c r="I646" s="1225"/>
    </row>
    <row r="647" spans="1:9" s="1232" customFormat="1" x14ac:dyDescent="0.2">
      <c r="A647" s="1227"/>
      <c r="B647" s="1228"/>
      <c r="C647" s="1229"/>
      <c r="D647" s="1229"/>
      <c r="E647" s="1230"/>
      <c r="F647" s="1231"/>
      <c r="G647" s="1232" t="str">
        <f t="shared" si="11"/>
        <v/>
      </c>
      <c r="H647" s="1225"/>
      <c r="I647" s="1225"/>
    </row>
    <row r="648" spans="1:9" s="1232" customFormat="1" x14ac:dyDescent="0.2">
      <c r="A648" s="1227"/>
      <c r="B648" s="1228"/>
      <c r="C648" s="1229"/>
      <c r="D648" s="1229"/>
      <c r="E648" s="1230"/>
      <c r="F648" s="1231"/>
      <c r="G648" s="1232" t="str">
        <f t="shared" si="11"/>
        <v/>
      </c>
      <c r="H648" s="1225"/>
      <c r="I648" s="1225"/>
    </row>
    <row r="649" spans="1:9" s="1232" customFormat="1" x14ac:dyDescent="0.2">
      <c r="A649" s="1227"/>
      <c r="B649" s="1228"/>
      <c r="C649" s="1229"/>
      <c r="D649" s="1229"/>
      <c r="E649" s="1230"/>
      <c r="F649" s="1231"/>
      <c r="G649" s="1232" t="str">
        <f t="shared" si="11"/>
        <v/>
      </c>
      <c r="H649" s="1225"/>
      <c r="I649" s="1225"/>
    </row>
    <row r="650" spans="1:9" s="1232" customFormat="1" x14ac:dyDescent="0.2">
      <c r="A650" s="1227"/>
      <c r="B650" s="1228"/>
      <c r="C650" s="1229"/>
      <c r="D650" s="1229"/>
      <c r="E650" s="1230"/>
      <c r="F650" s="1231"/>
      <c r="G650" s="1232" t="str">
        <f t="shared" si="11"/>
        <v/>
      </c>
      <c r="H650" s="1225"/>
      <c r="I650" s="1225"/>
    </row>
    <row r="651" spans="1:9" s="1232" customFormat="1" x14ac:dyDescent="0.2">
      <c r="A651" s="1227"/>
      <c r="B651" s="1228"/>
      <c r="C651" s="1229"/>
      <c r="D651" s="1229"/>
      <c r="E651" s="1230"/>
      <c r="F651" s="1231"/>
      <c r="G651" s="1232" t="str">
        <f t="shared" si="11"/>
        <v/>
      </c>
      <c r="H651" s="1225"/>
      <c r="I651" s="1225"/>
    </row>
    <row r="652" spans="1:9" s="1232" customFormat="1" x14ac:dyDescent="0.2">
      <c r="A652" s="1227"/>
      <c r="B652" s="1228"/>
      <c r="C652" s="1229"/>
      <c r="D652" s="1229"/>
      <c r="E652" s="1230"/>
      <c r="F652" s="1231"/>
      <c r="G652" s="1232" t="str">
        <f t="shared" si="11"/>
        <v/>
      </c>
      <c r="H652" s="1225"/>
      <c r="I652" s="1225"/>
    </row>
    <row r="653" spans="1:9" s="1232" customFormat="1" x14ac:dyDescent="0.2">
      <c r="A653" s="1227"/>
      <c r="B653" s="1228"/>
      <c r="C653" s="1229"/>
      <c r="D653" s="1229"/>
      <c r="E653" s="1230"/>
      <c r="F653" s="1231"/>
      <c r="G653" s="1232" t="str">
        <f t="shared" si="11"/>
        <v/>
      </c>
      <c r="H653" s="1225"/>
      <c r="I653" s="1225"/>
    </row>
    <row r="654" spans="1:9" s="1232" customFormat="1" x14ac:dyDescent="0.2">
      <c r="A654" s="1227"/>
      <c r="B654" s="1228"/>
      <c r="C654" s="1229"/>
      <c r="D654" s="1229"/>
      <c r="E654" s="1230"/>
      <c r="F654" s="1231"/>
      <c r="G654" s="1232" t="str">
        <f t="shared" si="11"/>
        <v/>
      </c>
      <c r="H654" s="1225"/>
      <c r="I654" s="1225"/>
    </row>
    <row r="655" spans="1:9" s="1232" customFormat="1" x14ac:dyDescent="0.2">
      <c r="A655" s="1227"/>
      <c r="B655" s="1228"/>
      <c r="C655" s="1229"/>
      <c r="D655" s="1229"/>
      <c r="E655" s="1230"/>
      <c r="F655" s="1231"/>
      <c r="G655" s="1232" t="str">
        <f t="shared" si="11"/>
        <v/>
      </c>
      <c r="H655" s="1225"/>
      <c r="I655" s="1225"/>
    </row>
    <row r="656" spans="1:9" s="1232" customFormat="1" x14ac:dyDescent="0.2">
      <c r="A656" s="1227"/>
      <c r="B656" s="1228"/>
      <c r="C656" s="1229"/>
      <c r="D656" s="1229"/>
      <c r="E656" s="1230"/>
      <c r="F656" s="1231"/>
      <c r="G656" s="1232" t="str">
        <f t="shared" si="11"/>
        <v/>
      </c>
      <c r="H656" s="1225"/>
      <c r="I656" s="1225"/>
    </row>
    <row r="657" spans="1:9" s="1232" customFormat="1" x14ac:dyDescent="0.2">
      <c r="A657" s="1227"/>
      <c r="B657" s="1228"/>
      <c r="C657" s="1229"/>
      <c r="D657" s="1229"/>
      <c r="E657" s="1230"/>
      <c r="F657" s="1231"/>
      <c r="G657" s="1232" t="str">
        <f t="shared" si="11"/>
        <v/>
      </c>
      <c r="H657" s="1225"/>
      <c r="I657" s="1225"/>
    </row>
    <row r="658" spans="1:9" s="1232" customFormat="1" x14ac:dyDescent="0.2">
      <c r="A658" s="1227"/>
      <c r="B658" s="1228"/>
      <c r="C658" s="1229"/>
      <c r="D658" s="1229"/>
      <c r="E658" s="1230"/>
      <c r="F658" s="1231"/>
      <c r="G658" s="1232" t="str">
        <f t="shared" si="11"/>
        <v/>
      </c>
      <c r="H658" s="1225"/>
      <c r="I658" s="1225"/>
    </row>
    <row r="659" spans="1:9" s="1232" customFormat="1" x14ac:dyDescent="0.2">
      <c r="A659" s="1227"/>
      <c r="B659" s="1228"/>
      <c r="C659" s="1229"/>
      <c r="D659" s="1229"/>
      <c r="E659" s="1230"/>
      <c r="F659" s="1231"/>
      <c r="G659" s="1232" t="str">
        <f t="shared" si="11"/>
        <v/>
      </c>
      <c r="H659" s="1225"/>
      <c r="I659" s="1225"/>
    </row>
    <row r="660" spans="1:9" s="1232" customFormat="1" x14ac:dyDescent="0.2">
      <c r="A660" s="1227"/>
      <c r="B660" s="1228"/>
      <c r="C660" s="1229"/>
      <c r="D660" s="1229"/>
      <c r="E660" s="1230"/>
      <c r="F660" s="1231"/>
      <c r="G660" s="1232" t="str">
        <f t="shared" si="11"/>
        <v/>
      </c>
      <c r="H660" s="1225"/>
      <c r="I660" s="1225"/>
    </row>
    <row r="661" spans="1:9" s="1232" customFormat="1" x14ac:dyDescent="0.2">
      <c r="A661" s="1227"/>
      <c r="B661" s="1228"/>
      <c r="C661" s="1229"/>
      <c r="D661" s="1229"/>
      <c r="E661" s="1230"/>
      <c r="F661" s="1231"/>
      <c r="G661" s="1232" t="str">
        <f t="shared" si="11"/>
        <v/>
      </c>
      <c r="H661" s="1225"/>
      <c r="I661" s="1225"/>
    </row>
    <row r="662" spans="1:9" s="1232" customFormat="1" x14ac:dyDescent="0.2">
      <c r="A662" s="1227"/>
      <c r="B662" s="1228"/>
      <c r="C662" s="1229"/>
      <c r="D662" s="1229"/>
      <c r="E662" s="1230"/>
      <c r="F662" s="1231"/>
      <c r="G662" s="1232" t="str">
        <f t="shared" si="11"/>
        <v/>
      </c>
      <c r="H662" s="1225"/>
      <c r="I662" s="1225"/>
    </row>
    <row r="663" spans="1:9" s="1232" customFormat="1" x14ac:dyDescent="0.2">
      <c r="A663" s="1227"/>
      <c r="B663" s="1228"/>
      <c r="C663" s="1229"/>
      <c r="D663" s="1229"/>
      <c r="E663" s="1230"/>
      <c r="F663" s="1231"/>
      <c r="G663" s="1232" t="str">
        <f t="shared" si="11"/>
        <v/>
      </c>
      <c r="H663" s="1225"/>
      <c r="I663" s="1225"/>
    </row>
    <row r="664" spans="1:9" s="1232" customFormat="1" x14ac:dyDescent="0.2">
      <c r="A664" s="1227"/>
      <c r="B664" s="1228"/>
      <c r="C664" s="1229"/>
      <c r="D664" s="1229"/>
      <c r="E664" s="1230"/>
      <c r="F664" s="1231"/>
      <c r="G664" s="1232" t="str">
        <f t="shared" si="11"/>
        <v/>
      </c>
      <c r="H664" s="1225"/>
      <c r="I664" s="1225"/>
    </row>
    <row r="665" spans="1:9" s="1232" customFormat="1" x14ac:dyDescent="0.2">
      <c r="A665" s="1227"/>
      <c r="B665" s="1228"/>
      <c r="C665" s="1229"/>
      <c r="D665" s="1229"/>
      <c r="E665" s="1230"/>
      <c r="F665" s="1231"/>
      <c r="G665" s="1232" t="str">
        <f t="shared" si="11"/>
        <v/>
      </c>
      <c r="H665" s="1225"/>
      <c r="I665" s="1225"/>
    </row>
    <row r="666" spans="1:9" s="1232" customFormat="1" x14ac:dyDescent="0.2">
      <c r="A666" s="1227"/>
      <c r="B666" s="1228"/>
      <c r="C666" s="1229"/>
      <c r="D666" s="1229"/>
      <c r="E666" s="1230"/>
      <c r="F666" s="1231"/>
      <c r="G666" s="1232" t="str">
        <f t="shared" si="11"/>
        <v/>
      </c>
      <c r="H666" s="1225"/>
      <c r="I666" s="1225"/>
    </row>
    <row r="667" spans="1:9" s="1232" customFormat="1" x14ac:dyDescent="0.2">
      <c r="A667" s="1227"/>
      <c r="B667" s="1228"/>
      <c r="C667" s="1229"/>
      <c r="D667" s="1229"/>
      <c r="E667" s="1230"/>
      <c r="F667" s="1231"/>
      <c r="G667" s="1232" t="str">
        <f t="shared" si="11"/>
        <v/>
      </c>
      <c r="H667" s="1225"/>
      <c r="I667" s="1225"/>
    </row>
    <row r="668" spans="1:9" s="1232" customFormat="1" x14ac:dyDescent="0.2">
      <c r="A668" s="1227"/>
      <c r="B668" s="1228"/>
      <c r="C668" s="1229"/>
      <c r="D668" s="1229"/>
      <c r="E668" s="1230"/>
      <c r="F668" s="1231"/>
      <c r="G668" s="1232" t="str">
        <f t="shared" si="11"/>
        <v/>
      </c>
      <c r="H668" s="1225"/>
      <c r="I668" s="1225"/>
    </row>
    <row r="669" spans="1:9" s="1232" customFormat="1" x14ac:dyDescent="0.2">
      <c r="A669" s="1227"/>
      <c r="B669" s="1228"/>
      <c r="C669" s="1229"/>
      <c r="D669" s="1229"/>
      <c r="E669" s="1230"/>
      <c r="F669" s="1231"/>
      <c r="G669" s="1232" t="str">
        <f t="shared" si="11"/>
        <v/>
      </c>
      <c r="H669" s="1225"/>
      <c r="I669" s="1225"/>
    </row>
    <row r="670" spans="1:9" s="1232" customFormat="1" x14ac:dyDescent="0.2">
      <c r="A670" s="1227"/>
      <c r="B670" s="1228"/>
      <c r="C670" s="1229"/>
      <c r="D670" s="1229"/>
      <c r="E670" s="1230"/>
      <c r="F670" s="1231"/>
      <c r="G670" s="1232" t="str">
        <f t="shared" si="11"/>
        <v/>
      </c>
      <c r="H670" s="1225"/>
      <c r="I670" s="1225"/>
    </row>
    <row r="671" spans="1:9" s="1232" customFormat="1" x14ac:dyDescent="0.2">
      <c r="A671" s="1227"/>
      <c r="B671" s="1228"/>
      <c r="C671" s="1229"/>
      <c r="D671" s="1229"/>
      <c r="E671" s="1230"/>
      <c r="F671" s="1231"/>
      <c r="G671" s="1232" t="str">
        <f t="shared" si="11"/>
        <v/>
      </c>
      <c r="H671" s="1225"/>
      <c r="I671" s="1225"/>
    </row>
    <row r="672" spans="1:9" s="1232" customFormat="1" x14ac:dyDescent="0.2">
      <c r="A672" s="1227"/>
      <c r="B672" s="1228"/>
      <c r="C672" s="1229"/>
      <c r="D672" s="1229"/>
      <c r="E672" s="1230"/>
      <c r="F672" s="1231"/>
      <c r="G672" s="1232" t="str">
        <f t="shared" si="11"/>
        <v/>
      </c>
      <c r="H672" s="1225"/>
      <c r="I672" s="1225"/>
    </row>
    <row r="673" spans="1:9" s="1232" customFormat="1" x14ac:dyDescent="0.2">
      <c r="A673" s="1227"/>
      <c r="B673" s="1228"/>
      <c r="C673" s="1229"/>
      <c r="D673" s="1229"/>
      <c r="E673" s="1230"/>
      <c r="F673" s="1231"/>
      <c r="G673" s="1232" t="str">
        <f t="shared" si="11"/>
        <v/>
      </c>
      <c r="H673" s="1225"/>
      <c r="I673" s="1225"/>
    </row>
    <row r="674" spans="1:9" s="1232" customFormat="1" x14ac:dyDescent="0.2">
      <c r="A674" s="1227"/>
      <c r="B674" s="1228"/>
      <c r="C674" s="1229"/>
      <c r="D674" s="1229"/>
      <c r="E674" s="1230"/>
      <c r="F674" s="1231"/>
      <c r="G674" s="1232" t="str">
        <f t="shared" si="11"/>
        <v/>
      </c>
      <c r="H674" s="1225"/>
      <c r="I674" s="1225"/>
    </row>
    <row r="675" spans="1:9" s="1232" customFormat="1" x14ac:dyDescent="0.2">
      <c r="A675" s="1227"/>
      <c r="B675" s="1228"/>
      <c r="C675" s="1229"/>
      <c r="D675" s="1229"/>
      <c r="E675" s="1230"/>
      <c r="F675" s="1231"/>
      <c r="G675" s="1232" t="str">
        <f t="shared" si="11"/>
        <v/>
      </c>
      <c r="H675" s="1225"/>
      <c r="I675" s="1225"/>
    </row>
    <row r="676" spans="1:9" s="1232" customFormat="1" x14ac:dyDescent="0.2">
      <c r="A676" s="1227"/>
      <c r="B676" s="1228"/>
      <c r="C676" s="1229"/>
      <c r="D676" s="1229"/>
      <c r="E676" s="1230"/>
      <c r="F676" s="1231"/>
      <c r="G676" s="1232" t="str">
        <f t="shared" si="11"/>
        <v/>
      </c>
      <c r="H676" s="1225"/>
      <c r="I676" s="1225"/>
    </row>
    <row r="677" spans="1:9" s="1232" customFormat="1" x14ac:dyDescent="0.2">
      <c r="A677" s="1227"/>
      <c r="B677" s="1228"/>
      <c r="C677" s="1229"/>
      <c r="D677" s="1229"/>
      <c r="E677" s="1230"/>
      <c r="F677" s="1231"/>
      <c r="G677" s="1232" t="str">
        <f t="shared" si="11"/>
        <v/>
      </c>
      <c r="H677" s="1225"/>
      <c r="I677" s="1225"/>
    </row>
    <row r="678" spans="1:9" s="1232" customFormat="1" x14ac:dyDescent="0.2">
      <c r="A678" s="1227"/>
      <c r="B678" s="1228"/>
      <c r="C678" s="1229"/>
      <c r="D678" s="1229"/>
      <c r="E678" s="1230"/>
      <c r="F678" s="1231"/>
      <c r="G678" s="1232" t="str">
        <f t="shared" si="11"/>
        <v/>
      </c>
      <c r="H678" s="1225"/>
      <c r="I678" s="1225"/>
    </row>
    <row r="679" spans="1:9" s="1232" customFormat="1" x14ac:dyDescent="0.2">
      <c r="A679" s="1227"/>
      <c r="B679" s="1228"/>
      <c r="C679" s="1229"/>
      <c r="D679" s="1229"/>
      <c r="E679" s="1230"/>
      <c r="F679" s="1231"/>
      <c r="G679" s="1232" t="str">
        <f t="shared" si="11"/>
        <v/>
      </c>
      <c r="H679" s="1225"/>
      <c r="I679" s="1225"/>
    </row>
    <row r="680" spans="1:9" s="1232" customFormat="1" x14ac:dyDescent="0.2">
      <c r="A680" s="1227"/>
      <c r="B680" s="1228"/>
      <c r="C680" s="1229"/>
      <c r="D680" s="1229"/>
      <c r="E680" s="1230"/>
      <c r="F680" s="1231"/>
      <c r="G680" s="1232" t="str">
        <f t="shared" si="11"/>
        <v/>
      </c>
      <c r="H680" s="1225"/>
      <c r="I680" s="1225"/>
    </row>
    <row r="681" spans="1:9" s="1232" customFormat="1" x14ac:dyDescent="0.2">
      <c r="A681" s="1227"/>
      <c r="B681" s="1228"/>
      <c r="C681" s="1229"/>
      <c r="D681" s="1229"/>
      <c r="E681" s="1230"/>
      <c r="F681" s="1231"/>
      <c r="G681" s="1232" t="str">
        <f t="shared" si="11"/>
        <v/>
      </c>
      <c r="H681" s="1225"/>
      <c r="I681" s="1225"/>
    </row>
    <row r="682" spans="1:9" s="1232" customFormat="1" x14ac:dyDescent="0.2">
      <c r="A682" s="1227"/>
      <c r="B682" s="1228"/>
      <c r="C682" s="1229"/>
      <c r="D682" s="1229"/>
      <c r="E682" s="1230"/>
      <c r="F682" s="1231"/>
      <c r="G682" s="1232" t="str">
        <f t="shared" si="11"/>
        <v/>
      </c>
      <c r="H682" s="1225"/>
      <c r="I682" s="1225"/>
    </row>
    <row r="683" spans="1:9" s="1232" customFormat="1" x14ac:dyDescent="0.2">
      <c r="A683" s="1227"/>
      <c r="B683" s="1228"/>
      <c r="C683" s="1229"/>
      <c r="D683" s="1229"/>
      <c r="E683" s="1230"/>
      <c r="F683" s="1231"/>
      <c r="G683" s="1232" t="str">
        <f t="shared" si="11"/>
        <v/>
      </c>
      <c r="H683" s="1225"/>
      <c r="I683" s="1225"/>
    </row>
    <row r="684" spans="1:9" s="1232" customFormat="1" x14ac:dyDescent="0.2">
      <c r="A684" s="1227"/>
      <c r="B684" s="1228"/>
      <c r="C684" s="1229"/>
      <c r="D684" s="1229"/>
      <c r="E684" s="1230"/>
      <c r="F684" s="1231"/>
      <c r="G684" s="1232" t="str">
        <f t="shared" si="11"/>
        <v/>
      </c>
      <c r="H684" s="1225"/>
      <c r="I684" s="1225"/>
    </row>
    <row r="685" spans="1:9" s="1232" customFormat="1" x14ac:dyDescent="0.2">
      <c r="A685" s="1227"/>
      <c r="B685" s="1228"/>
      <c r="C685" s="1229"/>
      <c r="D685" s="1229"/>
      <c r="E685" s="1230"/>
      <c r="F685" s="1231"/>
      <c r="G685" s="1232" t="str">
        <f t="shared" si="11"/>
        <v/>
      </c>
      <c r="H685" s="1225"/>
      <c r="I685" s="1225"/>
    </row>
    <row r="686" spans="1:9" s="1232" customFormat="1" x14ac:dyDescent="0.2">
      <c r="A686" s="1227"/>
      <c r="B686" s="1228"/>
      <c r="C686" s="1229"/>
      <c r="D686" s="1229"/>
      <c r="E686" s="1230"/>
      <c r="F686" s="1231"/>
      <c r="G686" s="1232" t="str">
        <f t="shared" si="11"/>
        <v/>
      </c>
      <c r="H686" s="1225"/>
      <c r="I686" s="1225"/>
    </row>
    <row r="687" spans="1:9" s="1232" customFormat="1" x14ac:dyDescent="0.2">
      <c r="A687" s="1227"/>
      <c r="B687" s="1228"/>
      <c r="C687" s="1229"/>
      <c r="D687" s="1229"/>
      <c r="E687" s="1230"/>
      <c r="F687" s="1231"/>
      <c r="G687" s="1232" t="str">
        <f t="shared" si="11"/>
        <v/>
      </c>
      <c r="H687" s="1225"/>
      <c r="I687" s="1225"/>
    </row>
    <row r="688" spans="1:9" s="1232" customFormat="1" x14ac:dyDescent="0.2">
      <c r="A688" s="1227"/>
      <c r="B688" s="1228"/>
      <c r="C688" s="1229"/>
      <c r="D688" s="1229"/>
      <c r="E688" s="1230"/>
      <c r="F688" s="1231"/>
      <c r="G688" s="1232" t="str">
        <f t="shared" si="11"/>
        <v/>
      </c>
      <c r="H688" s="1225"/>
      <c r="I688" s="1225"/>
    </row>
    <row r="689" spans="1:9" s="1232" customFormat="1" x14ac:dyDescent="0.2">
      <c r="A689" s="1227"/>
      <c r="B689" s="1228"/>
      <c r="C689" s="1229"/>
      <c r="D689" s="1229"/>
      <c r="E689" s="1230"/>
      <c r="F689" s="1231"/>
      <c r="G689" s="1232" t="str">
        <f t="shared" si="11"/>
        <v/>
      </c>
      <c r="H689" s="1225"/>
      <c r="I689" s="1225"/>
    </row>
    <row r="690" spans="1:9" s="1232" customFormat="1" x14ac:dyDescent="0.2">
      <c r="A690" s="1227"/>
      <c r="B690" s="1228"/>
      <c r="C690" s="1229"/>
      <c r="D690" s="1229"/>
      <c r="E690" s="1230"/>
      <c r="F690" s="1231"/>
      <c r="G690" s="1232" t="str">
        <f t="shared" si="11"/>
        <v/>
      </c>
      <c r="H690" s="1225"/>
      <c r="I690" s="1225"/>
    </row>
    <row r="691" spans="1:9" s="1232" customFormat="1" x14ac:dyDescent="0.2">
      <c r="A691" s="1227"/>
      <c r="B691" s="1228"/>
      <c r="C691" s="1229"/>
      <c r="D691" s="1229"/>
      <c r="E691" s="1230"/>
      <c r="F691" s="1231"/>
      <c r="G691" s="1232" t="str">
        <f t="shared" si="11"/>
        <v/>
      </c>
      <c r="H691" s="1225"/>
      <c r="I691" s="1225"/>
    </row>
    <row r="692" spans="1:9" s="1232" customFormat="1" x14ac:dyDescent="0.2">
      <c r="A692" s="1227"/>
      <c r="B692" s="1228"/>
      <c r="C692" s="1229"/>
      <c r="D692" s="1229"/>
      <c r="E692" s="1230"/>
      <c r="F692" s="1231"/>
      <c r="G692" s="1232" t="str">
        <f t="shared" si="11"/>
        <v/>
      </c>
      <c r="H692" s="1225"/>
      <c r="I692" s="1225"/>
    </row>
    <row r="693" spans="1:9" s="1232" customFormat="1" x14ac:dyDescent="0.2">
      <c r="A693" s="1227"/>
      <c r="B693" s="1228"/>
      <c r="C693" s="1229"/>
      <c r="D693" s="1229"/>
      <c r="E693" s="1230"/>
      <c r="F693" s="1231"/>
      <c r="G693" s="1232" t="str">
        <f t="shared" si="11"/>
        <v/>
      </c>
      <c r="H693" s="1225"/>
      <c r="I693" s="1225"/>
    </row>
    <row r="694" spans="1:9" s="1232" customFormat="1" x14ac:dyDescent="0.2">
      <c r="A694" s="1227"/>
      <c r="B694" s="1228"/>
      <c r="C694" s="1229"/>
      <c r="D694" s="1229"/>
      <c r="E694" s="1230"/>
      <c r="F694" s="1231"/>
      <c r="G694" s="1232" t="str">
        <f t="shared" si="11"/>
        <v/>
      </c>
      <c r="H694" s="1225"/>
      <c r="I694" s="1225"/>
    </row>
    <row r="695" spans="1:9" s="1232" customFormat="1" x14ac:dyDescent="0.2">
      <c r="A695" s="1227"/>
      <c r="B695" s="1228"/>
      <c r="C695" s="1229"/>
      <c r="D695" s="1229"/>
      <c r="E695" s="1230"/>
      <c r="F695" s="1231"/>
      <c r="G695" s="1232" t="str">
        <f t="shared" si="11"/>
        <v/>
      </c>
      <c r="H695" s="1225"/>
      <c r="I695" s="1225"/>
    </row>
    <row r="696" spans="1:9" s="1232" customFormat="1" x14ac:dyDescent="0.2">
      <c r="A696" s="1227"/>
      <c r="B696" s="1228"/>
      <c r="C696" s="1229"/>
      <c r="D696" s="1229"/>
      <c r="E696" s="1230"/>
      <c r="F696" s="1231"/>
      <c r="G696" s="1232" t="str">
        <f t="shared" si="11"/>
        <v/>
      </c>
      <c r="H696" s="1225"/>
      <c r="I696" s="1225"/>
    </row>
    <row r="697" spans="1:9" s="1232" customFormat="1" x14ac:dyDescent="0.2">
      <c r="A697" s="1227"/>
      <c r="B697" s="1228"/>
      <c r="C697" s="1229"/>
      <c r="D697" s="1229"/>
      <c r="E697" s="1230"/>
      <c r="F697" s="1231"/>
      <c r="G697" s="1232" t="str">
        <f t="shared" si="11"/>
        <v/>
      </c>
      <c r="H697" s="1225"/>
      <c r="I697" s="1225"/>
    </row>
    <row r="698" spans="1:9" s="1232" customFormat="1" x14ac:dyDescent="0.2">
      <c r="A698" s="1227"/>
      <c r="B698" s="1228"/>
      <c r="C698" s="1229"/>
      <c r="D698" s="1229"/>
      <c r="E698" s="1230"/>
      <c r="F698" s="1231"/>
      <c r="G698" s="1232" t="str">
        <f t="shared" si="11"/>
        <v/>
      </c>
      <c r="H698" s="1225"/>
      <c r="I698" s="1225"/>
    </row>
    <row r="699" spans="1:9" s="1232" customFormat="1" x14ac:dyDescent="0.2">
      <c r="A699" s="1227"/>
      <c r="B699" s="1228"/>
      <c r="C699" s="1229"/>
      <c r="D699" s="1229"/>
      <c r="E699" s="1230"/>
      <c r="F699" s="1231"/>
      <c r="G699" s="1232" t="str">
        <f t="shared" si="11"/>
        <v/>
      </c>
      <c r="H699" s="1225"/>
      <c r="I699" s="1225"/>
    </row>
    <row r="700" spans="1:9" s="1232" customFormat="1" x14ac:dyDescent="0.2">
      <c r="A700" s="1227"/>
      <c r="B700" s="1228"/>
      <c r="C700" s="1229"/>
      <c r="D700" s="1229"/>
      <c r="E700" s="1230"/>
      <c r="F700" s="1231"/>
      <c r="G700" s="1232" t="str">
        <f t="shared" si="11"/>
        <v/>
      </c>
      <c r="H700" s="1225"/>
      <c r="I700" s="1225"/>
    </row>
    <row r="701" spans="1:9" s="1232" customFormat="1" x14ac:dyDescent="0.2">
      <c r="A701" s="1227"/>
      <c r="B701" s="1228"/>
      <c r="C701" s="1229"/>
      <c r="D701" s="1229"/>
      <c r="E701" s="1230"/>
      <c r="F701" s="1231"/>
      <c r="G701" s="1232" t="str">
        <f t="shared" si="11"/>
        <v/>
      </c>
      <c r="H701" s="1225"/>
      <c r="I701" s="1225"/>
    </row>
    <row r="702" spans="1:9" s="1232" customFormat="1" x14ac:dyDescent="0.2">
      <c r="A702" s="1227"/>
      <c r="B702" s="1228"/>
      <c r="C702" s="1229"/>
      <c r="D702" s="1229"/>
      <c r="E702" s="1230"/>
      <c r="F702" s="1231"/>
      <c r="G702" s="1232" t="str">
        <f t="shared" si="11"/>
        <v/>
      </c>
      <c r="H702" s="1225"/>
      <c r="I702" s="1225"/>
    </row>
    <row r="703" spans="1:9" s="1232" customFormat="1" x14ac:dyDescent="0.2">
      <c r="A703" s="1227"/>
      <c r="B703" s="1228"/>
      <c r="C703" s="1229"/>
      <c r="D703" s="1229"/>
      <c r="E703" s="1230"/>
      <c r="F703" s="1231"/>
      <c r="G703" s="1232" t="str">
        <f t="shared" si="11"/>
        <v/>
      </c>
      <c r="H703" s="1225"/>
      <c r="I703" s="1225"/>
    </row>
    <row r="704" spans="1:9" s="1232" customFormat="1" x14ac:dyDescent="0.2">
      <c r="A704" s="1227"/>
      <c r="B704" s="1228"/>
      <c r="C704" s="1229"/>
      <c r="D704" s="1229"/>
      <c r="E704" s="1230"/>
      <c r="F704" s="1231"/>
      <c r="G704" s="1232" t="str">
        <f t="shared" si="11"/>
        <v/>
      </c>
      <c r="H704" s="1225"/>
      <c r="I704" s="1225"/>
    </row>
    <row r="705" spans="1:9" s="1232" customFormat="1" x14ac:dyDescent="0.2">
      <c r="A705" s="1227"/>
      <c r="B705" s="1228"/>
      <c r="C705" s="1229"/>
      <c r="D705" s="1229"/>
      <c r="E705" s="1230"/>
      <c r="F705" s="1231"/>
      <c r="G705" s="1232" t="str">
        <f t="shared" si="11"/>
        <v/>
      </c>
      <c r="H705" s="1225"/>
      <c r="I705" s="1225"/>
    </row>
    <row r="706" spans="1:9" s="1232" customFormat="1" x14ac:dyDescent="0.2">
      <c r="A706" s="1227"/>
      <c r="B706" s="1228"/>
      <c r="C706" s="1229"/>
      <c r="D706" s="1229"/>
      <c r="E706" s="1230"/>
      <c r="F706" s="1231"/>
      <c r="G706" s="1232" t="str">
        <f t="shared" si="11"/>
        <v/>
      </c>
      <c r="H706" s="1225"/>
      <c r="I706" s="1225"/>
    </row>
    <row r="707" spans="1:9" s="1232" customFormat="1" x14ac:dyDescent="0.2">
      <c r="A707" s="1227"/>
      <c r="B707" s="1228"/>
      <c r="C707" s="1229"/>
      <c r="D707" s="1229"/>
      <c r="E707" s="1230"/>
      <c r="F707" s="1231"/>
      <c r="G707" s="1232" t="str">
        <f t="shared" si="11"/>
        <v/>
      </c>
      <c r="H707" s="1225"/>
      <c r="I707" s="1225"/>
    </row>
    <row r="708" spans="1:9" s="1232" customFormat="1" x14ac:dyDescent="0.2">
      <c r="A708" s="1227"/>
      <c r="B708" s="1228"/>
      <c r="C708" s="1229"/>
      <c r="D708" s="1229"/>
      <c r="E708" s="1230"/>
      <c r="F708" s="1231"/>
      <c r="G708" s="1232" t="str">
        <f t="shared" ref="G708:G771" si="12">IF(D708="QP",A708,"")</f>
        <v/>
      </c>
      <c r="H708" s="1225"/>
      <c r="I708" s="1225"/>
    </row>
    <row r="709" spans="1:9" s="1232" customFormat="1" x14ac:dyDescent="0.2">
      <c r="A709" s="1227"/>
      <c r="B709" s="1228"/>
      <c r="C709" s="1229"/>
      <c r="D709" s="1229"/>
      <c r="E709" s="1230"/>
      <c r="F709" s="1231"/>
      <c r="G709" s="1232" t="str">
        <f t="shared" si="12"/>
        <v/>
      </c>
      <c r="H709" s="1225"/>
      <c r="I709" s="1225"/>
    </row>
    <row r="710" spans="1:9" s="1232" customFormat="1" x14ac:dyDescent="0.2">
      <c r="A710" s="1227"/>
      <c r="B710" s="1228"/>
      <c r="C710" s="1229"/>
      <c r="D710" s="1229"/>
      <c r="E710" s="1230"/>
      <c r="F710" s="1231"/>
      <c r="G710" s="1232" t="str">
        <f t="shared" si="12"/>
        <v/>
      </c>
      <c r="H710" s="1225"/>
      <c r="I710" s="1225"/>
    </row>
    <row r="711" spans="1:9" s="1232" customFormat="1" x14ac:dyDescent="0.2">
      <c r="A711" s="1227"/>
      <c r="B711" s="1228"/>
      <c r="C711" s="1229"/>
      <c r="D711" s="1229"/>
      <c r="E711" s="1230"/>
      <c r="F711" s="1231"/>
      <c r="G711" s="1232" t="str">
        <f t="shared" si="12"/>
        <v/>
      </c>
      <c r="H711" s="1225"/>
      <c r="I711" s="1225"/>
    </row>
    <row r="712" spans="1:9" s="1232" customFormat="1" x14ac:dyDescent="0.2">
      <c r="A712" s="1227"/>
      <c r="B712" s="1228"/>
      <c r="C712" s="1229"/>
      <c r="D712" s="1229"/>
      <c r="E712" s="1230"/>
      <c r="F712" s="1231"/>
      <c r="G712" s="1232" t="str">
        <f t="shared" si="12"/>
        <v/>
      </c>
      <c r="H712" s="1225"/>
      <c r="I712" s="1225"/>
    </row>
    <row r="713" spans="1:9" s="1232" customFormat="1" x14ac:dyDescent="0.2">
      <c r="A713" s="1227"/>
      <c r="B713" s="1228"/>
      <c r="C713" s="1229"/>
      <c r="D713" s="1229"/>
      <c r="E713" s="1230"/>
      <c r="F713" s="1231"/>
      <c r="G713" s="1232" t="str">
        <f t="shared" si="12"/>
        <v/>
      </c>
      <c r="H713" s="1225"/>
      <c r="I713" s="1225"/>
    </row>
    <row r="714" spans="1:9" s="1232" customFormat="1" x14ac:dyDescent="0.2">
      <c r="A714" s="1227"/>
      <c r="B714" s="1228"/>
      <c r="C714" s="1229"/>
      <c r="D714" s="1229"/>
      <c r="E714" s="1230"/>
      <c r="F714" s="1231"/>
      <c r="G714" s="1232" t="str">
        <f t="shared" si="12"/>
        <v/>
      </c>
      <c r="H714" s="1225"/>
      <c r="I714" s="1225"/>
    </row>
    <row r="715" spans="1:9" s="1232" customFormat="1" x14ac:dyDescent="0.2">
      <c r="A715" s="1227"/>
      <c r="B715" s="1228"/>
      <c r="C715" s="1229"/>
      <c r="D715" s="1229"/>
      <c r="E715" s="1230"/>
      <c r="F715" s="1231"/>
      <c r="G715" s="1232" t="str">
        <f t="shared" si="12"/>
        <v/>
      </c>
      <c r="H715" s="1225"/>
      <c r="I715" s="1225"/>
    </row>
    <row r="716" spans="1:9" s="1232" customFormat="1" x14ac:dyDescent="0.2">
      <c r="A716" s="1227"/>
      <c r="B716" s="1228"/>
      <c r="C716" s="1229"/>
      <c r="D716" s="1229"/>
      <c r="E716" s="1230"/>
      <c r="F716" s="1231"/>
      <c r="G716" s="1232" t="str">
        <f t="shared" si="12"/>
        <v/>
      </c>
      <c r="H716" s="1225"/>
      <c r="I716" s="1225"/>
    </row>
    <row r="717" spans="1:9" s="1232" customFormat="1" x14ac:dyDescent="0.2">
      <c r="A717" s="1227"/>
      <c r="B717" s="1228"/>
      <c r="C717" s="1229"/>
      <c r="D717" s="1229"/>
      <c r="E717" s="1230"/>
      <c r="F717" s="1231"/>
      <c r="G717" s="1232" t="str">
        <f t="shared" si="12"/>
        <v/>
      </c>
      <c r="H717" s="1225"/>
      <c r="I717" s="1225"/>
    </row>
    <row r="718" spans="1:9" s="1232" customFormat="1" x14ac:dyDescent="0.2">
      <c r="A718" s="1227"/>
      <c r="B718" s="1228"/>
      <c r="C718" s="1229"/>
      <c r="D718" s="1229"/>
      <c r="E718" s="1230"/>
      <c r="F718" s="1231"/>
      <c r="G718" s="1232" t="str">
        <f t="shared" si="12"/>
        <v/>
      </c>
      <c r="H718" s="1225"/>
      <c r="I718" s="1225"/>
    </row>
    <row r="719" spans="1:9" s="1232" customFormat="1" x14ac:dyDescent="0.2">
      <c r="A719" s="1227"/>
      <c r="B719" s="1228"/>
      <c r="C719" s="1229"/>
      <c r="D719" s="1229"/>
      <c r="E719" s="1230"/>
      <c r="F719" s="1231"/>
      <c r="G719" s="1232" t="str">
        <f t="shared" si="12"/>
        <v/>
      </c>
      <c r="H719" s="1225"/>
      <c r="I719" s="1225"/>
    </row>
    <row r="720" spans="1:9" s="1232" customFormat="1" x14ac:dyDescent="0.2">
      <c r="A720" s="1227"/>
      <c r="B720" s="1228"/>
      <c r="C720" s="1229"/>
      <c r="D720" s="1229"/>
      <c r="E720" s="1230"/>
      <c r="F720" s="1231"/>
      <c r="G720" s="1232" t="str">
        <f t="shared" si="12"/>
        <v/>
      </c>
      <c r="H720" s="1225"/>
      <c r="I720" s="1225"/>
    </row>
    <row r="721" spans="1:9" s="1232" customFormat="1" x14ac:dyDescent="0.2">
      <c r="A721" s="1227"/>
      <c r="B721" s="1228"/>
      <c r="C721" s="1229"/>
      <c r="D721" s="1229"/>
      <c r="E721" s="1230"/>
      <c r="F721" s="1231"/>
      <c r="G721" s="1232" t="str">
        <f t="shared" si="12"/>
        <v/>
      </c>
      <c r="H721" s="1225"/>
      <c r="I721" s="1225"/>
    </row>
    <row r="722" spans="1:9" s="1232" customFormat="1" x14ac:dyDescent="0.2">
      <c r="A722" s="1227"/>
      <c r="B722" s="1228"/>
      <c r="C722" s="1229"/>
      <c r="D722" s="1229"/>
      <c r="E722" s="1230"/>
      <c r="F722" s="1231"/>
      <c r="G722" s="1232" t="str">
        <f t="shared" si="12"/>
        <v/>
      </c>
      <c r="H722" s="1225"/>
      <c r="I722" s="1225"/>
    </row>
    <row r="723" spans="1:9" s="1232" customFormat="1" x14ac:dyDescent="0.2">
      <c r="A723" s="1227"/>
      <c r="B723" s="1228"/>
      <c r="C723" s="1229"/>
      <c r="D723" s="1229"/>
      <c r="E723" s="1230"/>
      <c r="F723" s="1231"/>
      <c r="G723" s="1232" t="str">
        <f t="shared" si="12"/>
        <v/>
      </c>
      <c r="H723" s="1225"/>
      <c r="I723" s="1225"/>
    </row>
    <row r="724" spans="1:9" s="1232" customFormat="1" x14ac:dyDescent="0.2">
      <c r="A724" s="1227"/>
      <c r="B724" s="1228"/>
      <c r="C724" s="1229"/>
      <c r="D724" s="1229"/>
      <c r="E724" s="1230"/>
      <c r="F724" s="1231"/>
      <c r="G724" s="1232" t="str">
        <f t="shared" si="12"/>
        <v/>
      </c>
      <c r="H724" s="1225"/>
      <c r="I724" s="1225"/>
    </row>
    <row r="725" spans="1:9" s="1232" customFormat="1" x14ac:dyDescent="0.2">
      <c r="A725" s="1227"/>
      <c r="B725" s="1228"/>
      <c r="C725" s="1229"/>
      <c r="D725" s="1229"/>
      <c r="E725" s="1230"/>
      <c r="F725" s="1231"/>
      <c r="G725" s="1232" t="str">
        <f t="shared" si="12"/>
        <v/>
      </c>
      <c r="H725" s="1225"/>
      <c r="I725" s="1225"/>
    </row>
    <row r="726" spans="1:9" s="1232" customFormat="1" x14ac:dyDescent="0.2">
      <c r="A726" s="1227"/>
      <c r="B726" s="1228"/>
      <c r="C726" s="1229"/>
      <c r="D726" s="1229"/>
      <c r="E726" s="1230"/>
      <c r="F726" s="1231"/>
      <c r="G726" s="1232" t="str">
        <f t="shared" si="12"/>
        <v/>
      </c>
      <c r="H726" s="1225"/>
      <c r="I726" s="1225"/>
    </row>
    <row r="727" spans="1:9" s="1232" customFormat="1" x14ac:dyDescent="0.2">
      <c r="A727" s="1227"/>
      <c r="B727" s="1228"/>
      <c r="C727" s="1229"/>
      <c r="D727" s="1229"/>
      <c r="E727" s="1230"/>
      <c r="F727" s="1231"/>
      <c r="G727" s="1232" t="str">
        <f t="shared" si="12"/>
        <v/>
      </c>
      <c r="H727" s="1225"/>
      <c r="I727" s="1225"/>
    </row>
    <row r="728" spans="1:9" s="1232" customFormat="1" x14ac:dyDescent="0.2">
      <c r="A728" s="1227"/>
      <c r="B728" s="1228"/>
      <c r="C728" s="1229"/>
      <c r="D728" s="1229"/>
      <c r="E728" s="1230"/>
      <c r="F728" s="1231"/>
      <c r="G728" s="1232" t="str">
        <f t="shared" si="12"/>
        <v/>
      </c>
      <c r="H728" s="1225"/>
      <c r="I728" s="1225"/>
    </row>
    <row r="729" spans="1:9" s="1232" customFormat="1" x14ac:dyDescent="0.2">
      <c r="A729" s="1227"/>
      <c r="B729" s="1228"/>
      <c r="C729" s="1229"/>
      <c r="D729" s="1229"/>
      <c r="E729" s="1230"/>
      <c r="F729" s="1231"/>
      <c r="G729" s="1232" t="str">
        <f t="shared" si="12"/>
        <v/>
      </c>
      <c r="H729" s="1225"/>
      <c r="I729" s="1225"/>
    </row>
    <row r="730" spans="1:9" s="1232" customFormat="1" x14ac:dyDescent="0.2">
      <c r="A730" s="1227"/>
      <c r="B730" s="1228"/>
      <c r="C730" s="1229"/>
      <c r="D730" s="1229"/>
      <c r="E730" s="1230"/>
      <c r="F730" s="1231"/>
      <c r="G730" s="1232" t="str">
        <f t="shared" si="12"/>
        <v/>
      </c>
      <c r="H730" s="1225"/>
      <c r="I730" s="1225"/>
    </row>
    <row r="731" spans="1:9" s="1232" customFormat="1" x14ac:dyDescent="0.2">
      <c r="A731" s="1227"/>
      <c r="B731" s="1228"/>
      <c r="C731" s="1229"/>
      <c r="D731" s="1229"/>
      <c r="E731" s="1230"/>
      <c r="F731" s="1231"/>
      <c r="G731" s="1232" t="str">
        <f t="shared" si="12"/>
        <v/>
      </c>
      <c r="H731" s="1225"/>
      <c r="I731" s="1225"/>
    </row>
    <row r="732" spans="1:9" s="1232" customFormat="1" x14ac:dyDescent="0.2">
      <c r="A732" s="1227"/>
      <c r="B732" s="1228"/>
      <c r="C732" s="1229"/>
      <c r="D732" s="1229"/>
      <c r="E732" s="1230"/>
      <c r="F732" s="1231"/>
      <c r="G732" s="1232" t="str">
        <f t="shared" si="12"/>
        <v/>
      </c>
      <c r="H732" s="1225"/>
      <c r="I732" s="1225"/>
    </row>
    <row r="733" spans="1:9" s="1232" customFormat="1" x14ac:dyDescent="0.2">
      <c r="A733" s="1227"/>
      <c r="B733" s="1228"/>
      <c r="C733" s="1229"/>
      <c r="D733" s="1229"/>
      <c r="E733" s="1230"/>
      <c r="F733" s="1231"/>
      <c r="G733" s="1232" t="str">
        <f t="shared" si="12"/>
        <v/>
      </c>
      <c r="H733" s="1225"/>
      <c r="I733" s="1225"/>
    </row>
    <row r="734" spans="1:9" s="1232" customFormat="1" x14ac:dyDescent="0.2">
      <c r="A734" s="1227"/>
      <c r="B734" s="1228"/>
      <c r="C734" s="1229"/>
      <c r="D734" s="1229"/>
      <c r="E734" s="1230"/>
      <c r="F734" s="1231"/>
      <c r="G734" s="1232" t="str">
        <f t="shared" si="12"/>
        <v/>
      </c>
      <c r="H734" s="1225"/>
      <c r="I734" s="1225"/>
    </row>
    <row r="735" spans="1:9" s="1232" customFormat="1" x14ac:dyDescent="0.2">
      <c r="A735" s="1227"/>
      <c r="B735" s="1228"/>
      <c r="C735" s="1229"/>
      <c r="D735" s="1229"/>
      <c r="E735" s="1230"/>
      <c r="F735" s="1231"/>
      <c r="G735" s="1232" t="str">
        <f t="shared" si="12"/>
        <v/>
      </c>
      <c r="H735" s="1225"/>
      <c r="I735" s="1225"/>
    </row>
    <row r="736" spans="1:9" s="1232" customFormat="1" x14ac:dyDescent="0.2">
      <c r="A736" s="1227"/>
      <c r="B736" s="1228"/>
      <c r="C736" s="1229"/>
      <c r="D736" s="1229"/>
      <c r="E736" s="1230"/>
      <c r="F736" s="1231"/>
      <c r="G736" s="1232" t="str">
        <f t="shared" si="12"/>
        <v/>
      </c>
      <c r="H736" s="1225"/>
      <c r="I736" s="1225"/>
    </row>
    <row r="737" spans="1:9" s="1232" customFormat="1" x14ac:dyDescent="0.2">
      <c r="A737" s="1227"/>
      <c r="B737" s="1228"/>
      <c r="C737" s="1229"/>
      <c r="D737" s="1229"/>
      <c r="E737" s="1230"/>
      <c r="F737" s="1231"/>
      <c r="G737" s="1232" t="str">
        <f t="shared" si="12"/>
        <v/>
      </c>
      <c r="H737" s="1225"/>
      <c r="I737" s="1225"/>
    </row>
    <row r="738" spans="1:9" s="1232" customFormat="1" x14ac:dyDescent="0.2">
      <c r="A738" s="1227"/>
      <c r="B738" s="1228"/>
      <c r="C738" s="1229"/>
      <c r="D738" s="1229"/>
      <c r="E738" s="1230"/>
      <c r="F738" s="1231"/>
      <c r="G738" s="1232" t="str">
        <f t="shared" si="12"/>
        <v/>
      </c>
      <c r="H738" s="1225"/>
      <c r="I738" s="1225"/>
    </row>
    <row r="739" spans="1:9" s="1232" customFormat="1" x14ac:dyDescent="0.2">
      <c r="A739" s="1227"/>
      <c r="B739" s="1228"/>
      <c r="C739" s="1229"/>
      <c r="D739" s="1229"/>
      <c r="E739" s="1230"/>
      <c r="F739" s="1231"/>
      <c r="G739" s="1232" t="str">
        <f t="shared" si="12"/>
        <v/>
      </c>
      <c r="H739" s="1225"/>
      <c r="I739" s="1225"/>
    </row>
    <row r="740" spans="1:9" s="1232" customFormat="1" x14ac:dyDescent="0.2">
      <c r="A740" s="1227"/>
      <c r="B740" s="1228"/>
      <c r="C740" s="1229"/>
      <c r="D740" s="1229"/>
      <c r="E740" s="1230"/>
      <c r="F740" s="1231"/>
      <c r="G740" s="1232" t="str">
        <f t="shared" si="12"/>
        <v/>
      </c>
      <c r="H740" s="1225"/>
      <c r="I740" s="1225"/>
    </row>
    <row r="741" spans="1:9" s="1232" customFormat="1" x14ac:dyDescent="0.2">
      <c r="A741" s="1227"/>
      <c r="B741" s="1228"/>
      <c r="C741" s="1229"/>
      <c r="D741" s="1229"/>
      <c r="E741" s="1230"/>
      <c r="F741" s="1231"/>
      <c r="G741" s="1232" t="str">
        <f t="shared" si="12"/>
        <v/>
      </c>
      <c r="H741" s="1225"/>
      <c r="I741" s="1225"/>
    </row>
    <row r="742" spans="1:9" s="1232" customFormat="1" x14ac:dyDescent="0.2">
      <c r="A742" s="1227"/>
      <c r="B742" s="1228"/>
      <c r="C742" s="1229"/>
      <c r="D742" s="1229"/>
      <c r="E742" s="1230"/>
      <c r="F742" s="1231"/>
      <c r="G742" s="1232" t="str">
        <f t="shared" si="12"/>
        <v/>
      </c>
      <c r="H742" s="1225"/>
      <c r="I742" s="1225"/>
    </row>
    <row r="743" spans="1:9" s="1232" customFormat="1" x14ac:dyDescent="0.2">
      <c r="A743" s="1227"/>
      <c r="B743" s="1228"/>
      <c r="C743" s="1229"/>
      <c r="D743" s="1229"/>
      <c r="E743" s="1230"/>
      <c r="F743" s="1231"/>
      <c r="G743" s="1232" t="str">
        <f t="shared" si="12"/>
        <v/>
      </c>
      <c r="H743" s="1225"/>
      <c r="I743" s="1225"/>
    </row>
    <row r="744" spans="1:9" s="1232" customFormat="1" x14ac:dyDescent="0.2">
      <c r="A744" s="1227"/>
      <c r="B744" s="1228"/>
      <c r="C744" s="1229"/>
      <c r="D744" s="1229"/>
      <c r="E744" s="1230"/>
      <c r="F744" s="1231"/>
      <c r="G744" s="1232" t="str">
        <f t="shared" si="12"/>
        <v/>
      </c>
      <c r="H744" s="1225"/>
      <c r="I744" s="1225"/>
    </row>
    <row r="745" spans="1:9" s="1232" customFormat="1" x14ac:dyDescent="0.2">
      <c r="A745" s="1227"/>
      <c r="B745" s="1228"/>
      <c r="C745" s="1229"/>
      <c r="D745" s="1229"/>
      <c r="E745" s="1230"/>
      <c r="F745" s="1231"/>
      <c r="G745" s="1232" t="str">
        <f t="shared" si="12"/>
        <v/>
      </c>
      <c r="H745" s="1225"/>
      <c r="I745" s="1225"/>
    </row>
    <row r="746" spans="1:9" s="1232" customFormat="1" x14ac:dyDescent="0.2">
      <c r="A746" s="1227"/>
      <c r="B746" s="1228"/>
      <c r="C746" s="1229"/>
      <c r="D746" s="1229"/>
      <c r="E746" s="1230"/>
      <c r="F746" s="1231"/>
      <c r="G746" s="1232" t="str">
        <f t="shared" si="12"/>
        <v/>
      </c>
      <c r="H746" s="1225"/>
      <c r="I746" s="1225"/>
    </row>
    <row r="747" spans="1:9" s="1232" customFormat="1" x14ac:dyDescent="0.2">
      <c r="A747" s="1227"/>
      <c r="B747" s="1228"/>
      <c r="C747" s="1229"/>
      <c r="D747" s="1229"/>
      <c r="E747" s="1230"/>
      <c r="F747" s="1231"/>
      <c r="G747" s="1232" t="str">
        <f t="shared" si="12"/>
        <v/>
      </c>
      <c r="H747" s="1225"/>
      <c r="I747" s="1225"/>
    </row>
    <row r="748" spans="1:9" s="1232" customFormat="1" x14ac:dyDescent="0.2">
      <c r="A748" s="1227"/>
      <c r="B748" s="1228"/>
      <c r="C748" s="1229"/>
      <c r="D748" s="1229"/>
      <c r="E748" s="1230"/>
      <c r="F748" s="1231"/>
      <c r="G748" s="1232" t="str">
        <f t="shared" si="12"/>
        <v/>
      </c>
      <c r="H748" s="1225"/>
      <c r="I748" s="1225"/>
    </row>
    <row r="749" spans="1:9" s="1232" customFormat="1" x14ac:dyDescent="0.2">
      <c r="A749" s="1227"/>
      <c r="B749" s="1228"/>
      <c r="C749" s="1229"/>
      <c r="D749" s="1229"/>
      <c r="E749" s="1230"/>
      <c r="F749" s="1231"/>
      <c r="G749" s="1232" t="str">
        <f t="shared" si="12"/>
        <v/>
      </c>
      <c r="H749" s="1225"/>
      <c r="I749" s="1225"/>
    </row>
    <row r="750" spans="1:9" s="1232" customFormat="1" x14ac:dyDescent="0.2">
      <c r="A750" s="1227"/>
      <c r="B750" s="1228"/>
      <c r="C750" s="1229"/>
      <c r="D750" s="1229"/>
      <c r="E750" s="1230"/>
      <c r="F750" s="1231"/>
      <c r="G750" s="1232" t="str">
        <f t="shared" si="12"/>
        <v/>
      </c>
      <c r="H750" s="1225"/>
      <c r="I750" s="1225"/>
    </row>
    <row r="751" spans="1:9" s="1232" customFormat="1" x14ac:dyDescent="0.2">
      <c r="A751" s="1227"/>
      <c r="B751" s="1228"/>
      <c r="C751" s="1229"/>
      <c r="D751" s="1229"/>
      <c r="E751" s="1230"/>
      <c r="F751" s="1231"/>
      <c r="G751" s="1232" t="str">
        <f t="shared" si="12"/>
        <v/>
      </c>
      <c r="H751" s="1225"/>
      <c r="I751" s="1225"/>
    </row>
    <row r="752" spans="1:9" s="1232" customFormat="1" x14ac:dyDescent="0.2">
      <c r="A752" s="1227"/>
      <c r="B752" s="1228"/>
      <c r="C752" s="1229"/>
      <c r="D752" s="1229"/>
      <c r="E752" s="1230"/>
      <c r="F752" s="1231"/>
      <c r="G752" s="1232" t="str">
        <f t="shared" si="12"/>
        <v/>
      </c>
      <c r="H752" s="1225"/>
      <c r="I752" s="1225"/>
    </row>
    <row r="753" spans="1:9" s="1232" customFormat="1" x14ac:dyDescent="0.2">
      <c r="A753" s="1227"/>
      <c r="B753" s="1228"/>
      <c r="C753" s="1229"/>
      <c r="D753" s="1229"/>
      <c r="E753" s="1230"/>
      <c r="F753" s="1231"/>
      <c r="G753" s="1232" t="str">
        <f t="shared" si="12"/>
        <v/>
      </c>
      <c r="H753" s="1225"/>
      <c r="I753" s="1225"/>
    </row>
    <row r="754" spans="1:9" s="1232" customFormat="1" x14ac:dyDescent="0.2">
      <c r="A754" s="1227"/>
      <c r="B754" s="1228"/>
      <c r="C754" s="1229"/>
      <c r="D754" s="1229"/>
      <c r="E754" s="1230"/>
      <c r="F754" s="1231"/>
      <c r="G754" s="1232" t="str">
        <f t="shared" si="12"/>
        <v/>
      </c>
      <c r="H754" s="1225"/>
      <c r="I754" s="1225"/>
    </row>
    <row r="755" spans="1:9" s="1232" customFormat="1" x14ac:dyDescent="0.2">
      <c r="A755" s="1227"/>
      <c r="B755" s="1228"/>
      <c r="C755" s="1229"/>
      <c r="D755" s="1229"/>
      <c r="E755" s="1230"/>
      <c r="F755" s="1231"/>
      <c r="G755" s="1232" t="str">
        <f t="shared" si="12"/>
        <v/>
      </c>
      <c r="H755" s="1225"/>
      <c r="I755" s="1225"/>
    </row>
    <row r="756" spans="1:9" s="1232" customFormat="1" x14ac:dyDescent="0.2">
      <c r="A756" s="1227"/>
      <c r="B756" s="1228"/>
      <c r="C756" s="1229"/>
      <c r="D756" s="1229"/>
      <c r="E756" s="1230"/>
      <c r="F756" s="1231"/>
      <c r="G756" s="1232" t="str">
        <f t="shared" si="12"/>
        <v/>
      </c>
      <c r="H756" s="1225"/>
      <c r="I756" s="1225"/>
    </row>
    <row r="757" spans="1:9" s="1232" customFormat="1" x14ac:dyDescent="0.2">
      <c r="A757" s="1227"/>
      <c r="B757" s="1228"/>
      <c r="C757" s="1229"/>
      <c r="D757" s="1229"/>
      <c r="E757" s="1230"/>
      <c r="F757" s="1231"/>
      <c r="G757" s="1232" t="str">
        <f t="shared" si="12"/>
        <v/>
      </c>
      <c r="H757" s="1225"/>
      <c r="I757" s="1225"/>
    </row>
    <row r="758" spans="1:9" s="1232" customFormat="1" x14ac:dyDescent="0.2">
      <c r="A758" s="1227"/>
      <c r="B758" s="1228"/>
      <c r="C758" s="1229"/>
      <c r="D758" s="1229"/>
      <c r="E758" s="1230"/>
      <c r="F758" s="1231"/>
      <c r="G758" s="1232" t="str">
        <f t="shared" si="12"/>
        <v/>
      </c>
      <c r="H758" s="1225"/>
      <c r="I758" s="1225"/>
    </row>
    <row r="759" spans="1:9" s="1232" customFormat="1" x14ac:dyDescent="0.2">
      <c r="A759" s="1227"/>
      <c r="B759" s="1228"/>
      <c r="C759" s="1229"/>
      <c r="D759" s="1229"/>
      <c r="E759" s="1230"/>
      <c r="F759" s="1231"/>
      <c r="G759" s="1232" t="str">
        <f t="shared" si="12"/>
        <v/>
      </c>
      <c r="H759" s="1225"/>
      <c r="I759" s="1225"/>
    </row>
    <row r="760" spans="1:9" s="1232" customFormat="1" x14ac:dyDescent="0.2">
      <c r="A760" s="1227"/>
      <c r="B760" s="1228"/>
      <c r="C760" s="1229"/>
      <c r="D760" s="1229"/>
      <c r="E760" s="1230"/>
      <c r="F760" s="1231"/>
      <c r="G760" s="1232" t="str">
        <f t="shared" si="12"/>
        <v/>
      </c>
      <c r="H760" s="1225"/>
      <c r="I760" s="1225"/>
    </row>
    <row r="761" spans="1:9" s="1232" customFormat="1" x14ac:dyDescent="0.2">
      <c r="A761" s="1227"/>
      <c r="B761" s="1228"/>
      <c r="C761" s="1229"/>
      <c r="D761" s="1229"/>
      <c r="E761" s="1230"/>
      <c r="F761" s="1231"/>
      <c r="G761" s="1232" t="str">
        <f t="shared" si="12"/>
        <v/>
      </c>
      <c r="H761" s="1225"/>
      <c r="I761" s="1225"/>
    </row>
    <row r="762" spans="1:9" s="1232" customFormat="1" x14ac:dyDescent="0.2">
      <c r="A762" s="1227"/>
      <c r="B762" s="1228"/>
      <c r="C762" s="1229"/>
      <c r="D762" s="1229"/>
      <c r="E762" s="1230"/>
      <c r="F762" s="1231"/>
      <c r="G762" s="1232" t="str">
        <f t="shared" si="12"/>
        <v/>
      </c>
      <c r="H762" s="1225"/>
      <c r="I762" s="1225"/>
    </row>
    <row r="763" spans="1:9" s="1232" customFormat="1" x14ac:dyDescent="0.2">
      <c r="A763" s="1227"/>
      <c r="B763" s="1228"/>
      <c r="C763" s="1229"/>
      <c r="D763" s="1229"/>
      <c r="E763" s="1230"/>
      <c r="F763" s="1231"/>
      <c r="G763" s="1232" t="str">
        <f t="shared" si="12"/>
        <v/>
      </c>
      <c r="H763" s="1225"/>
      <c r="I763" s="1225"/>
    </row>
    <row r="764" spans="1:9" s="1232" customFormat="1" x14ac:dyDescent="0.2">
      <c r="A764" s="1227"/>
      <c r="B764" s="1228"/>
      <c r="C764" s="1229"/>
      <c r="D764" s="1229"/>
      <c r="E764" s="1230"/>
      <c r="F764" s="1231"/>
      <c r="G764" s="1232" t="str">
        <f t="shared" si="12"/>
        <v/>
      </c>
      <c r="H764" s="1225"/>
      <c r="I764" s="1225"/>
    </row>
    <row r="765" spans="1:9" s="1232" customFormat="1" x14ac:dyDescent="0.2">
      <c r="A765" s="1227"/>
      <c r="B765" s="1228"/>
      <c r="C765" s="1229"/>
      <c r="D765" s="1229"/>
      <c r="E765" s="1230"/>
      <c r="F765" s="1231"/>
      <c r="G765" s="1232" t="str">
        <f t="shared" si="12"/>
        <v/>
      </c>
      <c r="H765" s="1225"/>
      <c r="I765" s="1225"/>
    </row>
    <row r="766" spans="1:9" s="1232" customFormat="1" x14ac:dyDescent="0.2">
      <c r="A766" s="1227"/>
      <c r="B766" s="1228"/>
      <c r="C766" s="1229"/>
      <c r="D766" s="1229"/>
      <c r="E766" s="1230"/>
      <c r="F766" s="1231"/>
      <c r="G766" s="1232" t="str">
        <f t="shared" si="12"/>
        <v/>
      </c>
      <c r="H766" s="1225"/>
      <c r="I766" s="1225"/>
    </row>
    <row r="767" spans="1:9" s="1232" customFormat="1" x14ac:dyDescent="0.2">
      <c r="A767" s="1227"/>
      <c r="B767" s="1228"/>
      <c r="C767" s="1229"/>
      <c r="D767" s="1229"/>
      <c r="E767" s="1230"/>
      <c r="F767" s="1231"/>
      <c r="G767" s="1232" t="str">
        <f t="shared" si="12"/>
        <v/>
      </c>
      <c r="H767" s="1225"/>
      <c r="I767" s="1225"/>
    </row>
    <row r="768" spans="1:9" s="1232" customFormat="1" x14ac:dyDescent="0.2">
      <c r="A768" s="1227"/>
      <c r="B768" s="1228"/>
      <c r="C768" s="1229"/>
      <c r="D768" s="1229"/>
      <c r="E768" s="1230"/>
      <c r="F768" s="1231"/>
      <c r="G768" s="1232" t="str">
        <f t="shared" si="12"/>
        <v/>
      </c>
      <c r="H768" s="1225"/>
      <c r="I768" s="1225"/>
    </row>
    <row r="769" spans="1:9" s="1232" customFormat="1" x14ac:dyDescent="0.2">
      <c r="A769" s="1227"/>
      <c r="B769" s="1228"/>
      <c r="C769" s="1229"/>
      <c r="D769" s="1229"/>
      <c r="E769" s="1230"/>
      <c r="F769" s="1231"/>
      <c r="G769" s="1232" t="str">
        <f t="shared" si="12"/>
        <v/>
      </c>
      <c r="H769" s="1225"/>
      <c r="I769" s="1225"/>
    </row>
    <row r="770" spans="1:9" s="1232" customFormat="1" x14ac:dyDescent="0.2">
      <c r="A770" s="1227"/>
      <c r="B770" s="1228"/>
      <c r="C770" s="1229"/>
      <c r="D770" s="1229"/>
      <c r="E770" s="1230"/>
      <c r="F770" s="1231"/>
      <c r="G770" s="1232" t="str">
        <f t="shared" si="12"/>
        <v/>
      </c>
      <c r="H770" s="1225"/>
      <c r="I770" s="1225"/>
    </row>
    <row r="771" spans="1:9" s="1232" customFormat="1" x14ac:dyDescent="0.2">
      <c r="A771" s="1227"/>
      <c r="B771" s="1228"/>
      <c r="C771" s="1229"/>
      <c r="D771" s="1229"/>
      <c r="E771" s="1230"/>
      <c r="F771" s="1231"/>
      <c r="G771" s="1232" t="str">
        <f t="shared" si="12"/>
        <v/>
      </c>
      <c r="H771" s="1225"/>
      <c r="I771" s="1225"/>
    </row>
    <row r="772" spans="1:9" s="1232" customFormat="1" x14ac:dyDescent="0.2">
      <c r="A772" s="1227"/>
      <c r="B772" s="1228"/>
      <c r="C772" s="1229"/>
      <c r="D772" s="1229"/>
      <c r="E772" s="1230"/>
      <c r="F772" s="1231"/>
      <c r="G772" s="1232" t="str">
        <f t="shared" ref="G772:G835" si="13">IF(D772="QP",A772,"")</f>
        <v/>
      </c>
      <c r="H772" s="1225"/>
      <c r="I772" s="1225"/>
    </row>
    <row r="773" spans="1:9" s="1232" customFormat="1" x14ac:dyDescent="0.2">
      <c r="A773" s="1227"/>
      <c r="B773" s="1228"/>
      <c r="C773" s="1229"/>
      <c r="D773" s="1229"/>
      <c r="E773" s="1230"/>
      <c r="F773" s="1231"/>
      <c r="G773" s="1232" t="str">
        <f t="shared" si="13"/>
        <v/>
      </c>
      <c r="H773" s="1225"/>
      <c r="I773" s="1225"/>
    </row>
    <row r="774" spans="1:9" s="1232" customFormat="1" x14ac:dyDescent="0.2">
      <c r="A774" s="1227"/>
      <c r="B774" s="1228"/>
      <c r="C774" s="1229"/>
      <c r="D774" s="1229"/>
      <c r="E774" s="1230"/>
      <c r="F774" s="1231"/>
      <c r="G774" s="1232" t="str">
        <f t="shared" si="13"/>
        <v/>
      </c>
      <c r="H774" s="1225"/>
      <c r="I774" s="1225"/>
    </row>
    <row r="775" spans="1:9" s="1232" customFormat="1" x14ac:dyDescent="0.2">
      <c r="A775" s="1227"/>
      <c r="B775" s="1228"/>
      <c r="C775" s="1229"/>
      <c r="D775" s="1229"/>
      <c r="E775" s="1230"/>
      <c r="F775" s="1231"/>
      <c r="G775" s="1232" t="str">
        <f t="shared" si="13"/>
        <v/>
      </c>
      <c r="H775" s="1225"/>
      <c r="I775" s="1225"/>
    </row>
    <row r="776" spans="1:9" s="1232" customFormat="1" x14ac:dyDescent="0.2">
      <c r="A776" s="1227"/>
      <c r="B776" s="1228"/>
      <c r="C776" s="1229"/>
      <c r="D776" s="1229"/>
      <c r="E776" s="1230"/>
      <c r="F776" s="1231"/>
      <c r="G776" s="1232" t="str">
        <f t="shared" si="13"/>
        <v/>
      </c>
      <c r="H776" s="1225"/>
      <c r="I776" s="1225"/>
    </row>
    <row r="777" spans="1:9" s="1232" customFormat="1" x14ac:dyDescent="0.2">
      <c r="A777" s="1227"/>
      <c r="B777" s="1228"/>
      <c r="C777" s="1229"/>
      <c r="D777" s="1229"/>
      <c r="E777" s="1230"/>
      <c r="F777" s="1231"/>
      <c r="G777" s="1232" t="str">
        <f t="shared" si="13"/>
        <v/>
      </c>
      <c r="H777" s="1225"/>
      <c r="I777" s="1225"/>
    </row>
    <row r="778" spans="1:9" s="1232" customFormat="1" x14ac:dyDescent="0.2">
      <c r="A778" s="1227"/>
      <c r="B778" s="1228"/>
      <c r="C778" s="1229"/>
      <c r="D778" s="1229"/>
      <c r="E778" s="1230"/>
      <c r="F778" s="1231"/>
      <c r="G778" s="1232" t="str">
        <f t="shared" si="13"/>
        <v/>
      </c>
      <c r="H778" s="1225"/>
      <c r="I778" s="1225"/>
    </row>
    <row r="779" spans="1:9" s="1232" customFormat="1" x14ac:dyDescent="0.2">
      <c r="A779" s="1227"/>
      <c r="B779" s="1228"/>
      <c r="C779" s="1229"/>
      <c r="D779" s="1229"/>
      <c r="E779" s="1230"/>
      <c r="F779" s="1231"/>
      <c r="G779" s="1232" t="str">
        <f t="shared" si="13"/>
        <v/>
      </c>
      <c r="H779" s="1225"/>
      <c r="I779" s="1225"/>
    </row>
    <row r="780" spans="1:9" s="1232" customFormat="1" x14ac:dyDescent="0.2">
      <c r="A780" s="1227"/>
      <c r="B780" s="1228"/>
      <c r="C780" s="1229"/>
      <c r="D780" s="1229"/>
      <c r="E780" s="1230"/>
      <c r="F780" s="1231"/>
      <c r="G780" s="1232" t="str">
        <f t="shared" si="13"/>
        <v/>
      </c>
      <c r="H780" s="1225"/>
      <c r="I780" s="1225"/>
    </row>
    <row r="781" spans="1:9" s="1232" customFormat="1" x14ac:dyDescent="0.2">
      <c r="A781" s="1227"/>
      <c r="B781" s="1228"/>
      <c r="C781" s="1229"/>
      <c r="D781" s="1229"/>
      <c r="E781" s="1230"/>
      <c r="F781" s="1231"/>
      <c r="G781" s="1232" t="str">
        <f t="shared" si="13"/>
        <v/>
      </c>
      <c r="H781" s="1225"/>
      <c r="I781" s="1225"/>
    </row>
    <row r="782" spans="1:9" s="1232" customFormat="1" x14ac:dyDescent="0.2">
      <c r="A782" s="1227"/>
      <c r="B782" s="1228"/>
      <c r="C782" s="1229"/>
      <c r="D782" s="1229"/>
      <c r="E782" s="1230"/>
      <c r="F782" s="1231"/>
      <c r="G782" s="1232" t="str">
        <f t="shared" si="13"/>
        <v/>
      </c>
      <c r="H782" s="1225"/>
      <c r="I782" s="1225"/>
    </row>
    <row r="783" spans="1:9" s="1232" customFormat="1" x14ac:dyDescent="0.2">
      <c r="A783" s="1227"/>
      <c r="B783" s="1228"/>
      <c r="C783" s="1229"/>
      <c r="D783" s="1229"/>
      <c r="E783" s="1230"/>
      <c r="F783" s="1231"/>
      <c r="G783" s="1232" t="str">
        <f t="shared" si="13"/>
        <v/>
      </c>
      <c r="H783" s="1225"/>
      <c r="I783" s="1225"/>
    </row>
    <row r="784" spans="1:9" s="1232" customFormat="1" x14ac:dyDescent="0.2">
      <c r="A784" s="1227"/>
      <c r="B784" s="1228"/>
      <c r="C784" s="1229"/>
      <c r="D784" s="1229"/>
      <c r="E784" s="1230"/>
      <c r="F784" s="1231"/>
      <c r="G784" s="1232" t="str">
        <f t="shared" si="13"/>
        <v/>
      </c>
      <c r="H784" s="1225"/>
      <c r="I784" s="1225"/>
    </row>
    <row r="785" spans="1:9" s="1232" customFormat="1" x14ac:dyDescent="0.2">
      <c r="A785" s="1227"/>
      <c r="B785" s="1228"/>
      <c r="C785" s="1229"/>
      <c r="D785" s="1229"/>
      <c r="E785" s="1230"/>
      <c r="F785" s="1231"/>
      <c r="G785" s="1232" t="str">
        <f t="shared" si="13"/>
        <v/>
      </c>
      <c r="H785" s="1225"/>
      <c r="I785" s="1225"/>
    </row>
    <row r="786" spans="1:9" s="1232" customFormat="1" x14ac:dyDescent="0.2">
      <c r="A786" s="1227"/>
      <c r="B786" s="1228"/>
      <c r="C786" s="1229"/>
      <c r="D786" s="1229"/>
      <c r="E786" s="1230"/>
      <c r="F786" s="1231"/>
      <c r="G786" s="1232" t="str">
        <f t="shared" si="13"/>
        <v/>
      </c>
      <c r="H786" s="1225"/>
      <c r="I786" s="1225"/>
    </row>
    <row r="787" spans="1:9" s="1232" customFormat="1" x14ac:dyDescent="0.2">
      <c r="A787" s="1227"/>
      <c r="B787" s="1228"/>
      <c r="C787" s="1229"/>
      <c r="D787" s="1229"/>
      <c r="E787" s="1230"/>
      <c r="F787" s="1231"/>
      <c r="G787" s="1232" t="str">
        <f t="shared" si="13"/>
        <v/>
      </c>
      <c r="H787" s="1225"/>
      <c r="I787" s="1225"/>
    </row>
    <row r="788" spans="1:9" s="1232" customFormat="1" x14ac:dyDescent="0.2">
      <c r="A788" s="1227"/>
      <c r="B788" s="1228"/>
      <c r="C788" s="1229"/>
      <c r="D788" s="1229"/>
      <c r="E788" s="1230"/>
      <c r="F788" s="1231"/>
      <c r="G788" s="1232" t="str">
        <f t="shared" si="13"/>
        <v/>
      </c>
      <c r="H788" s="1225"/>
      <c r="I788" s="1225"/>
    </row>
    <row r="789" spans="1:9" s="1232" customFormat="1" x14ac:dyDescent="0.2">
      <c r="A789" s="1227"/>
      <c r="B789" s="1228"/>
      <c r="C789" s="1229"/>
      <c r="D789" s="1229"/>
      <c r="E789" s="1230"/>
      <c r="F789" s="1231"/>
      <c r="G789" s="1232" t="str">
        <f t="shared" si="13"/>
        <v/>
      </c>
      <c r="H789" s="1225"/>
      <c r="I789" s="1225"/>
    </row>
    <row r="790" spans="1:9" s="1232" customFormat="1" x14ac:dyDescent="0.2">
      <c r="A790" s="1227"/>
      <c r="B790" s="1228"/>
      <c r="C790" s="1229"/>
      <c r="D790" s="1229"/>
      <c r="E790" s="1230"/>
      <c r="F790" s="1231"/>
      <c r="G790" s="1232" t="str">
        <f t="shared" si="13"/>
        <v/>
      </c>
      <c r="H790" s="1225"/>
      <c r="I790" s="1225"/>
    </row>
    <row r="791" spans="1:9" s="1232" customFormat="1" x14ac:dyDescent="0.2">
      <c r="A791" s="1227"/>
      <c r="B791" s="1228"/>
      <c r="C791" s="1229"/>
      <c r="D791" s="1229"/>
      <c r="E791" s="1230"/>
      <c r="F791" s="1231"/>
      <c r="G791" s="1232" t="str">
        <f t="shared" si="13"/>
        <v/>
      </c>
      <c r="H791" s="1225"/>
      <c r="I791" s="1225"/>
    </row>
    <row r="792" spans="1:9" s="1232" customFormat="1" x14ac:dyDescent="0.2">
      <c r="A792" s="1227"/>
      <c r="B792" s="1228"/>
      <c r="C792" s="1229"/>
      <c r="D792" s="1229"/>
      <c r="E792" s="1230"/>
      <c r="F792" s="1231"/>
      <c r="G792" s="1232" t="str">
        <f t="shared" si="13"/>
        <v/>
      </c>
      <c r="H792" s="1225"/>
      <c r="I792" s="1225"/>
    </row>
    <row r="793" spans="1:9" s="1232" customFormat="1" x14ac:dyDescent="0.2">
      <c r="A793" s="1227"/>
      <c r="B793" s="1228"/>
      <c r="C793" s="1229"/>
      <c r="D793" s="1229"/>
      <c r="E793" s="1230"/>
      <c r="F793" s="1231"/>
      <c r="G793" s="1232" t="str">
        <f t="shared" si="13"/>
        <v/>
      </c>
      <c r="H793" s="1225"/>
      <c r="I793" s="1225"/>
    </row>
    <row r="794" spans="1:9" s="1232" customFormat="1" x14ac:dyDescent="0.2">
      <c r="A794" s="1227"/>
      <c r="B794" s="1228"/>
      <c r="C794" s="1229"/>
      <c r="D794" s="1229"/>
      <c r="E794" s="1230"/>
      <c r="F794" s="1231"/>
      <c r="G794" s="1232" t="str">
        <f t="shared" si="13"/>
        <v/>
      </c>
      <c r="H794" s="1225"/>
      <c r="I794" s="1225"/>
    </row>
    <row r="795" spans="1:9" s="1232" customFormat="1" x14ac:dyDescent="0.2">
      <c r="A795" s="1227"/>
      <c r="B795" s="1228"/>
      <c r="C795" s="1229"/>
      <c r="D795" s="1229"/>
      <c r="E795" s="1230"/>
      <c r="F795" s="1231"/>
      <c r="G795" s="1232" t="str">
        <f t="shared" si="13"/>
        <v/>
      </c>
      <c r="H795" s="1225"/>
      <c r="I795" s="1225"/>
    </row>
    <row r="796" spans="1:9" s="1232" customFormat="1" x14ac:dyDescent="0.2">
      <c r="A796" s="1227"/>
      <c r="B796" s="1228"/>
      <c r="C796" s="1229"/>
      <c r="D796" s="1229"/>
      <c r="E796" s="1230"/>
      <c r="F796" s="1231"/>
      <c r="G796" s="1232" t="str">
        <f t="shared" si="13"/>
        <v/>
      </c>
      <c r="H796" s="1225"/>
      <c r="I796" s="1225"/>
    </row>
    <row r="797" spans="1:9" s="1232" customFormat="1" x14ac:dyDescent="0.2">
      <c r="A797" s="1227"/>
      <c r="B797" s="1228"/>
      <c r="C797" s="1229"/>
      <c r="D797" s="1229"/>
      <c r="E797" s="1230"/>
      <c r="F797" s="1231"/>
      <c r="G797" s="1232" t="str">
        <f t="shared" si="13"/>
        <v/>
      </c>
      <c r="H797" s="1225"/>
      <c r="I797" s="1225"/>
    </row>
    <row r="798" spans="1:9" s="1232" customFormat="1" x14ac:dyDescent="0.2">
      <c r="A798" s="1227"/>
      <c r="B798" s="1228"/>
      <c r="C798" s="1229"/>
      <c r="D798" s="1229"/>
      <c r="E798" s="1230"/>
      <c r="F798" s="1231"/>
      <c r="G798" s="1232" t="str">
        <f t="shared" si="13"/>
        <v/>
      </c>
      <c r="H798" s="1225"/>
      <c r="I798" s="1225"/>
    </row>
    <row r="799" spans="1:9" s="1232" customFormat="1" x14ac:dyDescent="0.2">
      <c r="A799" s="1227"/>
      <c r="B799" s="1228"/>
      <c r="C799" s="1229"/>
      <c r="D799" s="1229"/>
      <c r="E799" s="1230"/>
      <c r="F799" s="1231"/>
      <c r="G799" s="1232" t="str">
        <f t="shared" si="13"/>
        <v/>
      </c>
      <c r="H799" s="1225"/>
      <c r="I799" s="1225"/>
    </row>
    <row r="800" spans="1:9" s="1232" customFormat="1" x14ac:dyDescent="0.2">
      <c r="A800" s="1227"/>
      <c r="B800" s="1228"/>
      <c r="C800" s="1229"/>
      <c r="D800" s="1229"/>
      <c r="E800" s="1230"/>
      <c r="F800" s="1231"/>
      <c r="G800" s="1232" t="str">
        <f t="shared" si="13"/>
        <v/>
      </c>
      <c r="H800" s="1225"/>
      <c r="I800" s="1225"/>
    </row>
    <row r="801" spans="1:9" s="1232" customFormat="1" x14ac:dyDescent="0.2">
      <c r="A801" s="1227"/>
      <c r="B801" s="1228"/>
      <c r="C801" s="1229"/>
      <c r="D801" s="1229"/>
      <c r="E801" s="1230"/>
      <c r="F801" s="1231"/>
      <c r="G801" s="1232" t="str">
        <f t="shared" si="13"/>
        <v/>
      </c>
      <c r="H801" s="1225"/>
      <c r="I801" s="1225"/>
    </row>
    <row r="802" spans="1:9" s="1232" customFormat="1" x14ac:dyDescent="0.2">
      <c r="A802" s="1227"/>
      <c r="B802" s="1228"/>
      <c r="C802" s="1229"/>
      <c r="D802" s="1229"/>
      <c r="E802" s="1230"/>
      <c r="F802" s="1231"/>
      <c r="G802" s="1232" t="str">
        <f t="shared" si="13"/>
        <v/>
      </c>
      <c r="H802" s="1225"/>
      <c r="I802" s="1225"/>
    </row>
    <row r="803" spans="1:9" s="1232" customFormat="1" x14ac:dyDescent="0.2">
      <c r="A803" s="1227"/>
      <c r="B803" s="1228"/>
      <c r="C803" s="1229"/>
      <c r="D803" s="1229"/>
      <c r="E803" s="1230"/>
      <c r="F803" s="1231"/>
      <c r="G803" s="1232" t="str">
        <f t="shared" si="13"/>
        <v/>
      </c>
      <c r="H803" s="1225"/>
      <c r="I803" s="1225"/>
    </row>
    <row r="804" spans="1:9" s="1232" customFormat="1" x14ac:dyDescent="0.2">
      <c r="A804" s="1227"/>
      <c r="B804" s="1228"/>
      <c r="C804" s="1229"/>
      <c r="D804" s="1229"/>
      <c r="E804" s="1230"/>
      <c r="F804" s="1231"/>
      <c r="G804" s="1232" t="str">
        <f t="shared" si="13"/>
        <v/>
      </c>
      <c r="H804" s="1225"/>
      <c r="I804" s="1225"/>
    </row>
    <row r="805" spans="1:9" s="1232" customFormat="1" x14ac:dyDescent="0.2">
      <c r="A805" s="1227"/>
      <c r="B805" s="1228"/>
      <c r="C805" s="1229"/>
      <c r="D805" s="1229"/>
      <c r="E805" s="1230"/>
      <c r="F805" s="1231"/>
      <c r="G805" s="1232" t="str">
        <f t="shared" si="13"/>
        <v/>
      </c>
      <c r="H805" s="1225"/>
      <c r="I805" s="1225"/>
    </row>
    <row r="806" spans="1:9" s="1232" customFormat="1" x14ac:dyDescent="0.2">
      <c r="A806" s="1227"/>
      <c r="B806" s="1228"/>
      <c r="C806" s="1229"/>
      <c r="D806" s="1229"/>
      <c r="E806" s="1230"/>
      <c r="F806" s="1231"/>
      <c r="G806" s="1232" t="str">
        <f t="shared" si="13"/>
        <v/>
      </c>
      <c r="H806" s="1225"/>
      <c r="I806" s="1225"/>
    </row>
    <row r="807" spans="1:9" s="1232" customFormat="1" x14ac:dyDescent="0.2">
      <c r="A807" s="1227"/>
      <c r="B807" s="1228"/>
      <c r="C807" s="1229"/>
      <c r="D807" s="1229"/>
      <c r="E807" s="1230"/>
      <c r="F807" s="1231"/>
      <c r="G807" s="1232" t="str">
        <f t="shared" si="13"/>
        <v/>
      </c>
      <c r="H807" s="1225"/>
      <c r="I807" s="1225"/>
    </row>
    <row r="808" spans="1:9" s="1232" customFormat="1" x14ac:dyDescent="0.2">
      <c r="A808" s="1227"/>
      <c r="B808" s="1228"/>
      <c r="C808" s="1229"/>
      <c r="D808" s="1229"/>
      <c r="E808" s="1230"/>
      <c r="F808" s="1231"/>
      <c r="G808" s="1232" t="str">
        <f t="shared" si="13"/>
        <v/>
      </c>
      <c r="H808" s="1225"/>
      <c r="I808" s="1225"/>
    </row>
    <row r="809" spans="1:9" s="1232" customFormat="1" x14ac:dyDescent="0.2">
      <c r="A809" s="1227"/>
      <c r="B809" s="1228"/>
      <c r="C809" s="1229"/>
      <c r="D809" s="1229"/>
      <c r="E809" s="1230"/>
      <c r="F809" s="1231"/>
      <c r="G809" s="1232" t="str">
        <f t="shared" si="13"/>
        <v/>
      </c>
      <c r="H809" s="1225"/>
      <c r="I809" s="1225"/>
    </row>
    <row r="810" spans="1:9" s="1232" customFormat="1" x14ac:dyDescent="0.2">
      <c r="A810" s="1227"/>
      <c r="B810" s="1228"/>
      <c r="C810" s="1229"/>
      <c r="D810" s="1229"/>
      <c r="E810" s="1230"/>
      <c r="F810" s="1231"/>
      <c r="G810" s="1232" t="str">
        <f t="shared" si="13"/>
        <v/>
      </c>
      <c r="H810" s="1225"/>
      <c r="I810" s="1225"/>
    </row>
    <row r="811" spans="1:9" s="1232" customFormat="1" x14ac:dyDescent="0.2">
      <c r="A811" s="1227"/>
      <c r="B811" s="1228"/>
      <c r="C811" s="1229"/>
      <c r="D811" s="1229"/>
      <c r="E811" s="1230"/>
      <c r="F811" s="1231"/>
      <c r="G811" s="1232" t="str">
        <f t="shared" si="13"/>
        <v/>
      </c>
      <c r="H811" s="1225"/>
      <c r="I811" s="1225"/>
    </row>
    <row r="812" spans="1:9" s="1232" customFormat="1" x14ac:dyDescent="0.2">
      <c r="A812" s="1227"/>
      <c r="B812" s="1228"/>
      <c r="C812" s="1229"/>
      <c r="D812" s="1229"/>
      <c r="E812" s="1230"/>
      <c r="F812" s="1231"/>
      <c r="G812" s="1232" t="str">
        <f t="shared" si="13"/>
        <v/>
      </c>
      <c r="H812" s="1225"/>
      <c r="I812" s="1225"/>
    </row>
    <row r="813" spans="1:9" s="1232" customFormat="1" x14ac:dyDescent="0.2">
      <c r="A813" s="1227"/>
      <c r="B813" s="1228"/>
      <c r="C813" s="1229"/>
      <c r="D813" s="1229"/>
      <c r="E813" s="1230"/>
      <c r="F813" s="1231"/>
      <c r="G813" s="1232" t="str">
        <f t="shared" si="13"/>
        <v/>
      </c>
      <c r="H813" s="1225"/>
      <c r="I813" s="1225"/>
    </row>
    <row r="814" spans="1:9" s="1232" customFormat="1" x14ac:dyDescent="0.2">
      <c r="A814" s="1227"/>
      <c r="B814" s="1228"/>
      <c r="C814" s="1229"/>
      <c r="D814" s="1229"/>
      <c r="E814" s="1230"/>
      <c r="F814" s="1231"/>
      <c r="G814" s="1232" t="str">
        <f t="shared" si="13"/>
        <v/>
      </c>
      <c r="H814" s="1225"/>
      <c r="I814" s="1225"/>
    </row>
    <row r="815" spans="1:9" s="1232" customFormat="1" x14ac:dyDescent="0.2">
      <c r="A815" s="1227"/>
      <c r="B815" s="1228"/>
      <c r="C815" s="1229"/>
      <c r="D815" s="1229"/>
      <c r="E815" s="1230"/>
      <c r="F815" s="1231"/>
      <c r="G815" s="1232" t="str">
        <f t="shared" si="13"/>
        <v/>
      </c>
      <c r="H815" s="1225"/>
      <c r="I815" s="1225"/>
    </row>
    <row r="816" spans="1:9" s="1232" customFormat="1" x14ac:dyDescent="0.2">
      <c r="A816" s="1227"/>
      <c r="B816" s="1228"/>
      <c r="C816" s="1229"/>
      <c r="D816" s="1229"/>
      <c r="E816" s="1230"/>
      <c r="F816" s="1231"/>
      <c r="G816" s="1232" t="str">
        <f t="shared" si="13"/>
        <v/>
      </c>
      <c r="H816" s="1225"/>
      <c r="I816" s="1225"/>
    </row>
    <row r="817" spans="1:9" s="1232" customFormat="1" x14ac:dyDescent="0.2">
      <c r="A817" s="1227"/>
      <c r="B817" s="1228"/>
      <c r="C817" s="1229"/>
      <c r="D817" s="1229"/>
      <c r="E817" s="1230"/>
      <c r="F817" s="1231"/>
      <c r="G817" s="1232" t="str">
        <f t="shared" si="13"/>
        <v/>
      </c>
      <c r="H817" s="1225"/>
      <c r="I817" s="1225"/>
    </row>
    <row r="818" spans="1:9" s="1232" customFormat="1" x14ac:dyDescent="0.2">
      <c r="A818" s="1227"/>
      <c r="B818" s="1228"/>
      <c r="C818" s="1229"/>
      <c r="D818" s="1229"/>
      <c r="E818" s="1230"/>
      <c r="F818" s="1231"/>
      <c r="G818" s="1232" t="str">
        <f t="shared" si="13"/>
        <v/>
      </c>
      <c r="H818" s="1225"/>
      <c r="I818" s="1225"/>
    </row>
    <row r="819" spans="1:9" s="1232" customFormat="1" x14ac:dyDescent="0.2">
      <c r="A819" s="1227"/>
      <c r="B819" s="1228"/>
      <c r="C819" s="1229"/>
      <c r="D819" s="1229"/>
      <c r="E819" s="1230"/>
      <c r="F819" s="1231"/>
      <c r="G819" s="1232" t="str">
        <f t="shared" si="13"/>
        <v/>
      </c>
      <c r="H819" s="1225"/>
      <c r="I819" s="1225"/>
    </row>
    <row r="820" spans="1:9" s="1232" customFormat="1" x14ac:dyDescent="0.2">
      <c r="A820" s="1227"/>
      <c r="B820" s="1228"/>
      <c r="C820" s="1229"/>
      <c r="D820" s="1229"/>
      <c r="E820" s="1230"/>
      <c r="F820" s="1231"/>
      <c r="G820" s="1232" t="str">
        <f t="shared" si="13"/>
        <v/>
      </c>
      <c r="H820" s="1225"/>
      <c r="I820" s="1225"/>
    </row>
    <row r="821" spans="1:9" s="1232" customFormat="1" x14ac:dyDescent="0.2">
      <c r="A821" s="1227"/>
      <c r="B821" s="1228"/>
      <c r="C821" s="1229"/>
      <c r="D821" s="1229"/>
      <c r="E821" s="1230"/>
      <c r="F821" s="1231"/>
      <c r="G821" s="1232" t="str">
        <f t="shared" si="13"/>
        <v/>
      </c>
      <c r="H821" s="1225"/>
      <c r="I821" s="1225"/>
    </row>
    <row r="822" spans="1:9" s="1232" customFormat="1" x14ac:dyDescent="0.2">
      <c r="A822" s="1227"/>
      <c r="B822" s="1228"/>
      <c r="C822" s="1229"/>
      <c r="D822" s="1229"/>
      <c r="E822" s="1230"/>
      <c r="F822" s="1231"/>
      <c r="G822" s="1232" t="str">
        <f t="shared" si="13"/>
        <v/>
      </c>
      <c r="H822" s="1225"/>
      <c r="I822" s="1225"/>
    </row>
    <row r="823" spans="1:9" s="1232" customFormat="1" x14ac:dyDescent="0.2">
      <c r="A823" s="1227"/>
      <c r="B823" s="1228"/>
      <c r="C823" s="1229"/>
      <c r="D823" s="1229"/>
      <c r="E823" s="1230"/>
      <c r="F823" s="1231"/>
      <c r="G823" s="1232" t="str">
        <f t="shared" si="13"/>
        <v/>
      </c>
      <c r="H823" s="1225"/>
      <c r="I823" s="1225"/>
    </row>
    <row r="824" spans="1:9" s="1232" customFormat="1" x14ac:dyDescent="0.2">
      <c r="A824" s="1227"/>
      <c r="B824" s="1228"/>
      <c r="C824" s="1229"/>
      <c r="D824" s="1229"/>
      <c r="E824" s="1230"/>
      <c r="F824" s="1231"/>
      <c r="G824" s="1232" t="str">
        <f t="shared" si="13"/>
        <v/>
      </c>
      <c r="H824" s="1225"/>
      <c r="I824" s="1225"/>
    </row>
    <row r="825" spans="1:9" s="1232" customFormat="1" x14ac:dyDescent="0.2">
      <c r="A825" s="1227"/>
      <c r="B825" s="1228"/>
      <c r="C825" s="1229"/>
      <c r="D825" s="1229"/>
      <c r="E825" s="1230"/>
      <c r="F825" s="1231"/>
      <c r="G825" s="1232" t="str">
        <f t="shared" si="13"/>
        <v/>
      </c>
      <c r="H825" s="1225"/>
      <c r="I825" s="1225"/>
    </row>
    <row r="826" spans="1:9" s="1232" customFormat="1" x14ac:dyDescent="0.2">
      <c r="A826" s="1227"/>
      <c r="B826" s="1228"/>
      <c r="C826" s="1229"/>
      <c r="D826" s="1229"/>
      <c r="E826" s="1230"/>
      <c r="F826" s="1231"/>
      <c r="G826" s="1232" t="str">
        <f t="shared" si="13"/>
        <v/>
      </c>
      <c r="H826" s="1225"/>
      <c r="I826" s="1225"/>
    </row>
    <row r="827" spans="1:9" s="1232" customFormat="1" x14ac:dyDescent="0.2">
      <c r="A827" s="1227"/>
      <c r="B827" s="1228"/>
      <c r="C827" s="1229"/>
      <c r="D827" s="1229"/>
      <c r="E827" s="1230"/>
      <c r="F827" s="1231"/>
      <c r="G827" s="1232" t="str">
        <f t="shared" si="13"/>
        <v/>
      </c>
      <c r="H827" s="1225"/>
      <c r="I827" s="1225"/>
    </row>
    <row r="828" spans="1:9" s="1232" customFormat="1" x14ac:dyDescent="0.2">
      <c r="A828" s="1227"/>
      <c r="B828" s="1228"/>
      <c r="C828" s="1229"/>
      <c r="D828" s="1229"/>
      <c r="E828" s="1230"/>
      <c r="F828" s="1231"/>
      <c r="G828" s="1232" t="str">
        <f t="shared" si="13"/>
        <v/>
      </c>
      <c r="H828" s="1225"/>
      <c r="I828" s="1225"/>
    </row>
    <row r="829" spans="1:9" s="1232" customFormat="1" x14ac:dyDescent="0.2">
      <c r="A829" s="1227"/>
      <c r="B829" s="1228"/>
      <c r="C829" s="1229"/>
      <c r="D829" s="1229"/>
      <c r="E829" s="1230"/>
      <c r="F829" s="1231"/>
      <c r="G829" s="1232" t="str">
        <f t="shared" si="13"/>
        <v/>
      </c>
      <c r="H829" s="1225"/>
      <c r="I829" s="1225"/>
    </row>
    <row r="830" spans="1:9" s="1232" customFormat="1" x14ac:dyDescent="0.2">
      <c r="A830" s="1227"/>
      <c r="B830" s="1228"/>
      <c r="C830" s="1229"/>
      <c r="D830" s="1229"/>
      <c r="E830" s="1230"/>
      <c r="F830" s="1231"/>
      <c r="G830" s="1232" t="str">
        <f t="shared" si="13"/>
        <v/>
      </c>
      <c r="H830" s="1225"/>
      <c r="I830" s="1225"/>
    </row>
    <row r="831" spans="1:9" s="1232" customFormat="1" x14ac:dyDescent="0.2">
      <c r="A831" s="1227"/>
      <c r="B831" s="1228"/>
      <c r="C831" s="1229"/>
      <c r="D831" s="1229"/>
      <c r="E831" s="1230"/>
      <c r="F831" s="1231"/>
      <c r="G831" s="1232" t="str">
        <f t="shared" si="13"/>
        <v/>
      </c>
      <c r="H831" s="1225"/>
      <c r="I831" s="1225"/>
    </row>
    <row r="832" spans="1:9" s="1232" customFormat="1" x14ac:dyDescent="0.2">
      <c r="A832" s="1227"/>
      <c r="B832" s="1228"/>
      <c r="C832" s="1229"/>
      <c r="D832" s="1229"/>
      <c r="E832" s="1230"/>
      <c r="F832" s="1231"/>
      <c r="G832" s="1232" t="str">
        <f t="shared" si="13"/>
        <v/>
      </c>
      <c r="H832" s="1225"/>
      <c r="I832" s="1225"/>
    </row>
    <row r="833" spans="1:9" s="1232" customFormat="1" x14ac:dyDescent="0.2">
      <c r="A833" s="1227"/>
      <c r="B833" s="1228"/>
      <c r="C833" s="1229"/>
      <c r="D833" s="1229"/>
      <c r="E833" s="1230"/>
      <c r="F833" s="1231"/>
      <c r="G833" s="1232" t="str">
        <f t="shared" si="13"/>
        <v/>
      </c>
      <c r="H833" s="1225"/>
      <c r="I833" s="1225"/>
    </row>
    <row r="834" spans="1:9" s="1232" customFormat="1" x14ac:dyDescent="0.2">
      <c r="A834" s="1227"/>
      <c r="B834" s="1228"/>
      <c r="C834" s="1229"/>
      <c r="D834" s="1229"/>
      <c r="E834" s="1230"/>
      <c r="F834" s="1231"/>
      <c r="G834" s="1232" t="str">
        <f t="shared" si="13"/>
        <v/>
      </c>
      <c r="H834" s="1225"/>
      <c r="I834" s="1225"/>
    </row>
    <row r="835" spans="1:9" s="1232" customFormat="1" x14ac:dyDescent="0.2">
      <c r="A835" s="1227"/>
      <c r="B835" s="1228"/>
      <c r="C835" s="1229"/>
      <c r="D835" s="1229"/>
      <c r="E835" s="1230"/>
      <c r="F835" s="1231"/>
      <c r="G835" s="1232" t="str">
        <f t="shared" si="13"/>
        <v/>
      </c>
      <c r="H835" s="1225"/>
      <c r="I835" s="1225"/>
    </row>
    <row r="836" spans="1:9" s="1232" customFormat="1" x14ac:dyDescent="0.2">
      <c r="A836" s="1227"/>
      <c r="B836" s="1228"/>
      <c r="C836" s="1229"/>
      <c r="D836" s="1229"/>
      <c r="E836" s="1230"/>
      <c r="F836" s="1231"/>
      <c r="G836" s="1232" t="str">
        <f t="shared" ref="G836:G899" si="14">IF(D836="QP",A836,"")</f>
        <v/>
      </c>
      <c r="H836" s="1225"/>
      <c r="I836" s="1225"/>
    </row>
    <row r="837" spans="1:9" s="1232" customFormat="1" x14ac:dyDescent="0.2">
      <c r="A837" s="1227"/>
      <c r="B837" s="1228"/>
      <c r="C837" s="1229"/>
      <c r="D837" s="1229"/>
      <c r="E837" s="1230"/>
      <c r="F837" s="1231"/>
      <c r="G837" s="1232" t="str">
        <f t="shared" si="14"/>
        <v/>
      </c>
      <c r="H837" s="1225"/>
      <c r="I837" s="1225"/>
    </row>
    <row r="838" spans="1:9" s="1232" customFormat="1" x14ac:dyDescent="0.2">
      <c r="A838" s="1227"/>
      <c r="B838" s="1228"/>
      <c r="C838" s="1229"/>
      <c r="D838" s="1229"/>
      <c r="E838" s="1230"/>
      <c r="F838" s="1231"/>
      <c r="G838" s="1232" t="str">
        <f t="shared" si="14"/>
        <v/>
      </c>
      <c r="H838" s="1225"/>
      <c r="I838" s="1225"/>
    </row>
    <row r="839" spans="1:9" s="1232" customFormat="1" x14ac:dyDescent="0.2">
      <c r="A839" s="1227"/>
      <c r="B839" s="1228"/>
      <c r="C839" s="1229"/>
      <c r="D839" s="1229"/>
      <c r="E839" s="1230"/>
      <c r="F839" s="1231"/>
      <c r="G839" s="1232" t="str">
        <f t="shared" si="14"/>
        <v/>
      </c>
      <c r="H839" s="1225"/>
      <c r="I839" s="1225"/>
    </row>
    <row r="840" spans="1:9" s="1232" customFormat="1" x14ac:dyDescent="0.2">
      <c r="A840" s="1227"/>
      <c r="B840" s="1228"/>
      <c r="C840" s="1229"/>
      <c r="D840" s="1229"/>
      <c r="E840" s="1230"/>
      <c r="F840" s="1231"/>
      <c r="G840" s="1232" t="str">
        <f t="shared" si="14"/>
        <v/>
      </c>
      <c r="H840" s="1225"/>
      <c r="I840" s="1225"/>
    </row>
    <row r="841" spans="1:9" s="1232" customFormat="1" x14ac:dyDescent="0.2">
      <c r="A841" s="1227"/>
      <c r="B841" s="1228"/>
      <c r="C841" s="1229"/>
      <c r="D841" s="1229"/>
      <c r="E841" s="1230"/>
      <c r="F841" s="1231"/>
      <c r="G841" s="1232" t="str">
        <f t="shared" si="14"/>
        <v/>
      </c>
      <c r="H841" s="1225"/>
      <c r="I841" s="1225"/>
    </row>
    <row r="842" spans="1:9" s="1232" customFormat="1" x14ac:dyDescent="0.2">
      <c r="A842" s="1227"/>
      <c r="B842" s="1228"/>
      <c r="C842" s="1229"/>
      <c r="D842" s="1229"/>
      <c r="E842" s="1230"/>
      <c r="F842" s="1231"/>
      <c r="G842" s="1232" t="str">
        <f t="shared" si="14"/>
        <v/>
      </c>
      <c r="H842" s="1225"/>
      <c r="I842" s="1225"/>
    </row>
    <row r="843" spans="1:9" s="1232" customFormat="1" x14ac:dyDescent="0.2">
      <c r="A843" s="1227"/>
      <c r="B843" s="1228"/>
      <c r="C843" s="1229"/>
      <c r="D843" s="1229"/>
      <c r="E843" s="1230"/>
      <c r="F843" s="1231"/>
      <c r="G843" s="1232" t="str">
        <f t="shared" si="14"/>
        <v/>
      </c>
      <c r="H843" s="1225"/>
      <c r="I843" s="1225"/>
    </row>
    <row r="844" spans="1:9" s="1232" customFormat="1" x14ac:dyDescent="0.2">
      <c r="A844" s="1227"/>
      <c r="B844" s="1228"/>
      <c r="C844" s="1229"/>
      <c r="D844" s="1229"/>
      <c r="E844" s="1230"/>
      <c r="F844" s="1231"/>
      <c r="G844" s="1232" t="str">
        <f t="shared" si="14"/>
        <v/>
      </c>
      <c r="H844" s="1225"/>
      <c r="I844" s="1225"/>
    </row>
    <row r="845" spans="1:9" s="1232" customFormat="1" x14ac:dyDescent="0.2">
      <c r="A845" s="1227"/>
      <c r="B845" s="1228"/>
      <c r="C845" s="1229"/>
      <c r="D845" s="1229"/>
      <c r="E845" s="1230"/>
      <c r="F845" s="1231"/>
      <c r="G845" s="1232" t="str">
        <f t="shared" si="14"/>
        <v/>
      </c>
      <c r="H845" s="1225"/>
      <c r="I845" s="1225"/>
    </row>
    <row r="846" spans="1:9" s="1232" customFormat="1" x14ac:dyDescent="0.2">
      <c r="A846" s="1227"/>
      <c r="B846" s="1228"/>
      <c r="C846" s="1229"/>
      <c r="D846" s="1229"/>
      <c r="E846" s="1230"/>
      <c r="F846" s="1231"/>
      <c r="G846" s="1232" t="str">
        <f t="shared" si="14"/>
        <v/>
      </c>
      <c r="H846" s="1225"/>
      <c r="I846" s="1225"/>
    </row>
    <row r="847" spans="1:9" s="1232" customFormat="1" x14ac:dyDescent="0.2">
      <c r="A847" s="1227"/>
      <c r="B847" s="1228"/>
      <c r="C847" s="1229"/>
      <c r="D847" s="1229"/>
      <c r="E847" s="1230"/>
      <c r="F847" s="1231"/>
      <c r="G847" s="1232" t="str">
        <f t="shared" si="14"/>
        <v/>
      </c>
      <c r="H847" s="1225"/>
      <c r="I847" s="1225"/>
    </row>
    <row r="848" spans="1:9" s="1232" customFormat="1" x14ac:dyDescent="0.2">
      <c r="A848" s="1227"/>
      <c r="B848" s="1228"/>
      <c r="C848" s="1229"/>
      <c r="D848" s="1229"/>
      <c r="E848" s="1230"/>
      <c r="F848" s="1231"/>
      <c r="G848" s="1232" t="str">
        <f t="shared" si="14"/>
        <v/>
      </c>
      <c r="H848" s="1225"/>
      <c r="I848" s="1225"/>
    </row>
    <row r="849" spans="1:9" s="1232" customFormat="1" x14ac:dyDescent="0.2">
      <c r="A849" s="1227"/>
      <c r="B849" s="1228"/>
      <c r="C849" s="1229"/>
      <c r="D849" s="1229"/>
      <c r="E849" s="1230"/>
      <c r="F849" s="1231"/>
      <c r="G849" s="1232" t="str">
        <f t="shared" si="14"/>
        <v/>
      </c>
      <c r="H849" s="1225"/>
      <c r="I849" s="1225"/>
    </row>
    <row r="850" spans="1:9" s="1232" customFormat="1" x14ac:dyDescent="0.2">
      <c r="A850" s="1227"/>
      <c r="B850" s="1228"/>
      <c r="C850" s="1229"/>
      <c r="D850" s="1229"/>
      <c r="E850" s="1230"/>
      <c r="F850" s="1231"/>
      <c r="G850" s="1232" t="str">
        <f t="shared" si="14"/>
        <v/>
      </c>
      <c r="H850" s="1225"/>
      <c r="I850" s="1225"/>
    </row>
    <row r="851" spans="1:9" s="1232" customFormat="1" x14ac:dyDescent="0.2">
      <c r="A851" s="1227"/>
      <c r="B851" s="1228"/>
      <c r="C851" s="1229"/>
      <c r="D851" s="1229"/>
      <c r="E851" s="1230"/>
      <c r="F851" s="1231"/>
      <c r="G851" s="1232" t="str">
        <f t="shared" si="14"/>
        <v/>
      </c>
      <c r="H851" s="1225"/>
      <c r="I851" s="1225"/>
    </row>
    <row r="852" spans="1:9" s="1232" customFormat="1" x14ac:dyDescent="0.2">
      <c r="A852" s="1227"/>
      <c r="B852" s="1228"/>
      <c r="C852" s="1229"/>
      <c r="D852" s="1229"/>
      <c r="E852" s="1230"/>
      <c r="F852" s="1231"/>
      <c r="G852" s="1232" t="str">
        <f t="shared" si="14"/>
        <v/>
      </c>
      <c r="H852" s="1225"/>
      <c r="I852" s="1225"/>
    </row>
    <row r="853" spans="1:9" s="1232" customFormat="1" x14ac:dyDescent="0.2">
      <c r="A853" s="1227"/>
      <c r="B853" s="1228"/>
      <c r="C853" s="1229"/>
      <c r="D853" s="1229"/>
      <c r="E853" s="1230"/>
      <c r="F853" s="1231"/>
      <c r="G853" s="1232" t="str">
        <f t="shared" si="14"/>
        <v/>
      </c>
      <c r="H853" s="1225"/>
      <c r="I853" s="1225"/>
    </row>
    <row r="854" spans="1:9" s="1232" customFormat="1" x14ac:dyDescent="0.2">
      <c r="A854" s="1227"/>
      <c r="B854" s="1228"/>
      <c r="C854" s="1229"/>
      <c r="D854" s="1229"/>
      <c r="E854" s="1230"/>
      <c r="F854" s="1231"/>
      <c r="G854" s="1232" t="str">
        <f t="shared" si="14"/>
        <v/>
      </c>
      <c r="H854" s="1225"/>
      <c r="I854" s="1225"/>
    </row>
    <row r="855" spans="1:9" s="1232" customFormat="1" x14ac:dyDescent="0.2">
      <c r="A855" s="1227"/>
      <c r="B855" s="1228"/>
      <c r="C855" s="1229"/>
      <c r="D855" s="1229"/>
      <c r="E855" s="1230"/>
      <c r="F855" s="1231"/>
      <c r="G855" s="1232" t="str">
        <f t="shared" si="14"/>
        <v/>
      </c>
      <c r="H855" s="1225"/>
      <c r="I855" s="1225"/>
    </row>
    <row r="856" spans="1:9" s="1232" customFormat="1" x14ac:dyDescent="0.2">
      <c r="A856" s="1227"/>
      <c r="B856" s="1228"/>
      <c r="C856" s="1229"/>
      <c r="D856" s="1229"/>
      <c r="E856" s="1230"/>
      <c r="F856" s="1231"/>
      <c r="G856" s="1232" t="str">
        <f t="shared" si="14"/>
        <v/>
      </c>
      <c r="H856" s="1225"/>
      <c r="I856" s="1225"/>
    </row>
    <row r="857" spans="1:9" s="1232" customFormat="1" x14ac:dyDescent="0.2">
      <c r="A857" s="1227"/>
      <c r="B857" s="1228"/>
      <c r="C857" s="1229"/>
      <c r="D857" s="1229"/>
      <c r="E857" s="1230"/>
      <c r="F857" s="1231"/>
      <c r="G857" s="1232" t="str">
        <f t="shared" si="14"/>
        <v/>
      </c>
      <c r="H857" s="1225"/>
      <c r="I857" s="1225"/>
    </row>
    <row r="858" spans="1:9" s="1232" customFormat="1" x14ac:dyDescent="0.2">
      <c r="A858" s="1227"/>
      <c r="B858" s="1228"/>
      <c r="C858" s="1229"/>
      <c r="D858" s="1229"/>
      <c r="E858" s="1230"/>
      <c r="F858" s="1231"/>
      <c r="G858" s="1232" t="str">
        <f t="shared" si="14"/>
        <v/>
      </c>
      <c r="H858" s="1225"/>
      <c r="I858" s="1225"/>
    </row>
    <row r="859" spans="1:9" s="1232" customFormat="1" x14ac:dyDescent="0.2">
      <c r="A859" s="1227"/>
      <c r="B859" s="1228"/>
      <c r="C859" s="1229"/>
      <c r="D859" s="1229"/>
      <c r="E859" s="1230"/>
      <c r="F859" s="1231"/>
      <c r="G859" s="1232" t="str">
        <f t="shared" si="14"/>
        <v/>
      </c>
      <c r="H859" s="1225"/>
      <c r="I859" s="1225"/>
    </row>
    <row r="860" spans="1:9" s="1232" customFormat="1" x14ac:dyDescent="0.2">
      <c r="A860" s="1227"/>
      <c r="B860" s="1228"/>
      <c r="C860" s="1229"/>
      <c r="D860" s="1229"/>
      <c r="E860" s="1230"/>
      <c r="F860" s="1231"/>
      <c r="G860" s="1232" t="str">
        <f t="shared" si="14"/>
        <v/>
      </c>
      <c r="H860" s="1225"/>
      <c r="I860" s="1225"/>
    </row>
    <row r="861" spans="1:9" s="1232" customFormat="1" x14ac:dyDescent="0.2">
      <c r="A861" s="1227"/>
      <c r="B861" s="1228"/>
      <c r="C861" s="1229"/>
      <c r="D861" s="1229"/>
      <c r="E861" s="1230"/>
      <c r="F861" s="1231"/>
      <c r="G861" s="1232" t="str">
        <f t="shared" si="14"/>
        <v/>
      </c>
      <c r="H861" s="1225"/>
      <c r="I861" s="1225"/>
    </row>
    <row r="862" spans="1:9" s="1232" customFormat="1" x14ac:dyDescent="0.2">
      <c r="A862" s="1227"/>
      <c r="B862" s="1228"/>
      <c r="C862" s="1229"/>
      <c r="D862" s="1229"/>
      <c r="E862" s="1230"/>
      <c r="F862" s="1231"/>
      <c r="G862" s="1232" t="str">
        <f t="shared" si="14"/>
        <v/>
      </c>
      <c r="H862" s="1225"/>
      <c r="I862" s="1225"/>
    </row>
    <row r="863" spans="1:9" s="1232" customFormat="1" x14ac:dyDescent="0.2">
      <c r="A863" s="1227"/>
      <c r="B863" s="1228"/>
      <c r="C863" s="1229"/>
      <c r="D863" s="1229"/>
      <c r="E863" s="1230"/>
      <c r="F863" s="1231"/>
      <c r="G863" s="1232" t="str">
        <f t="shared" si="14"/>
        <v/>
      </c>
      <c r="H863" s="1225"/>
      <c r="I863" s="1225"/>
    </row>
    <row r="864" spans="1:9" s="1232" customFormat="1" x14ac:dyDescent="0.2">
      <c r="A864" s="1227"/>
      <c r="B864" s="1228"/>
      <c r="C864" s="1229"/>
      <c r="D864" s="1229"/>
      <c r="E864" s="1230"/>
      <c r="F864" s="1231"/>
      <c r="G864" s="1232" t="str">
        <f t="shared" si="14"/>
        <v/>
      </c>
      <c r="H864" s="1225"/>
      <c r="I864" s="1225"/>
    </row>
    <row r="865" spans="1:9" s="1232" customFormat="1" x14ac:dyDescent="0.2">
      <c r="A865" s="1227"/>
      <c r="B865" s="1228"/>
      <c r="C865" s="1229"/>
      <c r="D865" s="1229"/>
      <c r="E865" s="1230"/>
      <c r="F865" s="1231"/>
      <c r="G865" s="1232" t="str">
        <f t="shared" si="14"/>
        <v/>
      </c>
      <c r="H865" s="1225"/>
      <c r="I865" s="1225"/>
    </row>
    <row r="866" spans="1:9" s="1232" customFormat="1" x14ac:dyDescent="0.2">
      <c r="A866" s="1227"/>
      <c r="B866" s="1228"/>
      <c r="C866" s="1229"/>
      <c r="D866" s="1229"/>
      <c r="E866" s="1230"/>
      <c r="F866" s="1231"/>
      <c r="G866" s="1232" t="str">
        <f t="shared" si="14"/>
        <v/>
      </c>
      <c r="H866" s="1225"/>
      <c r="I866" s="1225"/>
    </row>
    <row r="867" spans="1:9" s="1232" customFormat="1" x14ac:dyDescent="0.2">
      <c r="A867" s="1227"/>
      <c r="B867" s="1228"/>
      <c r="C867" s="1229"/>
      <c r="D867" s="1229"/>
      <c r="E867" s="1230"/>
      <c r="F867" s="1231"/>
      <c r="G867" s="1232" t="str">
        <f t="shared" si="14"/>
        <v/>
      </c>
      <c r="H867" s="1225"/>
      <c r="I867" s="1225"/>
    </row>
    <row r="868" spans="1:9" s="1232" customFormat="1" x14ac:dyDescent="0.2">
      <c r="A868" s="1227"/>
      <c r="B868" s="1228"/>
      <c r="C868" s="1229"/>
      <c r="D868" s="1229"/>
      <c r="E868" s="1230"/>
      <c r="F868" s="1231"/>
      <c r="G868" s="1232" t="str">
        <f t="shared" si="14"/>
        <v/>
      </c>
      <c r="H868" s="1225"/>
      <c r="I868" s="1225"/>
    </row>
    <row r="869" spans="1:9" s="1232" customFormat="1" x14ac:dyDescent="0.2">
      <c r="A869" s="1227"/>
      <c r="B869" s="1228"/>
      <c r="C869" s="1229"/>
      <c r="D869" s="1229"/>
      <c r="E869" s="1230"/>
      <c r="F869" s="1231"/>
      <c r="G869" s="1232" t="str">
        <f t="shared" si="14"/>
        <v/>
      </c>
      <c r="H869" s="1225"/>
      <c r="I869" s="1225"/>
    </row>
    <row r="870" spans="1:9" s="1232" customFormat="1" x14ac:dyDescent="0.2">
      <c r="A870" s="1227"/>
      <c r="B870" s="1228"/>
      <c r="C870" s="1229"/>
      <c r="D870" s="1229"/>
      <c r="E870" s="1230"/>
      <c r="F870" s="1231"/>
      <c r="G870" s="1232" t="str">
        <f t="shared" si="14"/>
        <v/>
      </c>
      <c r="H870" s="1225"/>
      <c r="I870" s="1225"/>
    </row>
    <row r="871" spans="1:9" s="1232" customFormat="1" x14ac:dyDescent="0.2">
      <c r="A871" s="1227"/>
      <c r="B871" s="1228"/>
      <c r="C871" s="1229"/>
      <c r="D871" s="1229"/>
      <c r="E871" s="1230"/>
      <c r="F871" s="1231"/>
      <c r="G871" s="1232" t="str">
        <f t="shared" si="14"/>
        <v/>
      </c>
      <c r="H871" s="1225"/>
      <c r="I871" s="1225"/>
    </row>
    <row r="872" spans="1:9" s="1232" customFormat="1" x14ac:dyDescent="0.2">
      <c r="A872" s="1227"/>
      <c r="B872" s="1228"/>
      <c r="C872" s="1229"/>
      <c r="D872" s="1229"/>
      <c r="E872" s="1230"/>
      <c r="F872" s="1231"/>
      <c r="G872" s="1232" t="str">
        <f t="shared" si="14"/>
        <v/>
      </c>
      <c r="H872" s="1225"/>
      <c r="I872" s="1225"/>
    </row>
    <row r="873" spans="1:9" s="1232" customFormat="1" x14ac:dyDescent="0.2">
      <c r="A873" s="1227"/>
      <c r="B873" s="1228"/>
      <c r="C873" s="1229"/>
      <c r="D873" s="1229"/>
      <c r="E873" s="1230"/>
      <c r="F873" s="1231"/>
      <c r="G873" s="1232" t="str">
        <f t="shared" si="14"/>
        <v/>
      </c>
      <c r="H873" s="1225"/>
      <c r="I873" s="1225"/>
    </row>
    <row r="874" spans="1:9" s="1232" customFormat="1" x14ac:dyDescent="0.2">
      <c r="A874" s="1227"/>
      <c r="B874" s="1228"/>
      <c r="C874" s="1229"/>
      <c r="D874" s="1229"/>
      <c r="E874" s="1230"/>
      <c r="F874" s="1231"/>
      <c r="G874" s="1232" t="str">
        <f t="shared" si="14"/>
        <v/>
      </c>
      <c r="H874" s="1225"/>
      <c r="I874" s="1225"/>
    </row>
    <row r="875" spans="1:9" s="1232" customFormat="1" x14ac:dyDescent="0.2">
      <c r="A875" s="1227"/>
      <c r="B875" s="1228"/>
      <c r="C875" s="1229"/>
      <c r="D875" s="1229"/>
      <c r="E875" s="1230"/>
      <c r="F875" s="1231"/>
      <c r="G875" s="1232" t="str">
        <f t="shared" si="14"/>
        <v/>
      </c>
      <c r="H875" s="1225"/>
      <c r="I875" s="1225"/>
    </row>
    <row r="876" spans="1:9" s="1232" customFormat="1" x14ac:dyDescent="0.2">
      <c r="A876" s="1227"/>
      <c r="B876" s="1228"/>
      <c r="C876" s="1229"/>
      <c r="D876" s="1229"/>
      <c r="E876" s="1230"/>
      <c r="F876" s="1231"/>
      <c r="G876" s="1232" t="str">
        <f t="shared" si="14"/>
        <v/>
      </c>
      <c r="H876" s="1225"/>
      <c r="I876" s="1225"/>
    </row>
    <row r="877" spans="1:9" s="1232" customFormat="1" x14ac:dyDescent="0.2">
      <c r="A877" s="1227"/>
      <c r="B877" s="1228"/>
      <c r="C877" s="1229"/>
      <c r="D877" s="1229"/>
      <c r="E877" s="1230"/>
      <c r="F877" s="1231"/>
      <c r="G877" s="1232" t="str">
        <f t="shared" si="14"/>
        <v/>
      </c>
      <c r="H877" s="1225"/>
      <c r="I877" s="1225"/>
    </row>
    <row r="878" spans="1:9" s="1232" customFormat="1" x14ac:dyDescent="0.2">
      <c r="A878" s="1227"/>
      <c r="B878" s="1228"/>
      <c r="C878" s="1229"/>
      <c r="D878" s="1229"/>
      <c r="E878" s="1230"/>
      <c r="F878" s="1231"/>
      <c r="G878" s="1232" t="str">
        <f t="shared" si="14"/>
        <v/>
      </c>
      <c r="H878" s="1225"/>
      <c r="I878" s="1225"/>
    </row>
    <row r="879" spans="1:9" s="1232" customFormat="1" x14ac:dyDescent="0.2">
      <c r="A879" s="1227"/>
      <c r="B879" s="1228"/>
      <c r="C879" s="1229"/>
      <c r="D879" s="1229"/>
      <c r="E879" s="1230"/>
      <c r="F879" s="1231"/>
      <c r="G879" s="1232" t="str">
        <f t="shared" si="14"/>
        <v/>
      </c>
      <c r="H879" s="1225"/>
      <c r="I879" s="1225"/>
    </row>
    <row r="880" spans="1:9" s="1232" customFormat="1" x14ac:dyDescent="0.2">
      <c r="A880" s="1227"/>
      <c r="B880" s="1228"/>
      <c r="C880" s="1229"/>
      <c r="D880" s="1229"/>
      <c r="E880" s="1230"/>
      <c r="F880" s="1231"/>
      <c r="G880" s="1232" t="str">
        <f t="shared" si="14"/>
        <v/>
      </c>
      <c r="H880" s="1225"/>
      <c r="I880" s="1225"/>
    </row>
    <row r="881" spans="1:9" s="1232" customFormat="1" x14ac:dyDescent="0.2">
      <c r="A881" s="1227"/>
      <c r="B881" s="1228"/>
      <c r="C881" s="1229"/>
      <c r="D881" s="1229"/>
      <c r="E881" s="1230"/>
      <c r="F881" s="1231"/>
      <c r="G881" s="1232" t="str">
        <f t="shared" si="14"/>
        <v/>
      </c>
      <c r="H881" s="1225"/>
      <c r="I881" s="1225"/>
    </row>
    <row r="882" spans="1:9" s="1232" customFormat="1" x14ac:dyDescent="0.2">
      <c r="A882" s="1227"/>
      <c r="B882" s="1228"/>
      <c r="C882" s="1229"/>
      <c r="D882" s="1229"/>
      <c r="E882" s="1230"/>
      <c r="F882" s="1231"/>
      <c r="G882" s="1232" t="str">
        <f t="shared" si="14"/>
        <v/>
      </c>
      <c r="H882" s="1225"/>
      <c r="I882" s="1225"/>
    </row>
    <row r="883" spans="1:9" s="1232" customFormat="1" x14ac:dyDescent="0.2">
      <c r="A883" s="1227"/>
      <c r="B883" s="1228"/>
      <c r="C883" s="1229"/>
      <c r="D883" s="1229"/>
      <c r="E883" s="1230"/>
      <c r="F883" s="1231"/>
      <c r="G883" s="1232" t="str">
        <f t="shared" si="14"/>
        <v/>
      </c>
      <c r="H883" s="1225"/>
      <c r="I883" s="1225"/>
    </row>
    <row r="884" spans="1:9" s="1232" customFormat="1" x14ac:dyDescent="0.2">
      <c r="A884" s="1227"/>
      <c r="B884" s="1228"/>
      <c r="C884" s="1229"/>
      <c r="D884" s="1229"/>
      <c r="E884" s="1230"/>
      <c r="F884" s="1231"/>
      <c r="G884" s="1232" t="str">
        <f t="shared" si="14"/>
        <v/>
      </c>
      <c r="H884" s="1225"/>
      <c r="I884" s="1225"/>
    </row>
    <row r="885" spans="1:9" s="1232" customFormat="1" x14ac:dyDescent="0.2">
      <c r="A885" s="1227"/>
      <c r="B885" s="1228"/>
      <c r="C885" s="1229"/>
      <c r="D885" s="1229"/>
      <c r="E885" s="1230"/>
      <c r="F885" s="1231"/>
      <c r="G885" s="1232" t="str">
        <f t="shared" si="14"/>
        <v/>
      </c>
      <c r="H885" s="1225"/>
      <c r="I885" s="1225"/>
    </row>
    <row r="886" spans="1:9" s="1232" customFormat="1" x14ac:dyDescent="0.2">
      <c r="A886" s="1227"/>
      <c r="B886" s="1228"/>
      <c r="C886" s="1229"/>
      <c r="D886" s="1229"/>
      <c r="E886" s="1230"/>
      <c r="F886" s="1231"/>
      <c r="G886" s="1232" t="str">
        <f t="shared" si="14"/>
        <v/>
      </c>
      <c r="H886" s="1225"/>
      <c r="I886" s="1225"/>
    </row>
    <row r="887" spans="1:9" s="1232" customFormat="1" x14ac:dyDescent="0.2">
      <c r="A887" s="1227"/>
      <c r="B887" s="1228"/>
      <c r="C887" s="1229"/>
      <c r="D887" s="1229"/>
      <c r="E887" s="1230"/>
      <c r="F887" s="1231"/>
      <c r="G887" s="1232" t="str">
        <f t="shared" si="14"/>
        <v/>
      </c>
      <c r="H887" s="1225"/>
      <c r="I887" s="1225"/>
    </row>
    <row r="888" spans="1:9" s="1232" customFormat="1" x14ac:dyDescent="0.2">
      <c r="A888" s="1227"/>
      <c r="B888" s="1228"/>
      <c r="C888" s="1229"/>
      <c r="D888" s="1229"/>
      <c r="E888" s="1230"/>
      <c r="F888" s="1231"/>
      <c r="G888" s="1232" t="str">
        <f t="shared" si="14"/>
        <v/>
      </c>
      <c r="H888" s="1225"/>
      <c r="I888" s="1225"/>
    </row>
    <row r="889" spans="1:9" s="1232" customFormat="1" x14ac:dyDescent="0.2">
      <c r="A889" s="1227"/>
      <c r="B889" s="1228"/>
      <c r="C889" s="1229"/>
      <c r="D889" s="1229"/>
      <c r="E889" s="1230"/>
      <c r="F889" s="1231"/>
      <c r="G889" s="1232" t="str">
        <f t="shared" si="14"/>
        <v/>
      </c>
      <c r="H889" s="1225"/>
      <c r="I889" s="1225"/>
    </row>
    <row r="890" spans="1:9" s="1232" customFormat="1" x14ac:dyDescent="0.2">
      <c r="A890" s="1227"/>
      <c r="B890" s="1228"/>
      <c r="C890" s="1229"/>
      <c r="D890" s="1229"/>
      <c r="E890" s="1230"/>
      <c r="F890" s="1231"/>
      <c r="G890" s="1232" t="str">
        <f t="shared" si="14"/>
        <v/>
      </c>
      <c r="H890" s="1225"/>
      <c r="I890" s="1225"/>
    </row>
    <row r="891" spans="1:9" s="1232" customFormat="1" x14ac:dyDescent="0.2">
      <c r="A891" s="1227"/>
      <c r="B891" s="1228"/>
      <c r="C891" s="1229"/>
      <c r="D891" s="1229"/>
      <c r="E891" s="1230"/>
      <c r="F891" s="1231"/>
      <c r="G891" s="1232" t="str">
        <f t="shared" si="14"/>
        <v/>
      </c>
      <c r="H891" s="1225"/>
      <c r="I891" s="1225"/>
    </row>
    <row r="892" spans="1:9" s="1232" customFormat="1" x14ac:dyDescent="0.2">
      <c r="A892" s="1227"/>
      <c r="B892" s="1228"/>
      <c r="C892" s="1229"/>
      <c r="D892" s="1229"/>
      <c r="E892" s="1230"/>
      <c r="F892" s="1231"/>
      <c r="G892" s="1232" t="str">
        <f t="shared" si="14"/>
        <v/>
      </c>
      <c r="H892" s="1225"/>
      <c r="I892" s="1225"/>
    </row>
    <row r="893" spans="1:9" s="1232" customFormat="1" x14ac:dyDescent="0.2">
      <c r="A893" s="1227"/>
      <c r="B893" s="1228"/>
      <c r="C893" s="1229"/>
      <c r="D893" s="1229"/>
      <c r="E893" s="1230"/>
      <c r="F893" s="1231"/>
      <c r="G893" s="1232" t="str">
        <f t="shared" si="14"/>
        <v/>
      </c>
      <c r="H893" s="1225"/>
      <c r="I893" s="1225"/>
    </row>
    <row r="894" spans="1:9" s="1232" customFormat="1" x14ac:dyDescent="0.2">
      <c r="A894" s="1227"/>
      <c r="B894" s="1228"/>
      <c r="C894" s="1229"/>
      <c r="D894" s="1229"/>
      <c r="E894" s="1230"/>
      <c r="F894" s="1231"/>
      <c r="G894" s="1232" t="str">
        <f t="shared" si="14"/>
        <v/>
      </c>
      <c r="H894" s="1225"/>
      <c r="I894" s="1225"/>
    </row>
    <row r="895" spans="1:9" s="1232" customFormat="1" x14ac:dyDescent="0.2">
      <c r="A895" s="1227"/>
      <c r="B895" s="1228"/>
      <c r="C895" s="1229"/>
      <c r="D895" s="1229"/>
      <c r="E895" s="1230"/>
      <c r="F895" s="1231"/>
      <c r="G895" s="1232" t="str">
        <f t="shared" si="14"/>
        <v/>
      </c>
      <c r="H895" s="1225"/>
      <c r="I895" s="1225"/>
    </row>
    <row r="896" spans="1:9" s="1232" customFormat="1" x14ac:dyDescent="0.2">
      <c r="A896" s="1227"/>
      <c r="B896" s="1228"/>
      <c r="C896" s="1229"/>
      <c r="D896" s="1229"/>
      <c r="E896" s="1230"/>
      <c r="F896" s="1231"/>
      <c r="G896" s="1232" t="str">
        <f t="shared" si="14"/>
        <v/>
      </c>
      <c r="H896" s="1225"/>
      <c r="I896" s="1225"/>
    </row>
    <row r="897" spans="1:9" s="1232" customFormat="1" x14ac:dyDescent="0.2">
      <c r="A897" s="1227"/>
      <c r="B897" s="1228"/>
      <c r="C897" s="1229"/>
      <c r="D897" s="1229"/>
      <c r="E897" s="1230"/>
      <c r="F897" s="1231"/>
      <c r="G897" s="1232" t="str">
        <f t="shared" si="14"/>
        <v/>
      </c>
      <c r="H897" s="1225"/>
      <c r="I897" s="1225"/>
    </row>
    <row r="898" spans="1:9" s="1232" customFormat="1" x14ac:dyDescent="0.2">
      <c r="A898" s="1227"/>
      <c r="B898" s="1228"/>
      <c r="C898" s="1229"/>
      <c r="D898" s="1229"/>
      <c r="E898" s="1230"/>
      <c r="F898" s="1231"/>
      <c r="G898" s="1232" t="str">
        <f t="shared" si="14"/>
        <v/>
      </c>
      <c r="H898" s="1225"/>
      <c r="I898" s="1225"/>
    </row>
    <row r="899" spans="1:9" s="1232" customFormat="1" x14ac:dyDescent="0.2">
      <c r="A899" s="1227"/>
      <c r="B899" s="1228"/>
      <c r="C899" s="1229"/>
      <c r="D899" s="1229"/>
      <c r="E899" s="1230"/>
      <c r="F899" s="1231"/>
      <c r="G899" s="1232" t="str">
        <f t="shared" si="14"/>
        <v/>
      </c>
      <c r="H899" s="1225"/>
      <c r="I899" s="1225"/>
    </row>
    <row r="900" spans="1:9" s="1232" customFormat="1" x14ac:dyDescent="0.2">
      <c r="A900" s="1227"/>
      <c r="B900" s="1228"/>
      <c r="C900" s="1229"/>
      <c r="D900" s="1229"/>
      <c r="E900" s="1230"/>
      <c r="F900" s="1231"/>
      <c r="G900" s="1232" t="str">
        <f t="shared" ref="G900:G963" si="15">IF(D900="QP",A900,"")</f>
        <v/>
      </c>
      <c r="H900" s="1225"/>
      <c r="I900" s="1225"/>
    </row>
    <row r="901" spans="1:9" s="1232" customFormat="1" x14ac:dyDescent="0.2">
      <c r="A901" s="1227"/>
      <c r="B901" s="1228"/>
      <c r="C901" s="1229"/>
      <c r="D901" s="1229"/>
      <c r="E901" s="1230"/>
      <c r="F901" s="1231"/>
      <c r="G901" s="1232" t="str">
        <f t="shared" si="15"/>
        <v/>
      </c>
      <c r="H901" s="1225"/>
      <c r="I901" s="1225"/>
    </row>
    <row r="902" spans="1:9" s="1232" customFormat="1" x14ac:dyDescent="0.2">
      <c r="A902" s="1227"/>
      <c r="B902" s="1228"/>
      <c r="C902" s="1229"/>
      <c r="D902" s="1229"/>
      <c r="E902" s="1230"/>
      <c r="F902" s="1231"/>
      <c r="G902" s="1232" t="str">
        <f t="shared" si="15"/>
        <v/>
      </c>
      <c r="H902" s="1225"/>
      <c r="I902" s="1225"/>
    </row>
    <row r="903" spans="1:9" s="1232" customFormat="1" x14ac:dyDescent="0.2">
      <c r="A903" s="1227"/>
      <c r="B903" s="1228"/>
      <c r="C903" s="1229"/>
      <c r="D903" s="1229"/>
      <c r="E903" s="1230"/>
      <c r="F903" s="1231"/>
      <c r="G903" s="1232" t="str">
        <f t="shared" si="15"/>
        <v/>
      </c>
      <c r="H903" s="1225"/>
      <c r="I903" s="1225"/>
    </row>
    <row r="904" spans="1:9" s="1232" customFormat="1" x14ac:dyDescent="0.2">
      <c r="A904" s="1227"/>
      <c r="B904" s="1228"/>
      <c r="C904" s="1229"/>
      <c r="D904" s="1229"/>
      <c r="E904" s="1230"/>
      <c r="F904" s="1231"/>
      <c r="G904" s="1232" t="str">
        <f t="shared" si="15"/>
        <v/>
      </c>
      <c r="H904" s="1225"/>
      <c r="I904" s="1225"/>
    </row>
    <row r="905" spans="1:9" s="1232" customFormat="1" x14ac:dyDescent="0.2">
      <c r="A905" s="1227"/>
      <c r="B905" s="1228"/>
      <c r="C905" s="1229"/>
      <c r="D905" s="1229"/>
      <c r="E905" s="1230"/>
      <c r="F905" s="1231"/>
      <c r="G905" s="1232" t="str">
        <f t="shared" si="15"/>
        <v/>
      </c>
      <c r="H905" s="1225"/>
      <c r="I905" s="1225"/>
    </row>
    <row r="906" spans="1:9" s="1232" customFormat="1" x14ac:dyDescent="0.2">
      <c r="A906" s="1227"/>
      <c r="B906" s="1228"/>
      <c r="C906" s="1229"/>
      <c r="D906" s="1229"/>
      <c r="E906" s="1230"/>
      <c r="F906" s="1231"/>
      <c r="G906" s="1232" t="str">
        <f t="shared" si="15"/>
        <v/>
      </c>
      <c r="H906" s="1225"/>
      <c r="I906" s="1225"/>
    </row>
    <row r="907" spans="1:9" s="1232" customFormat="1" x14ac:dyDescent="0.2">
      <c r="A907" s="1227"/>
      <c r="B907" s="1228"/>
      <c r="C907" s="1229"/>
      <c r="D907" s="1229"/>
      <c r="E907" s="1230"/>
      <c r="F907" s="1231"/>
      <c r="G907" s="1232" t="str">
        <f t="shared" si="15"/>
        <v/>
      </c>
      <c r="H907" s="1225"/>
      <c r="I907" s="1225"/>
    </row>
    <row r="908" spans="1:9" s="1232" customFormat="1" x14ac:dyDescent="0.2">
      <c r="A908" s="1227"/>
      <c r="B908" s="1228"/>
      <c r="C908" s="1229"/>
      <c r="D908" s="1229"/>
      <c r="E908" s="1230"/>
      <c r="F908" s="1231"/>
      <c r="G908" s="1232" t="str">
        <f t="shared" si="15"/>
        <v/>
      </c>
      <c r="H908" s="1225"/>
      <c r="I908" s="1225"/>
    </row>
    <row r="909" spans="1:9" s="1232" customFormat="1" x14ac:dyDescent="0.2">
      <c r="A909" s="1227"/>
      <c r="B909" s="1228"/>
      <c r="C909" s="1229"/>
      <c r="D909" s="1229"/>
      <c r="E909" s="1230"/>
      <c r="F909" s="1231"/>
      <c r="G909" s="1232" t="str">
        <f t="shared" si="15"/>
        <v/>
      </c>
      <c r="H909" s="1225"/>
      <c r="I909" s="1225"/>
    </row>
    <row r="910" spans="1:9" s="1232" customFormat="1" x14ac:dyDescent="0.2">
      <c r="A910" s="1227"/>
      <c r="B910" s="1228"/>
      <c r="C910" s="1229"/>
      <c r="D910" s="1229"/>
      <c r="E910" s="1230"/>
      <c r="F910" s="1231"/>
      <c r="G910" s="1232" t="str">
        <f t="shared" si="15"/>
        <v/>
      </c>
      <c r="H910" s="1225"/>
      <c r="I910" s="1225"/>
    </row>
    <row r="911" spans="1:9" s="1232" customFormat="1" x14ac:dyDescent="0.2">
      <c r="A911" s="1227"/>
      <c r="B911" s="1228"/>
      <c r="C911" s="1229"/>
      <c r="D911" s="1229"/>
      <c r="E911" s="1230"/>
      <c r="F911" s="1231"/>
      <c r="G911" s="1232" t="str">
        <f t="shared" si="15"/>
        <v/>
      </c>
      <c r="H911" s="1225"/>
      <c r="I911" s="1225"/>
    </row>
    <row r="912" spans="1:9" s="1232" customFormat="1" x14ac:dyDescent="0.2">
      <c r="A912" s="1227"/>
      <c r="B912" s="1228"/>
      <c r="C912" s="1229"/>
      <c r="D912" s="1229"/>
      <c r="E912" s="1230"/>
      <c r="F912" s="1231"/>
      <c r="G912" s="1232" t="str">
        <f t="shared" si="15"/>
        <v/>
      </c>
      <c r="H912" s="1225"/>
      <c r="I912" s="1225"/>
    </row>
    <row r="913" spans="1:9" s="1232" customFormat="1" x14ac:dyDescent="0.2">
      <c r="A913" s="1227"/>
      <c r="B913" s="1228"/>
      <c r="C913" s="1229"/>
      <c r="D913" s="1229"/>
      <c r="E913" s="1230"/>
      <c r="F913" s="1231"/>
      <c r="G913" s="1232" t="str">
        <f t="shared" si="15"/>
        <v/>
      </c>
      <c r="H913" s="1225"/>
      <c r="I913" s="1225"/>
    </row>
    <row r="914" spans="1:9" s="1232" customFormat="1" x14ac:dyDescent="0.2">
      <c r="A914" s="1227"/>
      <c r="B914" s="1228"/>
      <c r="C914" s="1229"/>
      <c r="D914" s="1229"/>
      <c r="E914" s="1230"/>
      <c r="F914" s="1231"/>
      <c r="G914" s="1232" t="str">
        <f t="shared" si="15"/>
        <v/>
      </c>
      <c r="H914" s="1225"/>
      <c r="I914" s="1225"/>
    </row>
    <row r="915" spans="1:9" s="1232" customFormat="1" x14ac:dyDescent="0.2">
      <c r="A915" s="1227"/>
      <c r="B915" s="1228"/>
      <c r="C915" s="1229"/>
      <c r="D915" s="1229"/>
      <c r="E915" s="1230"/>
      <c r="F915" s="1231"/>
      <c r="G915" s="1232" t="str">
        <f t="shared" si="15"/>
        <v/>
      </c>
      <c r="H915" s="1225"/>
      <c r="I915" s="1225"/>
    </row>
    <row r="916" spans="1:9" s="1232" customFormat="1" x14ac:dyDescent="0.2">
      <c r="A916" s="1227"/>
      <c r="B916" s="1228"/>
      <c r="C916" s="1229"/>
      <c r="D916" s="1229"/>
      <c r="E916" s="1230"/>
      <c r="F916" s="1231"/>
      <c r="G916" s="1232" t="str">
        <f t="shared" si="15"/>
        <v/>
      </c>
      <c r="H916" s="1225"/>
      <c r="I916" s="1225"/>
    </row>
    <row r="917" spans="1:9" s="1232" customFormat="1" x14ac:dyDescent="0.2">
      <c r="A917" s="1227"/>
      <c r="B917" s="1228"/>
      <c r="C917" s="1229"/>
      <c r="D917" s="1229"/>
      <c r="E917" s="1230"/>
      <c r="F917" s="1231"/>
      <c r="G917" s="1232" t="str">
        <f t="shared" si="15"/>
        <v/>
      </c>
      <c r="H917" s="1225"/>
      <c r="I917" s="1225"/>
    </row>
    <row r="918" spans="1:9" s="1232" customFormat="1" x14ac:dyDescent="0.2">
      <c r="A918" s="1227"/>
      <c r="B918" s="1228"/>
      <c r="C918" s="1229"/>
      <c r="D918" s="1229"/>
      <c r="E918" s="1230"/>
      <c r="F918" s="1231"/>
      <c r="G918" s="1232" t="str">
        <f t="shared" si="15"/>
        <v/>
      </c>
      <c r="H918" s="1225"/>
      <c r="I918" s="1225"/>
    </row>
    <row r="919" spans="1:9" s="1232" customFormat="1" x14ac:dyDescent="0.2">
      <c r="A919" s="1227"/>
      <c r="B919" s="1228"/>
      <c r="C919" s="1229"/>
      <c r="D919" s="1229"/>
      <c r="E919" s="1230"/>
      <c r="F919" s="1231"/>
      <c r="G919" s="1232" t="str">
        <f t="shared" si="15"/>
        <v/>
      </c>
      <c r="H919" s="1225"/>
      <c r="I919" s="1225"/>
    </row>
    <row r="920" spans="1:9" s="1232" customFormat="1" x14ac:dyDescent="0.2">
      <c r="A920" s="1227"/>
      <c r="B920" s="1228"/>
      <c r="C920" s="1229"/>
      <c r="D920" s="1229"/>
      <c r="E920" s="1230"/>
      <c r="F920" s="1231"/>
      <c r="G920" s="1232" t="str">
        <f t="shared" si="15"/>
        <v/>
      </c>
      <c r="H920" s="1225"/>
      <c r="I920" s="1225"/>
    </row>
    <row r="921" spans="1:9" s="1232" customFormat="1" x14ac:dyDescent="0.2">
      <c r="A921" s="1227"/>
      <c r="B921" s="1228"/>
      <c r="C921" s="1229"/>
      <c r="D921" s="1229"/>
      <c r="E921" s="1230"/>
      <c r="F921" s="1231"/>
      <c r="G921" s="1232" t="str">
        <f t="shared" si="15"/>
        <v/>
      </c>
      <c r="H921" s="1225"/>
      <c r="I921" s="1225"/>
    </row>
    <row r="922" spans="1:9" s="1232" customFormat="1" x14ac:dyDescent="0.2">
      <c r="A922" s="1227"/>
      <c r="B922" s="1228"/>
      <c r="C922" s="1229"/>
      <c r="D922" s="1229"/>
      <c r="E922" s="1230"/>
      <c r="F922" s="1231"/>
      <c r="G922" s="1232" t="str">
        <f t="shared" si="15"/>
        <v/>
      </c>
      <c r="H922" s="1225"/>
      <c r="I922" s="1225"/>
    </row>
    <row r="923" spans="1:9" s="1232" customFormat="1" x14ac:dyDescent="0.2">
      <c r="A923" s="1227"/>
      <c r="B923" s="1228"/>
      <c r="C923" s="1229"/>
      <c r="D923" s="1229"/>
      <c r="E923" s="1230"/>
      <c r="F923" s="1231"/>
      <c r="G923" s="1232" t="str">
        <f t="shared" si="15"/>
        <v/>
      </c>
      <c r="H923" s="1225"/>
      <c r="I923" s="1225"/>
    </row>
    <row r="924" spans="1:9" s="1232" customFormat="1" x14ac:dyDescent="0.2">
      <c r="A924" s="1227"/>
      <c r="B924" s="1228"/>
      <c r="C924" s="1229"/>
      <c r="D924" s="1229"/>
      <c r="E924" s="1230"/>
      <c r="F924" s="1231"/>
      <c r="G924" s="1232" t="str">
        <f t="shared" si="15"/>
        <v/>
      </c>
      <c r="H924" s="1225"/>
      <c r="I924" s="1225"/>
    </row>
    <row r="925" spans="1:9" s="1232" customFormat="1" x14ac:dyDescent="0.2">
      <c r="A925" s="1227"/>
      <c r="B925" s="1228"/>
      <c r="C925" s="1229"/>
      <c r="D925" s="1229"/>
      <c r="E925" s="1230"/>
      <c r="F925" s="1231"/>
      <c r="G925" s="1232" t="str">
        <f t="shared" si="15"/>
        <v/>
      </c>
      <c r="H925" s="1225"/>
      <c r="I925" s="1225"/>
    </row>
    <row r="926" spans="1:9" s="1232" customFormat="1" x14ac:dyDescent="0.2">
      <c r="A926" s="1227"/>
      <c r="B926" s="1228"/>
      <c r="C926" s="1229"/>
      <c r="D926" s="1229"/>
      <c r="E926" s="1230"/>
      <c r="F926" s="1231"/>
      <c r="G926" s="1232" t="str">
        <f t="shared" si="15"/>
        <v/>
      </c>
      <c r="H926" s="1225"/>
      <c r="I926" s="1225"/>
    </row>
    <row r="927" spans="1:9" s="1232" customFormat="1" x14ac:dyDescent="0.2">
      <c r="A927" s="1227"/>
      <c r="B927" s="1228"/>
      <c r="C927" s="1229"/>
      <c r="D927" s="1229"/>
      <c r="E927" s="1230"/>
      <c r="F927" s="1231"/>
      <c r="G927" s="1232" t="str">
        <f t="shared" si="15"/>
        <v/>
      </c>
      <c r="H927" s="1225"/>
      <c r="I927" s="1225"/>
    </row>
    <row r="928" spans="1:9" s="1232" customFormat="1" x14ac:dyDescent="0.2">
      <c r="A928" s="1227"/>
      <c r="B928" s="1228"/>
      <c r="C928" s="1229"/>
      <c r="D928" s="1229"/>
      <c r="E928" s="1230"/>
      <c r="F928" s="1231"/>
      <c r="G928" s="1232" t="str">
        <f t="shared" si="15"/>
        <v/>
      </c>
      <c r="H928" s="1225"/>
      <c r="I928" s="1225"/>
    </row>
    <row r="929" spans="1:9" s="1232" customFormat="1" x14ac:dyDescent="0.2">
      <c r="A929" s="1227"/>
      <c r="B929" s="1228"/>
      <c r="C929" s="1229"/>
      <c r="D929" s="1229"/>
      <c r="E929" s="1230"/>
      <c r="F929" s="1231"/>
      <c r="G929" s="1232" t="str">
        <f t="shared" si="15"/>
        <v/>
      </c>
      <c r="H929" s="1225"/>
      <c r="I929" s="1225"/>
    </row>
    <row r="930" spans="1:9" s="1232" customFormat="1" x14ac:dyDescent="0.2">
      <c r="A930" s="1227"/>
      <c r="B930" s="1228"/>
      <c r="C930" s="1229"/>
      <c r="D930" s="1229"/>
      <c r="E930" s="1230"/>
      <c r="F930" s="1231"/>
      <c r="G930" s="1232" t="str">
        <f t="shared" si="15"/>
        <v/>
      </c>
      <c r="H930" s="1225"/>
      <c r="I930" s="1225"/>
    </row>
    <row r="931" spans="1:9" s="1232" customFormat="1" x14ac:dyDescent="0.2">
      <c r="A931" s="1227"/>
      <c r="B931" s="1228"/>
      <c r="C931" s="1229"/>
      <c r="D931" s="1229"/>
      <c r="E931" s="1230"/>
      <c r="F931" s="1231"/>
      <c r="G931" s="1232" t="str">
        <f t="shared" si="15"/>
        <v/>
      </c>
      <c r="H931" s="1225"/>
      <c r="I931" s="1225"/>
    </row>
    <row r="932" spans="1:9" s="1232" customFormat="1" x14ac:dyDescent="0.2">
      <c r="A932" s="1227"/>
      <c r="B932" s="1228"/>
      <c r="C932" s="1229"/>
      <c r="D932" s="1229"/>
      <c r="E932" s="1230"/>
      <c r="F932" s="1231"/>
      <c r="G932" s="1232" t="str">
        <f t="shared" si="15"/>
        <v/>
      </c>
      <c r="H932" s="1225"/>
      <c r="I932" s="1225"/>
    </row>
    <row r="933" spans="1:9" s="1232" customFormat="1" x14ac:dyDescent="0.2">
      <c r="A933" s="1227"/>
      <c r="B933" s="1228"/>
      <c r="C933" s="1229"/>
      <c r="D933" s="1229"/>
      <c r="E933" s="1230"/>
      <c r="F933" s="1231"/>
      <c r="G933" s="1232" t="str">
        <f t="shared" si="15"/>
        <v/>
      </c>
      <c r="H933" s="1225"/>
      <c r="I933" s="1225"/>
    </row>
    <row r="934" spans="1:9" s="1232" customFormat="1" x14ac:dyDescent="0.2">
      <c r="A934" s="1227"/>
      <c r="B934" s="1228"/>
      <c r="C934" s="1229"/>
      <c r="D934" s="1229"/>
      <c r="E934" s="1230"/>
      <c r="F934" s="1231"/>
      <c r="G934" s="1232" t="str">
        <f t="shared" si="15"/>
        <v/>
      </c>
      <c r="H934" s="1225"/>
      <c r="I934" s="1225"/>
    </row>
    <row r="935" spans="1:9" s="1232" customFormat="1" x14ac:dyDescent="0.2">
      <c r="A935" s="1227"/>
      <c r="B935" s="1228"/>
      <c r="C935" s="1229"/>
      <c r="D935" s="1229"/>
      <c r="E935" s="1230"/>
      <c r="F935" s="1231"/>
      <c r="G935" s="1232" t="str">
        <f t="shared" si="15"/>
        <v/>
      </c>
      <c r="H935" s="1225"/>
      <c r="I935" s="1225"/>
    </row>
    <row r="936" spans="1:9" s="1232" customFormat="1" x14ac:dyDescent="0.2">
      <c r="A936" s="1227"/>
      <c r="B936" s="1228"/>
      <c r="C936" s="1229"/>
      <c r="D936" s="1229"/>
      <c r="E936" s="1230"/>
      <c r="F936" s="1231"/>
      <c r="G936" s="1232" t="str">
        <f t="shared" si="15"/>
        <v/>
      </c>
      <c r="H936" s="1225"/>
      <c r="I936" s="1225"/>
    </row>
    <row r="937" spans="1:9" s="1232" customFormat="1" x14ac:dyDescent="0.2">
      <c r="A937" s="1227"/>
      <c r="B937" s="1228"/>
      <c r="C937" s="1229"/>
      <c r="D937" s="1229"/>
      <c r="E937" s="1230"/>
      <c r="F937" s="1231"/>
      <c r="G937" s="1232" t="str">
        <f t="shared" si="15"/>
        <v/>
      </c>
      <c r="H937" s="1225"/>
      <c r="I937" s="1225"/>
    </row>
    <row r="938" spans="1:9" s="1232" customFormat="1" x14ac:dyDescent="0.2">
      <c r="A938" s="1227"/>
      <c r="B938" s="1228"/>
      <c r="C938" s="1229"/>
      <c r="D938" s="1229"/>
      <c r="E938" s="1230"/>
      <c r="F938" s="1231"/>
      <c r="G938" s="1232" t="str">
        <f t="shared" si="15"/>
        <v/>
      </c>
      <c r="H938" s="1225"/>
      <c r="I938" s="1225"/>
    </row>
    <row r="939" spans="1:9" s="1232" customFormat="1" x14ac:dyDescent="0.2">
      <c r="A939" s="1227"/>
      <c r="B939" s="1228"/>
      <c r="C939" s="1229"/>
      <c r="D939" s="1229"/>
      <c r="E939" s="1230"/>
      <c r="F939" s="1231"/>
      <c r="G939" s="1232" t="str">
        <f t="shared" si="15"/>
        <v/>
      </c>
      <c r="H939" s="1225"/>
      <c r="I939" s="1225"/>
    </row>
    <row r="940" spans="1:9" s="1232" customFormat="1" x14ac:dyDescent="0.2">
      <c r="A940" s="1227"/>
      <c r="B940" s="1228"/>
      <c r="C940" s="1229"/>
      <c r="D940" s="1229"/>
      <c r="E940" s="1230"/>
      <c r="F940" s="1231"/>
      <c r="G940" s="1232" t="str">
        <f t="shared" si="15"/>
        <v/>
      </c>
      <c r="H940" s="1225"/>
      <c r="I940" s="1225"/>
    </row>
    <row r="941" spans="1:9" s="1232" customFormat="1" x14ac:dyDescent="0.2">
      <c r="A941" s="1227"/>
      <c r="B941" s="1228"/>
      <c r="C941" s="1229"/>
      <c r="D941" s="1229"/>
      <c r="E941" s="1230"/>
      <c r="F941" s="1231"/>
      <c r="G941" s="1232" t="str">
        <f t="shared" si="15"/>
        <v/>
      </c>
      <c r="H941" s="1225"/>
      <c r="I941" s="1225"/>
    </row>
    <row r="942" spans="1:9" s="1232" customFormat="1" x14ac:dyDescent="0.2">
      <c r="A942" s="1227"/>
      <c r="B942" s="1228"/>
      <c r="C942" s="1229"/>
      <c r="D942" s="1229"/>
      <c r="E942" s="1230"/>
      <c r="F942" s="1231"/>
      <c r="G942" s="1232" t="str">
        <f t="shared" si="15"/>
        <v/>
      </c>
      <c r="H942" s="1225"/>
      <c r="I942" s="1225"/>
    </row>
    <row r="943" spans="1:9" s="1232" customFormat="1" x14ac:dyDescent="0.2">
      <c r="A943" s="1227"/>
      <c r="B943" s="1228"/>
      <c r="C943" s="1229"/>
      <c r="D943" s="1229"/>
      <c r="E943" s="1230"/>
      <c r="F943" s="1231"/>
      <c r="G943" s="1232" t="str">
        <f t="shared" si="15"/>
        <v/>
      </c>
      <c r="H943" s="1225"/>
      <c r="I943" s="1225"/>
    </row>
    <row r="944" spans="1:9" s="1232" customFormat="1" x14ac:dyDescent="0.2">
      <c r="A944" s="1227"/>
      <c r="B944" s="1228"/>
      <c r="C944" s="1229"/>
      <c r="D944" s="1229"/>
      <c r="E944" s="1230"/>
      <c r="F944" s="1231"/>
      <c r="G944" s="1232" t="str">
        <f t="shared" si="15"/>
        <v/>
      </c>
      <c r="H944" s="1225"/>
      <c r="I944" s="1225"/>
    </row>
    <row r="945" spans="1:9" s="1232" customFormat="1" x14ac:dyDescent="0.2">
      <c r="A945" s="1227"/>
      <c r="B945" s="1228"/>
      <c r="C945" s="1229"/>
      <c r="D945" s="1229"/>
      <c r="E945" s="1230"/>
      <c r="F945" s="1231"/>
      <c r="G945" s="1232" t="str">
        <f t="shared" si="15"/>
        <v/>
      </c>
      <c r="H945" s="1225"/>
      <c r="I945" s="1225"/>
    </row>
    <row r="946" spans="1:9" s="1232" customFormat="1" x14ac:dyDescent="0.2">
      <c r="A946" s="1227"/>
      <c r="B946" s="1228"/>
      <c r="C946" s="1229"/>
      <c r="D946" s="1229"/>
      <c r="E946" s="1230"/>
      <c r="F946" s="1231"/>
      <c r="G946" s="1232" t="str">
        <f t="shared" si="15"/>
        <v/>
      </c>
      <c r="H946" s="1225"/>
      <c r="I946" s="1225"/>
    </row>
    <row r="947" spans="1:9" s="1232" customFormat="1" x14ac:dyDescent="0.2">
      <c r="A947" s="1227"/>
      <c r="B947" s="1228"/>
      <c r="C947" s="1229"/>
      <c r="D947" s="1229"/>
      <c r="E947" s="1230"/>
      <c r="F947" s="1231"/>
      <c r="G947" s="1232" t="str">
        <f t="shared" si="15"/>
        <v/>
      </c>
      <c r="H947" s="1225"/>
      <c r="I947" s="1225"/>
    </row>
    <row r="948" spans="1:9" s="1232" customFormat="1" x14ac:dyDescent="0.2">
      <c r="A948" s="1227"/>
      <c r="B948" s="1228"/>
      <c r="C948" s="1229"/>
      <c r="D948" s="1229"/>
      <c r="E948" s="1230"/>
      <c r="F948" s="1231"/>
      <c r="G948" s="1232" t="str">
        <f t="shared" si="15"/>
        <v/>
      </c>
      <c r="H948" s="1225"/>
      <c r="I948" s="1225"/>
    </row>
    <row r="949" spans="1:9" s="1232" customFormat="1" x14ac:dyDescent="0.2">
      <c r="A949" s="1227"/>
      <c r="B949" s="1228"/>
      <c r="C949" s="1229"/>
      <c r="D949" s="1229"/>
      <c r="E949" s="1230"/>
      <c r="F949" s="1231"/>
      <c r="G949" s="1232" t="str">
        <f t="shared" si="15"/>
        <v/>
      </c>
      <c r="H949" s="1225"/>
      <c r="I949" s="1225"/>
    </row>
    <row r="950" spans="1:9" s="1232" customFormat="1" x14ac:dyDescent="0.2">
      <c r="A950" s="1227"/>
      <c r="B950" s="1228"/>
      <c r="C950" s="1229"/>
      <c r="D950" s="1229"/>
      <c r="E950" s="1230"/>
      <c r="F950" s="1231"/>
      <c r="G950" s="1232" t="str">
        <f t="shared" si="15"/>
        <v/>
      </c>
      <c r="H950" s="1225"/>
      <c r="I950" s="1225"/>
    </row>
    <row r="951" spans="1:9" s="1232" customFormat="1" x14ac:dyDescent="0.2">
      <c r="A951" s="1227"/>
      <c r="B951" s="1228"/>
      <c r="C951" s="1229"/>
      <c r="D951" s="1229"/>
      <c r="E951" s="1230"/>
      <c r="F951" s="1231"/>
      <c r="G951" s="1232" t="str">
        <f t="shared" si="15"/>
        <v/>
      </c>
      <c r="H951" s="1225"/>
      <c r="I951" s="1225"/>
    </row>
    <row r="952" spans="1:9" s="1232" customFormat="1" x14ac:dyDescent="0.2">
      <c r="A952" s="1227"/>
      <c r="B952" s="1228"/>
      <c r="C952" s="1229"/>
      <c r="D952" s="1229"/>
      <c r="E952" s="1230"/>
      <c r="F952" s="1231"/>
      <c r="G952" s="1232" t="str">
        <f t="shared" si="15"/>
        <v/>
      </c>
      <c r="H952" s="1225"/>
      <c r="I952" s="1225"/>
    </row>
    <row r="953" spans="1:9" s="1232" customFormat="1" x14ac:dyDescent="0.2">
      <c r="A953" s="1227"/>
      <c r="B953" s="1228"/>
      <c r="C953" s="1229"/>
      <c r="D953" s="1229"/>
      <c r="E953" s="1230"/>
      <c r="F953" s="1231"/>
      <c r="G953" s="1232" t="str">
        <f t="shared" si="15"/>
        <v/>
      </c>
      <c r="H953" s="1225"/>
      <c r="I953" s="1225"/>
    </row>
    <row r="954" spans="1:9" s="1232" customFormat="1" x14ac:dyDescent="0.2">
      <c r="A954" s="1227"/>
      <c r="B954" s="1228"/>
      <c r="C954" s="1229"/>
      <c r="D954" s="1229"/>
      <c r="E954" s="1230"/>
      <c r="F954" s="1231"/>
      <c r="G954" s="1232" t="str">
        <f t="shared" si="15"/>
        <v/>
      </c>
      <c r="H954" s="1225"/>
      <c r="I954" s="1225"/>
    </row>
    <row r="955" spans="1:9" s="1232" customFormat="1" x14ac:dyDescent="0.2">
      <c r="A955" s="1227"/>
      <c r="B955" s="1228"/>
      <c r="C955" s="1229"/>
      <c r="D955" s="1229"/>
      <c r="E955" s="1230"/>
      <c r="F955" s="1231"/>
      <c r="G955" s="1232" t="str">
        <f t="shared" si="15"/>
        <v/>
      </c>
      <c r="H955" s="1225"/>
      <c r="I955" s="1225"/>
    </row>
    <row r="956" spans="1:9" s="1232" customFormat="1" x14ac:dyDescent="0.2">
      <c r="A956" s="1227"/>
      <c r="B956" s="1228"/>
      <c r="C956" s="1229"/>
      <c r="D956" s="1229"/>
      <c r="E956" s="1230"/>
      <c r="F956" s="1231"/>
      <c r="G956" s="1232" t="str">
        <f t="shared" si="15"/>
        <v/>
      </c>
      <c r="H956" s="1225"/>
      <c r="I956" s="1225"/>
    </row>
    <row r="957" spans="1:9" s="1232" customFormat="1" x14ac:dyDescent="0.2">
      <c r="A957" s="1227"/>
      <c r="B957" s="1228"/>
      <c r="C957" s="1229"/>
      <c r="D957" s="1229"/>
      <c r="E957" s="1230"/>
      <c r="F957" s="1231"/>
      <c r="G957" s="1232" t="str">
        <f t="shared" si="15"/>
        <v/>
      </c>
      <c r="H957" s="1225"/>
      <c r="I957" s="1225"/>
    </row>
    <row r="958" spans="1:9" s="1232" customFormat="1" x14ac:dyDescent="0.2">
      <c r="A958" s="1227"/>
      <c r="B958" s="1228"/>
      <c r="C958" s="1229"/>
      <c r="D958" s="1229"/>
      <c r="E958" s="1230"/>
      <c r="F958" s="1231"/>
      <c r="G958" s="1232" t="str">
        <f t="shared" si="15"/>
        <v/>
      </c>
      <c r="H958" s="1225"/>
      <c r="I958" s="1225"/>
    </row>
    <row r="959" spans="1:9" s="1232" customFormat="1" x14ac:dyDescent="0.2">
      <c r="A959" s="1227"/>
      <c r="B959" s="1228"/>
      <c r="C959" s="1229"/>
      <c r="D959" s="1229"/>
      <c r="E959" s="1230"/>
      <c r="F959" s="1231"/>
      <c r="G959" s="1232" t="str">
        <f t="shared" si="15"/>
        <v/>
      </c>
      <c r="H959" s="1225"/>
      <c r="I959" s="1225"/>
    </row>
    <row r="960" spans="1:9" s="1232" customFormat="1" x14ac:dyDescent="0.2">
      <c r="A960" s="1227"/>
      <c r="B960" s="1228"/>
      <c r="C960" s="1229"/>
      <c r="D960" s="1229"/>
      <c r="E960" s="1230"/>
      <c r="F960" s="1231"/>
      <c r="G960" s="1232" t="str">
        <f t="shared" si="15"/>
        <v/>
      </c>
      <c r="H960" s="1225"/>
      <c r="I960" s="1225"/>
    </row>
    <row r="961" spans="1:9" s="1232" customFormat="1" x14ac:dyDescent="0.2">
      <c r="A961" s="1227"/>
      <c r="B961" s="1228"/>
      <c r="C961" s="1229"/>
      <c r="D961" s="1229"/>
      <c r="E961" s="1230"/>
      <c r="F961" s="1231"/>
      <c r="G961" s="1232" t="str">
        <f t="shared" si="15"/>
        <v/>
      </c>
      <c r="H961" s="1225"/>
      <c r="I961" s="1225"/>
    </row>
    <row r="962" spans="1:9" s="1232" customFormat="1" x14ac:dyDescent="0.2">
      <c r="A962" s="1227"/>
      <c r="B962" s="1228"/>
      <c r="C962" s="1229"/>
      <c r="D962" s="1229"/>
      <c r="E962" s="1230"/>
      <c r="F962" s="1231"/>
      <c r="G962" s="1232" t="str">
        <f t="shared" si="15"/>
        <v/>
      </c>
      <c r="H962" s="1225"/>
      <c r="I962" s="1225"/>
    </row>
    <row r="963" spans="1:9" s="1232" customFormat="1" x14ac:dyDescent="0.2">
      <c r="A963" s="1227"/>
      <c r="B963" s="1228"/>
      <c r="C963" s="1229"/>
      <c r="D963" s="1229"/>
      <c r="E963" s="1230"/>
      <c r="F963" s="1231"/>
      <c r="G963" s="1232" t="str">
        <f t="shared" si="15"/>
        <v/>
      </c>
      <c r="H963" s="1225"/>
      <c r="I963" s="1225"/>
    </row>
    <row r="964" spans="1:9" s="1232" customFormat="1" x14ac:dyDescent="0.2">
      <c r="A964" s="1227"/>
      <c r="B964" s="1228"/>
      <c r="C964" s="1229"/>
      <c r="D964" s="1229"/>
      <c r="E964" s="1230"/>
      <c r="F964" s="1231"/>
      <c r="G964" s="1232" t="str">
        <f t="shared" ref="G964:G1027" si="16">IF(D964="QP",A964,"")</f>
        <v/>
      </c>
      <c r="H964" s="1225"/>
      <c r="I964" s="1225"/>
    </row>
    <row r="965" spans="1:9" s="1232" customFormat="1" x14ac:dyDescent="0.2">
      <c r="A965" s="1227"/>
      <c r="B965" s="1228"/>
      <c r="C965" s="1229"/>
      <c r="D965" s="1229"/>
      <c r="E965" s="1230"/>
      <c r="F965" s="1231"/>
      <c r="G965" s="1232" t="str">
        <f t="shared" si="16"/>
        <v/>
      </c>
      <c r="H965" s="1225"/>
      <c r="I965" s="1225"/>
    </row>
    <row r="966" spans="1:9" s="1232" customFormat="1" x14ac:dyDescent="0.2">
      <c r="A966" s="1227"/>
      <c r="B966" s="1228"/>
      <c r="C966" s="1229"/>
      <c r="D966" s="1229"/>
      <c r="E966" s="1230"/>
      <c r="F966" s="1231"/>
      <c r="G966" s="1232" t="str">
        <f t="shared" si="16"/>
        <v/>
      </c>
      <c r="H966" s="1225"/>
      <c r="I966" s="1225"/>
    </row>
    <row r="967" spans="1:9" s="1232" customFormat="1" x14ac:dyDescent="0.2">
      <c r="A967" s="1227"/>
      <c r="B967" s="1228"/>
      <c r="C967" s="1229"/>
      <c r="D967" s="1229"/>
      <c r="E967" s="1230"/>
      <c r="F967" s="1231"/>
      <c r="G967" s="1232" t="str">
        <f t="shared" si="16"/>
        <v/>
      </c>
      <c r="H967" s="1225"/>
      <c r="I967" s="1225"/>
    </row>
    <row r="968" spans="1:9" s="1232" customFormat="1" x14ac:dyDescent="0.2">
      <c r="A968" s="1227"/>
      <c r="B968" s="1228"/>
      <c r="C968" s="1229"/>
      <c r="D968" s="1229"/>
      <c r="E968" s="1230"/>
      <c r="F968" s="1231"/>
      <c r="G968" s="1232" t="str">
        <f t="shared" si="16"/>
        <v/>
      </c>
      <c r="H968" s="1225"/>
      <c r="I968" s="1225"/>
    </row>
    <row r="969" spans="1:9" s="1232" customFormat="1" x14ac:dyDescent="0.2">
      <c r="A969" s="1227"/>
      <c r="B969" s="1228"/>
      <c r="C969" s="1229"/>
      <c r="D969" s="1229"/>
      <c r="E969" s="1230"/>
      <c r="F969" s="1231"/>
      <c r="G969" s="1232" t="str">
        <f t="shared" si="16"/>
        <v/>
      </c>
      <c r="H969" s="1225"/>
      <c r="I969" s="1225"/>
    </row>
    <row r="970" spans="1:9" s="1232" customFormat="1" x14ac:dyDescent="0.2">
      <c r="A970" s="1227"/>
      <c r="B970" s="1228"/>
      <c r="C970" s="1229"/>
      <c r="D970" s="1229"/>
      <c r="E970" s="1230"/>
      <c r="F970" s="1231"/>
      <c r="G970" s="1232" t="str">
        <f t="shared" si="16"/>
        <v/>
      </c>
      <c r="H970" s="1225"/>
      <c r="I970" s="1225"/>
    </row>
    <row r="971" spans="1:9" s="1232" customFormat="1" x14ac:dyDescent="0.2">
      <c r="A971" s="1227"/>
      <c r="B971" s="1228"/>
      <c r="C971" s="1229"/>
      <c r="D971" s="1229"/>
      <c r="E971" s="1230"/>
      <c r="F971" s="1231"/>
      <c r="G971" s="1232" t="str">
        <f t="shared" si="16"/>
        <v/>
      </c>
      <c r="H971" s="1225"/>
      <c r="I971" s="1225"/>
    </row>
    <row r="972" spans="1:9" s="1232" customFormat="1" x14ac:dyDescent="0.2">
      <c r="A972" s="1227"/>
      <c r="B972" s="1228"/>
      <c r="C972" s="1229"/>
      <c r="D972" s="1229"/>
      <c r="E972" s="1230"/>
      <c r="F972" s="1231"/>
      <c r="G972" s="1232" t="str">
        <f t="shared" si="16"/>
        <v/>
      </c>
      <c r="H972" s="1225"/>
      <c r="I972" s="1225"/>
    </row>
    <row r="973" spans="1:9" s="1232" customFormat="1" x14ac:dyDescent="0.2">
      <c r="A973" s="1227"/>
      <c r="B973" s="1228"/>
      <c r="C973" s="1229"/>
      <c r="D973" s="1229"/>
      <c r="E973" s="1230"/>
      <c r="F973" s="1231"/>
      <c r="G973" s="1232" t="str">
        <f t="shared" si="16"/>
        <v/>
      </c>
      <c r="H973" s="1225"/>
      <c r="I973" s="1225"/>
    </row>
    <row r="974" spans="1:9" s="1232" customFormat="1" x14ac:dyDescent="0.2">
      <c r="A974" s="1227"/>
      <c r="B974" s="1228"/>
      <c r="C974" s="1229"/>
      <c r="D974" s="1229"/>
      <c r="E974" s="1230"/>
      <c r="F974" s="1231"/>
      <c r="G974" s="1232" t="str">
        <f t="shared" si="16"/>
        <v/>
      </c>
      <c r="H974" s="1225"/>
      <c r="I974" s="1225"/>
    </row>
    <row r="975" spans="1:9" s="1232" customFormat="1" x14ac:dyDescent="0.2">
      <c r="A975" s="1227"/>
      <c r="B975" s="1228"/>
      <c r="C975" s="1229"/>
      <c r="D975" s="1229"/>
      <c r="E975" s="1230"/>
      <c r="F975" s="1231"/>
      <c r="G975" s="1232" t="str">
        <f t="shared" si="16"/>
        <v/>
      </c>
      <c r="H975" s="1225"/>
      <c r="I975" s="1225"/>
    </row>
    <row r="976" spans="1:9" s="1232" customFormat="1" x14ac:dyDescent="0.2">
      <c r="A976" s="1227"/>
      <c r="B976" s="1228"/>
      <c r="C976" s="1229"/>
      <c r="D976" s="1229"/>
      <c r="E976" s="1230"/>
      <c r="F976" s="1231"/>
      <c r="G976" s="1232" t="str">
        <f t="shared" si="16"/>
        <v/>
      </c>
      <c r="H976" s="1225"/>
      <c r="I976" s="1225"/>
    </row>
    <row r="977" spans="1:9" s="1232" customFormat="1" x14ac:dyDescent="0.2">
      <c r="A977" s="1227"/>
      <c r="B977" s="1228"/>
      <c r="C977" s="1229"/>
      <c r="D977" s="1229"/>
      <c r="E977" s="1230"/>
      <c r="F977" s="1231"/>
      <c r="G977" s="1232" t="str">
        <f t="shared" si="16"/>
        <v/>
      </c>
      <c r="H977" s="1225"/>
      <c r="I977" s="1225"/>
    </row>
    <row r="978" spans="1:9" s="1232" customFormat="1" x14ac:dyDescent="0.2">
      <c r="A978" s="1227"/>
      <c r="B978" s="1228"/>
      <c r="C978" s="1229"/>
      <c r="D978" s="1229"/>
      <c r="E978" s="1230"/>
      <c r="F978" s="1231"/>
      <c r="G978" s="1232" t="str">
        <f t="shared" si="16"/>
        <v/>
      </c>
      <c r="H978" s="1225"/>
      <c r="I978" s="1225"/>
    </row>
    <row r="979" spans="1:9" s="1232" customFormat="1" x14ac:dyDescent="0.2">
      <c r="A979" s="1227"/>
      <c r="B979" s="1228"/>
      <c r="C979" s="1229"/>
      <c r="D979" s="1229"/>
      <c r="E979" s="1230"/>
      <c r="F979" s="1231"/>
      <c r="G979" s="1232" t="str">
        <f t="shared" si="16"/>
        <v/>
      </c>
      <c r="H979" s="1225"/>
      <c r="I979" s="1225"/>
    </row>
    <row r="980" spans="1:9" s="1232" customFormat="1" x14ac:dyDescent="0.2">
      <c r="A980" s="1227"/>
      <c r="B980" s="1228"/>
      <c r="C980" s="1229"/>
      <c r="D980" s="1229"/>
      <c r="E980" s="1230"/>
      <c r="F980" s="1231"/>
      <c r="G980" s="1232" t="str">
        <f t="shared" si="16"/>
        <v/>
      </c>
      <c r="H980" s="1225"/>
      <c r="I980" s="1225"/>
    </row>
    <row r="981" spans="1:9" s="1232" customFormat="1" x14ac:dyDescent="0.2">
      <c r="A981" s="1227"/>
      <c r="B981" s="1228"/>
      <c r="C981" s="1229"/>
      <c r="D981" s="1229"/>
      <c r="E981" s="1230"/>
      <c r="F981" s="1231"/>
      <c r="G981" s="1232" t="str">
        <f t="shared" si="16"/>
        <v/>
      </c>
      <c r="H981" s="1225"/>
      <c r="I981" s="1225"/>
    </row>
    <row r="982" spans="1:9" s="1232" customFormat="1" x14ac:dyDescent="0.2">
      <c r="A982" s="1227"/>
      <c r="B982" s="1228"/>
      <c r="C982" s="1229"/>
      <c r="D982" s="1229"/>
      <c r="E982" s="1230"/>
      <c r="F982" s="1231"/>
      <c r="G982" s="1232" t="str">
        <f t="shared" si="16"/>
        <v/>
      </c>
      <c r="H982" s="1225"/>
      <c r="I982" s="1225"/>
    </row>
    <row r="983" spans="1:9" s="1232" customFormat="1" x14ac:dyDescent="0.2">
      <c r="A983" s="1227"/>
      <c r="B983" s="1228"/>
      <c r="C983" s="1229"/>
      <c r="D983" s="1229"/>
      <c r="E983" s="1230"/>
      <c r="F983" s="1231"/>
      <c r="G983" s="1232" t="str">
        <f t="shared" si="16"/>
        <v/>
      </c>
      <c r="H983" s="1225"/>
      <c r="I983" s="1225"/>
    </row>
    <row r="984" spans="1:9" s="1232" customFormat="1" x14ac:dyDescent="0.2">
      <c r="A984" s="1227"/>
      <c r="B984" s="1228"/>
      <c r="C984" s="1229"/>
      <c r="D984" s="1229"/>
      <c r="E984" s="1230"/>
      <c r="F984" s="1231"/>
      <c r="G984" s="1232" t="str">
        <f t="shared" si="16"/>
        <v/>
      </c>
      <c r="H984" s="1225"/>
      <c r="I984" s="1225"/>
    </row>
    <row r="985" spans="1:9" s="1232" customFormat="1" x14ac:dyDescent="0.2">
      <c r="A985" s="1227"/>
      <c r="B985" s="1228"/>
      <c r="C985" s="1229"/>
      <c r="D985" s="1229"/>
      <c r="E985" s="1230"/>
      <c r="F985" s="1231"/>
      <c r="G985" s="1232" t="str">
        <f t="shared" si="16"/>
        <v/>
      </c>
      <c r="H985" s="1225"/>
      <c r="I985" s="1225"/>
    </row>
    <row r="986" spans="1:9" s="1232" customFormat="1" x14ac:dyDescent="0.2">
      <c r="A986" s="1227"/>
      <c r="B986" s="1228"/>
      <c r="C986" s="1229"/>
      <c r="D986" s="1229"/>
      <c r="E986" s="1230"/>
      <c r="F986" s="1231"/>
      <c r="G986" s="1232" t="str">
        <f t="shared" si="16"/>
        <v/>
      </c>
      <c r="H986" s="1225"/>
      <c r="I986" s="1225"/>
    </row>
    <row r="987" spans="1:9" s="1232" customFormat="1" x14ac:dyDescent="0.2">
      <c r="A987" s="1227"/>
      <c r="B987" s="1228"/>
      <c r="C987" s="1229"/>
      <c r="D987" s="1229"/>
      <c r="E987" s="1230"/>
      <c r="F987" s="1231"/>
      <c r="G987" s="1232" t="str">
        <f t="shared" si="16"/>
        <v/>
      </c>
      <c r="H987" s="1225"/>
      <c r="I987" s="1225"/>
    </row>
    <row r="988" spans="1:9" s="1232" customFormat="1" x14ac:dyDescent="0.2">
      <c r="A988" s="1227"/>
      <c r="B988" s="1228"/>
      <c r="C988" s="1229"/>
      <c r="D988" s="1229"/>
      <c r="E988" s="1230"/>
      <c r="F988" s="1231"/>
      <c r="G988" s="1232" t="str">
        <f t="shared" si="16"/>
        <v/>
      </c>
      <c r="H988" s="1225"/>
      <c r="I988" s="1225"/>
    </row>
    <row r="989" spans="1:9" s="1232" customFormat="1" x14ac:dyDescent="0.2">
      <c r="A989" s="1227"/>
      <c r="B989" s="1228"/>
      <c r="C989" s="1229"/>
      <c r="D989" s="1229"/>
      <c r="E989" s="1230"/>
      <c r="F989" s="1231"/>
      <c r="G989" s="1232" t="str">
        <f t="shared" si="16"/>
        <v/>
      </c>
      <c r="H989" s="1225"/>
      <c r="I989" s="1225"/>
    </row>
    <row r="990" spans="1:9" s="1232" customFormat="1" x14ac:dyDescent="0.2">
      <c r="A990" s="1227"/>
      <c r="B990" s="1228"/>
      <c r="C990" s="1229"/>
      <c r="D990" s="1229"/>
      <c r="E990" s="1230"/>
      <c r="F990" s="1231"/>
      <c r="G990" s="1232" t="str">
        <f t="shared" si="16"/>
        <v/>
      </c>
      <c r="H990" s="1225"/>
      <c r="I990" s="1225"/>
    </row>
    <row r="991" spans="1:9" s="1232" customFormat="1" x14ac:dyDescent="0.2">
      <c r="A991" s="1227"/>
      <c r="B991" s="1228"/>
      <c r="C991" s="1229"/>
      <c r="D991" s="1229"/>
      <c r="E991" s="1230"/>
      <c r="F991" s="1231"/>
      <c r="G991" s="1232" t="str">
        <f t="shared" si="16"/>
        <v/>
      </c>
      <c r="H991" s="1225"/>
      <c r="I991" s="1225"/>
    </row>
    <row r="992" spans="1:9" s="1232" customFormat="1" x14ac:dyDescent="0.2">
      <c r="A992" s="1227"/>
      <c r="B992" s="1228"/>
      <c r="C992" s="1229"/>
      <c r="D992" s="1229"/>
      <c r="E992" s="1230"/>
      <c r="F992" s="1231"/>
      <c r="G992" s="1232" t="str">
        <f t="shared" si="16"/>
        <v/>
      </c>
      <c r="H992" s="1225"/>
      <c r="I992" s="1225"/>
    </row>
    <row r="993" spans="1:9" s="1232" customFormat="1" x14ac:dyDescent="0.2">
      <c r="A993" s="1227"/>
      <c r="B993" s="1228"/>
      <c r="C993" s="1229"/>
      <c r="D993" s="1229"/>
      <c r="E993" s="1230"/>
      <c r="F993" s="1231"/>
      <c r="G993" s="1232" t="str">
        <f t="shared" si="16"/>
        <v/>
      </c>
      <c r="H993" s="1225"/>
      <c r="I993" s="1225"/>
    </row>
    <row r="994" spans="1:9" s="1232" customFormat="1" x14ac:dyDescent="0.2">
      <c r="A994" s="1227"/>
      <c r="B994" s="1228"/>
      <c r="C994" s="1229"/>
      <c r="D994" s="1229"/>
      <c r="E994" s="1230"/>
      <c r="F994" s="1231"/>
      <c r="G994" s="1232" t="str">
        <f t="shared" si="16"/>
        <v/>
      </c>
      <c r="H994" s="1225"/>
      <c r="I994" s="1225"/>
    </row>
    <row r="995" spans="1:9" s="1232" customFormat="1" x14ac:dyDescent="0.2">
      <c r="A995" s="1227"/>
      <c r="B995" s="1228"/>
      <c r="C995" s="1229"/>
      <c r="D995" s="1229"/>
      <c r="E995" s="1230"/>
      <c r="F995" s="1231"/>
      <c r="G995" s="1232" t="str">
        <f t="shared" si="16"/>
        <v/>
      </c>
      <c r="H995" s="1225"/>
      <c r="I995" s="1225"/>
    </row>
    <row r="996" spans="1:9" s="1232" customFormat="1" x14ac:dyDescent="0.2">
      <c r="A996" s="1227"/>
      <c r="B996" s="1228"/>
      <c r="C996" s="1229"/>
      <c r="D996" s="1229"/>
      <c r="E996" s="1230"/>
      <c r="F996" s="1231"/>
      <c r="G996" s="1232" t="str">
        <f t="shared" si="16"/>
        <v/>
      </c>
      <c r="H996" s="1225"/>
      <c r="I996" s="1225"/>
    </row>
    <row r="997" spans="1:9" s="1232" customFormat="1" x14ac:dyDescent="0.2">
      <c r="A997" s="1227"/>
      <c r="B997" s="1228"/>
      <c r="C997" s="1229"/>
      <c r="D997" s="1229"/>
      <c r="E997" s="1230"/>
      <c r="F997" s="1231"/>
      <c r="G997" s="1232" t="str">
        <f t="shared" si="16"/>
        <v/>
      </c>
      <c r="H997" s="1225"/>
      <c r="I997" s="1225"/>
    </row>
    <row r="998" spans="1:9" s="1232" customFormat="1" x14ac:dyDescent="0.2">
      <c r="A998" s="1227"/>
      <c r="B998" s="1228"/>
      <c r="C998" s="1229"/>
      <c r="D998" s="1229"/>
      <c r="E998" s="1230"/>
      <c r="F998" s="1231"/>
      <c r="G998" s="1232" t="str">
        <f t="shared" si="16"/>
        <v/>
      </c>
      <c r="H998" s="1225"/>
      <c r="I998" s="1225"/>
    </row>
    <row r="999" spans="1:9" s="1232" customFormat="1" x14ac:dyDescent="0.2">
      <c r="A999" s="1227"/>
      <c r="B999" s="1228"/>
      <c r="C999" s="1229"/>
      <c r="D999" s="1229"/>
      <c r="E999" s="1230"/>
      <c r="F999" s="1231"/>
      <c r="G999" s="1232" t="str">
        <f t="shared" si="16"/>
        <v/>
      </c>
      <c r="H999" s="1225"/>
      <c r="I999" s="1225"/>
    </row>
    <row r="1000" spans="1:9" s="1232" customFormat="1" x14ac:dyDescent="0.2">
      <c r="A1000" s="1227"/>
      <c r="B1000" s="1228"/>
      <c r="C1000" s="1229"/>
      <c r="D1000" s="1229"/>
      <c r="E1000" s="1230"/>
      <c r="F1000" s="1231"/>
      <c r="G1000" s="1232" t="str">
        <f t="shared" si="16"/>
        <v/>
      </c>
      <c r="H1000" s="1225"/>
      <c r="I1000" s="1225"/>
    </row>
    <row r="1001" spans="1:9" s="1232" customFormat="1" x14ac:dyDescent="0.2">
      <c r="A1001" s="1227"/>
      <c r="B1001" s="1228"/>
      <c r="C1001" s="1229"/>
      <c r="D1001" s="1229"/>
      <c r="E1001" s="1230"/>
      <c r="F1001" s="1231"/>
      <c r="G1001" s="1232" t="str">
        <f t="shared" si="16"/>
        <v/>
      </c>
      <c r="H1001" s="1225"/>
      <c r="I1001" s="1225"/>
    </row>
    <row r="1002" spans="1:9" s="1232" customFormat="1" x14ac:dyDescent="0.2">
      <c r="A1002" s="1227"/>
      <c r="B1002" s="1228"/>
      <c r="C1002" s="1229"/>
      <c r="D1002" s="1229"/>
      <c r="E1002" s="1230"/>
      <c r="F1002" s="1231"/>
      <c r="G1002" s="1232" t="str">
        <f t="shared" si="16"/>
        <v/>
      </c>
      <c r="H1002" s="1225"/>
      <c r="I1002" s="1225"/>
    </row>
    <row r="1003" spans="1:9" s="1232" customFormat="1" x14ac:dyDescent="0.2">
      <c r="A1003" s="1227"/>
      <c r="B1003" s="1228"/>
      <c r="C1003" s="1229"/>
      <c r="D1003" s="1229"/>
      <c r="E1003" s="1230"/>
      <c r="F1003" s="1231"/>
      <c r="G1003" s="1232" t="str">
        <f t="shared" si="16"/>
        <v/>
      </c>
      <c r="H1003" s="1225"/>
      <c r="I1003" s="1225"/>
    </row>
    <row r="1004" spans="1:9" s="1232" customFormat="1" x14ac:dyDescent="0.2">
      <c r="A1004" s="1227"/>
      <c r="B1004" s="1228"/>
      <c r="C1004" s="1229"/>
      <c r="D1004" s="1229"/>
      <c r="E1004" s="1230"/>
      <c r="F1004" s="1231"/>
      <c r="G1004" s="1232" t="str">
        <f t="shared" si="16"/>
        <v/>
      </c>
      <c r="H1004" s="1225"/>
      <c r="I1004" s="1225"/>
    </row>
    <row r="1005" spans="1:9" s="1232" customFormat="1" x14ac:dyDescent="0.2">
      <c r="A1005" s="1227"/>
      <c r="B1005" s="1228"/>
      <c r="C1005" s="1229"/>
      <c r="D1005" s="1229"/>
      <c r="E1005" s="1230"/>
      <c r="F1005" s="1231"/>
      <c r="G1005" s="1232" t="str">
        <f t="shared" si="16"/>
        <v/>
      </c>
      <c r="H1005" s="1225"/>
      <c r="I1005" s="1225"/>
    </row>
    <row r="1006" spans="1:9" s="1232" customFormat="1" x14ac:dyDescent="0.2">
      <c r="A1006" s="1227"/>
      <c r="B1006" s="1228"/>
      <c r="C1006" s="1229"/>
      <c r="D1006" s="1229"/>
      <c r="E1006" s="1230"/>
      <c r="F1006" s="1231"/>
      <c r="G1006" s="1232" t="str">
        <f t="shared" si="16"/>
        <v/>
      </c>
      <c r="H1006" s="1225"/>
      <c r="I1006" s="1225"/>
    </row>
    <row r="1007" spans="1:9" s="1232" customFormat="1" x14ac:dyDescent="0.2">
      <c r="A1007" s="1227"/>
      <c r="B1007" s="1228"/>
      <c r="C1007" s="1229"/>
      <c r="D1007" s="1229"/>
      <c r="E1007" s="1230"/>
      <c r="F1007" s="1231"/>
      <c r="G1007" s="1232" t="str">
        <f t="shared" si="16"/>
        <v/>
      </c>
      <c r="H1007" s="1225"/>
      <c r="I1007" s="1225"/>
    </row>
    <row r="1008" spans="1:9" s="1232" customFormat="1" x14ac:dyDescent="0.2">
      <c r="A1008" s="1227"/>
      <c r="B1008" s="1228"/>
      <c r="C1008" s="1229"/>
      <c r="D1008" s="1229"/>
      <c r="E1008" s="1230"/>
      <c r="F1008" s="1231"/>
      <c r="G1008" s="1232" t="str">
        <f t="shared" si="16"/>
        <v/>
      </c>
      <c r="H1008" s="1225"/>
      <c r="I1008" s="1225"/>
    </row>
    <row r="1009" spans="1:9" s="1232" customFormat="1" x14ac:dyDescent="0.2">
      <c r="A1009" s="1227"/>
      <c r="B1009" s="1228"/>
      <c r="C1009" s="1229"/>
      <c r="D1009" s="1229"/>
      <c r="E1009" s="1230"/>
      <c r="F1009" s="1231"/>
      <c r="G1009" s="1232" t="str">
        <f t="shared" si="16"/>
        <v/>
      </c>
      <c r="H1009" s="1225"/>
      <c r="I1009" s="1225"/>
    </row>
    <row r="1010" spans="1:9" s="1232" customFormat="1" x14ac:dyDescent="0.2">
      <c r="A1010" s="1227"/>
      <c r="B1010" s="1228"/>
      <c r="C1010" s="1229"/>
      <c r="D1010" s="1229"/>
      <c r="E1010" s="1230"/>
      <c r="F1010" s="1231"/>
      <c r="G1010" s="1232" t="str">
        <f t="shared" si="16"/>
        <v/>
      </c>
      <c r="H1010" s="1225"/>
      <c r="I1010" s="1225"/>
    </row>
    <row r="1011" spans="1:9" s="1232" customFormat="1" x14ac:dyDescent="0.2">
      <c r="A1011" s="1227"/>
      <c r="B1011" s="1228"/>
      <c r="C1011" s="1229"/>
      <c r="D1011" s="1229"/>
      <c r="E1011" s="1230"/>
      <c r="F1011" s="1231"/>
      <c r="G1011" s="1232" t="str">
        <f t="shared" si="16"/>
        <v/>
      </c>
      <c r="H1011" s="1225"/>
      <c r="I1011" s="1225"/>
    </row>
    <row r="1012" spans="1:9" s="1232" customFormat="1" x14ac:dyDescent="0.2">
      <c r="A1012" s="1227"/>
      <c r="B1012" s="1228"/>
      <c r="C1012" s="1229"/>
      <c r="D1012" s="1229"/>
      <c r="E1012" s="1230"/>
      <c r="F1012" s="1231"/>
      <c r="G1012" s="1232" t="str">
        <f t="shared" si="16"/>
        <v/>
      </c>
      <c r="H1012" s="1225"/>
      <c r="I1012" s="1225"/>
    </row>
    <row r="1013" spans="1:9" s="1232" customFormat="1" x14ac:dyDescent="0.2">
      <c r="A1013" s="1227"/>
      <c r="B1013" s="1228"/>
      <c r="C1013" s="1229"/>
      <c r="D1013" s="1229"/>
      <c r="E1013" s="1230"/>
      <c r="F1013" s="1231"/>
      <c r="G1013" s="1232" t="str">
        <f t="shared" si="16"/>
        <v/>
      </c>
      <c r="H1013" s="1225"/>
      <c r="I1013" s="1225"/>
    </row>
    <row r="1014" spans="1:9" s="1232" customFormat="1" x14ac:dyDescent="0.2">
      <c r="A1014" s="1227"/>
      <c r="B1014" s="1228"/>
      <c r="C1014" s="1229"/>
      <c r="D1014" s="1229"/>
      <c r="E1014" s="1230"/>
      <c r="F1014" s="1231"/>
      <c r="G1014" s="1232" t="str">
        <f t="shared" si="16"/>
        <v/>
      </c>
      <c r="H1014" s="1225"/>
      <c r="I1014" s="1225"/>
    </row>
    <row r="1015" spans="1:9" s="1232" customFormat="1" x14ac:dyDescent="0.2">
      <c r="A1015" s="1227"/>
      <c r="B1015" s="1228"/>
      <c r="C1015" s="1229"/>
      <c r="D1015" s="1229"/>
      <c r="E1015" s="1230"/>
      <c r="F1015" s="1231"/>
      <c r="G1015" s="1232" t="str">
        <f t="shared" si="16"/>
        <v/>
      </c>
      <c r="H1015" s="1225"/>
      <c r="I1015" s="1225"/>
    </row>
    <row r="1016" spans="1:9" s="1232" customFormat="1" x14ac:dyDescent="0.2">
      <c r="A1016" s="1227"/>
      <c r="B1016" s="1228"/>
      <c r="C1016" s="1229"/>
      <c r="D1016" s="1229"/>
      <c r="E1016" s="1230"/>
      <c r="F1016" s="1231"/>
      <c r="G1016" s="1232" t="str">
        <f t="shared" si="16"/>
        <v/>
      </c>
      <c r="H1016" s="1225"/>
      <c r="I1016" s="1225"/>
    </row>
    <row r="1017" spans="1:9" s="1232" customFormat="1" x14ac:dyDescent="0.2">
      <c r="A1017" s="1227"/>
      <c r="B1017" s="1228"/>
      <c r="C1017" s="1229"/>
      <c r="D1017" s="1229"/>
      <c r="E1017" s="1230"/>
      <c r="F1017" s="1231"/>
      <c r="G1017" s="1232" t="str">
        <f t="shared" si="16"/>
        <v/>
      </c>
      <c r="H1017" s="1225"/>
      <c r="I1017" s="1225"/>
    </row>
    <row r="1018" spans="1:9" s="1232" customFormat="1" x14ac:dyDescent="0.2">
      <c r="A1018" s="1227"/>
      <c r="B1018" s="1228"/>
      <c r="C1018" s="1229"/>
      <c r="D1018" s="1229"/>
      <c r="E1018" s="1230"/>
      <c r="F1018" s="1231"/>
      <c r="G1018" s="1232" t="str">
        <f t="shared" si="16"/>
        <v/>
      </c>
      <c r="H1018" s="1225"/>
      <c r="I1018" s="1225"/>
    </row>
    <row r="1019" spans="1:9" s="1232" customFormat="1" x14ac:dyDescent="0.2">
      <c r="A1019" s="1227"/>
      <c r="B1019" s="1228"/>
      <c r="C1019" s="1229"/>
      <c r="D1019" s="1229"/>
      <c r="E1019" s="1230"/>
      <c r="F1019" s="1231"/>
      <c r="G1019" s="1232" t="str">
        <f t="shared" si="16"/>
        <v/>
      </c>
      <c r="H1019" s="1225"/>
      <c r="I1019" s="1225"/>
    </row>
    <row r="1020" spans="1:9" s="1232" customFormat="1" x14ac:dyDescent="0.2">
      <c r="A1020" s="1227"/>
      <c r="B1020" s="1228"/>
      <c r="C1020" s="1229"/>
      <c r="D1020" s="1229"/>
      <c r="E1020" s="1230"/>
      <c r="F1020" s="1231"/>
      <c r="G1020" s="1232" t="str">
        <f t="shared" si="16"/>
        <v/>
      </c>
      <c r="H1020" s="1225"/>
      <c r="I1020" s="1225"/>
    </row>
    <row r="1021" spans="1:9" s="1232" customFormat="1" x14ac:dyDescent="0.2">
      <c r="A1021" s="1227"/>
      <c r="B1021" s="1228"/>
      <c r="C1021" s="1229"/>
      <c r="D1021" s="1229"/>
      <c r="E1021" s="1230"/>
      <c r="F1021" s="1231"/>
      <c r="G1021" s="1232" t="str">
        <f t="shared" si="16"/>
        <v/>
      </c>
      <c r="H1021" s="1225"/>
      <c r="I1021" s="1225"/>
    </row>
    <row r="1022" spans="1:9" s="1232" customFormat="1" x14ac:dyDescent="0.2">
      <c r="A1022" s="1227"/>
      <c r="B1022" s="1228"/>
      <c r="C1022" s="1229"/>
      <c r="D1022" s="1229"/>
      <c r="E1022" s="1230"/>
      <c r="F1022" s="1231"/>
      <c r="G1022" s="1232" t="str">
        <f t="shared" si="16"/>
        <v/>
      </c>
      <c r="H1022" s="1225"/>
      <c r="I1022" s="1225"/>
    </row>
    <row r="1023" spans="1:9" s="1232" customFormat="1" x14ac:dyDescent="0.2">
      <c r="A1023" s="1227"/>
      <c r="B1023" s="1228"/>
      <c r="C1023" s="1229"/>
      <c r="D1023" s="1229"/>
      <c r="E1023" s="1230"/>
      <c r="F1023" s="1231"/>
      <c r="G1023" s="1232" t="str">
        <f t="shared" si="16"/>
        <v/>
      </c>
      <c r="H1023" s="1225"/>
      <c r="I1023" s="1225"/>
    </row>
    <row r="1024" spans="1:9" s="1232" customFormat="1" x14ac:dyDescent="0.2">
      <c r="A1024" s="1227"/>
      <c r="B1024" s="1228"/>
      <c r="C1024" s="1229"/>
      <c r="D1024" s="1229"/>
      <c r="E1024" s="1230"/>
      <c r="F1024" s="1231"/>
      <c r="G1024" s="1232" t="str">
        <f t="shared" si="16"/>
        <v/>
      </c>
      <c r="H1024" s="1225"/>
      <c r="I1024" s="1225"/>
    </row>
    <row r="1025" spans="1:9" s="1232" customFormat="1" x14ac:dyDescent="0.2">
      <c r="A1025" s="1227"/>
      <c r="B1025" s="1228"/>
      <c r="C1025" s="1229"/>
      <c r="D1025" s="1229"/>
      <c r="E1025" s="1230"/>
      <c r="F1025" s="1231"/>
      <c r="G1025" s="1232" t="str">
        <f t="shared" si="16"/>
        <v/>
      </c>
      <c r="H1025" s="1225"/>
      <c r="I1025" s="1225"/>
    </row>
    <row r="1026" spans="1:9" s="1232" customFormat="1" x14ac:dyDescent="0.2">
      <c r="A1026" s="1227"/>
      <c r="B1026" s="1228"/>
      <c r="C1026" s="1229"/>
      <c r="D1026" s="1229"/>
      <c r="E1026" s="1230"/>
      <c r="F1026" s="1231"/>
      <c r="G1026" s="1232" t="str">
        <f t="shared" si="16"/>
        <v/>
      </c>
      <c r="H1026" s="1225"/>
      <c r="I1026" s="1225"/>
    </row>
    <row r="1027" spans="1:9" s="1232" customFormat="1" x14ac:dyDescent="0.2">
      <c r="A1027" s="1227"/>
      <c r="B1027" s="1228"/>
      <c r="C1027" s="1229"/>
      <c r="D1027" s="1229"/>
      <c r="E1027" s="1230"/>
      <c r="F1027" s="1231"/>
      <c r="G1027" s="1232" t="str">
        <f t="shared" si="16"/>
        <v/>
      </c>
      <c r="H1027" s="1225"/>
      <c r="I1027" s="1225"/>
    </row>
    <row r="1028" spans="1:9" s="1232" customFormat="1" x14ac:dyDescent="0.2">
      <c r="A1028" s="1227"/>
      <c r="B1028" s="1228"/>
      <c r="C1028" s="1229"/>
      <c r="D1028" s="1229"/>
      <c r="E1028" s="1230"/>
      <c r="F1028" s="1231"/>
      <c r="G1028" s="1232" t="str">
        <f t="shared" ref="G1028:G1091" si="17">IF(D1028="QP",A1028,"")</f>
        <v/>
      </c>
      <c r="H1028" s="1225"/>
      <c r="I1028" s="1225"/>
    </row>
    <row r="1029" spans="1:9" s="1232" customFormat="1" x14ac:dyDescent="0.2">
      <c r="A1029" s="1227"/>
      <c r="B1029" s="1228"/>
      <c r="C1029" s="1229"/>
      <c r="D1029" s="1229"/>
      <c r="E1029" s="1230"/>
      <c r="F1029" s="1231"/>
      <c r="G1029" s="1232" t="str">
        <f t="shared" si="17"/>
        <v/>
      </c>
      <c r="H1029" s="1225"/>
      <c r="I1029" s="1225"/>
    </row>
    <row r="1030" spans="1:9" s="1232" customFormat="1" x14ac:dyDescent="0.2">
      <c r="A1030" s="1227"/>
      <c r="B1030" s="1228"/>
      <c r="C1030" s="1229"/>
      <c r="D1030" s="1229"/>
      <c r="E1030" s="1230"/>
      <c r="F1030" s="1231"/>
      <c r="G1030" s="1232" t="str">
        <f t="shared" si="17"/>
        <v/>
      </c>
      <c r="H1030" s="1225"/>
      <c r="I1030" s="1225"/>
    </row>
    <row r="1031" spans="1:9" s="1232" customFormat="1" x14ac:dyDescent="0.2">
      <c r="A1031" s="1227"/>
      <c r="B1031" s="1228"/>
      <c r="C1031" s="1229"/>
      <c r="D1031" s="1229"/>
      <c r="E1031" s="1230"/>
      <c r="F1031" s="1231"/>
      <c r="G1031" s="1232" t="str">
        <f t="shared" si="17"/>
        <v/>
      </c>
      <c r="H1031" s="1225"/>
      <c r="I1031" s="1225"/>
    </row>
    <row r="1032" spans="1:9" s="1232" customFormat="1" x14ac:dyDescent="0.2">
      <c r="A1032" s="1227"/>
      <c r="B1032" s="1228"/>
      <c r="C1032" s="1229"/>
      <c r="D1032" s="1229"/>
      <c r="E1032" s="1230"/>
      <c r="F1032" s="1231"/>
      <c r="G1032" s="1232" t="str">
        <f t="shared" si="17"/>
        <v/>
      </c>
      <c r="H1032" s="1225"/>
      <c r="I1032" s="1225"/>
    </row>
    <row r="1033" spans="1:9" s="1232" customFormat="1" x14ac:dyDescent="0.2">
      <c r="A1033" s="1227"/>
      <c r="B1033" s="1228"/>
      <c r="C1033" s="1229"/>
      <c r="D1033" s="1229"/>
      <c r="E1033" s="1230"/>
      <c r="F1033" s="1231"/>
      <c r="G1033" s="1232" t="str">
        <f t="shared" si="17"/>
        <v/>
      </c>
      <c r="H1033" s="1225"/>
      <c r="I1033" s="1225"/>
    </row>
    <row r="1034" spans="1:9" s="1232" customFormat="1" x14ac:dyDescent="0.2">
      <c r="A1034" s="1227"/>
      <c r="B1034" s="1228"/>
      <c r="C1034" s="1229"/>
      <c r="D1034" s="1229"/>
      <c r="E1034" s="1230"/>
      <c r="F1034" s="1231"/>
      <c r="G1034" s="1232" t="str">
        <f t="shared" si="17"/>
        <v/>
      </c>
      <c r="H1034" s="1225"/>
      <c r="I1034" s="1225"/>
    </row>
    <row r="1035" spans="1:9" s="1232" customFormat="1" x14ac:dyDescent="0.2">
      <c r="A1035" s="1227"/>
      <c r="B1035" s="1228"/>
      <c r="C1035" s="1229"/>
      <c r="D1035" s="1229"/>
      <c r="E1035" s="1230"/>
      <c r="F1035" s="1231"/>
      <c r="G1035" s="1232" t="str">
        <f t="shared" si="17"/>
        <v/>
      </c>
      <c r="H1035" s="1225"/>
      <c r="I1035" s="1225"/>
    </row>
    <row r="1036" spans="1:9" s="1232" customFormat="1" x14ac:dyDescent="0.2">
      <c r="A1036" s="1227"/>
      <c r="B1036" s="1228"/>
      <c r="C1036" s="1229"/>
      <c r="D1036" s="1229"/>
      <c r="E1036" s="1230"/>
      <c r="F1036" s="1231"/>
      <c r="G1036" s="1232" t="str">
        <f t="shared" si="17"/>
        <v/>
      </c>
      <c r="H1036" s="1225"/>
      <c r="I1036" s="1225"/>
    </row>
    <row r="1037" spans="1:9" s="1232" customFormat="1" x14ac:dyDescent="0.2">
      <c r="A1037" s="1227"/>
      <c r="B1037" s="1228"/>
      <c r="C1037" s="1229"/>
      <c r="D1037" s="1229"/>
      <c r="E1037" s="1230"/>
      <c r="F1037" s="1231"/>
      <c r="G1037" s="1232" t="str">
        <f t="shared" si="17"/>
        <v/>
      </c>
      <c r="H1037" s="1225"/>
      <c r="I1037" s="1225"/>
    </row>
    <row r="1038" spans="1:9" s="1232" customFormat="1" x14ac:dyDescent="0.2">
      <c r="A1038" s="1227"/>
      <c r="B1038" s="1228"/>
      <c r="C1038" s="1229"/>
      <c r="D1038" s="1229"/>
      <c r="E1038" s="1230"/>
      <c r="F1038" s="1231"/>
      <c r="G1038" s="1232" t="str">
        <f t="shared" si="17"/>
        <v/>
      </c>
      <c r="H1038" s="1225"/>
      <c r="I1038" s="1225"/>
    </row>
    <row r="1039" spans="1:9" s="1232" customFormat="1" x14ac:dyDescent="0.2">
      <c r="A1039" s="1227"/>
      <c r="B1039" s="1228"/>
      <c r="C1039" s="1229"/>
      <c r="D1039" s="1229"/>
      <c r="E1039" s="1230"/>
      <c r="F1039" s="1231"/>
      <c r="G1039" s="1232" t="str">
        <f t="shared" si="17"/>
        <v/>
      </c>
      <c r="H1039" s="1225"/>
      <c r="I1039" s="1225"/>
    </row>
    <row r="1040" spans="1:9" s="1232" customFormat="1" x14ac:dyDescent="0.2">
      <c r="A1040" s="1227"/>
      <c r="B1040" s="1228"/>
      <c r="C1040" s="1229"/>
      <c r="D1040" s="1229"/>
      <c r="E1040" s="1230"/>
      <c r="F1040" s="1231"/>
      <c r="G1040" s="1232" t="str">
        <f t="shared" si="17"/>
        <v/>
      </c>
      <c r="H1040" s="1225"/>
      <c r="I1040" s="1225"/>
    </row>
    <row r="1041" spans="1:9" s="1232" customFormat="1" x14ac:dyDescent="0.2">
      <c r="A1041" s="1227"/>
      <c r="B1041" s="1228"/>
      <c r="C1041" s="1229"/>
      <c r="D1041" s="1229"/>
      <c r="E1041" s="1230"/>
      <c r="F1041" s="1231"/>
      <c r="G1041" s="1232" t="str">
        <f t="shared" si="17"/>
        <v/>
      </c>
      <c r="H1041" s="1225"/>
      <c r="I1041" s="1225"/>
    </row>
    <row r="1042" spans="1:9" s="1232" customFormat="1" x14ac:dyDescent="0.2">
      <c r="A1042" s="1227"/>
      <c r="B1042" s="1228"/>
      <c r="C1042" s="1229"/>
      <c r="D1042" s="1229"/>
      <c r="E1042" s="1230"/>
      <c r="F1042" s="1231"/>
      <c r="G1042" s="1232" t="str">
        <f t="shared" si="17"/>
        <v/>
      </c>
      <c r="H1042" s="1225"/>
      <c r="I1042" s="1225"/>
    </row>
    <row r="1043" spans="1:9" s="1232" customFormat="1" x14ac:dyDescent="0.2">
      <c r="A1043" s="1227"/>
      <c r="B1043" s="1228"/>
      <c r="C1043" s="1229"/>
      <c r="D1043" s="1229"/>
      <c r="E1043" s="1230"/>
      <c r="F1043" s="1231"/>
      <c r="G1043" s="1232" t="str">
        <f t="shared" si="17"/>
        <v/>
      </c>
      <c r="H1043" s="1225"/>
      <c r="I1043" s="1225"/>
    </row>
    <row r="1044" spans="1:9" s="1232" customFormat="1" x14ac:dyDescent="0.2">
      <c r="A1044" s="1227"/>
      <c r="B1044" s="1228"/>
      <c r="C1044" s="1229"/>
      <c r="D1044" s="1229"/>
      <c r="E1044" s="1230"/>
      <c r="F1044" s="1231"/>
      <c r="G1044" s="1232" t="str">
        <f t="shared" si="17"/>
        <v/>
      </c>
      <c r="H1044" s="1225"/>
      <c r="I1044" s="1225"/>
    </row>
    <row r="1045" spans="1:9" s="1232" customFormat="1" x14ac:dyDescent="0.2">
      <c r="A1045" s="1227"/>
      <c r="B1045" s="1228"/>
      <c r="C1045" s="1229"/>
      <c r="D1045" s="1229"/>
      <c r="E1045" s="1230"/>
      <c r="F1045" s="1231"/>
      <c r="G1045" s="1232" t="str">
        <f t="shared" si="17"/>
        <v/>
      </c>
      <c r="H1045" s="1225"/>
      <c r="I1045" s="1225"/>
    </row>
    <row r="1046" spans="1:9" s="1232" customFormat="1" x14ac:dyDescent="0.2">
      <c r="A1046" s="1227"/>
      <c r="B1046" s="1228"/>
      <c r="C1046" s="1229"/>
      <c r="D1046" s="1229"/>
      <c r="E1046" s="1230"/>
      <c r="F1046" s="1231"/>
      <c r="G1046" s="1232" t="str">
        <f t="shared" si="17"/>
        <v/>
      </c>
      <c r="H1046" s="1225"/>
      <c r="I1046" s="1225"/>
    </row>
    <row r="1047" spans="1:9" s="1232" customFormat="1" x14ac:dyDescent="0.2">
      <c r="A1047" s="1227"/>
      <c r="B1047" s="1228"/>
      <c r="C1047" s="1229"/>
      <c r="D1047" s="1229"/>
      <c r="E1047" s="1230"/>
      <c r="F1047" s="1231"/>
      <c r="G1047" s="1232" t="str">
        <f t="shared" si="17"/>
        <v/>
      </c>
      <c r="H1047" s="1225"/>
      <c r="I1047" s="1225"/>
    </row>
    <row r="1048" spans="1:9" s="1232" customFormat="1" x14ac:dyDescent="0.2">
      <c r="A1048" s="1227"/>
      <c r="B1048" s="1228"/>
      <c r="C1048" s="1229"/>
      <c r="D1048" s="1229"/>
      <c r="E1048" s="1230"/>
      <c r="F1048" s="1231"/>
      <c r="G1048" s="1232" t="str">
        <f t="shared" si="17"/>
        <v/>
      </c>
      <c r="H1048" s="1225"/>
      <c r="I1048" s="1225"/>
    </row>
    <row r="1049" spans="1:9" s="1232" customFormat="1" x14ac:dyDescent="0.2">
      <c r="A1049" s="1227"/>
      <c r="B1049" s="1228"/>
      <c r="C1049" s="1229"/>
      <c r="D1049" s="1229"/>
      <c r="E1049" s="1230"/>
      <c r="F1049" s="1231"/>
      <c r="G1049" s="1232" t="str">
        <f t="shared" si="17"/>
        <v/>
      </c>
      <c r="H1049" s="1225"/>
      <c r="I1049" s="1225"/>
    </row>
    <row r="1050" spans="1:9" s="1232" customFormat="1" x14ac:dyDescent="0.2">
      <c r="A1050" s="1227"/>
      <c r="B1050" s="1228"/>
      <c r="C1050" s="1229"/>
      <c r="D1050" s="1229"/>
      <c r="E1050" s="1230"/>
      <c r="F1050" s="1231"/>
      <c r="G1050" s="1232" t="str">
        <f t="shared" si="17"/>
        <v/>
      </c>
      <c r="H1050" s="1225"/>
      <c r="I1050" s="1225"/>
    </row>
    <row r="1051" spans="1:9" s="1232" customFormat="1" x14ac:dyDescent="0.2">
      <c r="A1051" s="1227"/>
      <c r="B1051" s="1228"/>
      <c r="C1051" s="1229"/>
      <c r="D1051" s="1229"/>
      <c r="E1051" s="1230"/>
      <c r="F1051" s="1231"/>
      <c r="G1051" s="1232" t="str">
        <f t="shared" si="17"/>
        <v/>
      </c>
      <c r="H1051" s="1225"/>
      <c r="I1051" s="1225"/>
    </row>
    <row r="1052" spans="1:9" s="1232" customFormat="1" x14ac:dyDescent="0.2">
      <c r="A1052" s="1227"/>
      <c r="B1052" s="1228"/>
      <c r="C1052" s="1229"/>
      <c r="D1052" s="1229"/>
      <c r="E1052" s="1230"/>
      <c r="F1052" s="1231"/>
      <c r="G1052" s="1232" t="str">
        <f t="shared" si="17"/>
        <v/>
      </c>
      <c r="H1052" s="1225"/>
      <c r="I1052" s="1225"/>
    </row>
    <row r="1053" spans="1:9" s="1232" customFormat="1" x14ac:dyDescent="0.2">
      <c r="A1053" s="1227"/>
      <c r="B1053" s="1228"/>
      <c r="C1053" s="1229"/>
      <c r="D1053" s="1229"/>
      <c r="E1053" s="1230"/>
      <c r="F1053" s="1231"/>
      <c r="G1053" s="1232" t="str">
        <f t="shared" si="17"/>
        <v/>
      </c>
      <c r="H1053" s="1225"/>
      <c r="I1053" s="1225"/>
    </row>
    <row r="1054" spans="1:9" s="1232" customFormat="1" x14ac:dyDescent="0.2">
      <c r="A1054" s="1227"/>
      <c r="B1054" s="1228"/>
      <c r="C1054" s="1229"/>
      <c r="D1054" s="1229"/>
      <c r="E1054" s="1230"/>
      <c r="F1054" s="1231"/>
      <c r="G1054" s="1232" t="str">
        <f t="shared" si="17"/>
        <v/>
      </c>
      <c r="H1054" s="1225"/>
      <c r="I1054" s="1225"/>
    </row>
    <row r="1055" spans="1:9" s="1232" customFormat="1" x14ac:dyDescent="0.2">
      <c r="A1055" s="1227"/>
      <c r="B1055" s="1228"/>
      <c r="C1055" s="1229"/>
      <c r="D1055" s="1229"/>
      <c r="E1055" s="1230"/>
      <c r="F1055" s="1231"/>
      <c r="G1055" s="1232" t="str">
        <f t="shared" si="17"/>
        <v/>
      </c>
      <c r="H1055" s="1225"/>
      <c r="I1055" s="1225"/>
    </row>
    <row r="1056" spans="1:9" s="1232" customFormat="1" x14ac:dyDescent="0.2">
      <c r="A1056" s="1227"/>
      <c r="B1056" s="1228"/>
      <c r="C1056" s="1229"/>
      <c r="D1056" s="1229"/>
      <c r="E1056" s="1230"/>
      <c r="F1056" s="1231"/>
      <c r="G1056" s="1232" t="str">
        <f t="shared" si="17"/>
        <v/>
      </c>
      <c r="H1056" s="1225"/>
      <c r="I1056" s="1225"/>
    </row>
    <row r="1057" spans="1:9" s="1232" customFormat="1" x14ac:dyDescent="0.2">
      <c r="A1057" s="1227"/>
      <c r="B1057" s="1228"/>
      <c r="C1057" s="1229"/>
      <c r="D1057" s="1229"/>
      <c r="E1057" s="1230"/>
      <c r="F1057" s="1231"/>
      <c r="G1057" s="1232" t="str">
        <f t="shared" si="17"/>
        <v/>
      </c>
      <c r="H1057" s="1225"/>
      <c r="I1057" s="1225"/>
    </row>
    <row r="1058" spans="1:9" s="1232" customFormat="1" x14ac:dyDescent="0.2">
      <c r="A1058" s="1227"/>
      <c r="B1058" s="1228"/>
      <c r="C1058" s="1229"/>
      <c r="D1058" s="1229"/>
      <c r="E1058" s="1230"/>
      <c r="F1058" s="1231"/>
      <c r="G1058" s="1232" t="str">
        <f t="shared" si="17"/>
        <v/>
      </c>
      <c r="H1058" s="1225"/>
      <c r="I1058" s="1225"/>
    </row>
    <row r="1059" spans="1:9" s="1232" customFormat="1" x14ac:dyDescent="0.2">
      <c r="A1059" s="1227"/>
      <c r="B1059" s="1228"/>
      <c r="C1059" s="1229"/>
      <c r="D1059" s="1229"/>
      <c r="E1059" s="1230"/>
      <c r="F1059" s="1231"/>
      <c r="G1059" s="1232" t="str">
        <f t="shared" si="17"/>
        <v/>
      </c>
      <c r="H1059" s="1225"/>
      <c r="I1059" s="1225"/>
    </row>
    <row r="1060" spans="1:9" s="1232" customFormat="1" x14ac:dyDescent="0.2">
      <c r="A1060" s="1227"/>
      <c r="B1060" s="1228"/>
      <c r="C1060" s="1229"/>
      <c r="D1060" s="1229"/>
      <c r="E1060" s="1230"/>
      <c r="F1060" s="1231"/>
      <c r="G1060" s="1232" t="str">
        <f t="shared" si="17"/>
        <v/>
      </c>
      <c r="H1060" s="1225"/>
      <c r="I1060" s="1225"/>
    </row>
    <row r="1061" spans="1:9" s="1232" customFormat="1" x14ac:dyDescent="0.2">
      <c r="A1061" s="1227"/>
      <c r="B1061" s="1228"/>
      <c r="C1061" s="1229"/>
      <c r="D1061" s="1229"/>
      <c r="E1061" s="1230"/>
      <c r="F1061" s="1231"/>
      <c r="G1061" s="1232" t="str">
        <f t="shared" si="17"/>
        <v/>
      </c>
      <c r="H1061" s="1225"/>
      <c r="I1061" s="1225"/>
    </row>
    <row r="1062" spans="1:9" s="1232" customFormat="1" x14ac:dyDescent="0.2">
      <c r="A1062" s="1227"/>
      <c r="B1062" s="1228"/>
      <c r="C1062" s="1229"/>
      <c r="D1062" s="1229"/>
      <c r="E1062" s="1230"/>
      <c r="F1062" s="1231"/>
      <c r="G1062" s="1232" t="str">
        <f t="shared" si="17"/>
        <v/>
      </c>
      <c r="H1062" s="1225"/>
      <c r="I1062" s="1225"/>
    </row>
    <row r="1063" spans="1:9" s="1232" customFormat="1" x14ac:dyDescent="0.2">
      <c r="A1063" s="1227"/>
      <c r="B1063" s="1228"/>
      <c r="C1063" s="1229"/>
      <c r="D1063" s="1229"/>
      <c r="E1063" s="1230"/>
      <c r="F1063" s="1231"/>
      <c r="G1063" s="1232" t="str">
        <f t="shared" si="17"/>
        <v/>
      </c>
      <c r="H1063" s="1225"/>
      <c r="I1063" s="1225"/>
    </row>
    <row r="1064" spans="1:9" s="1232" customFormat="1" x14ac:dyDescent="0.2">
      <c r="A1064" s="1227"/>
      <c r="B1064" s="1228"/>
      <c r="C1064" s="1229"/>
      <c r="D1064" s="1229"/>
      <c r="E1064" s="1230"/>
      <c r="F1064" s="1231"/>
      <c r="G1064" s="1232" t="str">
        <f t="shared" si="17"/>
        <v/>
      </c>
      <c r="H1064" s="1225"/>
      <c r="I1064" s="1225"/>
    </row>
    <row r="1065" spans="1:9" s="1232" customFormat="1" x14ac:dyDescent="0.2">
      <c r="A1065" s="1227"/>
      <c r="B1065" s="1228"/>
      <c r="C1065" s="1229"/>
      <c r="D1065" s="1229"/>
      <c r="E1065" s="1230"/>
      <c r="F1065" s="1231"/>
      <c r="G1065" s="1232" t="str">
        <f t="shared" si="17"/>
        <v/>
      </c>
      <c r="H1065" s="1225"/>
      <c r="I1065" s="1225"/>
    </row>
    <row r="1066" spans="1:9" s="1232" customFormat="1" x14ac:dyDescent="0.2">
      <c r="A1066" s="1227"/>
      <c r="B1066" s="1228"/>
      <c r="C1066" s="1229"/>
      <c r="D1066" s="1229"/>
      <c r="E1066" s="1230"/>
      <c r="F1066" s="1231"/>
      <c r="G1066" s="1232" t="str">
        <f t="shared" si="17"/>
        <v/>
      </c>
      <c r="H1066" s="1225"/>
      <c r="I1066" s="1225"/>
    </row>
    <row r="1067" spans="1:9" s="1232" customFormat="1" x14ac:dyDescent="0.2">
      <c r="A1067" s="1227"/>
      <c r="B1067" s="1228"/>
      <c r="C1067" s="1229"/>
      <c r="D1067" s="1229"/>
      <c r="E1067" s="1230"/>
      <c r="F1067" s="1231"/>
      <c r="G1067" s="1232" t="str">
        <f t="shared" si="17"/>
        <v/>
      </c>
      <c r="H1067" s="1225"/>
      <c r="I1067" s="1225"/>
    </row>
    <row r="1068" spans="1:9" s="1232" customFormat="1" x14ac:dyDescent="0.2">
      <c r="A1068" s="1227"/>
      <c r="B1068" s="1228"/>
      <c r="C1068" s="1229"/>
      <c r="D1068" s="1229"/>
      <c r="E1068" s="1230"/>
      <c r="F1068" s="1231"/>
      <c r="G1068" s="1232" t="str">
        <f t="shared" si="17"/>
        <v/>
      </c>
      <c r="H1068" s="1225"/>
      <c r="I1068" s="1225"/>
    </row>
    <row r="1069" spans="1:9" s="1232" customFormat="1" x14ac:dyDescent="0.2">
      <c r="A1069" s="1227"/>
      <c r="B1069" s="1228"/>
      <c r="C1069" s="1229"/>
      <c r="D1069" s="1229"/>
      <c r="E1069" s="1230"/>
      <c r="F1069" s="1231"/>
      <c r="G1069" s="1232" t="str">
        <f t="shared" si="17"/>
        <v/>
      </c>
      <c r="H1069" s="1225"/>
      <c r="I1069" s="1225"/>
    </row>
    <row r="1070" spans="1:9" s="1232" customFormat="1" x14ac:dyDescent="0.2">
      <c r="A1070" s="1227"/>
      <c r="B1070" s="1228"/>
      <c r="C1070" s="1229"/>
      <c r="D1070" s="1229"/>
      <c r="E1070" s="1230"/>
      <c r="F1070" s="1231"/>
      <c r="G1070" s="1232" t="str">
        <f t="shared" si="17"/>
        <v/>
      </c>
      <c r="H1070" s="1225"/>
      <c r="I1070" s="1225"/>
    </row>
    <row r="1071" spans="1:9" s="1232" customFormat="1" x14ac:dyDescent="0.2">
      <c r="A1071" s="1227"/>
      <c r="B1071" s="1228"/>
      <c r="C1071" s="1229"/>
      <c r="D1071" s="1229"/>
      <c r="E1071" s="1230"/>
      <c r="F1071" s="1231"/>
      <c r="G1071" s="1232" t="str">
        <f t="shared" si="17"/>
        <v/>
      </c>
      <c r="H1071" s="1225"/>
      <c r="I1071" s="1225"/>
    </row>
    <row r="1072" spans="1:9" s="1232" customFormat="1" x14ac:dyDescent="0.2">
      <c r="A1072" s="1227"/>
      <c r="B1072" s="1228"/>
      <c r="C1072" s="1229"/>
      <c r="D1072" s="1229"/>
      <c r="E1072" s="1230"/>
      <c r="F1072" s="1231"/>
      <c r="G1072" s="1232" t="str">
        <f t="shared" si="17"/>
        <v/>
      </c>
      <c r="H1072" s="1225"/>
      <c r="I1072" s="1225"/>
    </row>
    <row r="1073" spans="1:9" s="1232" customFormat="1" x14ac:dyDescent="0.2">
      <c r="A1073" s="1227"/>
      <c r="B1073" s="1228"/>
      <c r="C1073" s="1229"/>
      <c r="D1073" s="1229"/>
      <c r="E1073" s="1230"/>
      <c r="F1073" s="1231"/>
      <c r="G1073" s="1232" t="str">
        <f t="shared" si="17"/>
        <v/>
      </c>
      <c r="H1073" s="1225"/>
      <c r="I1073" s="1225"/>
    </row>
    <row r="1074" spans="1:9" s="1232" customFormat="1" x14ac:dyDescent="0.2">
      <c r="A1074" s="1227"/>
      <c r="B1074" s="1228"/>
      <c r="C1074" s="1229"/>
      <c r="D1074" s="1229"/>
      <c r="E1074" s="1230"/>
      <c r="F1074" s="1231"/>
      <c r="G1074" s="1232" t="str">
        <f t="shared" si="17"/>
        <v/>
      </c>
      <c r="H1074" s="1225"/>
      <c r="I1074" s="1225"/>
    </row>
    <row r="1075" spans="1:9" s="1232" customFormat="1" x14ac:dyDescent="0.2">
      <c r="A1075" s="1227"/>
      <c r="B1075" s="1228"/>
      <c r="C1075" s="1229"/>
      <c r="D1075" s="1229"/>
      <c r="E1075" s="1230"/>
      <c r="F1075" s="1231"/>
      <c r="G1075" s="1232" t="str">
        <f t="shared" si="17"/>
        <v/>
      </c>
      <c r="H1075" s="1225"/>
      <c r="I1075" s="1225"/>
    </row>
    <row r="1076" spans="1:9" s="1232" customFormat="1" x14ac:dyDescent="0.2">
      <c r="A1076" s="1227"/>
      <c r="B1076" s="1228"/>
      <c r="C1076" s="1229"/>
      <c r="D1076" s="1229"/>
      <c r="E1076" s="1230"/>
      <c r="F1076" s="1231"/>
      <c r="G1076" s="1232" t="str">
        <f t="shared" si="17"/>
        <v/>
      </c>
      <c r="H1076" s="1225"/>
      <c r="I1076" s="1225"/>
    </row>
    <row r="1077" spans="1:9" s="1232" customFormat="1" x14ac:dyDescent="0.2">
      <c r="A1077" s="1227"/>
      <c r="B1077" s="1228"/>
      <c r="C1077" s="1229"/>
      <c r="D1077" s="1229"/>
      <c r="E1077" s="1230"/>
      <c r="F1077" s="1231"/>
      <c r="G1077" s="1232" t="str">
        <f t="shared" si="17"/>
        <v/>
      </c>
      <c r="H1077" s="1225"/>
      <c r="I1077" s="1225"/>
    </row>
    <row r="1078" spans="1:9" s="1232" customFormat="1" x14ac:dyDescent="0.2">
      <c r="A1078" s="1227"/>
      <c r="B1078" s="1228"/>
      <c r="C1078" s="1229"/>
      <c r="D1078" s="1229"/>
      <c r="E1078" s="1230"/>
      <c r="F1078" s="1231"/>
      <c r="G1078" s="1232" t="str">
        <f t="shared" si="17"/>
        <v/>
      </c>
      <c r="H1078" s="1225"/>
      <c r="I1078" s="1225"/>
    </row>
    <row r="1079" spans="1:9" s="1232" customFormat="1" x14ac:dyDescent="0.2">
      <c r="A1079" s="1227"/>
      <c r="B1079" s="1228"/>
      <c r="C1079" s="1229"/>
      <c r="D1079" s="1229"/>
      <c r="E1079" s="1230"/>
      <c r="F1079" s="1231"/>
      <c r="G1079" s="1232" t="str">
        <f t="shared" si="17"/>
        <v/>
      </c>
      <c r="H1079" s="1225"/>
      <c r="I1079" s="1225"/>
    </row>
    <row r="1080" spans="1:9" s="1232" customFormat="1" x14ac:dyDescent="0.2">
      <c r="A1080" s="1227"/>
      <c r="B1080" s="1228"/>
      <c r="C1080" s="1229"/>
      <c r="D1080" s="1229"/>
      <c r="E1080" s="1230"/>
      <c r="F1080" s="1231"/>
      <c r="G1080" s="1232" t="str">
        <f t="shared" si="17"/>
        <v/>
      </c>
      <c r="H1080" s="1225"/>
      <c r="I1080" s="1225"/>
    </row>
    <row r="1081" spans="1:9" s="1232" customFormat="1" x14ac:dyDescent="0.2">
      <c r="A1081" s="1227"/>
      <c r="B1081" s="1228"/>
      <c r="C1081" s="1229"/>
      <c r="D1081" s="1229"/>
      <c r="E1081" s="1230"/>
      <c r="F1081" s="1231"/>
      <c r="G1081" s="1232" t="str">
        <f t="shared" si="17"/>
        <v/>
      </c>
      <c r="H1081" s="1225"/>
      <c r="I1081" s="1225"/>
    </row>
    <row r="1082" spans="1:9" s="1232" customFormat="1" x14ac:dyDescent="0.2">
      <c r="A1082" s="1227"/>
      <c r="B1082" s="1228"/>
      <c r="C1082" s="1229"/>
      <c r="D1082" s="1229"/>
      <c r="E1082" s="1230"/>
      <c r="F1082" s="1231"/>
      <c r="G1082" s="1232" t="str">
        <f t="shared" si="17"/>
        <v/>
      </c>
      <c r="H1082" s="1225"/>
      <c r="I1082" s="1225"/>
    </row>
    <row r="1083" spans="1:9" s="1232" customFormat="1" x14ac:dyDescent="0.2">
      <c r="A1083" s="1227"/>
      <c r="B1083" s="1228"/>
      <c r="C1083" s="1229"/>
      <c r="D1083" s="1229"/>
      <c r="E1083" s="1230"/>
      <c r="F1083" s="1231"/>
      <c r="G1083" s="1232" t="str">
        <f t="shared" si="17"/>
        <v/>
      </c>
      <c r="H1083" s="1225"/>
      <c r="I1083" s="1225"/>
    </row>
    <row r="1084" spans="1:9" s="1232" customFormat="1" x14ac:dyDescent="0.2">
      <c r="A1084" s="1227"/>
      <c r="B1084" s="1228"/>
      <c r="C1084" s="1229"/>
      <c r="D1084" s="1229"/>
      <c r="E1084" s="1230"/>
      <c r="F1084" s="1231"/>
      <c r="G1084" s="1232" t="str">
        <f t="shared" si="17"/>
        <v/>
      </c>
      <c r="H1084" s="1225"/>
      <c r="I1084" s="1225"/>
    </row>
    <row r="1085" spans="1:9" s="1232" customFormat="1" x14ac:dyDescent="0.2">
      <c r="A1085" s="1227"/>
      <c r="B1085" s="1228"/>
      <c r="C1085" s="1229"/>
      <c r="D1085" s="1229"/>
      <c r="E1085" s="1230"/>
      <c r="F1085" s="1231"/>
      <c r="G1085" s="1232" t="str">
        <f t="shared" si="17"/>
        <v/>
      </c>
      <c r="H1085" s="1225"/>
      <c r="I1085" s="1225"/>
    </row>
    <row r="1086" spans="1:9" s="1232" customFormat="1" x14ac:dyDescent="0.2">
      <c r="A1086" s="1227"/>
      <c r="B1086" s="1228"/>
      <c r="C1086" s="1229"/>
      <c r="D1086" s="1229"/>
      <c r="E1086" s="1230"/>
      <c r="F1086" s="1231"/>
      <c r="G1086" s="1232" t="str">
        <f t="shared" si="17"/>
        <v/>
      </c>
      <c r="H1086" s="1225"/>
      <c r="I1086" s="1225"/>
    </row>
    <row r="1087" spans="1:9" s="1232" customFormat="1" x14ac:dyDescent="0.2">
      <c r="A1087" s="1227"/>
      <c r="B1087" s="1228"/>
      <c r="C1087" s="1229"/>
      <c r="D1087" s="1229"/>
      <c r="E1087" s="1230"/>
      <c r="F1087" s="1231"/>
      <c r="G1087" s="1232" t="str">
        <f t="shared" si="17"/>
        <v/>
      </c>
      <c r="H1087" s="1225"/>
      <c r="I1087" s="1225"/>
    </row>
    <row r="1088" spans="1:9" s="1232" customFormat="1" x14ac:dyDescent="0.2">
      <c r="A1088" s="1227"/>
      <c r="B1088" s="1228"/>
      <c r="C1088" s="1229"/>
      <c r="D1088" s="1229"/>
      <c r="E1088" s="1230"/>
      <c r="F1088" s="1231"/>
      <c r="G1088" s="1232" t="str">
        <f t="shared" si="17"/>
        <v/>
      </c>
      <c r="H1088" s="1225"/>
      <c r="I1088" s="1225"/>
    </row>
    <row r="1089" spans="1:9" s="1232" customFormat="1" x14ac:dyDescent="0.2">
      <c r="A1089" s="1227"/>
      <c r="B1089" s="1228"/>
      <c r="C1089" s="1229"/>
      <c r="D1089" s="1229"/>
      <c r="E1089" s="1230"/>
      <c r="F1089" s="1231"/>
      <c r="G1089" s="1232" t="str">
        <f t="shared" si="17"/>
        <v/>
      </c>
      <c r="H1089" s="1225"/>
      <c r="I1089" s="1225"/>
    </row>
    <row r="1090" spans="1:9" s="1232" customFormat="1" x14ac:dyDescent="0.2">
      <c r="A1090" s="1227"/>
      <c r="B1090" s="1228"/>
      <c r="C1090" s="1229"/>
      <c r="D1090" s="1229"/>
      <c r="E1090" s="1230"/>
      <c r="F1090" s="1231"/>
      <c r="G1090" s="1232" t="str">
        <f t="shared" si="17"/>
        <v/>
      </c>
      <c r="H1090" s="1225"/>
      <c r="I1090" s="1225"/>
    </row>
    <row r="1091" spans="1:9" s="1232" customFormat="1" x14ac:dyDescent="0.2">
      <c r="A1091" s="1227"/>
      <c r="B1091" s="1228"/>
      <c r="C1091" s="1229"/>
      <c r="D1091" s="1229"/>
      <c r="E1091" s="1230"/>
      <c r="F1091" s="1231"/>
      <c r="G1091" s="1232" t="str">
        <f t="shared" si="17"/>
        <v/>
      </c>
      <c r="H1091" s="1225"/>
      <c r="I1091" s="1225"/>
    </row>
    <row r="1092" spans="1:9" s="1232" customFormat="1" x14ac:dyDescent="0.2">
      <c r="A1092" s="1227"/>
      <c r="B1092" s="1228"/>
      <c r="C1092" s="1229"/>
      <c r="D1092" s="1229"/>
      <c r="E1092" s="1230"/>
      <c r="F1092" s="1231"/>
      <c r="G1092" s="1232" t="str">
        <f t="shared" ref="G1092:G1155" si="18">IF(D1092="QP",A1092,"")</f>
        <v/>
      </c>
      <c r="H1092" s="1225"/>
      <c r="I1092" s="1225"/>
    </row>
    <row r="1093" spans="1:9" s="1232" customFormat="1" x14ac:dyDescent="0.2">
      <c r="A1093" s="1227"/>
      <c r="B1093" s="1228"/>
      <c r="C1093" s="1229"/>
      <c r="D1093" s="1229"/>
      <c r="E1093" s="1230"/>
      <c r="F1093" s="1231"/>
      <c r="G1093" s="1232" t="str">
        <f t="shared" si="18"/>
        <v/>
      </c>
      <c r="H1093" s="1225"/>
      <c r="I1093" s="1225"/>
    </row>
    <row r="1094" spans="1:9" s="1232" customFormat="1" x14ac:dyDescent="0.2">
      <c r="A1094" s="1227"/>
      <c r="B1094" s="1228"/>
      <c r="C1094" s="1229"/>
      <c r="D1094" s="1229"/>
      <c r="E1094" s="1230"/>
      <c r="F1094" s="1231"/>
      <c r="G1094" s="1232" t="str">
        <f t="shared" si="18"/>
        <v/>
      </c>
      <c r="H1094" s="1225"/>
      <c r="I1094" s="1225"/>
    </row>
    <row r="1095" spans="1:9" s="1232" customFormat="1" x14ac:dyDescent="0.2">
      <c r="A1095" s="1227"/>
      <c r="B1095" s="1228"/>
      <c r="C1095" s="1229"/>
      <c r="D1095" s="1229"/>
      <c r="E1095" s="1230"/>
      <c r="F1095" s="1231"/>
      <c r="G1095" s="1232" t="str">
        <f t="shared" si="18"/>
        <v/>
      </c>
      <c r="H1095" s="1225"/>
      <c r="I1095" s="1225"/>
    </row>
    <row r="1096" spans="1:9" s="1232" customFormat="1" x14ac:dyDescent="0.2">
      <c r="A1096" s="1227"/>
      <c r="B1096" s="1228"/>
      <c r="C1096" s="1229"/>
      <c r="D1096" s="1229"/>
      <c r="E1096" s="1230"/>
      <c r="F1096" s="1231"/>
      <c r="G1096" s="1232" t="str">
        <f t="shared" si="18"/>
        <v/>
      </c>
      <c r="H1096" s="1225"/>
      <c r="I1096" s="1225"/>
    </row>
    <row r="1097" spans="1:9" s="1232" customFormat="1" x14ac:dyDescent="0.2">
      <c r="A1097" s="1227"/>
      <c r="B1097" s="1228"/>
      <c r="C1097" s="1229"/>
      <c r="D1097" s="1229"/>
      <c r="E1097" s="1230"/>
      <c r="F1097" s="1231"/>
      <c r="G1097" s="1232" t="str">
        <f t="shared" si="18"/>
        <v/>
      </c>
      <c r="H1097" s="1225"/>
      <c r="I1097" s="1225"/>
    </row>
    <row r="1098" spans="1:9" s="1232" customFormat="1" x14ac:dyDescent="0.2">
      <c r="A1098" s="1227"/>
      <c r="B1098" s="1228"/>
      <c r="C1098" s="1229"/>
      <c r="D1098" s="1229"/>
      <c r="E1098" s="1230"/>
      <c r="F1098" s="1231"/>
      <c r="G1098" s="1232" t="str">
        <f t="shared" si="18"/>
        <v/>
      </c>
      <c r="H1098" s="1225"/>
      <c r="I1098" s="1225"/>
    </row>
    <row r="1099" spans="1:9" s="1232" customFormat="1" x14ac:dyDescent="0.2">
      <c r="A1099" s="1227"/>
      <c r="B1099" s="1228"/>
      <c r="C1099" s="1229"/>
      <c r="D1099" s="1229"/>
      <c r="E1099" s="1230"/>
      <c r="F1099" s="1231"/>
      <c r="G1099" s="1232" t="str">
        <f t="shared" si="18"/>
        <v/>
      </c>
      <c r="H1099" s="1225"/>
      <c r="I1099" s="1225"/>
    </row>
    <row r="1100" spans="1:9" s="1232" customFormat="1" x14ac:dyDescent="0.2">
      <c r="A1100" s="1227"/>
      <c r="B1100" s="1228"/>
      <c r="C1100" s="1229"/>
      <c r="D1100" s="1229"/>
      <c r="E1100" s="1230"/>
      <c r="F1100" s="1231"/>
      <c r="G1100" s="1232" t="str">
        <f t="shared" si="18"/>
        <v/>
      </c>
      <c r="H1100" s="1225"/>
      <c r="I1100" s="1225"/>
    </row>
    <row r="1101" spans="1:9" s="1232" customFormat="1" x14ac:dyDescent="0.2">
      <c r="A1101" s="1227"/>
      <c r="B1101" s="1228"/>
      <c r="C1101" s="1229"/>
      <c r="D1101" s="1229"/>
      <c r="E1101" s="1230"/>
      <c r="F1101" s="1231"/>
      <c r="G1101" s="1232" t="str">
        <f t="shared" si="18"/>
        <v/>
      </c>
      <c r="H1101" s="1225"/>
      <c r="I1101" s="1225"/>
    </row>
    <row r="1102" spans="1:9" s="1232" customFormat="1" x14ac:dyDescent="0.2">
      <c r="A1102" s="1227"/>
      <c r="B1102" s="1228"/>
      <c r="C1102" s="1229"/>
      <c r="D1102" s="1229"/>
      <c r="E1102" s="1230"/>
      <c r="F1102" s="1231"/>
      <c r="G1102" s="1232" t="str">
        <f t="shared" si="18"/>
        <v/>
      </c>
      <c r="H1102" s="1225"/>
      <c r="I1102" s="1225"/>
    </row>
    <row r="1103" spans="1:9" s="1232" customFormat="1" x14ac:dyDescent="0.2">
      <c r="A1103" s="1227"/>
      <c r="B1103" s="1228"/>
      <c r="C1103" s="1229"/>
      <c r="D1103" s="1229"/>
      <c r="E1103" s="1230"/>
      <c r="F1103" s="1231"/>
      <c r="G1103" s="1232" t="str">
        <f t="shared" si="18"/>
        <v/>
      </c>
      <c r="H1103" s="1225"/>
      <c r="I1103" s="1225"/>
    </row>
    <row r="1104" spans="1:9" s="1232" customFormat="1" x14ac:dyDescent="0.2">
      <c r="A1104" s="1227"/>
      <c r="B1104" s="1228"/>
      <c r="C1104" s="1229"/>
      <c r="D1104" s="1229"/>
      <c r="E1104" s="1230"/>
      <c r="F1104" s="1231"/>
      <c r="G1104" s="1232" t="str">
        <f t="shared" si="18"/>
        <v/>
      </c>
      <c r="H1104" s="1225"/>
      <c r="I1104" s="1225"/>
    </row>
    <row r="1105" spans="1:9" s="1232" customFormat="1" x14ac:dyDescent="0.2">
      <c r="A1105" s="1227"/>
      <c r="B1105" s="1228"/>
      <c r="C1105" s="1229"/>
      <c r="D1105" s="1229"/>
      <c r="E1105" s="1230"/>
      <c r="F1105" s="1231"/>
      <c r="G1105" s="1232" t="str">
        <f t="shared" si="18"/>
        <v/>
      </c>
      <c r="H1105" s="1225"/>
      <c r="I1105" s="1225"/>
    </row>
    <row r="1106" spans="1:9" s="1232" customFormat="1" x14ac:dyDescent="0.2">
      <c r="A1106" s="1227"/>
      <c r="B1106" s="1228"/>
      <c r="C1106" s="1229"/>
      <c r="D1106" s="1229"/>
      <c r="E1106" s="1230"/>
      <c r="F1106" s="1231"/>
      <c r="G1106" s="1232" t="str">
        <f t="shared" si="18"/>
        <v/>
      </c>
      <c r="H1106" s="1225"/>
      <c r="I1106" s="1225"/>
    </row>
    <row r="1107" spans="1:9" s="1232" customFormat="1" x14ac:dyDescent="0.2">
      <c r="A1107" s="1227"/>
      <c r="B1107" s="1228"/>
      <c r="C1107" s="1229"/>
      <c r="D1107" s="1229"/>
      <c r="E1107" s="1230"/>
      <c r="F1107" s="1231"/>
      <c r="G1107" s="1232" t="str">
        <f t="shared" si="18"/>
        <v/>
      </c>
      <c r="H1107" s="1225"/>
      <c r="I1107" s="1225"/>
    </row>
    <row r="1108" spans="1:9" s="1232" customFormat="1" x14ac:dyDescent="0.2">
      <c r="A1108" s="1227"/>
      <c r="B1108" s="1228"/>
      <c r="C1108" s="1229"/>
      <c r="D1108" s="1229"/>
      <c r="E1108" s="1230"/>
      <c r="F1108" s="1231"/>
      <c r="G1108" s="1232" t="str">
        <f t="shared" si="18"/>
        <v/>
      </c>
      <c r="H1108" s="1225"/>
      <c r="I1108" s="1225"/>
    </row>
    <row r="1109" spans="1:9" s="1232" customFormat="1" x14ac:dyDescent="0.2">
      <c r="A1109" s="1227"/>
      <c r="B1109" s="1228"/>
      <c r="C1109" s="1229"/>
      <c r="D1109" s="1229"/>
      <c r="E1109" s="1230"/>
      <c r="F1109" s="1231"/>
      <c r="G1109" s="1232" t="str">
        <f t="shared" si="18"/>
        <v/>
      </c>
      <c r="H1109" s="1225"/>
      <c r="I1109" s="1225"/>
    </row>
    <row r="1110" spans="1:9" s="1232" customFormat="1" x14ac:dyDescent="0.2">
      <c r="A1110" s="1227"/>
      <c r="B1110" s="1228"/>
      <c r="C1110" s="1229"/>
      <c r="D1110" s="1229"/>
      <c r="E1110" s="1230"/>
      <c r="F1110" s="1231"/>
      <c r="G1110" s="1232" t="str">
        <f t="shared" si="18"/>
        <v/>
      </c>
      <c r="H1110" s="1225"/>
      <c r="I1110" s="1225"/>
    </row>
    <row r="1111" spans="1:9" s="1232" customFormat="1" x14ac:dyDescent="0.2">
      <c r="A1111" s="1227"/>
      <c r="B1111" s="1228"/>
      <c r="C1111" s="1229"/>
      <c r="D1111" s="1229"/>
      <c r="E1111" s="1230"/>
      <c r="F1111" s="1231"/>
      <c r="G1111" s="1232" t="str">
        <f t="shared" si="18"/>
        <v/>
      </c>
      <c r="H1111" s="1225"/>
      <c r="I1111" s="1225"/>
    </row>
    <row r="1112" spans="1:9" s="1232" customFormat="1" x14ac:dyDescent="0.2">
      <c r="A1112" s="1227"/>
      <c r="B1112" s="1228"/>
      <c r="C1112" s="1229"/>
      <c r="D1112" s="1229"/>
      <c r="E1112" s="1230"/>
      <c r="F1112" s="1231"/>
      <c r="G1112" s="1232" t="str">
        <f t="shared" si="18"/>
        <v/>
      </c>
      <c r="H1112" s="1225"/>
      <c r="I1112" s="1225"/>
    </row>
    <row r="1113" spans="1:9" s="1232" customFormat="1" x14ac:dyDescent="0.2">
      <c r="A1113" s="1227"/>
      <c r="B1113" s="1228"/>
      <c r="C1113" s="1229"/>
      <c r="D1113" s="1229"/>
      <c r="E1113" s="1230"/>
      <c r="F1113" s="1231"/>
      <c r="G1113" s="1232" t="str">
        <f t="shared" si="18"/>
        <v/>
      </c>
      <c r="H1113" s="1225"/>
      <c r="I1113" s="1225"/>
    </row>
    <row r="1114" spans="1:9" s="1232" customFormat="1" x14ac:dyDescent="0.2">
      <c r="A1114" s="1227"/>
      <c r="B1114" s="1228"/>
      <c r="C1114" s="1229"/>
      <c r="D1114" s="1229"/>
      <c r="E1114" s="1230"/>
      <c r="F1114" s="1231"/>
      <c r="G1114" s="1232" t="str">
        <f t="shared" si="18"/>
        <v/>
      </c>
      <c r="H1114" s="1225"/>
      <c r="I1114" s="1225"/>
    </row>
    <row r="1115" spans="1:9" s="1232" customFormat="1" x14ac:dyDescent="0.2">
      <c r="A1115" s="1227"/>
      <c r="B1115" s="1228"/>
      <c r="C1115" s="1229"/>
      <c r="D1115" s="1229"/>
      <c r="E1115" s="1230"/>
      <c r="F1115" s="1231"/>
      <c r="G1115" s="1232" t="str">
        <f t="shared" si="18"/>
        <v/>
      </c>
      <c r="H1115" s="1225"/>
      <c r="I1115" s="1225"/>
    </row>
    <row r="1116" spans="1:9" s="1232" customFormat="1" x14ac:dyDescent="0.2">
      <c r="A1116" s="1227"/>
      <c r="B1116" s="1228"/>
      <c r="C1116" s="1229"/>
      <c r="D1116" s="1229"/>
      <c r="E1116" s="1230"/>
      <c r="F1116" s="1231"/>
      <c r="G1116" s="1232" t="str">
        <f t="shared" si="18"/>
        <v/>
      </c>
      <c r="H1116" s="1225"/>
      <c r="I1116" s="1225"/>
    </row>
    <row r="1117" spans="1:9" s="1232" customFormat="1" x14ac:dyDescent="0.2">
      <c r="A1117" s="1227"/>
      <c r="B1117" s="1228"/>
      <c r="C1117" s="1229"/>
      <c r="D1117" s="1229"/>
      <c r="E1117" s="1230"/>
      <c r="F1117" s="1231"/>
      <c r="G1117" s="1232" t="str">
        <f t="shared" si="18"/>
        <v/>
      </c>
      <c r="H1117" s="1225"/>
      <c r="I1117" s="1225"/>
    </row>
    <row r="1118" spans="1:9" s="1232" customFormat="1" x14ac:dyDescent="0.2">
      <c r="A1118" s="1227"/>
      <c r="B1118" s="1228"/>
      <c r="C1118" s="1229"/>
      <c r="D1118" s="1229"/>
      <c r="E1118" s="1230"/>
      <c r="F1118" s="1231"/>
      <c r="G1118" s="1232" t="str">
        <f t="shared" si="18"/>
        <v/>
      </c>
      <c r="H1118" s="1225"/>
      <c r="I1118" s="1225"/>
    </row>
    <row r="1119" spans="1:9" s="1232" customFormat="1" x14ac:dyDescent="0.2">
      <c r="A1119" s="1227"/>
      <c r="B1119" s="1228"/>
      <c r="C1119" s="1229"/>
      <c r="D1119" s="1229"/>
      <c r="E1119" s="1230"/>
      <c r="F1119" s="1231"/>
      <c r="G1119" s="1232" t="str">
        <f t="shared" si="18"/>
        <v/>
      </c>
      <c r="H1119" s="1225"/>
      <c r="I1119" s="1225"/>
    </row>
    <row r="1120" spans="1:9" s="1232" customFormat="1" x14ac:dyDescent="0.2">
      <c r="A1120" s="1227"/>
      <c r="B1120" s="1228"/>
      <c r="C1120" s="1229"/>
      <c r="D1120" s="1229"/>
      <c r="E1120" s="1230"/>
      <c r="F1120" s="1231"/>
      <c r="G1120" s="1232" t="str">
        <f t="shared" si="18"/>
        <v/>
      </c>
      <c r="H1120" s="1225"/>
      <c r="I1120" s="1225"/>
    </row>
    <row r="1121" spans="1:9" s="1232" customFormat="1" x14ac:dyDescent="0.2">
      <c r="A1121" s="1227"/>
      <c r="B1121" s="1228"/>
      <c r="C1121" s="1229"/>
      <c r="D1121" s="1229"/>
      <c r="E1121" s="1230"/>
      <c r="F1121" s="1231"/>
      <c r="G1121" s="1232" t="str">
        <f t="shared" si="18"/>
        <v/>
      </c>
      <c r="H1121" s="1225"/>
      <c r="I1121" s="1225"/>
    </row>
    <row r="1122" spans="1:9" s="1232" customFormat="1" x14ac:dyDescent="0.2">
      <c r="A1122" s="1227"/>
      <c r="B1122" s="1228"/>
      <c r="C1122" s="1229"/>
      <c r="D1122" s="1229"/>
      <c r="E1122" s="1230"/>
      <c r="F1122" s="1231"/>
      <c r="G1122" s="1232" t="str">
        <f t="shared" si="18"/>
        <v/>
      </c>
      <c r="H1122" s="1225"/>
      <c r="I1122" s="1225"/>
    </row>
    <row r="1123" spans="1:9" s="1232" customFormat="1" x14ac:dyDescent="0.2">
      <c r="A1123" s="1227"/>
      <c r="B1123" s="1228"/>
      <c r="C1123" s="1229"/>
      <c r="D1123" s="1229"/>
      <c r="E1123" s="1230"/>
      <c r="F1123" s="1231"/>
      <c r="G1123" s="1232" t="str">
        <f t="shared" si="18"/>
        <v/>
      </c>
      <c r="H1123" s="1225"/>
      <c r="I1123" s="1225"/>
    </row>
    <row r="1124" spans="1:9" s="1232" customFormat="1" x14ac:dyDescent="0.2">
      <c r="A1124" s="1227"/>
      <c r="B1124" s="1228"/>
      <c r="C1124" s="1229"/>
      <c r="D1124" s="1229"/>
      <c r="E1124" s="1230"/>
      <c r="F1124" s="1231"/>
      <c r="G1124" s="1232" t="str">
        <f t="shared" si="18"/>
        <v/>
      </c>
      <c r="H1124" s="1225"/>
      <c r="I1124" s="1225"/>
    </row>
    <row r="1125" spans="1:9" s="1232" customFormat="1" x14ac:dyDescent="0.2">
      <c r="A1125" s="1227"/>
      <c r="B1125" s="1228"/>
      <c r="C1125" s="1229"/>
      <c r="D1125" s="1229"/>
      <c r="E1125" s="1230"/>
      <c r="F1125" s="1231"/>
      <c r="G1125" s="1232" t="str">
        <f t="shared" si="18"/>
        <v/>
      </c>
      <c r="H1125" s="1225"/>
      <c r="I1125" s="1225"/>
    </row>
    <row r="1126" spans="1:9" s="1232" customFormat="1" x14ac:dyDescent="0.2">
      <c r="A1126" s="1227"/>
      <c r="B1126" s="1228"/>
      <c r="C1126" s="1229"/>
      <c r="D1126" s="1229"/>
      <c r="E1126" s="1230"/>
      <c r="F1126" s="1231"/>
      <c r="G1126" s="1232" t="str">
        <f t="shared" si="18"/>
        <v/>
      </c>
      <c r="H1126" s="1225"/>
      <c r="I1126" s="1225"/>
    </row>
    <row r="1127" spans="1:9" s="1232" customFormat="1" x14ac:dyDescent="0.2">
      <c r="A1127" s="1227"/>
      <c r="B1127" s="1228"/>
      <c r="C1127" s="1229"/>
      <c r="D1127" s="1229"/>
      <c r="E1127" s="1230"/>
      <c r="F1127" s="1231"/>
      <c r="G1127" s="1232" t="str">
        <f t="shared" si="18"/>
        <v/>
      </c>
      <c r="H1127" s="1225"/>
      <c r="I1127" s="1225"/>
    </row>
    <row r="1128" spans="1:9" s="1232" customFormat="1" x14ac:dyDescent="0.2">
      <c r="A1128" s="1227"/>
      <c r="B1128" s="1228"/>
      <c r="C1128" s="1229"/>
      <c r="D1128" s="1229"/>
      <c r="E1128" s="1230"/>
      <c r="F1128" s="1231"/>
      <c r="G1128" s="1232" t="str">
        <f t="shared" si="18"/>
        <v/>
      </c>
      <c r="H1128" s="1225"/>
      <c r="I1128" s="1225"/>
    </row>
    <row r="1129" spans="1:9" s="1232" customFormat="1" x14ac:dyDescent="0.2">
      <c r="A1129" s="1227"/>
      <c r="B1129" s="1228"/>
      <c r="C1129" s="1229"/>
      <c r="D1129" s="1229"/>
      <c r="E1129" s="1230"/>
      <c r="F1129" s="1231"/>
      <c r="G1129" s="1232" t="str">
        <f t="shared" si="18"/>
        <v/>
      </c>
      <c r="H1129" s="1225"/>
      <c r="I1129" s="1225"/>
    </row>
    <row r="1130" spans="1:9" s="1232" customFormat="1" x14ac:dyDescent="0.2">
      <c r="A1130" s="1227"/>
      <c r="B1130" s="1228"/>
      <c r="C1130" s="1229"/>
      <c r="D1130" s="1229"/>
      <c r="E1130" s="1230"/>
      <c r="F1130" s="1231"/>
      <c r="G1130" s="1232" t="str">
        <f t="shared" si="18"/>
        <v/>
      </c>
      <c r="H1130" s="1225"/>
      <c r="I1130" s="1225"/>
    </row>
    <row r="1131" spans="1:9" s="1232" customFormat="1" x14ac:dyDescent="0.2">
      <c r="A1131" s="1227"/>
      <c r="B1131" s="1228"/>
      <c r="C1131" s="1229"/>
      <c r="D1131" s="1229"/>
      <c r="E1131" s="1230"/>
      <c r="F1131" s="1231"/>
      <c r="G1131" s="1232" t="str">
        <f t="shared" si="18"/>
        <v/>
      </c>
      <c r="H1131" s="1225"/>
      <c r="I1131" s="1225"/>
    </row>
    <row r="1132" spans="1:9" s="1232" customFormat="1" x14ac:dyDescent="0.2">
      <c r="A1132" s="1227"/>
      <c r="B1132" s="1228"/>
      <c r="C1132" s="1229"/>
      <c r="D1132" s="1229"/>
      <c r="E1132" s="1230"/>
      <c r="F1132" s="1231"/>
      <c r="G1132" s="1232" t="str">
        <f t="shared" si="18"/>
        <v/>
      </c>
      <c r="H1132" s="1225"/>
      <c r="I1132" s="1225"/>
    </row>
    <row r="1133" spans="1:9" s="1232" customFormat="1" x14ac:dyDescent="0.2">
      <c r="A1133" s="1227"/>
      <c r="B1133" s="1228"/>
      <c r="C1133" s="1229"/>
      <c r="D1133" s="1229"/>
      <c r="E1133" s="1230"/>
      <c r="F1133" s="1231"/>
      <c r="G1133" s="1232" t="str">
        <f t="shared" si="18"/>
        <v/>
      </c>
      <c r="H1133" s="1225"/>
      <c r="I1133" s="1225"/>
    </row>
    <row r="1134" spans="1:9" s="1232" customFormat="1" x14ac:dyDescent="0.2">
      <c r="A1134" s="1227"/>
      <c r="B1134" s="1228"/>
      <c r="C1134" s="1229"/>
      <c r="D1134" s="1229"/>
      <c r="E1134" s="1230"/>
      <c r="F1134" s="1231"/>
      <c r="G1134" s="1232" t="str">
        <f t="shared" si="18"/>
        <v/>
      </c>
      <c r="H1134" s="1225"/>
      <c r="I1134" s="1225"/>
    </row>
    <row r="1135" spans="1:9" s="1232" customFormat="1" x14ac:dyDescent="0.2">
      <c r="A1135" s="1227"/>
      <c r="B1135" s="1228"/>
      <c r="C1135" s="1229"/>
      <c r="D1135" s="1229"/>
      <c r="E1135" s="1230"/>
      <c r="F1135" s="1231"/>
      <c r="G1135" s="1232" t="str">
        <f t="shared" si="18"/>
        <v/>
      </c>
      <c r="H1135" s="1225"/>
      <c r="I1135" s="1225"/>
    </row>
    <row r="1136" spans="1:9" s="1232" customFormat="1" x14ac:dyDescent="0.2">
      <c r="A1136" s="1227"/>
      <c r="B1136" s="1228"/>
      <c r="C1136" s="1229"/>
      <c r="D1136" s="1229"/>
      <c r="E1136" s="1230"/>
      <c r="F1136" s="1231"/>
      <c r="G1136" s="1232" t="str">
        <f t="shared" si="18"/>
        <v/>
      </c>
      <c r="H1136" s="1225"/>
      <c r="I1136" s="1225"/>
    </row>
    <row r="1137" spans="1:9" s="1232" customFormat="1" x14ac:dyDescent="0.2">
      <c r="A1137" s="1227"/>
      <c r="B1137" s="1228"/>
      <c r="C1137" s="1229"/>
      <c r="D1137" s="1229"/>
      <c r="E1137" s="1230"/>
      <c r="F1137" s="1231"/>
      <c r="G1137" s="1232" t="str">
        <f t="shared" si="18"/>
        <v/>
      </c>
      <c r="H1137" s="1225"/>
      <c r="I1137" s="1225"/>
    </row>
    <row r="1138" spans="1:9" s="1232" customFormat="1" x14ac:dyDescent="0.2">
      <c r="A1138" s="1227"/>
      <c r="B1138" s="1228"/>
      <c r="C1138" s="1229"/>
      <c r="D1138" s="1229"/>
      <c r="E1138" s="1230"/>
      <c r="F1138" s="1231"/>
      <c r="G1138" s="1232" t="str">
        <f t="shared" si="18"/>
        <v/>
      </c>
      <c r="H1138" s="1225"/>
      <c r="I1138" s="1225"/>
    </row>
    <row r="1139" spans="1:9" s="1232" customFormat="1" x14ac:dyDescent="0.2">
      <c r="A1139" s="1227"/>
      <c r="B1139" s="1228"/>
      <c r="C1139" s="1229"/>
      <c r="D1139" s="1229"/>
      <c r="E1139" s="1230"/>
      <c r="F1139" s="1231"/>
      <c r="G1139" s="1232" t="str">
        <f t="shared" si="18"/>
        <v/>
      </c>
      <c r="H1139" s="1225"/>
      <c r="I1139" s="1225"/>
    </row>
    <row r="1140" spans="1:9" s="1232" customFormat="1" x14ac:dyDescent="0.2">
      <c r="A1140" s="1227"/>
      <c r="B1140" s="1228"/>
      <c r="C1140" s="1229"/>
      <c r="D1140" s="1229"/>
      <c r="E1140" s="1230"/>
      <c r="F1140" s="1231"/>
      <c r="G1140" s="1232" t="str">
        <f t="shared" si="18"/>
        <v/>
      </c>
      <c r="H1140" s="1225"/>
      <c r="I1140" s="1225"/>
    </row>
    <row r="1141" spans="1:9" s="1232" customFormat="1" x14ac:dyDescent="0.2">
      <c r="A1141" s="1227"/>
      <c r="B1141" s="1228"/>
      <c r="C1141" s="1229"/>
      <c r="D1141" s="1229"/>
      <c r="E1141" s="1230"/>
      <c r="F1141" s="1231"/>
      <c r="G1141" s="1232" t="str">
        <f t="shared" si="18"/>
        <v/>
      </c>
      <c r="H1141" s="1225"/>
      <c r="I1141" s="1225"/>
    </row>
    <row r="1142" spans="1:9" s="1232" customFormat="1" x14ac:dyDescent="0.2">
      <c r="A1142" s="1227"/>
      <c r="B1142" s="1228"/>
      <c r="C1142" s="1229"/>
      <c r="D1142" s="1229"/>
      <c r="E1142" s="1230"/>
      <c r="F1142" s="1231"/>
      <c r="G1142" s="1232" t="str">
        <f t="shared" si="18"/>
        <v/>
      </c>
      <c r="H1142" s="1225"/>
      <c r="I1142" s="1225"/>
    </row>
    <row r="1143" spans="1:9" s="1232" customFormat="1" x14ac:dyDescent="0.2">
      <c r="A1143" s="1227"/>
      <c r="B1143" s="1228"/>
      <c r="C1143" s="1229"/>
      <c r="D1143" s="1229"/>
      <c r="E1143" s="1230"/>
      <c r="F1143" s="1231"/>
      <c r="G1143" s="1232" t="str">
        <f t="shared" si="18"/>
        <v/>
      </c>
      <c r="H1143" s="1225"/>
      <c r="I1143" s="1225"/>
    </row>
    <row r="1144" spans="1:9" s="1232" customFormat="1" x14ac:dyDescent="0.2">
      <c r="A1144" s="1227"/>
      <c r="B1144" s="1228"/>
      <c r="C1144" s="1229"/>
      <c r="D1144" s="1229"/>
      <c r="E1144" s="1230"/>
      <c r="F1144" s="1231"/>
      <c r="G1144" s="1232" t="str">
        <f t="shared" si="18"/>
        <v/>
      </c>
      <c r="H1144" s="1225"/>
      <c r="I1144" s="1225"/>
    </row>
    <row r="1145" spans="1:9" s="1232" customFormat="1" x14ac:dyDescent="0.2">
      <c r="A1145" s="1227"/>
      <c r="B1145" s="1228"/>
      <c r="C1145" s="1229"/>
      <c r="D1145" s="1229"/>
      <c r="E1145" s="1230"/>
      <c r="F1145" s="1231"/>
      <c r="G1145" s="1232" t="str">
        <f t="shared" si="18"/>
        <v/>
      </c>
      <c r="H1145" s="1225"/>
      <c r="I1145" s="1225"/>
    </row>
    <row r="1146" spans="1:9" s="1232" customFormat="1" x14ac:dyDescent="0.2">
      <c r="A1146" s="1227"/>
      <c r="B1146" s="1228"/>
      <c r="C1146" s="1229"/>
      <c r="D1146" s="1229"/>
      <c r="E1146" s="1230"/>
      <c r="F1146" s="1231"/>
      <c r="G1146" s="1232" t="str">
        <f t="shared" si="18"/>
        <v/>
      </c>
      <c r="H1146" s="1225"/>
      <c r="I1146" s="1225"/>
    </row>
    <row r="1147" spans="1:9" s="1232" customFormat="1" x14ac:dyDescent="0.2">
      <c r="A1147" s="1227"/>
      <c r="B1147" s="1228"/>
      <c r="C1147" s="1229"/>
      <c r="D1147" s="1229"/>
      <c r="E1147" s="1230"/>
      <c r="F1147" s="1231"/>
      <c r="G1147" s="1232" t="str">
        <f t="shared" si="18"/>
        <v/>
      </c>
      <c r="H1147" s="1225"/>
      <c r="I1147" s="1225"/>
    </row>
    <row r="1148" spans="1:9" s="1232" customFormat="1" x14ac:dyDescent="0.2">
      <c r="A1148" s="1227"/>
      <c r="B1148" s="1228"/>
      <c r="C1148" s="1229"/>
      <c r="D1148" s="1229"/>
      <c r="E1148" s="1230"/>
      <c r="F1148" s="1231"/>
      <c r="G1148" s="1232" t="str">
        <f t="shared" si="18"/>
        <v/>
      </c>
      <c r="H1148" s="1225"/>
      <c r="I1148" s="1225"/>
    </row>
    <row r="1149" spans="1:9" s="1232" customFormat="1" x14ac:dyDescent="0.2">
      <c r="A1149" s="1227"/>
      <c r="B1149" s="1228"/>
      <c r="C1149" s="1229"/>
      <c r="D1149" s="1229"/>
      <c r="E1149" s="1230"/>
      <c r="F1149" s="1231"/>
      <c r="G1149" s="1232" t="str">
        <f t="shared" si="18"/>
        <v/>
      </c>
      <c r="H1149" s="1225"/>
      <c r="I1149" s="1225"/>
    </row>
    <row r="1150" spans="1:9" s="1232" customFormat="1" x14ac:dyDescent="0.2">
      <c r="A1150" s="1227"/>
      <c r="B1150" s="1228"/>
      <c r="C1150" s="1229"/>
      <c r="D1150" s="1229"/>
      <c r="E1150" s="1230"/>
      <c r="F1150" s="1231"/>
      <c r="G1150" s="1232" t="str">
        <f t="shared" si="18"/>
        <v/>
      </c>
      <c r="H1150" s="1225"/>
      <c r="I1150" s="1225"/>
    </row>
    <row r="1151" spans="1:9" s="1232" customFormat="1" x14ac:dyDescent="0.2">
      <c r="A1151" s="1227"/>
      <c r="B1151" s="1228"/>
      <c r="C1151" s="1229"/>
      <c r="D1151" s="1229"/>
      <c r="E1151" s="1230"/>
      <c r="F1151" s="1231"/>
      <c r="G1151" s="1232" t="str">
        <f t="shared" si="18"/>
        <v/>
      </c>
      <c r="H1151" s="1225"/>
      <c r="I1151" s="1225"/>
    </row>
    <row r="1152" spans="1:9" s="1232" customFormat="1" x14ac:dyDescent="0.2">
      <c r="A1152" s="1227"/>
      <c r="B1152" s="1228"/>
      <c r="C1152" s="1229"/>
      <c r="D1152" s="1229"/>
      <c r="E1152" s="1230"/>
      <c r="F1152" s="1231"/>
      <c r="G1152" s="1232" t="str">
        <f t="shared" si="18"/>
        <v/>
      </c>
      <c r="H1152" s="1225"/>
      <c r="I1152" s="1225"/>
    </row>
    <row r="1153" spans="1:9" s="1232" customFormat="1" x14ac:dyDescent="0.2">
      <c r="A1153" s="1227"/>
      <c r="B1153" s="1228"/>
      <c r="C1153" s="1229"/>
      <c r="D1153" s="1229"/>
      <c r="E1153" s="1230"/>
      <c r="F1153" s="1231"/>
      <c r="G1153" s="1232" t="str">
        <f t="shared" si="18"/>
        <v/>
      </c>
      <c r="H1153" s="1225"/>
      <c r="I1153" s="1225"/>
    </row>
    <row r="1154" spans="1:9" s="1232" customFormat="1" x14ac:dyDescent="0.2">
      <c r="A1154" s="1227"/>
      <c r="B1154" s="1228"/>
      <c r="C1154" s="1229"/>
      <c r="D1154" s="1229"/>
      <c r="E1154" s="1230"/>
      <c r="F1154" s="1231"/>
      <c r="G1154" s="1232" t="str">
        <f t="shared" si="18"/>
        <v/>
      </c>
      <c r="H1154" s="1225"/>
      <c r="I1154" s="1225"/>
    </row>
    <row r="1155" spans="1:9" s="1232" customFormat="1" x14ac:dyDescent="0.2">
      <c r="A1155" s="1227"/>
      <c r="B1155" s="1228"/>
      <c r="C1155" s="1229"/>
      <c r="D1155" s="1229"/>
      <c r="E1155" s="1230"/>
      <c r="F1155" s="1231"/>
      <c r="G1155" s="1232" t="str">
        <f t="shared" si="18"/>
        <v/>
      </c>
      <c r="H1155" s="1225"/>
      <c r="I1155" s="1225"/>
    </row>
    <row r="1156" spans="1:9" s="1232" customFormat="1" x14ac:dyDescent="0.2">
      <c r="A1156" s="1227"/>
      <c r="B1156" s="1228"/>
      <c r="C1156" s="1229"/>
      <c r="D1156" s="1229"/>
      <c r="E1156" s="1230"/>
      <c r="F1156" s="1231"/>
      <c r="G1156" s="1232" t="str">
        <f t="shared" ref="G1156:G1219" si="19">IF(D1156="QP",A1156,"")</f>
        <v/>
      </c>
      <c r="H1156" s="1225"/>
      <c r="I1156" s="1225"/>
    </row>
    <row r="1157" spans="1:9" s="1232" customFormat="1" x14ac:dyDescent="0.2">
      <c r="A1157" s="1227"/>
      <c r="B1157" s="1228"/>
      <c r="C1157" s="1229"/>
      <c r="D1157" s="1229"/>
      <c r="E1157" s="1230"/>
      <c r="F1157" s="1231"/>
      <c r="G1157" s="1232" t="str">
        <f t="shared" si="19"/>
        <v/>
      </c>
      <c r="H1157" s="1225"/>
      <c r="I1157" s="1225"/>
    </row>
    <row r="1158" spans="1:9" s="1232" customFormat="1" x14ac:dyDescent="0.2">
      <c r="A1158" s="1227"/>
      <c r="B1158" s="1228"/>
      <c r="C1158" s="1229"/>
      <c r="D1158" s="1229"/>
      <c r="E1158" s="1230"/>
      <c r="F1158" s="1231"/>
      <c r="G1158" s="1232" t="str">
        <f t="shared" si="19"/>
        <v/>
      </c>
      <c r="H1158" s="1225"/>
      <c r="I1158" s="1225"/>
    </row>
    <row r="1159" spans="1:9" s="1232" customFormat="1" x14ac:dyDescent="0.2">
      <c r="A1159" s="1227"/>
      <c r="B1159" s="1228"/>
      <c r="C1159" s="1229"/>
      <c r="D1159" s="1229"/>
      <c r="E1159" s="1230"/>
      <c r="F1159" s="1231"/>
      <c r="G1159" s="1232" t="str">
        <f t="shared" si="19"/>
        <v/>
      </c>
      <c r="H1159" s="1225"/>
      <c r="I1159" s="1225"/>
    </row>
    <row r="1160" spans="1:9" s="1232" customFormat="1" x14ac:dyDescent="0.2">
      <c r="A1160" s="1227"/>
      <c r="B1160" s="1228"/>
      <c r="C1160" s="1229"/>
      <c r="D1160" s="1229"/>
      <c r="E1160" s="1230"/>
      <c r="F1160" s="1231"/>
      <c r="G1160" s="1232" t="str">
        <f t="shared" si="19"/>
        <v/>
      </c>
      <c r="H1160" s="1225"/>
      <c r="I1160" s="1225"/>
    </row>
    <row r="1161" spans="1:9" s="1232" customFormat="1" x14ac:dyDescent="0.2">
      <c r="A1161" s="1227"/>
      <c r="B1161" s="1228"/>
      <c r="C1161" s="1229"/>
      <c r="D1161" s="1229"/>
      <c r="E1161" s="1230"/>
      <c r="F1161" s="1231"/>
      <c r="G1161" s="1232" t="str">
        <f t="shared" si="19"/>
        <v/>
      </c>
      <c r="H1161" s="1225"/>
      <c r="I1161" s="1225"/>
    </row>
    <row r="1162" spans="1:9" s="1232" customFormat="1" x14ac:dyDescent="0.2">
      <c r="A1162" s="1227"/>
      <c r="B1162" s="1228"/>
      <c r="C1162" s="1229"/>
      <c r="D1162" s="1229"/>
      <c r="E1162" s="1230"/>
      <c r="F1162" s="1231"/>
      <c r="G1162" s="1232" t="str">
        <f t="shared" si="19"/>
        <v/>
      </c>
      <c r="H1162" s="1225"/>
      <c r="I1162" s="1225"/>
    </row>
    <row r="1163" spans="1:9" s="1232" customFormat="1" x14ac:dyDescent="0.2">
      <c r="A1163" s="1227"/>
      <c r="B1163" s="1228"/>
      <c r="C1163" s="1229"/>
      <c r="D1163" s="1229"/>
      <c r="E1163" s="1230"/>
      <c r="F1163" s="1231"/>
      <c r="G1163" s="1232" t="str">
        <f t="shared" si="19"/>
        <v/>
      </c>
      <c r="H1163" s="1225"/>
      <c r="I1163" s="1225"/>
    </row>
    <row r="1164" spans="1:9" s="1232" customFormat="1" x14ac:dyDescent="0.2">
      <c r="A1164" s="1227"/>
      <c r="B1164" s="1228"/>
      <c r="C1164" s="1229"/>
      <c r="D1164" s="1229"/>
      <c r="E1164" s="1230"/>
      <c r="F1164" s="1231"/>
      <c r="G1164" s="1232" t="str">
        <f t="shared" si="19"/>
        <v/>
      </c>
      <c r="H1164" s="1225"/>
      <c r="I1164" s="1225"/>
    </row>
    <row r="1165" spans="1:9" s="1232" customFormat="1" x14ac:dyDescent="0.2">
      <c r="A1165" s="1227"/>
      <c r="B1165" s="1228"/>
      <c r="C1165" s="1229"/>
      <c r="D1165" s="1229"/>
      <c r="E1165" s="1230"/>
      <c r="F1165" s="1231"/>
      <c r="G1165" s="1232" t="str">
        <f t="shared" si="19"/>
        <v/>
      </c>
      <c r="H1165" s="1225"/>
      <c r="I1165" s="1225"/>
    </row>
    <row r="1166" spans="1:9" s="1232" customFormat="1" x14ac:dyDescent="0.2">
      <c r="A1166" s="1227"/>
      <c r="B1166" s="1228"/>
      <c r="C1166" s="1229"/>
      <c r="D1166" s="1229"/>
      <c r="E1166" s="1230"/>
      <c r="F1166" s="1231"/>
      <c r="G1166" s="1232" t="str">
        <f t="shared" si="19"/>
        <v/>
      </c>
      <c r="H1166" s="1225"/>
      <c r="I1166" s="1225"/>
    </row>
    <row r="1167" spans="1:9" s="1232" customFormat="1" x14ac:dyDescent="0.2">
      <c r="A1167" s="1227"/>
      <c r="B1167" s="1228"/>
      <c r="C1167" s="1229"/>
      <c r="D1167" s="1229"/>
      <c r="E1167" s="1230"/>
      <c r="F1167" s="1231"/>
      <c r="G1167" s="1232" t="str">
        <f t="shared" si="19"/>
        <v/>
      </c>
      <c r="H1167" s="1225"/>
      <c r="I1167" s="1225"/>
    </row>
    <row r="1168" spans="1:9" s="1232" customFormat="1" x14ac:dyDescent="0.2">
      <c r="A1168" s="1227"/>
      <c r="B1168" s="1228"/>
      <c r="C1168" s="1229"/>
      <c r="D1168" s="1229"/>
      <c r="E1168" s="1230"/>
      <c r="F1168" s="1231"/>
      <c r="G1168" s="1232" t="str">
        <f t="shared" si="19"/>
        <v/>
      </c>
      <c r="H1168" s="1225"/>
      <c r="I1168" s="1225"/>
    </row>
    <row r="1169" spans="1:9" s="1232" customFormat="1" x14ac:dyDescent="0.2">
      <c r="A1169" s="1227"/>
      <c r="B1169" s="1228"/>
      <c r="C1169" s="1229"/>
      <c r="D1169" s="1229"/>
      <c r="E1169" s="1230"/>
      <c r="F1169" s="1231"/>
      <c r="G1169" s="1232" t="str">
        <f t="shared" si="19"/>
        <v/>
      </c>
      <c r="H1169" s="1225"/>
      <c r="I1169" s="1225"/>
    </row>
    <row r="1170" spans="1:9" s="1232" customFormat="1" x14ac:dyDescent="0.2">
      <c r="A1170" s="1227"/>
      <c r="B1170" s="1228"/>
      <c r="C1170" s="1229"/>
      <c r="D1170" s="1229"/>
      <c r="E1170" s="1230"/>
      <c r="F1170" s="1231"/>
      <c r="G1170" s="1232" t="str">
        <f t="shared" si="19"/>
        <v/>
      </c>
      <c r="H1170" s="1225"/>
      <c r="I1170" s="1225"/>
    </row>
    <row r="1171" spans="1:9" s="1232" customFormat="1" x14ac:dyDescent="0.2">
      <c r="A1171" s="1227"/>
      <c r="B1171" s="1228"/>
      <c r="C1171" s="1229"/>
      <c r="D1171" s="1229"/>
      <c r="E1171" s="1230"/>
      <c r="F1171" s="1231"/>
      <c r="G1171" s="1232" t="str">
        <f t="shared" si="19"/>
        <v/>
      </c>
      <c r="H1171" s="1225"/>
      <c r="I1171" s="1225"/>
    </row>
    <row r="1172" spans="1:9" s="1232" customFormat="1" x14ac:dyDescent="0.2">
      <c r="A1172" s="1227"/>
      <c r="B1172" s="1228"/>
      <c r="C1172" s="1229"/>
      <c r="D1172" s="1229"/>
      <c r="E1172" s="1230"/>
      <c r="F1172" s="1231"/>
      <c r="G1172" s="1232" t="str">
        <f t="shared" si="19"/>
        <v/>
      </c>
      <c r="H1172" s="1225"/>
      <c r="I1172" s="1225"/>
    </row>
    <row r="1173" spans="1:9" s="1232" customFormat="1" x14ac:dyDescent="0.2">
      <c r="A1173" s="1227"/>
      <c r="B1173" s="1228"/>
      <c r="C1173" s="1229"/>
      <c r="D1173" s="1229"/>
      <c r="E1173" s="1230"/>
      <c r="F1173" s="1231"/>
      <c r="G1173" s="1232" t="str">
        <f t="shared" si="19"/>
        <v/>
      </c>
      <c r="H1173" s="1225"/>
      <c r="I1173" s="1225"/>
    </row>
    <row r="1174" spans="1:9" s="1232" customFormat="1" x14ac:dyDescent="0.2">
      <c r="A1174" s="1227"/>
      <c r="B1174" s="1228"/>
      <c r="C1174" s="1229"/>
      <c r="D1174" s="1229"/>
      <c r="E1174" s="1230"/>
      <c r="F1174" s="1231"/>
      <c r="G1174" s="1232" t="str">
        <f t="shared" si="19"/>
        <v/>
      </c>
      <c r="H1174" s="1225"/>
      <c r="I1174" s="1225"/>
    </row>
    <row r="1175" spans="1:9" s="1232" customFormat="1" x14ac:dyDescent="0.2">
      <c r="A1175" s="1227"/>
      <c r="B1175" s="1228"/>
      <c r="C1175" s="1229"/>
      <c r="D1175" s="1229"/>
      <c r="E1175" s="1230"/>
      <c r="F1175" s="1231"/>
      <c r="G1175" s="1232" t="str">
        <f t="shared" si="19"/>
        <v/>
      </c>
      <c r="H1175" s="1225"/>
      <c r="I1175" s="1225"/>
    </row>
    <row r="1176" spans="1:9" s="1232" customFormat="1" x14ac:dyDescent="0.2">
      <c r="A1176" s="1227"/>
      <c r="B1176" s="1228"/>
      <c r="C1176" s="1229"/>
      <c r="D1176" s="1229"/>
      <c r="E1176" s="1230"/>
      <c r="F1176" s="1231"/>
      <c r="G1176" s="1232" t="str">
        <f t="shared" si="19"/>
        <v/>
      </c>
      <c r="H1176" s="1225"/>
      <c r="I1176" s="1225"/>
    </row>
    <row r="1177" spans="1:9" s="1232" customFormat="1" x14ac:dyDescent="0.2">
      <c r="A1177" s="1227"/>
      <c r="B1177" s="1228"/>
      <c r="C1177" s="1229"/>
      <c r="D1177" s="1229"/>
      <c r="E1177" s="1230"/>
      <c r="F1177" s="1231"/>
      <c r="G1177" s="1232" t="str">
        <f t="shared" si="19"/>
        <v/>
      </c>
      <c r="H1177" s="1225"/>
      <c r="I1177" s="1225"/>
    </row>
    <row r="1178" spans="1:9" s="1232" customFormat="1" x14ac:dyDescent="0.2">
      <c r="A1178" s="1227"/>
      <c r="B1178" s="1228"/>
      <c r="C1178" s="1229"/>
      <c r="D1178" s="1229"/>
      <c r="E1178" s="1230"/>
      <c r="F1178" s="1231"/>
      <c r="G1178" s="1232" t="str">
        <f t="shared" si="19"/>
        <v/>
      </c>
      <c r="H1178" s="1225"/>
      <c r="I1178" s="1225"/>
    </row>
    <row r="1179" spans="1:9" s="1232" customFormat="1" x14ac:dyDescent="0.2">
      <c r="A1179" s="1227"/>
      <c r="B1179" s="1228"/>
      <c r="C1179" s="1229"/>
      <c r="D1179" s="1229"/>
      <c r="E1179" s="1230"/>
      <c r="F1179" s="1231"/>
      <c r="G1179" s="1232" t="str">
        <f t="shared" si="19"/>
        <v/>
      </c>
      <c r="H1179" s="1225"/>
      <c r="I1179" s="1225"/>
    </row>
    <row r="1180" spans="1:9" s="1232" customFormat="1" x14ac:dyDescent="0.2">
      <c r="A1180" s="1227"/>
      <c r="B1180" s="1228"/>
      <c r="C1180" s="1229"/>
      <c r="D1180" s="1229"/>
      <c r="E1180" s="1230"/>
      <c r="F1180" s="1231"/>
      <c r="G1180" s="1232" t="str">
        <f t="shared" si="19"/>
        <v/>
      </c>
      <c r="H1180" s="1225"/>
      <c r="I1180" s="1225"/>
    </row>
    <row r="1181" spans="1:9" s="1232" customFormat="1" x14ac:dyDescent="0.2">
      <c r="A1181" s="1227"/>
      <c r="B1181" s="1228"/>
      <c r="C1181" s="1229"/>
      <c r="D1181" s="1229"/>
      <c r="E1181" s="1230"/>
      <c r="F1181" s="1231"/>
      <c r="G1181" s="1232" t="str">
        <f t="shared" si="19"/>
        <v/>
      </c>
      <c r="H1181" s="1225"/>
      <c r="I1181" s="1225"/>
    </row>
    <row r="1182" spans="1:9" s="1232" customFormat="1" x14ac:dyDescent="0.2">
      <c r="A1182" s="1227"/>
      <c r="B1182" s="1228"/>
      <c r="C1182" s="1229"/>
      <c r="D1182" s="1229"/>
      <c r="E1182" s="1230"/>
      <c r="F1182" s="1231"/>
      <c r="G1182" s="1232" t="str">
        <f t="shared" si="19"/>
        <v/>
      </c>
      <c r="H1182" s="1225"/>
      <c r="I1182" s="1225"/>
    </row>
    <row r="1183" spans="1:9" s="1232" customFormat="1" x14ac:dyDescent="0.2">
      <c r="A1183" s="1227"/>
      <c r="B1183" s="1228"/>
      <c r="C1183" s="1229"/>
      <c r="D1183" s="1229"/>
      <c r="E1183" s="1230"/>
      <c r="F1183" s="1231"/>
      <c r="G1183" s="1232" t="str">
        <f t="shared" si="19"/>
        <v/>
      </c>
      <c r="H1183" s="1225"/>
      <c r="I1183" s="1225"/>
    </row>
    <row r="1184" spans="1:9" s="1232" customFormat="1" x14ac:dyDescent="0.2">
      <c r="A1184" s="1227"/>
      <c r="B1184" s="1228"/>
      <c r="C1184" s="1229"/>
      <c r="D1184" s="1229"/>
      <c r="E1184" s="1230"/>
      <c r="F1184" s="1231"/>
      <c r="G1184" s="1232" t="str">
        <f t="shared" si="19"/>
        <v/>
      </c>
      <c r="H1184" s="1225"/>
      <c r="I1184" s="1225"/>
    </row>
    <row r="1185" spans="1:9" s="1232" customFormat="1" x14ac:dyDescent="0.2">
      <c r="A1185" s="1227"/>
      <c r="B1185" s="1228"/>
      <c r="C1185" s="1229"/>
      <c r="D1185" s="1229"/>
      <c r="E1185" s="1230"/>
      <c r="F1185" s="1231"/>
      <c r="G1185" s="1232" t="str">
        <f t="shared" si="19"/>
        <v/>
      </c>
      <c r="H1185" s="1225"/>
      <c r="I1185" s="1225"/>
    </row>
    <row r="1186" spans="1:9" s="1232" customFormat="1" x14ac:dyDescent="0.2">
      <c r="A1186" s="1227"/>
      <c r="B1186" s="1228"/>
      <c r="C1186" s="1229"/>
      <c r="D1186" s="1229"/>
      <c r="E1186" s="1230"/>
      <c r="F1186" s="1231"/>
      <c r="G1186" s="1232" t="str">
        <f t="shared" si="19"/>
        <v/>
      </c>
      <c r="H1186" s="1225"/>
      <c r="I1186" s="1225"/>
    </row>
    <row r="1187" spans="1:9" s="1232" customFormat="1" x14ac:dyDescent="0.2">
      <c r="A1187" s="1227"/>
      <c r="B1187" s="1228"/>
      <c r="C1187" s="1229"/>
      <c r="D1187" s="1229"/>
      <c r="E1187" s="1230"/>
      <c r="F1187" s="1231"/>
      <c r="G1187" s="1232" t="str">
        <f t="shared" si="19"/>
        <v/>
      </c>
      <c r="H1187" s="1225"/>
      <c r="I1187" s="1225"/>
    </row>
    <row r="1188" spans="1:9" s="1232" customFormat="1" x14ac:dyDescent="0.2">
      <c r="A1188" s="1227"/>
      <c r="B1188" s="1228"/>
      <c r="C1188" s="1229"/>
      <c r="D1188" s="1229"/>
      <c r="E1188" s="1230"/>
      <c r="F1188" s="1231"/>
      <c r="G1188" s="1232" t="str">
        <f t="shared" si="19"/>
        <v/>
      </c>
      <c r="H1188" s="1225"/>
      <c r="I1188" s="1225"/>
    </row>
    <row r="1189" spans="1:9" s="1232" customFormat="1" x14ac:dyDescent="0.2">
      <c r="A1189" s="1227"/>
      <c r="B1189" s="1228"/>
      <c r="C1189" s="1229"/>
      <c r="D1189" s="1229"/>
      <c r="E1189" s="1230"/>
      <c r="F1189" s="1231"/>
      <c r="G1189" s="1232" t="str">
        <f t="shared" si="19"/>
        <v/>
      </c>
      <c r="H1189" s="1225"/>
      <c r="I1189" s="1225"/>
    </row>
    <row r="1190" spans="1:9" s="1232" customFormat="1" x14ac:dyDescent="0.2">
      <c r="A1190" s="1227"/>
      <c r="B1190" s="1228"/>
      <c r="C1190" s="1229"/>
      <c r="D1190" s="1229"/>
      <c r="E1190" s="1230"/>
      <c r="F1190" s="1231"/>
      <c r="G1190" s="1232" t="str">
        <f t="shared" si="19"/>
        <v/>
      </c>
      <c r="H1190" s="1225"/>
      <c r="I1190" s="1225"/>
    </row>
    <row r="1191" spans="1:9" s="1232" customFormat="1" x14ac:dyDescent="0.2">
      <c r="A1191" s="1227"/>
      <c r="B1191" s="1228"/>
      <c r="C1191" s="1229"/>
      <c r="D1191" s="1229"/>
      <c r="E1191" s="1230"/>
      <c r="F1191" s="1231"/>
      <c r="G1191" s="1232" t="str">
        <f t="shared" si="19"/>
        <v/>
      </c>
      <c r="H1191" s="1225"/>
      <c r="I1191" s="1225"/>
    </row>
    <row r="1192" spans="1:9" s="1232" customFormat="1" x14ac:dyDescent="0.2">
      <c r="A1192" s="1227"/>
      <c r="B1192" s="1228"/>
      <c r="C1192" s="1229"/>
      <c r="D1192" s="1229"/>
      <c r="E1192" s="1230"/>
      <c r="F1192" s="1231"/>
      <c r="G1192" s="1232" t="str">
        <f t="shared" si="19"/>
        <v/>
      </c>
      <c r="H1192" s="1225"/>
      <c r="I1192" s="1225"/>
    </row>
    <row r="1193" spans="1:9" s="1232" customFormat="1" x14ac:dyDescent="0.2">
      <c r="A1193" s="1227"/>
      <c r="B1193" s="1228"/>
      <c r="C1193" s="1229"/>
      <c r="D1193" s="1229"/>
      <c r="E1193" s="1230"/>
      <c r="F1193" s="1231"/>
      <c r="G1193" s="1232" t="str">
        <f t="shared" si="19"/>
        <v/>
      </c>
      <c r="H1193" s="1225"/>
      <c r="I1193" s="1225"/>
    </row>
    <row r="1194" spans="1:9" s="1232" customFormat="1" x14ac:dyDescent="0.2">
      <c r="A1194" s="1227"/>
      <c r="B1194" s="1228"/>
      <c r="C1194" s="1229"/>
      <c r="D1194" s="1229"/>
      <c r="E1194" s="1230"/>
      <c r="F1194" s="1231"/>
      <c r="G1194" s="1232" t="str">
        <f t="shared" si="19"/>
        <v/>
      </c>
      <c r="H1194" s="1225"/>
      <c r="I1194" s="1225"/>
    </row>
    <row r="1195" spans="1:9" s="1232" customFormat="1" x14ac:dyDescent="0.2">
      <c r="A1195" s="1227"/>
      <c r="B1195" s="1228"/>
      <c r="C1195" s="1229"/>
      <c r="D1195" s="1229"/>
      <c r="E1195" s="1230"/>
      <c r="F1195" s="1231"/>
      <c r="G1195" s="1232" t="str">
        <f t="shared" si="19"/>
        <v/>
      </c>
      <c r="H1195" s="1225"/>
      <c r="I1195" s="1225"/>
    </row>
    <row r="1196" spans="1:9" s="1232" customFormat="1" x14ac:dyDescent="0.2">
      <c r="A1196" s="1227"/>
      <c r="B1196" s="1228"/>
      <c r="C1196" s="1229"/>
      <c r="D1196" s="1229"/>
      <c r="E1196" s="1230"/>
      <c r="F1196" s="1231"/>
      <c r="G1196" s="1232" t="str">
        <f t="shared" si="19"/>
        <v/>
      </c>
      <c r="H1196" s="1225"/>
      <c r="I1196" s="1225"/>
    </row>
    <row r="1197" spans="1:9" s="1232" customFormat="1" x14ac:dyDescent="0.2">
      <c r="A1197" s="1227"/>
      <c r="B1197" s="1228"/>
      <c r="C1197" s="1229"/>
      <c r="D1197" s="1229"/>
      <c r="E1197" s="1230"/>
      <c r="F1197" s="1231"/>
      <c r="G1197" s="1232" t="str">
        <f t="shared" si="19"/>
        <v/>
      </c>
      <c r="H1197" s="1225"/>
      <c r="I1197" s="1225"/>
    </row>
    <row r="1198" spans="1:9" s="1232" customFormat="1" x14ac:dyDescent="0.2">
      <c r="A1198" s="1227"/>
      <c r="B1198" s="1228"/>
      <c r="C1198" s="1229"/>
      <c r="D1198" s="1229"/>
      <c r="E1198" s="1230"/>
      <c r="F1198" s="1231"/>
      <c r="G1198" s="1232" t="str">
        <f t="shared" si="19"/>
        <v/>
      </c>
      <c r="H1198" s="1225"/>
      <c r="I1198" s="1225"/>
    </row>
    <row r="1199" spans="1:9" s="1232" customFormat="1" x14ac:dyDescent="0.2">
      <c r="A1199" s="1227"/>
      <c r="B1199" s="1228"/>
      <c r="C1199" s="1229"/>
      <c r="D1199" s="1229"/>
      <c r="E1199" s="1230"/>
      <c r="F1199" s="1231"/>
      <c r="G1199" s="1232" t="str">
        <f t="shared" si="19"/>
        <v/>
      </c>
      <c r="H1199" s="1225"/>
      <c r="I1199" s="1225"/>
    </row>
    <row r="1200" spans="1:9" s="1232" customFormat="1" x14ac:dyDescent="0.2">
      <c r="A1200" s="1227"/>
      <c r="B1200" s="1228"/>
      <c r="C1200" s="1229"/>
      <c r="D1200" s="1229"/>
      <c r="E1200" s="1230"/>
      <c r="F1200" s="1231"/>
      <c r="G1200" s="1232" t="str">
        <f t="shared" si="19"/>
        <v/>
      </c>
      <c r="H1200" s="1225"/>
      <c r="I1200" s="1225"/>
    </row>
    <row r="1201" spans="1:9" s="1232" customFormat="1" x14ac:dyDescent="0.2">
      <c r="A1201" s="1227"/>
      <c r="B1201" s="1228"/>
      <c r="C1201" s="1229"/>
      <c r="D1201" s="1229"/>
      <c r="E1201" s="1230"/>
      <c r="F1201" s="1231"/>
      <c r="G1201" s="1232" t="str">
        <f t="shared" si="19"/>
        <v/>
      </c>
      <c r="H1201" s="1225"/>
      <c r="I1201" s="1225"/>
    </row>
    <row r="1202" spans="1:9" s="1232" customFormat="1" x14ac:dyDescent="0.2">
      <c r="A1202" s="1227"/>
      <c r="B1202" s="1228"/>
      <c r="C1202" s="1229"/>
      <c r="D1202" s="1229"/>
      <c r="E1202" s="1230"/>
      <c r="F1202" s="1231"/>
      <c r="G1202" s="1232" t="str">
        <f t="shared" si="19"/>
        <v/>
      </c>
      <c r="H1202" s="1225"/>
      <c r="I1202" s="1225"/>
    </row>
    <row r="1203" spans="1:9" s="1232" customFormat="1" x14ac:dyDescent="0.2">
      <c r="A1203" s="1227"/>
      <c r="B1203" s="1228"/>
      <c r="C1203" s="1229"/>
      <c r="D1203" s="1229"/>
      <c r="E1203" s="1230"/>
      <c r="F1203" s="1231"/>
      <c r="G1203" s="1232" t="str">
        <f t="shared" si="19"/>
        <v/>
      </c>
      <c r="H1203" s="1225"/>
      <c r="I1203" s="1225"/>
    </row>
    <row r="1204" spans="1:9" s="1232" customFormat="1" x14ac:dyDescent="0.2">
      <c r="A1204" s="1227"/>
      <c r="B1204" s="1228"/>
      <c r="C1204" s="1229"/>
      <c r="D1204" s="1229"/>
      <c r="E1204" s="1230"/>
      <c r="F1204" s="1231"/>
      <c r="G1204" s="1232" t="str">
        <f t="shared" si="19"/>
        <v/>
      </c>
      <c r="H1204" s="1225"/>
      <c r="I1204" s="1225"/>
    </row>
    <row r="1205" spans="1:9" s="1232" customFormat="1" x14ac:dyDescent="0.2">
      <c r="A1205" s="1227"/>
      <c r="B1205" s="1228"/>
      <c r="C1205" s="1229"/>
      <c r="D1205" s="1229"/>
      <c r="E1205" s="1230"/>
      <c r="F1205" s="1231"/>
      <c r="G1205" s="1232" t="str">
        <f t="shared" si="19"/>
        <v/>
      </c>
      <c r="H1205" s="1225"/>
      <c r="I1205" s="1225"/>
    </row>
    <row r="1206" spans="1:9" s="1232" customFormat="1" x14ac:dyDescent="0.2">
      <c r="A1206" s="1227"/>
      <c r="B1206" s="1228"/>
      <c r="C1206" s="1229"/>
      <c r="D1206" s="1229"/>
      <c r="E1206" s="1230"/>
      <c r="F1206" s="1231"/>
      <c r="G1206" s="1232" t="str">
        <f t="shared" si="19"/>
        <v/>
      </c>
      <c r="H1206" s="1225"/>
      <c r="I1206" s="1225"/>
    </row>
    <row r="1207" spans="1:9" s="1232" customFormat="1" x14ac:dyDescent="0.2">
      <c r="A1207" s="1227"/>
      <c r="B1207" s="1228"/>
      <c r="C1207" s="1229"/>
      <c r="D1207" s="1229"/>
      <c r="E1207" s="1230"/>
      <c r="F1207" s="1231"/>
      <c r="G1207" s="1232" t="str">
        <f t="shared" si="19"/>
        <v/>
      </c>
      <c r="H1207" s="1225"/>
      <c r="I1207" s="1225"/>
    </row>
    <row r="1208" spans="1:9" s="1232" customFormat="1" x14ac:dyDescent="0.2">
      <c r="A1208" s="1227"/>
      <c r="B1208" s="1228"/>
      <c r="C1208" s="1229"/>
      <c r="D1208" s="1229"/>
      <c r="E1208" s="1230"/>
      <c r="F1208" s="1231"/>
      <c r="G1208" s="1232" t="str">
        <f t="shared" si="19"/>
        <v/>
      </c>
      <c r="H1208" s="1225"/>
      <c r="I1208" s="1225"/>
    </row>
    <row r="1209" spans="1:9" s="1232" customFormat="1" x14ac:dyDescent="0.2">
      <c r="A1209" s="1227"/>
      <c r="B1209" s="1228"/>
      <c r="C1209" s="1229"/>
      <c r="D1209" s="1229"/>
      <c r="E1209" s="1230"/>
      <c r="F1209" s="1231"/>
      <c r="G1209" s="1232" t="str">
        <f t="shared" si="19"/>
        <v/>
      </c>
      <c r="H1209" s="1225"/>
      <c r="I1209" s="1225"/>
    </row>
    <row r="1210" spans="1:9" s="1232" customFormat="1" x14ac:dyDescent="0.2">
      <c r="A1210" s="1227"/>
      <c r="B1210" s="1228"/>
      <c r="C1210" s="1229"/>
      <c r="D1210" s="1229"/>
      <c r="E1210" s="1230"/>
      <c r="F1210" s="1231"/>
      <c r="G1210" s="1232" t="str">
        <f t="shared" si="19"/>
        <v/>
      </c>
      <c r="H1210" s="1225"/>
      <c r="I1210" s="1225"/>
    </row>
    <row r="1211" spans="1:9" s="1232" customFormat="1" x14ac:dyDescent="0.2">
      <c r="A1211" s="1227"/>
      <c r="B1211" s="1228"/>
      <c r="C1211" s="1229"/>
      <c r="D1211" s="1229"/>
      <c r="E1211" s="1230"/>
      <c r="F1211" s="1231"/>
      <c r="G1211" s="1232" t="str">
        <f t="shared" si="19"/>
        <v/>
      </c>
      <c r="H1211" s="1225"/>
      <c r="I1211" s="1225"/>
    </row>
    <row r="1212" spans="1:9" s="1232" customFormat="1" x14ac:dyDescent="0.2">
      <c r="A1212" s="1227"/>
      <c r="B1212" s="1228"/>
      <c r="C1212" s="1229"/>
      <c r="D1212" s="1229"/>
      <c r="E1212" s="1230"/>
      <c r="F1212" s="1231"/>
      <c r="G1212" s="1232" t="str">
        <f t="shared" si="19"/>
        <v/>
      </c>
      <c r="H1212" s="1225"/>
      <c r="I1212" s="1225"/>
    </row>
    <row r="1213" spans="1:9" s="1232" customFormat="1" x14ac:dyDescent="0.2">
      <c r="A1213" s="1227"/>
      <c r="B1213" s="1228"/>
      <c r="C1213" s="1229"/>
      <c r="D1213" s="1229"/>
      <c r="E1213" s="1230"/>
      <c r="F1213" s="1231"/>
      <c r="G1213" s="1232" t="str">
        <f t="shared" si="19"/>
        <v/>
      </c>
      <c r="H1213" s="1225"/>
      <c r="I1213" s="1225"/>
    </row>
    <row r="1214" spans="1:9" s="1232" customFormat="1" x14ac:dyDescent="0.2">
      <c r="A1214" s="1227"/>
      <c r="B1214" s="1228"/>
      <c r="C1214" s="1229"/>
      <c r="D1214" s="1229"/>
      <c r="E1214" s="1230"/>
      <c r="F1214" s="1231"/>
      <c r="G1214" s="1232" t="str">
        <f t="shared" si="19"/>
        <v/>
      </c>
      <c r="H1214" s="1225"/>
      <c r="I1214" s="1225"/>
    </row>
    <row r="1215" spans="1:9" s="1232" customFormat="1" x14ac:dyDescent="0.2">
      <c r="A1215" s="1227"/>
      <c r="B1215" s="1228"/>
      <c r="C1215" s="1229"/>
      <c r="D1215" s="1229"/>
      <c r="E1215" s="1230"/>
      <c r="F1215" s="1231"/>
      <c r="G1215" s="1232" t="str">
        <f t="shared" si="19"/>
        <v/>
      </c>
      <c r="H1215" s="1225"/>
      <c r="I1215" s="1225"/>
    </row>
    <row r="1216" spans="1:9" s="1232" customFormat="1" x14ac:dyDescent="0.2">
      <c r="A1216" s="1227"/>
      <c r="B1216" s="1228"/>
      <c r="C1216" s="1229"/>
      <c r="D1216" s="1229"/>
      <c r="E1216" s="1230"/>
      <c r="F1216" s="1231"/>
      <c r="G1216" s="1232" t="str">
        <f t="shared" si="19"/>
        <v/>
      </c>
      <c r="H1216" s="1225"/>
      <c r="I1216" s="1225"/>
    </row>
    <row r="1217" spans="1:9" s="1232" customFormat="1" x14ac:dyDescent="0.2">
      <c r="A1217" s="1227"/>
      <c r="B1217" s="1228"/>
      <c r="C1217" s="1229"/>
      <c r="D1217" s="1229"/>
      <c r="E1217" s="1230"/>
      <c r="F1217" s="1231"/>
      <c r="G1217" s="1232" t="str">
        <f t="shared" si="19"/>
        <v/>
      </c>
      <c r="H1217" s="1225"/>
      <c r="I1217" s="1225"/>
    </row>
    <row r="1218" spans="1:9" s="1232" customFormat="1" x14ac:dyDescent="0.2">
      <c r="A1218" s="1227"/>
      <c r="B1218" s="1228"/>
      <c r="C1218" s="1229"/>
      <c r="D1218" s="1229"/>
      <c r="E1218" s="1230"/>
      <c r="F1218" s="1231"/>
      <c r="G1218" s="1232" t="str">
        <f t="shared" si="19"/>
        <v/>
      </c>
      <c r="H1218" s="1225"/>
      <c r="I1218" s="1225"/>
    </row>
    <row r="1219" spans="1:9" s="1232" customFormat="1" x14ac:dyDescent="0.2">
      <c r="A1219" s="1227"/>
      <c r="B1219" s="1228"/>
      <c r="C1219" s="1229"/>
      <c r="D1219" s="1229"/>
      <c r="E1219" s="1230"/>
      <c r="F1219" s="1231"/>
      <c r="G1219" s="1232" t="str">
        <f t="shared" si="19"/>
        <v/>
      </c>
      <c r="H1219" s="1225"/>
      <c r="I1219" s="1225"/>
    </row>
    <row r="1220" spans="1:9" s="1232" customFormat="1" x14ac:dyDescent="0.2">
      <c r="A1220" s="1227"/>
      <c r="B1220" s="1228"/>
      <c r="C1220" s="1229"/>
      <c r="D1220" s="1229"/>
      <c r="E1220" s="1230"/>
      <c r="F1220" s="1231"/>
      <c r="G1220" s="1232" t="str">
        <f t="shared" ref="G1220:G1283" si="20">IF(D1220="QP",A1220,"")</f>
        <v/>
      </c>
      <c r="H1220" s="1225"/>
      <c r="I1220" s="1225"/>
    </row>
    <row r="1221" spans="1:9" s="1232" customFormat="1" x14ac:dyDescent="0.2">
      <c r="A1221" s="1227"/>
      <c r="B1221" s="1228"/>
      <c r="C1221" s="1229"/>
      <c r="D1221" s="1229"/>
      <c r="E1221" s="1230"/>
      <c r="F1221" s="1231"/>
      <c r="G1221" s="1232" t="str">
        <f t="shared" si="20"/>
        <v/>
      </c>
      <c r="H1221" s="1225"/>
      <c r="I1221" s="1225"/>
    </row>
    <row r="1222" spans="1:9" s="1232" customFormat="1" x14ac:dyDescent="0.2">
      <c r="A1222" s="1227"/>
      <c r="B1222" s="1228"/>
      <c r="C1222" s="1229"/>
      <c r="D1222" s="1229"/>
      <c r="E1222" s="1230"/>
      <c r="F1222" s="1231"/>
      <c r="G1222" s="1232" t="str">
        <f t="shared" si="20"/>
        <v/>
      </c>
      <c r="H1222" s="1225"/>
      <c r="I1222" s="1225"/>
    </row>
    <row r="1223" spans="1:9" s="1232" customFormat="1" x14ac:dyDescent="0.2">
      <c r="A1223" s="1227"/>
      <c r="B1223" s="1228"/>
      <c r="C1223" s="1229"/>
      <c r="D1223" s="1229"/>
      <c r="E1223" s="1230"/>
      <c r="F1223" s="1231"/>
      <c r="G1223" s="1232" t="str">
        <f t="shared" si="20"/>
        <v/>
      </c>
      <c r="H1223" s="1225"/>
      <c r="I1223" s="1225"/>
    </row>
    <row r="1224" spans="1:9" s="1232" customFormat="1" x14ac:dyDescent="0.2">
      <c r="A1224" s="1227"/>
      <c r="B1224" s="1228"/>
      <c r="C1224" s="1229"/>
      <c r="D1224" s="1229"/>
      <c r="E1224" s="1230"/>
      <c r="F1224" s="1231"/>
      <c r="G1224" s="1232" t="str">
        <f t="shared" si="20"/>
        <v/>
      </c>
      <c r="H1224" s="1225"/>
      <c r="I1224" s="1225"/>
    </row>
    <row r="1225" spans="1:9" s="1232" customFormat="1" x14ac:dyDescent="0.2">
      <c r="A1225" s="1227"/>
      <c r="B1225" s="1228"/>
      <c r="C1225" s="1229"/>
      <c r="D1225" s="1229"/>
      <c r="E1225" s="1230"/>
      <c r="F1225" s="1231"/>
      <c r="G1225" s="1232" t="str">
        <f t="shared" si="20"/>
        <v/>
      </c>
      <c r="H1225" s="1225"/>
      <c r="I1225" s="1225"/>
    </row>
    <row r="1226" spans="1:9" s="1232" customFormat="1" x14ac:dyDescent="0.2">
      <c r="A1226" s="1227"/>
      <c r="B1226" s="1228"/>
      <c r="C1226" s="1229"/>
      <c r="D1226" s="1229"/>
      <c r="E1226" s="1230"/>
      <c r="F1226" s="1231"/>
      <c r="G1226" s="1232" t="str">
        <f t="shared" si="20"/>
        <v/>
      </c>
      <c r="H1226" s="1225"/>
      <c r="I1226" s="1225"/>
    </row>
    <row r="1227" spans="1:9" s="1232" customFormat="1" x14ac:dyDescent="0.2">
      <c r="A1227" s="1227"/>
      <c r="B1227" s="1228"/>
      <c r="C1227" s="1229"/>
      <c r="D1227" s="1229"/>
      <c r="E1227" s="1230"/>
      <c r="F1227" s="1231"/>
      <c r="G1227" s="1232" t="str">
        <f t="shared" si="20"/>
        <v/>
      </c>
      <c r="H1227" s="1225"/>
      <c r="I1227" s="1225"/>
    </row>
    <row r="1228" spans="1:9" s="1232" customFormat="1" x14ac:dyDescent="0.2">
      <c r="A1228" s="1227"/>
      <c r="B1228" s="1228"/>
      <c r="C1228" s="1229"/>
      <c r="D1228" s="1229"/>
      <c r="E1228" s="1230"/>
      <c r="F1228" s="1231"/>
      <c r="G1228" s="1232" t="str">
        <f t="shared" si="20"/>
        <v/>
      </c>
      <c r="H1228" s="1225"/>
      <c r="I1228" s="1225"/>
    </row>
    <row r="1229" spans="1:9" s="1232" customFormat="1" x14ac:dyDescent="0.2">
      <c r="A1229" s="1227"/>
      <c r="B1229" s="1228"/>
      <c r="C1229" s="1229"/>
      <c r="D1229" s="1229"/>
      <c r="E1229" s="1230"/>
      <c r="F1229" s="1231"/>
      <c r="G1229" s="1232" t="str">
        <f t="shared" si="20"/>
        <v/>
      </c>
      <c r="H1229" s="1225"/>
      <c r="I1229" s="1225"/>
    </row>
    <row r="1230" spans="1:9" s="1232" customFormat="1" x14ac:dyDescent="0.2">
      <c r="A1230" s="1227"/>
      <c r="B1230" s="1228"/>
      <c r="C1230" s="1229"/>
      <c r="D1230" s="1229"/>
      <c r="E1230" s="1230"/>
      <c r="F1230" s="1231"/>
      <c r="G1230" s="1232" t="str">
        <f t="shared" si="20"/>
        <v/>
      </c>
      <c r="H1230" s="1225"/>
      <c r="I1230" s="1225"/>
    </row>
    <row r="1231" spans="1:9" s="1232" customFormat="1" x14ac:dyDescent="0.2">
      <c r="A1231" s="1227"/>
      <c r="B1231" s="1228"/>
      <c r="C1231" s="1229"/>
      <c r="D1231" s="1229"/>
      <c r="E1231" s="1230"/>
      <c r="F1231" s="1231"/>
      <c r="G1231" s="1232" t="str">
        <f t="shared" si="20"/>
        <v/>
      </c>
      <c r="H1231" s="1225"/>
      <c r="I1231" s="1225"/>
    </row>
    <row r="1232" spans="1:9" s="1232" customFormat="1" x14ac:dyDescent="0.2">
      <c r="A1232" s="1227"/>
      <c r="B1232" s="1228"/>
      <c r="C1232" s="1229"/>
      <c r="D1232" s="1229"/>
      <c r="E1232" s="1230"/>
      <c r="F1232" s="1231"/>
      <c r="G1232" s="1232" t="str">
        <f t="shared" si="20"/>
        <v/>
      </c>
      <c r="H1232" s="1225"/>
      <c r="I1232" s="1225"/>
    </row>
    <row r="1233" spans="1:9" s="1232" customFormat="1" x14ac:dyDescent="0.2">
      <c r="A1233" s="1227"/>
      <c r="B1233" s="1228"/>
      <c r="C1233" s="1229"/>
      <c r="D1233" s="1229"/>
      <c r="E1233" s="1230"/>
      <c r="F1233" s="1231"/>
      <c r="G1233" s="1232" t="str">
        <f t="shared" si="20"/>
        <v/>
      </c>
      <c r="H1233" s="1225"/>
      <c r="I1233" s="1225"/>
    </row>
    <row r="1234" spans="1:9" s="1232" customFormat="1" x14ac:dyDescent="0.2">
      <c r="A1234" s="1227"/>
      <c r="B1234" s="1228"/>
      <c r="C1234" s="1229"/>
      <c r="D1234" s="1229"/>
      <c r="E1234" s="1230"/>
      <c r="F1234" s="1231"/>
      <c r="G1234" s="1232" t="str">
        <f t="shared" si="20"/>
        <v/>
      </c>
      <c r="H1234" s="1225"/>
      <c r="I1234" s="1225"/>
    </row>
    <row r="1235" spans="1:9" s="1232" customFormat="1" x14ac:dyDescent="0.2">
      <c r="A1235" s="1227"/>
      <c r="B1235" s="1228"/>
      <c r="C1235" s="1229"/>
      <c r="D1235" s="1229"/>
      <c r="E1235" s="1230"/>
      <c r="F1235" s="1231"/>
      <c r="G1235" s="1232" t="str">
        <f t="shared" si="20"/>
        <v/>
      </c>
      <c r="H1235" s="1225"/>
      <c r="I1235" s="1225"/>
    </row>
    <row r="1236" spans="1:9" s="1232" customFormat="1" x14ac:dyDescent="0.2">
      <c r="A1236" s="1227"/>
      <c r="B1236" s="1228"/>
      <c r="C1236" s="1229"/>
      <c r="D1236" s="1229"/>
      <c r="E1236" s="1230"/>
      <c r="F1236" s="1231"/>
      <c r="G1236" s="1232" t="str">
        <f t="shared" si="20"/>
        <v/>
      </c>
      <c r="H1236" s="1225"/>
      <c r="I1236" s="1225"/>
    </row>
    <row r="1237" spans="1:9" s="1232" customFormat="1" x14ac:dyDescent="0.2">
      <c r="A1237" s="1227"/>
      <c r="B1237" s="1228"/>
      <c r="C1237" s="1229"/>
      <c r="D1237" s="1229"/>
      <c r="E1237" s="1230"/>
      <c r="F1237" s="1231"/>
      <c r="G1237" s="1232" t="str">
        <f t="shared" si="20"/>
        <v/>
      </c>
      <c r="H1237" s="1225"/>
      <c r="I1237" s="1225"/>
    </row>
    <row r="1238" spans="1:9" s="1232" customFormat="1" x14ac:dyDescent="0.2">
      <c r="A1238" s="1227"/>
      <c r="B1238" s="1228"/>
      <c r="C1238" s="1229"/>
      <c r="D1238" s="1229"/>
      <c r="E1238" s="1230"/>
      <c r="F1238" s="1231"/>
      <c r="G1238" s="1232" t="str">
        <f t="shared" si="20"/>
        <v/>
      </c>
      <c r="H1238" s="1225"/>
      <c r="I1238" s="1225"/>
    </row>
    <row r="1239" spans="1:9" s="1232" customFormat="1" x14ac:dyDescent="0.2">
      <c r="A1239" s="1227"/>
      <c r="B1239" s="1228"/>
      <c r="C1239" s="1229"/>
      <c r="D1239" s="1229"/>
      <c r="E1239" s="1230"/>
      <c r="F1239" s="1231"/>
      <c r="G1239" s="1232" t="str">
        <f t="shared" si="20"/>
        <v/>
      </c>
      <c r="H1239" s="1225"/>
      <c r="I1239" s="1225"/>
    </row>
    <row r="1240" spans="1:9" s="1232" customFormat="1" x14ac:dyDescent="0.2">
      <c r="A1240" s="1227"/>
      <c r="B1240" s="1228"/>
      <c r="C1240" s="1229"/>
      <c r="D1240" s="1229"/>
      <c r="E1240" s="1230"/>
      <c r="F1240" s="1231"/>
      <c r="G1240" s="1232" t="str">
        <f t="shared" si="20"/>
        <v/>
      </c>
      <c r="H1240" s="1225"/>
      <c r="I1240" s="1225"/>
    </row>
    <row r="1241" spans="1:9" s="1232" customFormat="1" x14ac:dyDescent="0.2">
      <c r="A1241" s="1227"/>
      <c r="B1241" s="1228"/>
      <c r="C1241" s="1229"/>
      <c r="D1241" s="1229"/>
      <c r="E1241" s="1230"/>
      <c r="F1241" s="1231"/>
      <c r="G1241" s="1232" t="str">
        <f t="shared" si="20"/>
        <v/>
      </c>
      <c r="H1241" s="1225"/>
      <c r="I1241" s="1225"/>
    </row>
    <row r="1242" spans="1:9" s="1232" customFormat="1" x14ac:dyDescent="0.2">
      <c r="A1242" s="1227"/>
      <c r="B1242" s="1228"/>
      <c r="C1242" s="1229"/>
      <c r="D1242" s="1229"/>
      <c r="E1242" s="1230"/>
      <c r="F1242" s="1231"/>
      <c r="G1242" s="1232" t="str">
        <f t="shared" si="20"/>
        <v/>
      </c>
      <c r="H1242" s="1225"/>
      <c r="I1242" s="1225"/>
    </row>
    <row r="1243" spans="1:9" s="1232" customFormat="1" x14ac:dyDescent="0.2">
      <c r="A1243" s="1227"/>
      <c r="B1243" s="1228"/>
      <c r="C1243" s="1229"/>
      <c r="D1243" s="1229"/>
      <c r="E1243" s="1230"/>
      <c r="F1243" s="1231"/>
      <c r="G1243" s="1232" t="str">
        <f t="shared" si="20"/>
        <v/>
      </c>
      <c r="H1243" s="1225"/>
      <c r="I1243" s="1225"/>
    </row>
    <row r="1244" spans="1:9" s="1232" customFormat="1" x14ac:dyDescent="0.2">
      <c r="A1244" s="1227"/>
      <c r="B1244" s="1228"/>
      <c r="C1244" s="1229"/>
      <c r="D1244" s="1229"/>
      <c r="E1244" s="1230"/>
      <c r="F1244" s="1231"/>
      <c r="G1244" s="1232" t="str">
        <f t="shared" si="20"/>
        <v/>
      </c>
      <c r="H1244" s="1225"/>
      <c r="I1244" s="1225"/>
    </row>
    <row r="1245" spans="1:9" s="1232" customFormat="1" x14ac:dyDescent="0.2">
      <c r="A1245" s="1227"/>
      <c r="B1245" s="1228"/>
      <c r="C1245" s="1229"/>
      <c r="D1245" s="1229"/>
      <c r="E1245" s="1230"/>
      <c r="F1245" s="1231"/>
      <c r="G1245" s="1232" t="str">
        <f t="shared" si="20"/>
        <v/>
      </c>
      <c r="H1245" s="1225"/>
      <c r="I1245" s="1225"/>
    </row>
    <row r="1246" spans="1:9" s="1232" customFormat="1" x14ac:dyDescent="0.2">
      <c r="A1246" s="1227"/>
      <c r="B1246" s="1228"/>
      <c r="C1246" s="1229"/>
      <c r="D1246" s="1229"/>
      <c r="E1246" s="1230"/>
      <c r="F1246" s="1231"/>
      <c r="G1246" s="1232" t="str">
        <f t="shared" si="20"/>
        <v/>
      </c>
      <c r="H1246" s="1225"/>
      <c r="I1246" s="1225"/>
    </row>
    <row r="1247" spans="1:9" s="1232" customFormat="1" x14ac:dyDescent="0.2">
      <c r="A1247" s="1227"/>
      <c r="B1247" s="1228"/>
      <c r="C1247" s="1229"/>
      <c r="D1247" s="1229"/>
      <c r="E1247" s="1230"/>
      <c r="F1247" s="1231"/>
      <c r="G1247" s="1232" t="str">
        <f t="shared" si="20"/>
        <v/>
      </c>
      <c r="H1247" s="1225"/>
      <c r="I1247" s="1225"/>
    </row>
    <row r="1248" spans="1:9" s="1232" customFormat="1" x14ac:dyDescent="0.2">
      <c r="A1248" s="1227"/>
      <c r="B1248" s="1228"/>
      <c r="C1248" s="1229"/>
      <c r="D1248" s="1229"/>
      <c r="E1248" s="1230"/>
      <c r="F1248" s="1231"/>
      <c r="G1248" s="1232" t="str">
        <f t="shared" si="20"/>
        <v/>
      </c>
      <c r="H1248" s="1225"/>
      <c r="I1248" s="1225"/>
    </row>
    <row r="1249" spans="1:9" s="1232" customFormat="1" x14ac:dyDescent="0.2">
      <c r="A1249" s="1227"/>
      <c r="B1249" s="1228"/>
      <c r="C1249" s="1229"/>
      <c r="D1249" s="1229"/>
      <c r="E1249" s="1230"/>
      <c r="F1249" s="1231"/>
      <c r="G1249" s="1232" t="str">
        <f t="shared" si="20"/>
        <v/>
      </c>
      <c r="H1249" s="1225"/>
      <c r="I1249" s="1225"/>
    </row>
    <row r="1250" spans="1:9" s="1232" customFormat="1" x14ac:dyDescent="0.2">
      <c r="A1250" s="1227"/>
      <c r="B1250" s="1228"/>
      <c r="C1250" s="1229"/>
      <c r="D1250" s="1229"/>
      <c r="E1250" s="1230"/>
      <c r="F1250" s="1231"/>
      <c r="G1250" s="1232" t="str">
        <f t="shared" si="20"/>
        <v/>
      </c>
      <c r="H1250" s="1225"/>
      <c r="I1250" s="1225"/>
    </row>
    <row r="1251" spans="1:9" s="1232" customFormat="1" x14ac:dyDescent="0.2">
      <c r="A1251" s="1227"/>
      <c r="B1251" s="1228"/>
      <c r="C1251" s="1229"/>
      <c r="D1251" s="1229"/>
      <c r="E1251" s="1230"/>
      <c r="F1251" s="1231"/>
      <c r="G1251" s="1232" t="str">
        <f t="shared" si="20"/>
        <v/>
      </c>
      <c r="H1251" s="1225"/>
      <c r="I1251" s="1225"/>
    </row>
    <row r="1252" spans="1:9" s="1232" customFormat="1" x14ac:dyDescent="0.2">
      <c r="A1252" s="1227"/>
      <c r="B1252" s="1228"/>
      <c r="C1252" s="1229"/>
      <c r="D1252" s="1229"/>
      <c r="E1252" s="1230"/>
      <c r="F1252" s="1231"/>
      <c r="G1252" s="1232" t="str">
        <f t="shared" si="20"/>
        <v/>
      </c>
      <c r="H1252" s="1225"/>
      <c r="I1252" s="1225"/>
    </row>
    <row r="1253" spans="1:9" s="1232" customFormat="1" x14ac:dyDescent="0.2">
      <c r="A1253" s="1227"/>
      <c r="B1253" s="1228"/>
      <c r="C1253" s="1229"/>
      <c r="D1253" s="1229"/>
      <c r="E1253" s="1230"/>
      <c r="F1253" s="1231"/>
      <c r="G1253" s="1232" t="str">
        <f t="shared" si="20"/>
        <v/>
      </c>
      <c r="H1253" s="1225"/>
      <c r="I1253" s="1225"/>
    </row>
    <row r="1254" spans="1:9" s="1232" customFormat="1" x14ac:dyDescent="0.2">
      <c r="A1254" s="1227"/>
      <c r="B1254" s="1228"/>
      <c r="C1254" s="1229"/>
      <c r="D1254" s="1229"/>
      <c r="E1254" s="1230"/>
      <c r="F1254" s="1231"/>
      <c r="G1254" s="1232" t="str">
        <f t="shared" si="20"/>
        <v/>
      </c>
      <c r="H1254" s="1225"/>
      <c r="I1254" s="1225"/>
    </row>
    <row r="1255" spans="1:9" s="1232" customFormat="1" x14ac:dyDescent="0.2">
      <c r="A1255" s="1227"/>
      <c r="B1255" s="1228"/>
      <c r="C1255" s="1229"/>
      <c r="D1255" s="1229"/>
      <c r="E1255" s="1230"/>
      <c r="F1255" s="1231"/>
      <c r="G1255" s="1232" t="str">
        <f t="shared" si="20"/>
        <v/>
      </c>
      <c r="H1255" s="1225"/>
      <c r="I1255" s="1225"/>
    </row>
    <row r="1256" spans="1:9" s="1232" customFormat="1" x14ac:dyDescent="0.2">
      <c r="A1256" s="1227"/>
      <c r="B1256" s="1228"/>
      <c r="C1256" s="1229"/>
      <c r="D1256" s="1229"/>
      <c r="E1256" s="1230"/>
      <c r="F1256" s="1231"/>
      <c r="G1256" s="1232" t="str">
        <f t="shared" si="20"/>
        <v/>
      </c>
      <c r="H1256" s="1225"/>
      <c r="I1256" s="1225"/>
    </row>
    <row r="1257" spans="1:9" s="1232" customFormat="1" x14ac:dyDescent="0.2">
      <c r="A1257" s="1227"/>
      <c r="B1257" s="1228"/>
      <c r="C1257" s="1229"/>
      <c r="D1257" s="1229"/>
      <c r="E1257" s="1230"/>
      <c r="F1257" s="1231"/>
      <c r="G1257" s="1232" t="str">
        <f t="shared" si="20"/>
        <v/>
      </c>
      <c r="H1257" s="1225"/>
      <c r="I1257" s="1225"/>
    </row>
    <row r="1258" spans="1:9" s="1232" customFormat="1" x14ac:dyDescent="0.2">
      <c r="A1258" s="1227"/>
      <c r="B1258" s="1228"/>
      <c r="C1258" s="1229"/>
      <c r="D1258" s="1229"/>
      <c r="E1258" s="1230"/>
      <c r="F1258" s="1231"/>
      <c r="G1258" s="1232" t="str">
        <f t="shared" si="20"/>
        <v/>
      </c>
      <c r="H1258" s="1225"/>
      <c r="I1258" s="1225"/>
    </row>
    <row r="1259" spans="1:9" s="1232" customFormat="1" x14ac:dyDescent="0.2">
      <c r="A1259" s="1227"/>
      <c r="B1259" s="1228"/>
      <c r="C1259" s="1229"/>
      <c r="D1259" s="1229"/>
      <c r="E1259" s="1230"/>
      <c r="F1259" s="1231"/>
      <c r="G1259" s="1232" t="str">
        <f t="shared" si="20"/>
        <v/>
      </c>
      <c r="H1259" s="1225"/>
      <c r="I1259" s="1225"/>
    </row>
    <row r="1260" spans="1:9" s="1232" customFormat="1" x14ac:dyDescent="0.2">
      <c r="A1260" s="1227"/>
      <c r="B1260" s="1228"/>
      <c r="C1260" s="1229"/>
      <c r="D1260" s="1229"/>
      <c r="E1260" s="1230"/>
      <c r="F1260" s="1231"/>
      <c r="G1260" s="1232" t="str">
        <f t="shared" si="20"/>
        <v/>
      </c>
      <c r="H1260" s="1225"/>
      <c r="I1260" s="1225"/>
    </row>
    <row r="1261" spans="1:9" s="1232" customFormat="1" x14ac:dyDescent="0.2">
      <c r="A1261" s="1227"/>
      <c r="B1261" s="1228"/>
      <c r="C1261" s="1229"/>
      <c r="D1261" s="1229"/>
      <c r="E1261" s="1230"/>
      <c r="F1261" s="1231"/>
      <c r="G1261" s="1232" t="str">
        <f t="shared" si="20"/>
        <v/>
      </c>
      <c r="H1261" s="1225"/>
      <c r="I1261" s="1225"/>
    </row>
    <row r="1262" spans="1:9" s="1232" customFormat="1" x14ac:dyDescent="0.2">
      <c r="A1262" s="1227"/>
      <c r="B1262" s="1228"/>
      <c r="C1262" s="1229"/>
      <c r="D1262" s="1229"/>
      <c r="E1262" s="1230"/>
      <c r="F1262" s="1231"/>
      <c r="G1262" s="1232" t="str">
        <f t="shared" si="20"/>
        <v/>
      </c>
      <c r="H1262" s="1225"/>
      <c r="I1262" s="1225"/>
    </row>
    <row r="1263" spans="1:9" s="1232" customFormat="1" x14ac:dyDescent="0.2">
      <c r="A1263" s="1227"/>
      <c r="B1263" s="1228"/>
      <c r="C1263" s="1229"/>
      <c r="D1263" s="1229"/>
      <c r="E1263" s="1230"/>
      <c r="F1263" s="1231"/>
      <c r="G1263" s="1232" t="str">
        <f t="shared" si="20"/>
        <v/>
      </c>
      <c r="H1263" s="1225"/>
      <c r="I1263" s="1225"/>
    </row>
    <row r="1264" spans="1:9" s="1232" customFormat="1" x14ac:dyDescent="0.2">
      <c r="A1264" s="1227"/>
      <c r="B1264" s="1228"/>
      <c r="C1264" s="1229"/>
      <c r="D1264" s="1229"/>
      <c r="E1264" s="1230"/>
      <c r="F1264" s="1231"/>
      <c r="G1264" s="1232" t="str">
        <f t="shared" si="20"/>
        <v/>
      </c>
      <c r="H1264" s="1225"/>
      <c r="I1264" s="1225"/>
    </row>
    <row r="1265" spans="1:9" s="1232" customFormat="1" x14ac:dyDescent="0.2">
      <c r="A1265" s="1227"/>
      <c r="B1265" s="1228"/>
      <c r="C1265" s="1229"/>
      <c r="D1265" s="1229"/>
      <c r="E1265" s="1230"/>
      <c r="F1265" s="1231"/>
      <c r="G1265" s="1232" t="str">
        <f t="shared" si="20"/>
        <v/>
      </c>
      <c r="H1265" s="1225"/>
      <c r="I1265" s="1225"/>
    </row>
    <row r="1266" spans="1:9" s="1232" customFormat="1" x14ac:dyDescent="0.2">
      <c r="A1266" s="1227"/>
      <c r="B1266" s="1228"/>
      <c r="C1266" s="1229"/>
      <c r="D1266" s="1229"/>
      <c r="E1266" s="1230"/>
      <c r="F1266" s="1231"/>
      <c r="G1266" s="1232" t="str">
        <f t="shared" si="20"/>
        <v/>
      </c>
      <c r="H1266" s="1225"/>
      <c r="I1266" s="1225"/>
    </row>
    <row r="1267" spans="1:9" s="1232" customFormat="1" x14ac:dyDescent="0.2">
      <c r="A1267" s="1227"/>
      <c r="B1267" s="1228"/>
      <c r="C1267" s="1229"/>
      <c r="D1267" s="1229"/>
      <c r="E1267" s="1230"/>
      <c r="F1267" s="1231"/>
      <c r="G1267" s="1232" t="str">
        <f t="shared" si="20"/>
        <v/>
      </c>
      <c r="H1267" s="1225"/>
      <c r="I1267" s="1225"/>
    </row>
    <row r="1268" spans="1:9" s="1232" customFormat="1" x14ac:dyDescent="0.2">
      <c r="A1268" s="1227"/>
      <c r="B1268" s="1228"/>
      <c r="C1268" s="1229"/>
      <c r="D1268" s="1229"/>
      <c r="E1268" s="1230"/>
      <c r="F1268" s="1231"/>
      <c r="G1268" s="1232" t="str">
        <f t="shared" si="20"/>
        <v/>
      </c>
      <c r="H1268" s="1225"/>
      <c r="I1268" s="1225"/>
    </row>
    <row r="1269" spans="1:9" s="1232" customFormat="1" x14ac:dyDescent="0.2">
      <c r="A1269" s="1227"/>
      <c r="B1269" s="1228"/>
      <c r="C1269" s="1229"/>
      <c r="D1269" s="1229"/>
      <c r="E1269" s="1230"/>
      <c r="F1269" s="1231"/>
      <c r="G1269" s="1232" t="str">
        <f t="shared" si="20"/>
        <v/>
      </c>
      <c r="H1269" s="1225"/>
      <c r="I1269" s="1225"/>
    </row>
    <row r="1270" spans="1:9" s="1232" customFormat="1" x14ac:dyDescent="0.2">
      <c r="A1270" s="1227"/>
      <c r="B1270" s="1228"/>
      <c r="C1270" s="1229"/>
      <c r="D1270" s="1229"/>
      <c r="E1270" s="1230"/>
      <c r="F1270" s="1231"/>
      <c r="G1270" s="1232" t="str">
        <f t="shared" si="20"/>
        <v/>
      </c>
      <c r="H1270" s="1225"/>
      <c r="I1270" s="1225"/>
    </row>
    <row r="1271" spans="1:9" s="1232" customFormat="1" x14ac:dyDescent="0.2">
      <c r="A1271" s="1227"/>
      <c r="B1271" s="1228"/>
      <c r="C1271" s="1229"/>
      <c r="D1271" s="1229"/>
      <c r="E1271" s="1230"/>
      <c r="F1271" s="1231"/>
      <c r="G1271" s="1232" t="str">
        <f t="shared" si="20"/>
        <v/>
      </c>
      <c r="H1271" s="1225"/>
      <c r="I1271" s="1225"/>
    </row>
    <row r="1272" spans="1:9" s="1232" customFormat="1" x14ac:dyDescent="0.2">
      <c r="A1272" s="1227"/>
      <c r="B1272" s="1228"/>
      <c r="C1272" s="1229"/>
      <c r="D1272" s="1229"/>
      <c r="E1272" s="1230"/>
      <c r="F1272" s="1231"/>
      <c r="G1272" s="1232" t="str">
        <f t="shared" si="20"/>
        <v/>
      </c>
      <c r="H1272" s="1225"/>
      <c r="I1272" s="1225"/>
    </row>
    <row r="1273" spans="1:9" s="1232" customFormat="1" x14ac:dyDescent="0.2">
      <c r="A1273" s="1227"/>
      <c r="B1273" s="1228"/>
      <c r="C1273" s="1229"/>
      <c r="D1273" s="1229"/>
      <c r="E1273" s="1230"/>
      <c r="F1273" s="1231"/>
      <c r="G1273" s="1232" t="str">
        <f t="shared" si="20"/>
        <v/>
      </c>
      <c r="H1273" s="1225"/>
      <c r="I1273" s="1225"/>
    </row>
    <row r="1274" spans="1:9" s="1232" customFormat="1" x14ac:dyDescent="0.2">
      <c r="A1274" s="1227"/>
      <c r="B1274" s="1228"/>
      <c r="C1274" s="1229"/>
      <c r="D1274" s="1229"/>
      <c r="E1274" s="1230"/>
      <c r="F1274" s="1231"/>
      <c r="G1274" s="1232" t="str">
        <f t="shared" si="20"/>
        <v/>
      </c>
      <c r="H1274" s="1225"/>
      <c r="I1274" s="1225"/>
    </row>
    <row r="1275" spans="1:9" s="1232" customFormat="1" x14ac:dyDescent="0.2">
      <c r="A1275" s="1227"/>
      <c r="B1275" s="1228"/>
      <c r="C1275" s="1229"/>
      <c r="D1275" s="1229"/>
      <c r="E1275" s="1230"/>
      <c r="F1275" s="1231"/>
      <c r="G1275" s="1232" t="str">
        <f t="shared" si="20"/>
        <v/>
      </c>
      <c r="H1275" s="1225"/>
      <c r="I1275" s="1225"/>
    </row>
    <row r="1276" spans="1:9" s="1232" customFormat="1" x14ac:dyDescent="0.2">
      <c r="A1276" s="1227"/>
      <c r="B1276" s="1228"/>
      <c r="C1276" s="1229"/>
      <c r="D1276" s="1229"/>
      <c r="E1276" s="1230"/>
      <c r="F1276" s="1231"/>
      <c r="G1276" s="1232" t="str">
        <f t="shared" si="20"/>
        <v/>
      </c>
      <c r="H1276" s="1225"/>
      <c r="I1276" s="1225"/>
    </row>
    <row r="1277" spans="1:9" s="1232" customFormat="1" x14ac:dyDescent="0.2">
      <c r="A1277" s="1227"/>
      <c r="B1277" s="1228"/>
      <c r="C1277" s="1229"/>
      <c r="D1277" s="1229"/>
      <c r="E1277" s="1230"/>
      <c r="F1277" s="1231"/>
      <c r="G1277" s="1232" t="str">
        <f t="shared" si="20"/>
        <v/>
      </c>
      <c r="H1277" s="1225"/>
      <c r="I1277" s="1225"/>
    </row>
    <row r="1278" spans="1:9" s="1232" customFormat="1" x14ac:dyDescent="0.2">
      <c r="A1278" s="1227"/>
      <c r="B1278" s="1228"/>
      <c r="C1278" s="1229"/>
      <c r="D1278" s="1229"/>
      <c r="E1278" s="1230"/>
      <c r="F1278" s="1231"/>
      <c r="G1278" s="1232" t="str">
        <f t="shared" si="20"/>
        <v/>
      </c>
      <c r="H1278" s="1225"/>
      <c r="I1278" s="1225"/>
    </row>
    <row r="1279" spans="1:9" s="1232" customFormat="1" x14ac:dyDescent="0.2">
      <c r="A1279" s="1227"/>
      <c r="B1279" s="1228"/>
      <c r="C1279" s="1229"/>
      <c r="D1279" s="1229"/>
      <c r="E1279" s="1230"/>
      <c r="F1279" s="1231"/>
      <c r="G1279" s="1232" t="str">
        <f t="shared" si="20"/>
        <v/>
      </c>
      <c r="H1279" s="1225"/>
      <c r="I1279" s="1225"/>
    </row>
    <row r="1280" spans="1:9" s="1232" customFormat="1" x14ac:dyDescent="0.2">
      <c r="A1280" s="1227"/>
      <c r="B1280" s="1228"/>
      <c r="C1280" s="1229"/>
      <c r="D1280" s="1229"/>
      <c r="E1280" s="1230"/>
      <c r="F1280" s="1231"/>
      <c r="G1280" s="1232" t="str">
        <f t="shared" si="20"/>
        <v/>
      </c>
      <c r="H1280" s="1225"/>
      <c r="I1280" s="1225"/>
    </row>
    <row r="1281" spans="1:9" s="1232" customFormat="1" x14ac:dyDescent="0.2">
      <c r="A1281" s="1227"/>
      <c r="B1281" s="1228"/>
      <c r="C1281" s="1229"/>
      <c r="D1281" s="1229"/>
      <c r="E1281" s="1230"/>
      <c r="F1281" s="1231"/>
      <c r="G1281" s="1232" t="str">
        <f t="shared" si="20"/>
        <v/>
      </c>
      <c r="H1281" s="1225"/>
      <c r="I1281" s="1225"/>
    </row>
    <row r="1282" spans="1:9" s="1232" customFormat="1" x14ac:dyDescent="0.2">
      <c r="A1282" s="1227"/>
      <c r="B1282" s="1228"/>
      <c r="C1282" s="1229"/>
      <c r="D1282" s="1229"/>
      <c r="E1282" s="1230"/>
      <c r="F1282" s="1231"/>
      <c r="G1282" s="1232" t="str">
        <f t="shared" si="20"/>
        <v/>
      </c>
      <c r="H1282" s="1225"/>
      <c r="I1282" s="1225"/>
    </row>
    <row r="1283" spans="1:9" s="1232" customFormat="1" x14ac:dyDescent="0.2">
      <c r="A1283" s="1227"/>
      <c r="B1283" s="1228"/>
      <c r="C1283" s="1229"/>
      <c r="D1283" s="1229"/>
      <c r="E1283" s="1230"/>
      <c r="F1283" s="1231"/>
      <c r="G1283" s="1232" t="str">
        <f t="shared" si="20"/>
        <v/>
      </c>
      <c r="H1283" s="1225"/>
      <c r="I1283" s="1225"/>
    </row>
    <row r="1284" spans="1:9" s="1232" customFormat="1" x14ac:dyDescent="0.2">
      <c r="A1284" s="1227"/>
      <c r="B1284" s="1228"/>
      <c r="C1284" s="1229"/>
      <c r="D1284" s="1229"/>
      <c r="E1284" s="1230"/>
      <c r="F1284" s="1231"/>
      <c r="G1284" s="1232" t="str">
        <f t="shared" ref="G1284:G1347" si="21">IF(D1284="QP",A1284,"")</f>
        <v/>
      </c>
      <c r="H1284" s="1225"/>
      <c r="I1284" s="1225"/>
    </row>
    <row r="1285" spans="1:9" s="1232" customFormat="1" x14ac:dyDescent="0.2">
      <c r="A1285" s="1227"/>
      <c r="B1285" s="1228"/>
      <c r="C1285" s="1229"/>
      <c r="D1285" s="1229"/>
      <c r="E1285" s="1230"/>
      <c r="F1285" s="1231"/>
      <c r="G1285" s="1232" t="str">
        <f t="shared" si="21"/>
        <v/>
      </c>
      <c r="H1285" s="1225"/>
      <c r="I1285" s="1225"/>
    </row>
    <row r="1286" spans="1:9" s="1232" customFormat="1" x14ac:dyDescent="0.2">
      <c r="A1286" s="1227"/>
      <c r="B1286" s="1228"/>
      <c r="C1286" s="1229"/>
      <c r="D1286" s="1229"/>
      <c r="E1286" s="1230"/>
      <c r="F1286" s="1231"/>
      <c r="G1286" s="1232" t="str">
        <f t="shared" si="21"/>
        <v/>
      </c>
      <c r="H1286" s="1225"/>
      <c r="I1286" s="1225"/>
    </row>
    <row r="1287" spans="1:9" s="1232" customFormat="1" x14ac:dyDescent="0.2">
      <c r="A1287" s="1227"/>
      <c r="B1287" s="1228"/>
      <c r="C1287" s="1229"/>
      <c r="D1287" s="1229"/>
      <c r="E1287" s="1230"/>
      <c r="F1287" s="1231"/>
      <c r="G1287" s="1232" t="str">
        <f t="shared" si="21"/>
        <v/>
      </c>
      <c r="H1287" s="1225"/>
      <c r="I1287" s="1225"/>
    </row>
    <row r="1288" spans="1:9" s="1232" customFormat="1" x14ac:dyDescent="0.2">
      <c r="A1288" s="1227"/>
      <c r="B1288" s="1228"/>
      <c r="C1288" s="1229"/>
      <c r="D1288" s="1229"/>
      <c r="E1288" s="1230"/>
      <c r="F1288" s="1231"/>
      <c r="G1288" s="1232" t="str">
        <f t="shared" si="21"/>
        <v/>
      </c>
      <c r="H1288" s="1225"/>
      <c r="I1288" s="1225"/>
    </row>
    <row r="1289" spans="1:9" s="1232" customFormat="1" x14ac:dyDescent="0.2">
      <c r="A1289" s="1227"/>
      <c r="B1289" s="1228"/>
      <c r="C1289" s="1229"/>
      <c r="D1289" s="1229"/>
      <c r="E1289" s="1230"/>
      <c r="F1289" s="1231"/>
      <c r="G1289" s="1232" t="str">
        <f t="shared" si="21"/>
        <v/>
      </c>
      <c r="H1289" s="1225"/>
      <c r="I1289" s="1225"/>
    </row>
    <row r="1290" spans="1:9" s="1232" customFormat="1" x14ac:dyDescent="0.2">
      <c r="A1290" s="1227"/>
      <c r="B1290" s="1228"/>
      <c r="C1290" s="1229"/>
      <c r="D1290" s="1229"/>
      <c r="E1290" s="1230"/>
      <c r="F1290" s="1231"/>
      <c r="G1290" s="1232" t="str">
        <f t="shared" si="21"/>
        <v/>
      </c>
      <c r="H1290" s="1225"/>
      <c r="I1290" s="1225"/>
    </row>
    <row r="1291" spans="1:9" s="1232" customFormat="1" x14ac:dyDescent="0.2">
      <c r="A1291" s="1227"/>
      <c r="B1291" s="1228"/>
      <c r="C1291" s="1229"/>
      <c r="D1291" s="1229"/>
      <c r="E1291" s="1230"/>
      <c r="F1291" s="1231"/>
      <c r="G1291" s="1232" t="str">
        <f t="shared" si="21"/>
        <v/>
      </c>
      <c r="H1291" s="1225"/>
      <c r="I1291" s="1225"/>
    </row>
    <row r="1292" spans="1:9" s="1232" customFormat="1" x14ac:dyDescent="0.2">
      <c r="A1292" s="1227"/>
      <c r="B1292" s="1228"/>
      <c r="C1292" s="1229"/>
      <c r="D1292" s="1229"/>
      <c r="E1292" s="1230"/>
      <c r="F1292" s="1231"/>
      <c r="G1292" s="1232" t="str">
        <f t="shared" si="21"/>
        <v/>
      </c>
      <c r="H1292" s="1225"/>
      <c r="I1292" s="1225"/>
    </row>
    <row r="1293" spans="1:9" s="1232" customFormat="1" x14ac:dyDescent="0.2">
      <c r="A1293" s="1227"/>
      <c r="B1293" s="1228"/>
      <c r="C1293" s="1229"/>
      <c r="D1293" s="1229"/>
      <c r="E1293" s="1230"/>
      <c r="F1293" s="1231"/>
      <c r="G1293" s="1232" t="str">
        <f t="shared" si="21"/>
        <v/>
      </c>
      <c r="H1293" s="1225"/>
      <c r="I1293" s="1225"/>
    </row>
    <row r="1294" spans="1:9" s="1232" customFormat="1" x14ac:dyDescent="0.2">
      <c r="A1294" s="1227"/>
      <c r="B1294" s="1228"/>
      <c r="C1294" s="1229"/>
      <c r="D1294" s="1229"/>
      <c r="E1294" s="1230"/>
      <c r="F1294" s="1231"/>
      <c r="G1294" s="1232" t="str">
        <f t="shared" si="21"/>
        <v/>
      </c>
      <c r="H1294" s="1225"/>
      <c r="I1294" s="1225"/>
    </row>
    <row r="1295" spans="1:9" s="1232" customFormat="1" x14ac:dyDescent="0.2">
      <c r="A1295" s="1227"/>
      <c r="B1295" s="1228"/>
      <c r="C1295" s="1229"/>
      <c r="D1295" s="1229"/>
      <c r="E1295" s="1230"/>
      <c r="F1295" s="1231"/>
      <c r="G1295" s="1232" t="str">
        <f t="shared" si="21"/>
        <v/>
      </c>
      <c r="H1295" s="1225"/>
      <c r="I1295" s="1225"/>
    </row>
    <row r="1296" spans="1:9" s="1232" customFormat="1" x14ac:dyDescent="0.2">
      <c r="A1296" s="1227"/>
      <c r="B1296" s="1228"/>
      <c r="C1296" s="1229"/>
      <c r="D1296" s="1229"/>
      <c r="E1296" s="1230"/>
      <c r="F1296" s="1231"/>
      <c r="G1296" s="1232" t="str">
        <f t="shared" si="21"/>
        <v/>
      </c>
      <c r="H1296" s="1225"/>
      <c r="I1296" s="1225"/>
    </row>
    <row r="1297" spans="1:9" s="1232" customFormat="1" x14ac:dyDescent="0.2">
      <c r="A1297" s="1227"/>
      <c r="B1297" s="1228"/>
      <c r="C1297" s="1229"/>
      <c r="D1297" s="1229"/>
      <c r="E1297" s="1230"/>
      <c r="F1297" s="1231"/>
      <c r="G1297" s="1232" t="str">
        <f t="shared" si="21"/>
        <v/>
      </c>
      <c r="H1297" s="1225"/>
      <c r="I1297" s="1225"/>
    </row>
    <row r="1298" spans="1:9" s="1232" customFormat="1" x14ac:dyDescent="0.2">
      <c r="A1298" s="1227"/>
      <c r="B1298" s="1228"/>
      <c r="C1298" s="1229"/>
      <c r="D1298" s="1229"/>
      <c r="E1298" s="1230"/>
      <c r="F1298" s="1231"/>
      <c r="G1298" s="1232" t="str">
        <f t="shared" si="21"/>
        <v/>
      </c>
      <c r="H1298" s="1225"/>
      <c r="I1298" s="1225"/>
    </row>
    <row r="1299" spans="1:9" s="1232" customFormat="1" x14ac:dyDescent="0.2">
      <c r="A1299" s="1227"/>
      <c r="B1299" s="1228"/>
      <c r="C1299" s="1229"/>
      <c r="D1299" s="1229"/>
      <c r="E1299" s="1230"/>
      <c r="F1299" s="1231"/>
      <c r="G1299" s="1232" t="str">
        <f t="shared" si="21"/>
        <v/>
      </c>
      <c r="H1299" s="1225"/>
      <c r="I1299" s="1225"/>
    </row>
    <row r="1300" spans="1:9" s="1232" customFormat="1" x14ac:dyDescent="0.2">
      <c r="A1300" s="1227"/>
      <c r="B1300" s="1228"/>
      <c r="C1300" s="1229"/>
      <c r="D1300" s="1229"/>
      <c r="E1300" s="1230"/>
      <c r="F1300" s="1231"/>
      <c r="G1300" s="1232" t="str">
        <f t="shared" si="21"/>
        <v/>
      </c>
      <c r="H1300" s="1225"/>
      <c r="I1300" s="1225"/>
    </row>
    <row r="1301" spans="1:9" s="1232" customFormat="1" x14ac:dyDescent="0.2">
      <c r="A1301" s="1227"/>
      <c r="B1301" s="1228"/>
      <c r="C1301" s="1229"/>
      <c r="D1301" s="1229"/>
      <c r="E1301" s="1230"/>
      <c r="F1301" s="1231"/>
      <c r="G1301" s="1232" t="str">
        <f t="shared" si="21"/>
        <v/>
      </c>
      <c r="H1301" s="1225"/>
      <c r="I1301" s="1225"/>
    </row>
    <row r="1302" spans="1:9" s="1232" customFormat="1" x14ac:dyDescent="0.2">
      <c r="A1302" s="1227"/>
      <c r="B1302" s="1228"/>
      <c r="C1302" s="1229"/>
      <c r="D1302" s="1229"/>
      <c r="E1302" s="1230"/>
      <c r="F1302" s="1231"/>
      <c r="G1302" s="1232" t="str">
        <f t="shared" si="21"/>
        <v/>
      </c>
      <c r="H1302" s="1225"/>
      <c r="I1302" s="1225"/>
    </row>
    <row r="1303" spans="1:9" s="1232" customFormat="1" x14ac:dyDescent="0.2">
      <c r="A1303" s="1227"/>
      <c r="B1303" s="1228"/>
      <c r="C1303" s="1229"/>
      <c r="D1303" s="1229"/>
      <c r="E1303" s="1230"/>
      <c r="F1303" s="1231"/>
      <c r="G1303" s="1232" t="str">
        <f t="shared" si="21"/>
        <v/>
      </c>
      <c r="H1303" s="1225"/>
      <c r="I1303" s="1225"/>
    </row>
    <row r="1304" spans="1:9" s="1232" customFormat="1" x14ac:dyDescent="0.2">
      <c r="A1304" s="1227"/>
      <c r="B1304" s="1228"/>
      <c r="C1304" s="1229"/>
      <c r="D1304" s="1229"/>
      <c r="E1304" s="1230"/>
      <c r="F1304" s="1231"/>
      <c r="G1304" s="1232" t="str">
        <f t="shared" si="21"/>
        <v/>
      </c>
      <c r="H1304" s="1225"/>
      <c r="I1304" s="1225"/>
    </row>
    <row r="1305" spans="1:9" s="1232" customFormat="1" x14ac:dyDescent="0.2">
      <c r="A1305" s="1227"/>
      <c r="B1305" s="1228"/>
      <c r="C1305" s="1229"/>
      <c r="D1305" s="1229"/>
      <c r="E1305" s="1230"/>
      <c r="F1305" s="1231"/>
      <c r="G1305" s="1232" t="str">
        <f t="shared" si="21"/>
        <v/>
      </c>
      <c r="H1305" s="1225"/>
      <c r="I1305" s="1225"/>
    </row>
    <row r="1306" spans="1:9" s="1232" customFormat="1" x14ac:dyDescent="0.2">
      <c r="A1306" s="1227"/>
      <c r="B1306" s="1228"/>
      <c r="C1306" s="1229"/>
      <c r="D1306" s="1229"/>
      <c r="E1306" s="1230"/>
      <c r="F1306" s="1231"/>
      <c r="G1306" s="1232" t="str">
        <f t="shared" si="21"/>
        <v/>
      </c>
      <c r="H1306" s="1225"/>
      <c r="I1306" s="1225"/>
    </row>
    <row r="1307" spans="1:9" s="1232" customFormat="1" x14ac:dyDescent="0.2">
      <c r="A1307" s="1227"/>
      <c r="B1307" s="1228"/>
      <c r="C1307" s="1229"/>
      <c r="D1307" s="1229"/>
      <c r="E1307" s="1230"/>
      <c r="F1307" s="1231"/>
      <c r="G1307" s="1232" t="str">
        <f t="shared" si="21"/>
        <v/>
      </c>
      <c r="H1307" s="1225"/>
      <c r="I1307" s="1225"/>
    </row>
    <row r="1308" spans="1:9" s="1232" customFormat="1" x14ac:dyDescent="0.2">
      <c r="A1308" s="1227"/>
      <c r="B1308" s="1228"/>
      <c r="C1308" s="1229"/>
      <c r="D1308" s="1229"/>
      <c r="E1308" s="1230"/>
      <c r="F1308" s="1231"/>
      <c r="G1308" s="1232" t="str">
        <f t="shared" si="21"/>
        <v/>
      </c>
      <c r="H1308" s="1225"/>
      <c r="I1308" s="1225"/>
    </row>
    <row r="1309" spans="1:9" s="1232" customFormat="1" x14ac:dyDescent="0.2">
      <c r="A1309" s="1227"/>
      <c r="B1309" s="1228"/>
      <c r="C1309" s="1229"/>
      <c r="D1309" s="1229"/>
      <c r="E1309" s="1230"/>
      <c r="F1309" s="1231"/>
      <c r="G1309" s="1232" t="str">
        <f t="shared" si="21"/>
        <v/>
      </c>
      <c r="H1309" s="1225"/>
      <c r="I1309" s="1225"/>
    </row>
    <row r="1310" spans="1:9" s="1232" customFormat="1" x14ac:dyDescent="0.2">
      <c r="A1310" s="1227"/>
      <c r="B1310" s="1228"/>
      <c r="C1310" s="1229"/>
      <c r="D1310" s="1229"/>
      <c r="E1310" s="1230"/>
      <c r="F1310" s="1231"/>
      <c r="G1310" s="1232" t="str">
        <f t="shared" si="21"/>
        <v/>
      </c>
      <c r="H1310" s="1225"/>
      <c r="I1310" s="1225"/>
    </row>
    <row r="1311" spans="1:9" s="1232" customFormat="1" x14ac:dyDescent="0.2">
      <c r="A1311" s="1227"/>
      <c r="B1311" s="1228"/>
      <c r="C1311" s="1229"/>
      <c r="D1311" s="1229"/>
      <c r="E1311" s="1230"/>
      <c r="F1311" s="1231"/>
      <c r="G1311" s="1232" t="str">
        <f t="shared" si="21"/>
        <v/>
      </c>
      <c r="H1311" s="1225"/>
      <c r="I1311" s="1225"/>
    </row>
    <row r="1312" spans="1:9" s="1232" customFormat="1" x14ac:dyDescent="0.2">
      <c r="A1312" s="1227"/>
      <c r="B1312" s="1228"/>
      <c r="C1312" s="1229"/>
      <c r="D1312" s="1229"/>
      <c r="E1312" s="1230"/>
      <c r="F1312" s="1231"/>
      <c r="G1312" s="1232" t="str">
        <f t="shared" si="21"/>
        <v/>
      </c>
      <c r="H1312" s="1225"/>
      <c r="I1312" s="1225"/>
    </row>
    <row r="1313" spans="1:9" s="1232" customFormat="1" x14ac:dyDescent="0.2">
      <c r="A1313" s="1227"/>
      <c r="B1313" s="1228"/>
      <c r="C1313" s="1229"/>
      <c r="D1313" s="1229"/>
      <c r="E1313" s="1230"/>
      <c r="F1313" s="1231"/>
      <c r="G1313" s="1232" t="str">
        <f t="shared" si="21"/>
        <v/>
      </c>
      <c r="H1313" s="1225"/>
      <c r="I1313" s="1225"/>
    </row>
    <row r="1314" spans="1:9" s="1232" customFormat="1" x14ac:dyDescent="0.2">
      <c r="A1314" s="1227"/>
      <c r="B1314" s="1228"/>
      <c r="C1314" s="1229"/>
      <c r="D1314" s="1229"/>
      <c r="E1314" s="1230"/>
      <c r="F1314" s="1231"/>
      <c r="G1314" s="1232" t="str">
        <f t="shared" si="21"/>
        <v/>
      </c>
      <c r="H1314" s="1225"/>
      <c r="I1314" s="1225"/>
    </row>
    <row r="1315" spans="1:9" s="1232" customFormat="1" x14ac:dyDescent="0.2">
      <c r="A1315" s="1227"/>
      <c r="B1315" s="1228"/>
      <c r="C1315" s="1229"/>
      <c r="D1315" s="1229"/>
      <c r="E1315" s="1230"/>
      <c r="F1315" s="1231"/>
      <c r="G1315" s="1232" t="str">
        <f t="shared" si="21"/>
        <v/>
      </c>
      <c r="H1315" s="1225"/>
      <c r="I1315" s="1225"/>
    </row>
    <row r="1316" spans="1:9" s="1232" customFormat="1" x14ac:dyDescent="0.2">
      <c r="A1316" s="1227"/>
      <c r="B1316" s="1228"/>
      <c r="C1316" s="1229"/>
      <c r="D1316" s="1229"/>
      <c r="E1316" s="1230"/>
      <c r="F1316" s="1231"/>
      <c r="G1316" s="1232" t="str">
        <f t="shared" si="21"/>
        <v/>
      </c>
      <c r="H1316" s="1225"/>
      <c r="I1316" s="1225"/>
    </row>
    <row r="1317" spans="1:9" s="1232" customFormat="1" x14ac:dyDescent="0.2">
      <c r="A1317" s="1227"/>
      <c r="B1317" s="1228"/>
      <c r="C1317" s="1229"/>
      <c r="D1317" s="1229"/>
      <c r="E1317" s="1230"/>
      <c r="F1317" s="1231"/>
      <c r="G1317" s="1232" t="str">
        <f t="shared" si="21"/>
        <v/>
      </c>
      <c r="H1317" s="1225"/>
      <c r="I1317" s="1225"/>
    </row>
    <row r="1318" spans="1:9" s="1232" customFormat="1" x14ac:dyDescent="0.2">
      <c r="A1318" s="1227"/>
      <c r="B1318" s="1228"/>
      <c r="C1318" s="1229"/>
      <c r="D1318" s="1229"/>
      <c r="E1318" s="1230"/>
      <c r="F1318" s="1231"/>
      <c r="G1318" s="1232" t="str">
        <f t="shared" si="21"/>
        <v/>
      </c>
      <c r="H1318" s="1225"/>
      <c r="I1318" s="1225"/>
    </row>
    <row r="1319" spans="1:9" s="1232" customFormat="1" x14ac:dyDescent="0.2">
      <c r="A1319" s="1227"/>
      <c r="B1319" s="1228"/>
      <c r="C1319" s="1229"/>
      <c r="D1319" s="1229"/>
      <c r="E1319" s="1230"/>
      <c r="F1319" s="1231"/>
      <c r="G1319" s="1232" t="str">
        <f t="shared" si="21"/>
        <v/>
      </c>
      <c r="H1319" s="1225"/>
      <c r="I1319" s="1225"/>
    </row>
    <row r="1320" spans="1:9" s="1232" customFormat="1" x14ac:dyDescent="0.2">
      <c r="A1320" s="1227"/>
      <c r="B1320" s="1228"/>
      <c r="C1320" s="1229"/>
      <c r="D1320" s="1229"/>
      <c r="E1320" s="1230"/>
      <c r="F1320" s="1231"/>
      <c r="G1320" s="1232" t="str">
        <f t="shared" si="21"/>
        <v/>
      </c>
      <c r="H1320" s="1225"/>
      <c r="I1320" s="1225"/>
    </row>
    <row r="1321" spans="1:9" s="1232" customFormat="1" x14ac:dyDescent="0.2">
      <c r="A1321" s="1227"/>
      <c r="B1321" s="1228"/>
      <c r="C1321" s="1229"/>
      <c r="D1321" s="1229"/>
      <c r="E1321" s="1230"/>
      <c r="F1321" s="1231"/>
      <c r="G1321" s="1232" t="str">
        <f t="shared" si="21"/>
        <v/>
      </c>
      <c r="H1321" s="1225"/>
      <c r="I1321" s="1225"/>
    </row>
    <row r="1322" spans="1:9" s="1232" customFormat="1" x14ac:dyDescent="0.2">
      <c r="A1322" s="1227"/>
      <c r="B1322" s="1228"/>
      <c r="C1322" s="1229"/>
      <c r="D1322" s="1229"/>
      <c r="E1322" s="1230"/>
      <c r="F1322" s="1231"/>
      <c r="G1322" s="1232" t="str">
        <f t="shared" si="21"/>
        <v/>
      </c>
      <c r="H1322" s="1225"/>
      <c r="I1322" s="1225"/>
    </row>
    <row r="1323" spans="1:9" s="1232" customFormat="1" x14ac:dyDescent="0.2">
      <c r="A1323" s="1227"/>
      <c r="B1323" s="1228"/>
      <c r="C1323" s="1229"/>
      <c r="D1323" s="1229"/>
      <c r="E1323" s="1230"/>
      <c r="F1323" s="1231"/>
      <c r="G1323" s="1232" t="str">
        <f t="shared" si="21"/>
        <v/>
      </c>
      <c r="H1323" s="1225"/>
      <c r="I1323" s="1225"/>
    </row>
    <row r="1324" spans="1:9" s="1232" customFormat="1" x14ac:dyDescent="0.2">
      <c r="A1324" s="1227"/>
      <c r="B1324" s="1228"/>
      <c r="C1324" s="1229"/>
      <c r="D1324" s="1229"/>
      <c r="E1324" s="1230"/>
      <c r="F1324" s="1231"/>
      <c r="G1324" s="1232" t="str">
        <f t="shared" si="21"/>
        <v/>
      </c>
      <c r="H1324" s="1225"/>
      <c r="I1324" s="1225"/>
    </row>
    <row r="1325" spans="1:9" s="1232" customFormat="1" x14ac:dyDescent="0.2">
      <c r="A1325" s="1227"/>
      <c r="B1325" s="1228"/>
      <c r="C1325" s="1229"/>
      <c r="D1325" s="1229"/>
      <c r="E1325" s="1230"/>
      <c r="F1325" s="1231"/>
      <c r="G1325" s="1232" t="str">
        <f t="shared" si="21"/>
        <v/>
      </c>
      <c r="H1325" s="1225"/>
      <c r="I1325" s="1225"/>
    </row>
    <row r="1326" spans="1:9" s="1232" customFormat="1" x14ac:dyDescent="0.2">
      <c r="A1326" s="1227"/>
      <c r="B1326" s="1228"/>
      <c r="C1326" s="1229"/>
      <c r="D1326" s="1229"/>
      <c r="E1326" s="1230"/>
      <c r="F1326" s="1231"/>
      <c r="G1326" s="1232" t="str">
        <f t="shared" si="21"/>
        <v/>
      </c>
      <c r="H1326" s="1225"/>
      <c r="I1326" s="1225"/>
    </row>
    <row r="1327" spans="1:9" s="1232" customFormat="1" x14ac:dyDescent="0.2">
      <c r="A1327" s="1227"/>
      <c r="B1327" s="1228"/>
      <c r="C1327" s="1229"/>
      <c r="D1327" s="1229"/>
      <c r="E1327" s="1230"/>
      <c r="F1327" s="1231"/>
      <c r="G1327" s="1232" t="str">
        <f t="shared" si="21"/>
        <v/>
      </c>
      <c r="H1327" s="1225"/>
      <c r="I1327" s="1225"/>
    </row>
    <row r="1328" spans="1:9" s="1232" customFormat="1" x14ac:dyDescent="0.2">
      <c r="A1328" s="1227"/>
      <c r="B1328" s="1228"/>
      <c r="C1328" s="1229"/>
      <c r="D1328" s="1229"/>
      <c r="E1328" s="1230"/>
      <c r="F1328" s="1231"/>
      <c r="G1328" s="1232" t="str">
        <f t="shared" si="21"/>
        <v/>
      </c>
      <c r="H1328" s="1225"/>
      <c r="I1328" s="1225"/>
    </row>
    <row r="1329" spans="1:9" s="1232" customFormat="1" x14ac:dyDescent="0.2">
      <c r="A1329" s="1227"/>
      <c r="B1329" s="1228"/>
      <c r="C1329" s="1229"/>
      <c r="D1329" s="1229"/>
      <c r="E1329" s="1230"/>
      <c r="F1329" s="1231"/>
      <c r="G1329" s="1232" t="str">
        <f t="shared" si="21"/>
        <v/>
      </c>
      <c r="H1329" s="1225"/>
      <c r="I1329" s="1225"/>
    </row>
    <row r="1330" spans="1:9" s="1232" customFormat="1" x14ac:dyDescent="0.2">
      <c r="A1330" s="1227"/>
      <c r="B1330" s="1228"/>
      <c r="C1330" s="1229"/>
      <c r="D1330" s="1229"/>
      <c r="E1330" s="1230"/>
      <c r="F1330" s="1231"/>
      <c r="G1330" s="1232" t="str">
        <f t="shared" si="21"/>
        <v/>
      </c>
      <c r="H1330" s="1225"/>
      <c r="I1330" s="1225"/>
    </row>
    <row r="1331" spans="1:9" s="1232" customFormat="1" x14ac:dyDescent="0.2">
      <c r="A1331" s="1227"/>
      <c r="B1331" s="1228"/>
      <c r="C1331" s="1229"/>
      <c r="D1331" s="1229"/>
      <c r="E1331" s="1230"/>
      <c r="F1331" s="1231"/>
      <c r="G1331" s="1232" t="str">
        <f t="shared" si="21"/>
        <v/>
      </c>
      <c r="H1331" s="1225"/>
      <c r="I1331" s="1225"/>
    </row>
    <row r="1332" spans="1:9" s="1232" customFormat="1" x14ac:dyDescent="0.2">
      <c r="A1332" s="1227"/>
      <c r="B1332" s="1228"/>
      <c r="C1332" s="1229"/>
      <c r="D1332" s="1229"/>
      <c r="E1332" s="1230"/>
      <c r="F1332" s="1231"/>
      <c r="G1332" s="1232" t="str">
        <f t="shared" si="21"/>
        <v/>
      </c>
      <c r="H1332" s="1225"/>
      <c r="I1332" s="1225"/>
    </row>
    <row r="1333" spans="1:9" s="1232" customFormat="1" x14ac:dyDescent="0.2">
      <c r="A1333" s="1227"/>
      <c r="B1333" s="1228"/>
      <c r="C1333" s="1229"/>
      <c r="D1333" s="1229"/>
      <c r="E1333" s="1230"/>
      <c r="F1333" s="1231"/>
      <c r="G1333" s="1232" t="str">
        <f t="shared" si="21"/>
        <v/>
      </c>
      <c r="H1333" s="1225"/>
      <c r="I1333" s="1225"/>
    </row>
    <row r="1334" spans="1:9" s="1232" customFormat="1" x14ac:dyDescent="0.2">
      <c r="A1334" s="1227"/>
      <c r="B1334" s="1228"/>
      <c r="C1334" s="1229"/>
      <c r="D1334" s="1229"/>
      <c r="E1334" s="1230"/>
      <c r="F1334" s="1231"/>
      <c r="G1334" s="1232" t="str">
        <f t="shared" si="21"/>
        <v/>
      </c>
      <c r="H1334" s="1225"/>
      <c r="I1334" s="1225"/>
    </row>
    <row r="1335" spans="1:9" s="1232" customFormat="1" x14ac:dyDescent="0.2">
      <c r="A1335" s="1227"/>
      <c r="B1335" s="1228"/>
      <c r="C1335" s="1229"/>
      <c r="D1335" s="1229"/>
      <c r="E1335" s="1230"/>
      <c r="F1335" s="1231"/>
      <c r="G1335" s="1232" t="str">
        <f t="shared" si="21"/>
        <v/>
      </c>
      <c r="H1335" s="1225"/>
      <c r="I1335" s="1225"/>
    </row>
    <row r="1336" spans="1:9" s="1232" customFormat="1" x14ac:dyDescent="0.2">
      <c r="A1336" s="1227"/>
      <c r="B1336" s="1228"/>
      <c r="C1336" s="1229"/>
      <c r="D1336" s="1229"/>
      <c r="E1336" s="1230"/>
      <c r="F1336" s="1231"/>
      <c r="G1336" s="1232" t="str">
        <f t="shared" si="21"/>
        <v/>
      </c>
      <c r="H1336" s="1225"/>
      <c r="I1336" s="1225"/>
    </row>
    <row r="1337" spans="1:9" s="1232" customFormat="1" x14ac:dyDescent="0.2">
      <c r="A1337" s="1227"/>
      <c r="B1337" s="1228"/>
      <c r="C1337" s="1229"/>
      <c r="D1337" s="1229"/>
      <c r="E1337" s="1230"/>
      <c r="F1337" s="1231"/>
      <c r="G1337" s="1232" t="str">
        <f t="shared" si="21"/>
        <v/>
      </c>
      <c r="H1337" s="1225"/>
      <c r="I1337" s="1225"/>
    </row>
    <row r="1338" spans="1:9" s="1232" customFormat="1" x14ac:dyDescent="0.2">
      <c r="A1338" s="1227"/>
      <c r="B1338" s="1228"/>
      <c r="C1338" s="1229"/>
      <c r="D1338" s="1229"/>
      <c r="E1338" s="1230"/>
      <c r="F1338" s="1231"/>
      <c r="G1338" s="1232" t="str">
        <f t="shared" si="21"/>
        <v/>
      </c>
      <c r="H1338" s="1225"/>
      <c r="I1338" s="1225"/>
    </row>
    <row r="1339" spans="1:9" s="1232" customFormat="1" x14ac:dyDescent="0.2">
      <c r="A1339" s="1227"/>
      <c r="B1339" s="1228"/>
      <c r="C1339" s="1229"/>
      <c r="D1339" s="1229"/>
      <c r="E1339" s="1230"/>
      <c r="F1339" s="1231"/>
      <c r="G1339" s="1232" t="str">
        <f t="shared" si="21"/>
        <v/>
      </c>
      <c r="H1339" s="1225"/>
      <c r="I1339" s="1225"/>
    </row>
    <row r="1340" spans="1:9" s="1232" customFormat="1" x14ac:dyDescent="0.2">
      <c r="A1340" s="1227"/>
      <c r="B1340" s="1228"/>
      <c r="C1340" s="1229"/>
      <c r="D1340" s="1229"/>
      <c r="E1340" s="1230"/>
      <c r="F1340" s="1231"/>
      <c r="G1340" s="1232" t="str">
        <f t="shared" si="21"/>
        <v/>
      </c>
      <c r="H1340" s="1225"/>
      <c r="I1340" s="1225"/>
    </row>
    <row r="1341" spans="1:9" s="1232" customFormat="1" x14ac:dyDescent="0.2">
      <c r="A1341" s="1227"/>
      <c r="B1341" s="1228"/>
      <c r="C1341" s="1229"/>
      <c r="D1341" s="1229"/>
      <c r="E1341" s="1230"/>
      <c r="F1341" s="1231"/>
      <c r="G1341" s="1232" t="str">
        <f t="shared" si="21"/>
        <v/>
      </c>
      <c r="H1341" s="1225"/>
      <c r="I1341" s="1225"/>
    </row>
    <row r="1342" spans="1:9" s="1232" customFormat="1" x14ac:dyDescent="0.2">
      <c r="A1342" s="1227"/>
      <c r="B1342" s="1228"/>
      <c r="C1342" s="1229"/>
      <c r="D1342" s="1229"/>
      <c r="E1342" s="1230"/>
      <c r="F1342" s="1231"/>
      <c r="G1342" s="1232" t="str">
        <f t="shared" si="21"/>
        <v/>
      </c>
      <c r="H1342" s="1225"/>
      <c r="I1342" s="1225"/>
    </row>
    <row r="1343" spans="1:9" s="1232" customFormat="1" x14ac:dyDescent="0.2">
      <c r="A1343" s="1227"/>
      <c r="B1343" s="1228"/>
      <c r="C1343" s="1229"/>
      <c r="D1343" s="1229"/>
      <c r="E1343" s="1230"/>
      <c r="F1343" s="1231"/>
      <c r="G1343" s="1232" t="str">
        <f t="shared" si="21"/>
        <v/>
      </c>
      <c r="H1343" s="1225"/>
      <c r="I1343" s="1225"/>
    </row>
    <row r="1344" spans="1:9" s="1232" customFormat="1" x14ac:dyDescent="0.2">
      <c r="A1344" s="1227"/>
      <c r="B1344" s="1228"/>
      <c r="C1344" s="1229"/>
      <c r="D1344" s="1229"/>
      <c r="E1344" s="1230"/>
      <c r="F1344" s="1231"/>
      <c r="G1344" s="1232" t="str">
        <f t="shared" si="21"/>
        <v/>
      </c>
      <c r="H1344" s="1225"/>
      <c r="I1344" s="1225"/>
    </row>
    <row r="1345" spans="1:9" s="1232" customFormat="1" x14ac:dyDescent="0.2">
      <c r="A1345" s="1227"/>
      <c r="B1345" s="1228"/>
      <c r="C1345" s="1229"/>
      <c r="D1345" s="1229"/>
      <c r="E1345" s="1230"/>
      <c r="F1345" s="1231"/>
      <c r="G1345" s="1232" t="str">
        <f t="shared" si="21"/>
        <v/>
      </c>
      <c r="H1345" s="1225"/>
      <c r="I1345" s="1225"/>
    </row>
    <row r="1346" spans="1:9" s="1232" customFormat="1" x14ac:dyDescent="0.2">
      <c r="A1346" s="1227"/>
      <c r="B1346" s="1228"/>
      <c r="C1346" s="1229"/>
      <c r="D1346" s="1229"/>
      <c r="E1346" s="1230"/>
      <c r="F1346" s="1231"/>
      <c r="G1346" s="1232" t="str">
        <f t="shared" si="21"/>
        <v/>
      </c>
      <c r="H1346" s="1225"/>
      <c r="I1346" s="1225"/>
    </row>
    <row r="1347" spans="1:9" s="1232" customFormat="1" x14ac:dyDescent="0.2">
      <c r="A1347" s="1227"/>
      <c r="B1347" s="1228"/>
      <c r="C1347" s="1229"/>
      <c r="D1347" s="1229"/>
      <c r="E1347" s="1230"/>
      <c r="F1347" s="1231"/>
      <c r="G1347" s="1232" t="str">
        <f t="shared" si="21"/>
        <v/>
      </c>
      <c r="H1347" s="1225"/>
      <c r="I1347" s="1225"/>
    </row>
    <row r="1348" spans="1:9" s="1232" customFormat="1" x14ac:dyDescent="0.2">
      <c r="A1348" s="1227"/>
      <c r="B1348" s="1228"/>
      <c r="C1348" s="1229"/>
      <c r="D1348" s="1229"/>
      <c r="E1348" s="1230"/>
      <c r="F1348" s="1231"/>
      <c r="G1348" s="1232" t="str">
        <f t="shared" ref="G1348:G1411" si="22">IF(D1348="QP",A1348,"")</f>
        <v/>
      </c>
      <c r="H1348" s="1225"/>
      <c r="I1348" s="1225"/>
    </row>
    <row r="1349" spans="1:9" s="1232" customFormat="1" x14ac:dyDescent="0.2">
      <c r="A1349" s="1227"/>
      <c r="B1349" s="1228"/>
      <c r="C1349" s="1229"/>
      <c r="D1349" s="1229"/>
      <c r="E1349" s="1230"/>
      <c r="F1349" s="1231"/>
      <c r="G1349" s="1232" t="str">
        <f t="shared" si="22"/>
        <v/>
      </c>
      <c r="H1349" s="1225"/>
      <c r="I1349" s="1225"/>
    </row>
    <row r="1350" spans="1:9" s="1232" customFormat="1" x14ac:dyDescent="0.2">
      <c r="A1350" s="1227"/>
      <c r="B1350" s="1228"/>
      <c r="C1350" s="1229"/>
      <c r="D1350" s="1229"/>
      <c r="E1350" s="1230"/>
      <c r="F1350" s="1231"/>
      <c r="G1350" s="1232" t="str">
        <f t="shared" si="22"/>
        <v/>
      </c>
      <c r="H1350" s="1225"/>
      <c r="I1350" s="1225"/>
    </row>
    <row r="1351" spans="1:9" s="1232" customFormat="1" x14ac:dyDescent="0.2">
      <c r="A1351" s="1227"/>
      <c r="B1351" s="1228"/>
      <c r="C1351" s="1229"/>
      <c r="D1351" s="1229"/>
      <c r="E1351" s="1230"/>
      <c r="F1351" s="1231"/>
      <c r="G1351" s="1232" t="str">
        <f t="shared" si="22"/>
        <v/>
      </c>
      <c r="H1351" s="1225"/>
      <c r="I1351" s="1225"/>
    </row>
    <row r="1352" spans="1:9" s="1232" customFormat="1" x14ac:dyDescent="0.2">
      <c r="A1352" s="1227"/>
      <c r="B1352" s="1228"/>
      <c r="C1352" s="1229"/>
      <c r="D1352" s="1229"/>
      <c r="E1352" s="1230"/>
      <c r="F1352" s="1231"/>
      <c r="G1352" s="1232" t="str">
        <f t="shared" si="22"/>
        <v/>
      </c>
      <c r="H1352" s="1225"/>
      <c r="I1352" s="1225"/>
    </row>
    <row r="1353" spans="1:9" s="1232" customFormat="1" x14ac:dyDescent="0.2">
      <c r="A1353" s="1227"/>
      <c r="B1353" s="1228"/>
      <c r="C1353" s="1229"/>
      <c r="D1353" s="1229"/>
      <c r="E1353" s="1230"/>
      <c r="F1353" s="1231"/>
      <c r="G1353" s="1232" t="str">
        <f t="shared" si="22"/>
        <v/>
      </c>
      <c r="H1353" s="1225"/>
      <c r="I1353" s="1225"/>
    </row>
    <row r="1354" spans="1:9" s="1232" customFormat="1" x14ac:dyDescent="0.2">
      <c r="A1354" s="1227"/>
      <c r="B1354" s="1228"/>
      <c r="C1354" s="1229"/>
      <c r="D1354" s="1229"/>
      <c r="E1354" s="1230"/>
      <c r="F1354" s="1231"/>
      <c r="G1354" s="1232" t="str">
        <f t="shared" si="22"/>
        <v/>
      </c>
      <c r="H1354" s="1225"/>
      <c r="I1354" s="1225"/>
    </row>
    <row r="1355" spans="1:9" s="1232" customFormat="1" x14ac:dyDescent="0.2">
      <c r="A1355" s="1227"/>
      <c r="B1355" s="1228"/>
      <c r="C1355" s="1229"/>
      <c r="D1355" s="1229"/>
      <c r="E1355" s="1230"/>
      <c r="F1355" s="1231"/>
      <c r="G1355" s="1232" t="str">
        <f t="shared" si="22"/>
        <v/>
      </c>
      <c r="H1355" s="1225"/>
      <c r="I1355" s="1225"/>
    </row>
    <row r="1356" spans="1:9" s="1232" customFormat="1" x14ac:dyDescent="0.2">
      <c r="A1356" s="1227"/>
      <c r="B1356" s="1228"/>
      <c r="C1356" s="1229"/>
      <c r="D1356" s="1229"/>
      <c r="E1356" s="1230"/>
      <c r="F1356" s="1231"/>
      <c r="G1356" s="1232" t="str">
        <f t="shared" si="22"/>
        <v/>
      </c>
      <c r="H1356" s="1225"/>
      <c r="I1356" s="1225"/>
    </row>
    <row r="1357" spans="1:9" s="1232" customFormat="1" x14ac:dyDescent="0.2">
      <c r="A1357" s="1227"/>
      <c r="B1357" s="1228"/>
      <c r="C1357" s="1229"/>
      <c r="D1357" s="1229"/>
      <c r="E1357" s="1230"/>
      <c r="F1357" s="1231"/>
      <c r="G1357" s="1232" t="str">
        <f t="shared" si="22"/>
        <v/>
      </c>
      <c r="H1357" s="1225"/>
      <c r="I1357" s="1225"/>
    </row>
    <row r="1358" spans="1:9" s="1232" customFormat="1" x14ac:dyDescent="0.2">
      <c r="A1358" s="1227"/>
      <c r="B1358" s="1228"/>
      <c r="C1358" s="1229"/>
      <c r="D1358" s="1229"/>
      <c r="E1358" s="1230"/>
      <c r="F1358" s="1231"/>
      <c r="G1358" s="1232" t="str">
        <f t="shared" si="22"/>
        <v/>
      </c>
      <c r="H1358" s="1225"/>
      <c r="I1358" s="1225"/>
    </row>
    <row r="1359" spans="1:9" s="1232" customFormat="1" x14ac:dyDescent="0.2">
      <c r="A1359" s="1227"/>
      <c r="B1359" s="1228"/>
      <c r="C1359" s="1229"/>
      <c r="D1359" s="1229"/>
      <c r="E1359" s="1230"/>
      <c r="F1359" s="1231"/>
      <c r="G1359" s="1232" t="str">
        <f t="shared" si="22"/>
        <v/>
      </c>
      <c r="H1359" s="1225"/>
      <c r="I1359" s="1225"/>
    </row>
    <row r="1360" spans="1:9" s="1232" customFormat="1" x14ac:dyDescent="0.2">
      <c r="A1360" s="1227"/>
      <c r="B1360" s="1228"/>
      <c r="C1360" s="1229"/>
      <c r="D1360" s="1229"/>
      <c r="E1360" s="1230"/>
      <c r="F1360" s="1231"/>
      <c r="G1360" s="1232" t="str">
        <f t="shared" si="22"/>
        <v/>
      </c>
      <c r="H1360" s="1225"/>
      <c r="I1360" s="1225"/>
    </row>
    <row r="1361" spans="1:9" s="1232" customFormat="1" x14ac:dyDescent="0.2">
      <c r="A1361" s="1227"/>
      <c r="B1361" s="1228"/>
      <c r="C1361" s="1229"/>
      <c r="D1361" s="1229"/>
      <c r="E1361" s="1230"/>
      <c r="F1361" s="1231"/>
      <c r="G1361" s="1232" t="str">
        <f t="shared" si="22"/>
        <v/>
      </c>
      <c r="H1361" s="1225"/>
      <c r="I1361" s="1225"/>
    </row>
    <row r="1362" spans="1:9" s="1232" customFormat="1" x14ac:dyDescent="0.2">
      <c r="A1362" s="1227"/>
      <c r="B1362" s="1228"/>
      <c r="C1362" s="1229"/>
      <c r="D1362" s="1229"/>
      <c r="E1362" s="1230"/>
      <c r="F1362" s="1231"/>
      <c r="G1362" s="1232" t="str">
        <f t="shared" si="22"/>
        <v/>
      </c>
      <c r="H1362" s="1225"/>
      <c r="I1362" s="1225"/>
    </row>
    <row r="1363" spans="1:9" s="1232" customFormat="1" x14ac:dyDescent="0.2">
      <c r="A1363" s="1227"/>
      <c r="B1363" s="1228"/>
      <c r="C1363" s="1229"/>
      <c r="D1363" s="1229"/>
      <c r="E1363" s="1230"/>
      <c r="F1363" s="1231"/>
      <c r="G1363" s="1232" t="str">
        <f t="shared" si="22"/>
        <v/>
      </c>
      <c r="H1363" s="1225"/>
      <c r="I1363" s="1225"/>
    </row>
    <row r="1364" spans="1:9" s="1232" customFormat="1" x14ac:dyDescent="0.2">
      <c r="A1364" s="1227"/>
      <c r="B1364" s="1228"/>
      <c r="C1364" s="1229"/>
      <c r="D1364" s="1229"/>
      <c r="E1364" s="1230"/>
      <c r="F1364" s="1231"/>
      <c r="G1364" s="1232" t="str">
        <f t="shared" si="22"/>
        <v/>
      </c>
      <c r="H1364" s="1225"/>
      <c r="I1364" s="1225"/>
    </row>
    <row r="1365" spans="1:9" s="1232" customFormat="1" x14ac:dyDescent="0.2">
      <c r="A1365" s="1227"/>
      <c r="B1365" s="1228"/>
      <c r="C1365" s="1229"/>
      <c r="D1365" s="1229"/>
      <c r="E1365" s="1230"/>
      <c r="F1365" s="1231"/>
      <c r="G1365" s="1232" t="str">
        <f t="shared" si="22"/>
        <v/>
      </c>
      <c r="H1365" s="1225"/>
      <c r="I1365" s="1225"/>
    </row>
    <row r="1366" spans="1:9" s="1232" customFormat="1" x14ac:dyDescent="0.2">
      <c r="A1366" s="1227"/>
      <c r="B1366" s="1228"/>
      <c r="C1366" s="1229"/>
      <c r="D1366" s="1229"/>
      <c r="E1366" s="1230"/>
      <c r="F1366" s="1231"/>
      <c r="G1366" s="1232" t="str">
        <f t="shared" si="22"/>
        <v/>
      </c>
      <c r="H1366" s="1225"/>
      <c r="I1366" s="1225"/>
    </row>
    <row r="1367" spans="1:9" s="1232" customFormat="1" x14ac:dyDescent="0.2">
      <c r="A1367" s="1227"/>
      <c r="B1367" s="1228"/>
      <c r="C1367" s="1229"/>
      <c r="D1367" s="1229"/>
      <c r="E1367" s="1230"/>
      <c r="F1367" s="1231"/>
      <c r="G1367" s="1232" t="str">
        <f t="shared" si="22"/>
        <v/>
      </c>
      <c r="H1367" s="1225"/>
      <c r="I1367" s="1225"/>
    </row>
    <row r="1368" spans="1:9" s="1232" customFormat="1" x14ac:dyDescent="0.2">
      <c r="A1368" s="1227"/>
      <c r="B1368" s="1228"/>
      <c r="C1368" s="1229"/>
      <c r="D1368" s="1229"/>
      <c r="E1368" s="1230"/>
      <c r="F1368" s="1231"/>
      <c r="G1368" s="1232" t="str">
        <f t="shared" si="22"/>
        <v/>
      </c>
      <c r="H1368" s="1225"/>
      <c r="I1368" s="1225"/>
    </row>
    <row r="1369" spans="1:9" s="1232" customFormat="1" x14ac:dyDescent="0.2">
      <c r="A1369" s="1227"/>
      <c r="B1369" s="1228"/>
      <c r="C1369" s="1229"/>
      <c r="D1369" s="1229"/>
      <c r="E1369" s="1230"/>
      <c r="F1369" s="1231"/>
      <c r="G1369" s="1232" t="str">
        <f t="shared" si="22"/>
        <v/>
      </c>
      <c r="H1369" s="1225"/>
      <c r="I1369" s="1225"/>
    </row>
    <row r="1370" spans="1:9" s="1232" customFormat="1" x14ac:dyDescent="0.2">
      <c r="A1370" s="1227"/>
      <c r="B1370" s="1228"/>
      <c r="C1370" s="1229"/>
      <c r="D1370" s="1229"/>
      <c r="E1370" s="1230"/>
      <c r="F1370" s="1231"/>
      <c r="G1370" s="1232" t="str">
        <f t="shared" si="22"/>
        <v/>
      </c>
      <c r="H1370" s="1225"/>
      <c r="I1370" s="1225"/>
    </row>
    <row r="1371" spans="1:9" s="1232" customFormat="1" x14ac:dyDescent="0.2">
      <c r="A1371" s="1227"/>
      <c r="B1371" s="1228"/>
      <c r="C1371" s="1229"/>
      <c r="D1371" s="1229"/>
      <c r="E1371" s="1230"/>
      <c r="F1371" s="1231"/>
      <c r="G1371" s="1232" t="str">
        <f t="shared" si="22"/>
        <v/>
      </c>
      <c r="H1371" s="1225"/>
      <c r="I1371" s="1225"/>
    </row>
    <row r="1372" spans="1:9" s="1232" customFormat="1" x14ac:dyDescent="0.2">
      <c r="A1372" s="1227"/>
      <c r="B1372" s="1228"/>
      <c r="C1372" s="1229"/>
      <c r="D1372" s="1229"/>
      <c r="E1372" s="1230"/>
      <c r="F1372" s="1231"/>
      <c r="G1372" s="1232" t="str">
        <f t="shared" si="22"/>
        <v/>
      </c>
      <c r="H1372" s="1225"/>
      <c r="I1372" s="1225"/>
    </row>
    <row r="1373" spans="1:9" s="1232" customFormat="1" x14ac:dyDescent="0.2">
      <c r="A1373" s="1227"/>
      <c r="B1373" s="1228"/>
      <c r="C1373" s="1229"/>
      <c r="D1373" s="1229"/>
      <c r="E1373" s="1230"/>
      <c r="F1373" s="1231"/>
      <c r="G1373" s="1232" t="str">
        <f t="shared" si="22"/>
        <v/>
      </c>
      <c r="H1373" s="1225"/>
      <c r="I1373" s="1225"/>
    </row>
    <row r="1374" spans="1:9" s="1232" customFormat="1" x14ac:dyDescent="0.2">
      <c r="A1374" s="1227"/>
      <c r="B1374" s="1228"/>
      <c r="C1374" s="1229"/>
      <c r="D1374" s="1229"/>
      <c r="E1374" s="1230"/>
      <c r="F1374" s="1231"/>
      <c r="G1374" s="1232" t="str">
        <f t="shared" si="22"/>
        <v/>
      </c>
      <c r="H1374" s="1225"/>
      <c r="I1374" s="1225"/>
    </row>
    <row r="1375" spans="1:9" s="1232" customFormat="1" x14ac:dyDescent="0.2">
      <c r="A1375" s="1227"/>
      <c r="B1375" s="1228"/>
      <c r="C1375" s="1229"/>
      <c r="D1375" s="1229"/>
      <c r="E1375" s="1230"/>
      <c r="F1375" s="1231"/>
      <c r="G1375" s="1232" t="str">
        <f t="shared" si="22"/>
        <v/>
      </c>
      <c r="H1375" s="1225"/>
      <c r="I1375" s="1225"/>
    </row>
    <row r="1376" spans="1:9" s="1232" customFormat="1" x14ac:dyDescent="0.2">
      <c r="A1376" s="1227"/>
      <c r="B1376" s="1228"/>
      <c r="C1376" s="1229"/>
      <c r="D1376" s="1229"/>
      <c r="E1376" s="1230"/>
      <c r="F1376" s="1231"/>
      <c r="G1376" s="1232" t="str">
        <f t="shared" si="22"/>
        <v/>
      </c>
      <c r="H1376" s="1225"/>
      <c r="I1376" s="1225"/>
    </row>
    <row r="1377" spans="1:9" s="1232" customFormat="1" x14ac:dyDescent="0.2">
      <c r="A1377" s="1227"/>
      <c r="B1377" s="1228"/>
      <c r="C1377" s="1229"/>
      <c r="D1377" s="1229"/>
      <c r="E1377" s="1230"/>
      <c r="F1377" s="1231"/>
      <c r="G1377" s="1232" t="str">
        <f t="shared" si="22"/>
        <v/>
      </c>
      <c r="H1377" s="1225"/>
      <c r="I1377" s="1225"/>
    </row>
    <row r="1378" spans="1:9" s="1232" customFormat="1" x14ac:dyDescent="0.2">
      <c r="A1378" s="1227"/>
      <c r="B1378" s="1228"/>
      <c r="C1378" s="1229"/>
      <c r="D1378" s="1229"/>
      <c r="E1378" s="1230"/>
      <c r="F1378" s="1231"/>
      <c r="G1378" s="1232" t="str">
        <f t="shared" si="22"/>
        <v/>
      </c>
      <c r="H1378" s="1225"/>
      <c r="I1378" s="1225"/>
    </row>
    <row r="1379" spans="1:9" s="1232" customFormat="1" x14ac:dyDescent="0.2">
      <c r="A1379" s="1227"/>
      <c r="B1379" s="1228"/>
      <c r="C1379" s="1229"/>
      <c r="D1379" s="1229"/>
      <c r="E1379" s="1230"/>
      <c r="F1379" s="1231"/>
      <c r="G1379" s="1232" t="str">
        <f t="shared" si="22"/>
        <v/>
      </c>
      <c r="H1379" s="1225"/>
      <c r="I1379" s="1225"/>
    </row>
    <row r="1380" spans="1:9" s="1232" customFormat="1" x14ac:dyDescent="0.2">
      <c r="A1380" s="1227"/>
      <c r="B1380" s="1228"/>
      <c r="C1380" s="1229"/>
      <c r="D1380" s="1229"/>
      <c r="E1380" s="1230"/>
      <c r="F1380" s="1231"/>
      <c r="G1380" s="1232" t="str">
        <f t="shared" si="22"/>
        <v/>
      </c>
      <c r="H1380" s="1225"/>
      <c r="I1380" s="1225"/>
    </row>
    <row r="1381" spans="1:9" s="1232" customFormat="1" x14ac:dyDescent="0.2">
      <c r="A1381" s="1227"/>
      <c r="B1381" s="1228"/>
      <c r="C1381" s="1229"/>
      <c r="D1381" s="1229"/>
      <c r="E1381" s="1230"/>
      <c r="F1381" s="1231"/>
      <c r="G1381" s="1232" t="str">
        <f t="shared" si="22"/>
        <v/>
      </c>
      <c r="H1381" s="1225"/>
      <c r="I1381" s="1225"/>
    </row>
    <row r="1382" spans="1:9" s="1232" customFormat="1" x14ac:dyDescent="0.2">
      <c r="A1382" s="1227"/>
      <c r="B1382" s="1228"/>
      <c r="C1382" s="1229"/>
      <c r="D1382" s="1229"/>
      <c r="E1382" s="1230"/>
      <c r="F1382" s="1231"/>
      <c r="G1382" s="1232" t="str">
        <f t="shared" si="22"/>
        <v/>
      </c>
      <c r="H1382" s="1225"/>
      <c r="I1382" s="1225"/>
    </row>
    <row r="1383" spans="1:9" s="1232" customFormat="1" x14ac:dyDescent="0.2">
      <c r="A1383" s="1227"/>
      <c r="B1383" s="1228"/>
      <c r="C1383" s="1229"/>
      <c r="D1383" s="1229"/>
      <c r="E1383" s="1230"/>
      <c r="F1383" s="1231"/>
      <c r="G1383" s="1232" t="str">
        <f t="shared" si="22"/>
        <v/>
      </c>
      <c r="H1383" s="1225"/>
      <c r="I1383" s="1225"/>
    </row>
    <row r="1384" spans="1:9" s="1232" customFormat="1" x14ac:dyDescent="0.2">
      <c r="A1384" s="1227"/>
      <c r="B1384" s="1228"/>
      <c r="C1384" s="1229"/>
      <c r="D1384" s="1229"/>
      <c r="E1384" s="1230"/>
      <c r="F1384" s="1231"/>
      <c r="G1384" s="1232" t="str">
        <f t="shared" si="22"/>
        <v/>
      </c>
      <c r="H1384" s="1225"/>
      <c r="I1384" s="1225"/>
    </row>
    <row r="1385" spans="1:9" s="1232" customFormat="1" x14ac:dyDescent="0.2">
      <c r="A1385" s="1227"/>
      <c r="B1385" s="1228"/>
      <c r="C1385" s="1229"/>
      <c r="D1385" s="1229"/>
      <c r="E1385" s="1230"/>
      <c r="F1385" s="1231"/>
      <c r="G1385" s="1232" t="str">
        <f t="shared" si="22"/>
        <v/>
      </c>
      <c r="H1385" s="1225"/>
      <c r="I1385" s="1225"/>
    </row>
    <row r="1386" spans="1:9" s="1232" customFormat="1" x14ac:dyDescent="0.2">
      <c r="A1386" s="1227"/>
      <c r="B1386" s="1228"/>
      <c r="C1386" s="1229"/>
      <c r="D1386" s="1229"/>
      <c r="E1386" s="1230"/>
      <c r="F1386" s="1231"/>
      <c r="G1386" s="1232" t="str">
        <f t="shared" si="22"/>
        <v/>
      </c>
      <c r="H1386" s="1225"/>
      <c r="I1386" s="1225"/>
    </row>
    <row r="1387" spans="1:9" s="1232" customFormat="1" x14ac:dyDescent="0.2">
      <c r="A1387" s="1227"/>
      <c r="B1387" s="1228"/>
      <c r="C1387" s="1229"/>
      <c r="D1387" s="1229"/>
      <c r="E1387" s="1230"/>
      <c r="F1387" s="1231"/>
      <c r="G1387" s="1232" t="str">
        <f t="shared" si="22"/>
        <v/>
      </c>
      <c r="H1387" s="1225"/>
      <c r="I1387" s="1225"/>
    </row>
    <row r="1388" spans="1:9" s="1232" customFormat="1" x14ac:dyDescent="0.2">
      <c r="A1388" s="1227"/>
      <c r="B1388" s="1228"/>
      <c r="C1388" s="1229"/>
      <c r="D1388" s="1229"/>
      <c r="E1388" s="1230"/>
      <c r="F1388" s="1231"/>
      <c r="G1388" s="1232" t="str">
        <f t="shared" si="22"/>
        <v/>
      </c>
      <c r="H1388" s="1225"/>
      <c r="I1388" s="1225"/>
    </row>
    <row r="1389" spans="1:9" s="1232" customFormat="1" x14ac:dyDescent="0.2">
      <c r="A1389" s="1227"/>
      <c r="B1389" s="1228"/>
      <c r="C1389" s="1229"/>
      <c r="D1389" s="1229"/>
      <c r="E1389" s="1230"/>
      <c r="F1389" s="1231"/>
      <c r="G1389" s="1232" t="str">
        <f t="shared" si="22"/>
        <v/>
      </c>
      <c r="H1389" s="1225"/>
      <c r="I1389" s="1225"/>
    </row>
    <row r="1390" spans="1:9" s="1232" customFormat="1" x14ac:dyDescent="0.2">
      <c r="A1390" s="1227"/>
      <c r="B1390" s="1228"/>
      <c r="C1390" s="1229"/>
      <c r="D1390" s="1229"/>
      <c r="E1390" s="1230"/>
      <c r="F1390" s="1231"/>
      <c r="G1390" s="1232" t="str">
        <f t="shared" si="22"/>
        <v/>
      </c>
      <c r="H1390" s="1225"/>
      <c r="I1390" s="1225"/>
    </row>
    <row r="1391" spans="1:9" s="1232" customFormat="1" x14ac:dyDescent="0.2">
      <c r="A1391" s="1227"/>
      <c r="B1391" s="1228"/>
      <c r="C1391" s="1229"/>
      <c r="D1391" s="1229"/>
      <c r="E1391" s="1230"/>
      <c r="F1391" s="1231"/>
      <c r="G1391" s="1232" t="str">
        <f t="shared" si="22"/>
        <v/>
      </c>
      <c r="H1391" s="1225"/>
      <c r="I1391" s="1225"/>
    </row>
    <row r="1392" spans="1:9" s="1232" customFormat="1" x14ac:dyDescent="0.2">
      <c r="A1392" s="1227"/>
      <c r="B1392" s="1228"/>
      <c r="C1392" s="1229"/>
      <c r="D1392" s="1229"/>
      <c r="E1392" s="1230"/>
      <c r="F1392" s="1231"/>
      <c r="G1392" s="1232" t="str">
        <f t="shared" si="22"/>
        <v/>
      </c>
      <c r="H1392" s="1225"/>
      <c r="I1392" s="1225"/>
    </row>
    <row r="1393" spans="1:9" s="1232" customFormat="1" x14ac:dyDescent="0.2">
      <c r="A1393" s="1227"/>
      <c r="B1393" s="1228"/>
      <c r="C1393" s="1229"/>
      <c r="D1393" s="1229"/>
      <c r="E1393" s="1230"/>
      <c r="F1393" s="1231"/>
      <c r="G1393" s="1232" t="str">
        <f t="shared" si="22"/>
        <v/>
      </c>
      <c r="H1393" s="1225"/>
      <c r="I1393" s="1225"/>
    </row>
    <row r="1394" spans="1:9" s="1232" customFormat="1" x14ac:dyDescent="0.2">
      <c r="A1394" s="1227"/>
      <c r="B1394" s="1228"/>
      <c r="C1394" s="1229"/>
      <c r="D1394" s="1229"/>
      <c r="E1394" s="1230"/>
      <c r="F1394" s="1231"/>
      <c r="G1394" s="1232" t="str">
        <f t="shared" si="22"/>
        <v/>
      </c>
      <c r="H1394" s="1225"/>
      <c r="I1394" s="1225"/>
    </row>
    <row r="1395" spans="1:9" s="1232" customFormat="1" x14ac:dyDescent="0.2">
      <c r="A1395" s="1227"/>
      <c r="B1395" s="1228"/>
      <c r="C1395" s="1229"/>
      <c r="D1395" s="1229"/>
      <c r="E1395" s="1230"/>
      <c r="F1395" s="1231"/>
      <c r="G1395" s="1232" t="str">
        <f t="shared" si="22"/>
        <v/>
      </c>
      <c r="H1395" s="1225"/>
      <c r="I1395" s="1225"/>
    </row>
    <row r="1396" spans="1:9" s="1232" customFormat="1" x14ac:dyDescent="0.2">
      <c r="A1396" s="1227"/>
      <c r="B1396" s="1228"/>
      <c r="C1396" s="1229"/>
      <c r="D1396" s="1229"/>
      <c r="E1396" s="1230"/>
      <c r="F1396" s="1231"/>
      <c r="G1396" s="1232" t="str">
        <f t="shared" si="22"/>
        <v/>
      </c>
      <c r="H1396" s="1225"/>
      <c r="I1396" s="1225"/>
    </row>
    <row r="1397" spans="1:9" s="1232" customFormat="1" x14ac:dyDescent="0.2">
      <c r="A1397" s="1227"/>
      <c r="B1397" s="1228"/>
      <c r="C1397" s="1229"/>
      <c r="D1397" s="1229"/>
      <c r="E1397" s="1230"/>
      <c r="F1397" s="1231"/>
      <c r="G1397" s="1232" t="str">
        <f t="shared" si="22"/>
        <v/>
      </c>
      <c r="H1397" s="1225"/>
      <c r="I1397" s="1225"/>
    </row>
    <row r="1398" spans="1:9" s="1232" customFormat="1" x14ac:dyDescent="0.2">
      <c r="A1398" s="1227"/>
      <c r="B1398" s="1228"/>
      <c r="C1398" s="1229"/>
      <c r="D1398" s="1229"/>
      <c r="E1398" s="1230"/>
      <c r="F1398" s="1231"/>
      <c r="G1398" s="1232" t="str">
        <f t="shared" si="22"/>
        <v/>
      </c>
      <c r="H1398" s="1225"/>
      <c r="I1398" s="1225"/>
    </row>
    <row r="1399" spans="1:9" s="1232" customFormat="1" x14ac:dyDescent="0.2">
      <c r="A1399" s="1227"/>
      <c r="B1399" s="1228"/>
      <c r="C1399" s="1229"/>
      <c r="D1399" s="1229"/>
      <c r="E1399" s="1230"/>
      <c r="F1399" s="1231"/>
      <c r="G1399" s="1232" t="str">
        <f t="shared" si="22"/>
        <v/>
      </c>
      <c r="H1399" s="1225"/>
      <c r="I1399" s="1225"/>
    </row>
    <row r="1400" spans="1:9" s="1232" customFormat="1" x14ac:dyDescent="0.2">
      <c r="A1400" s="1227"/>
      <c r="B1400" s="1228"/>
      <c r="C1400" s="1229"/>
      <c r="D1400" s="1229"/>
      <c r="E1400" s="1230"/>
      <c r="F1400" s="1231"/>
      <c r="G1400" s="1232" t="str">
        <f t="shared" si="22"/>
        <v/>
      </c>
      <c r="H1400" s="1225"/>
      <c r="I1400" s="1225"/>
    </row>
    <row r="1401" spans="1:9" s="1232" customFormat="1" x14ac:dyDescent="0.2">
      <c r="A1401" s="1227"/>
      <c r="B1401" s="1228"/>
      <c r="C1401" s="1229"/>
      <c r="D1401" s="1229"/>
      <c r="E1401" s="1230"/>
      <c r="F1401" s="1231"/>
      <c r="G1401" s="1232" t="str">
        <f t="shared" si="22"/>
        <v/>
      </c>
      <c r="H1401" s="1225"/>
      <c r="I1401" s="1225"/>
    </row>
    <row r="1402" spans="1:9" s="1232" customFormat="1" x14ac:dyDescent="0.2">
      <c r="A1402" s="1227"/>
      <c r="B1402" s="1228"/>
      <c r="C1402" s="1229"/>
      <c r="D1402" s="1229"/>
      <c r="E1402" s="1230"/>
      <c r="F1402" s="1231"/>
      <c r="G1402" s="1232" t="str">
        <f t="shared" si="22"/>
        <v/>
      </c>
      <c r="H1402" s="1225"/>
      <c r="I1402" s="1225"/>
    </row>
    <row r="1403" spans="1:9" s="1232" customFormat="1" x14ac:dyDescent="0.2">
      <c r="A1403" s="1227"/>
      <c r="B1403" s="1228"/>
      <c r="C1403" s="1229"/>
      <c r="D1403" s="1229"/>
      <c r="E1403" s="1230"/>
      <c r="F1403" s="1231"/>
      <c r="G1403" s="1232" t="str">
        <f t="shared" si="22"/>
        <v/>
      </c>
      <c r="H1403" s="1225"/>
      <c r="I1403" s="1225"/>
    </row>
    <row r="1404" spans="1:9" s="1232" customFormat="1" x14ac:dyDescent="0.2">
      <c r="A1404" s="1227"/>
      <c r="B1404" s="1228"/>
      <c r="C1404" s="1229"/>
      <c r="D1404" s="1229"/>
      <c r="E1404" s="1230"/>
      <c r="F1404" s="1231"/>
      <c r="G1404" s="1232" t="str">
        <f t="shared" si="22"/>
        <v/>
      </c>
      <c r="H1404" s="1225"/>
      <c r="I1404" s="1225"/>
    </row>
    <row r="1405" spans="1:9" s="1232" customFormat="1" x14ac:dyDescent="0.2">
      <c r="A1405" s="1227"/>
      <c r="B1405" s="1228"/>
      <c r="C1405" s="1229"/>
      <c r="D1405" s="1229"/>
      <c r="E1405" s="1230"/>
      <c r="F1405" s="1231"/>
      <c r="G1405" s="1232" t="str">
        <f t="shared" si="22"/>
        <v/>
      </c>
      <c r="H1405" s="1225"/>
      <c r="I1405" s="1225"/>
    </row>
    <row r="1406" spans="1:9" s="1232" customFormat="1" x14ac:dyDescent="0.2">
      <c r="A1406" s="1227"/>
      <c r="B1406" s="1228"/>
      <c r="C1406" s="1229"/>
      <c r="D1406" s="1229"/>
      <c r="E1406" s="1230"/>
      <c r="F1406" s="1231"/>
      <c r="G1406" s="1232" t="str">
        <f t="shared" si="22"/>
        <v/>
      </c>
      <c r="H1406" s="1225"/>
      <c r="I1406" s="1225"/>
    </row>
    <row r="1407" spans="1:9" s="1232" customFormat="1" x14ac:dyDescent="0.2">
      <c r="A1407" s="1227"/>
      <c r="B1407" s="1228"/>
      <c r="C1407" s="1229"/>
      <c r="D1407" s="1229"/>
      <c r="E1407" s="1230"/>
      <c r="F1407" s="1231"/>
      <c r="G1407" s="1232" t="str">
        <f t="shared" si="22"/>
        <v/>
      </c>
      <c r="H1407" s="1225"/>
      <c r="I1407" s="1225"/>
    </row>
    <row r="1408" spans="1:9" s="1232" customFormat="1" x14ac:dyDescent="0.2">
      <c r="A1408" s="1227"/>
      <c r="B1408" s="1228"/>
      <c r="C1408" s="1229"/>
      <c r="D1408" s="1229"/>
      <c r="E1408" s="1230"/>
      <c r="F1408" s="1231"/>
      <c r="G1408" s="1232" t="str">
        <f t="shared" si="22"/>
        <v/>
      </c>
      <c r="H1408" s="1225"/>
      <c r="I1408" s="1225"/>
    </row>
    <row r="1409" spans="1:9" s="1232" customFormat="1" x14ac:dyDescent="0.2">
      <c r="A1409" s="1227"/>
      <c r="B1409" s="1228"/>
      <c r="C1409" s="1229"/>
      <c r="D1409" s="1229"/>
      <c r="E1409" s="1230"/>
      <c r="F1409" s="1231"/>
      <c r="G1409" s="1232" t="str">
        <f t="shared" si="22"/>
        <v/>
      </c>
      <c r="H1409" s="1225"/>
      <c r="I1409" s="1225"/>
    </row>
    <row r="1410" spans="1:9" s="1232" customFormat="1" x14ac:dyDescent="0.2">
      <c r="A1410" s="1227"/>
      <c r="B1410" s="1228"/>
      <c r="C1410" s="1229"/>
      <c r="D1410" s="1229"/>
      <c r="E1410" s="1230"/>
      <c r="F1410" s="1231"/>
      <c r="G1410" s="1232" t="str">
        <f t="shared" si="22"/>
        <v/>
      </c>
      <c r="H1410" s="1225"/>
      <c r="I1410" s="1225"/>
    </row>
    <row r="1411" spans="1:9" s="1232" customFormat="1" x14ac:dyDescent="0.2">
      <c r="A1411" s="1227"/>
      <c r="B1411" s="1228"/>
      <c r="C1411" s="1229"/>
      <c r="D1411" s="1229"/>
      <c r="E1411" s="1230"/>
      <c r="F1411" s="1231"/>
      <c r="G1411" s="1232" t="str">
        <f t="shared" si="22"/>
        <v/>
      </c>
      <c r="H1411" s="1225"/>
      <c r="I1411" s="1225"/>
    </row>
    <row r="1412" spans="1:9" s="1232" customFormat="1" x14ac:dyDescent="0.2">
      <c r="A1412" s="1227"/>
      <c r="B1412" s="1228"/>
      <c r="C1412" s="1229"/>
      <c r="D1412" s="1229"/>
      <c r="E1412" s="1230"/>
      <c r="F1412" s="1231"/>
      <c r="G1412" s="1232" t="str">
        <f t="shared" ref="G1412:G1475" si="23">IF(D1412="QP",A1412,"")</f>
        <v/>
      </c>
      <c r="H1412" s="1225"/>
      <c r="I1412" s="1225"/>
    </row>
    <row r="1413" spans="1:9" s="1232" customFormat="1" x14ac:dyDescent="0.2">
      <c r="A1413" s="1227"/>
      <c r="B1413" s="1228"/>
      <c r="C1413" s="1229"/>
      <c r="D1413" s="1229"/>
      <c r="E1413" s="1230"/>
      <c r="F1413" s="1231"/>
      <c r="G1413" s="1232" t="str">
        <f t="shared" si="23"/>
        <v/>
      </c>
      <c r="H1413" s="1225"/>
      <c r="I1413" s="1225"/>
    </row>
    <row r="1414" spans="1:9" s="1232" customFormat="1" x14ac:dyDescent="0.2">
      <c r="A1414" s="1227"/>
      <c r="B1414" s="1228"/>
      <c r="C1414" s="1229"/>
      <c r="D1414" s="1229"/>
      <c r="E1414" s="1230"/>
      <c r="F1414" s="1231"/>
      <c r="G1414" s="1232" t="str">
        <f t="shared" si="23"/>
        <v/>
      </c>
      <c r="H1414" s="1225"/>
      <c r="I1414" s="1225"/>
    </row>
    <row r="1415" spans="1:9" s="1232" customFormat="1" x14ac:dyDescent="0.2">
      <c r="A1415" s="1227"/>
      <c r="B1415" s="1228"/>
      <c r="C1415" s="1229"/>
      <c r="D1415" s="1229"/>
      <c r="E1415" s="1230"/>
      <c r="F1415" s="1231"/>
      <c r="G1415" s="1232" t="str">
        <f t="shared" si="23"/>
        <v/>
      </c>
      <c r="H1415" s="1225"/>
      <c r="I1415" s="1225"/>
    </row>
    <row r="1416" spans="1:9" s="1232" customFormat="1" x14ac:dyDescent="0.2">
      <c r="A1416" s="1227"/>
      <c r="B1416" s="1228"/>
      <c r="C1416" s="1229"/>
      <c r="D1416" s="1229"/>
      <c r="E1416" s="1230"/>
      <c r="F1416" s="1231"/>
      <c r="G1416" s="1232" t="str">
        <f t="shared" si="23"/>
        <v/>
      </c>
      <c r="H1416" s="1225"/>
      <c r="I1416" s="1225"/>
    </row>
    <row r="1417" spans="1:9" s="1232" customFormat="1" x14ac:dyDescent="0.2">
      <c r="A1417" s="1227"/>
      <c r="B1417" s="1228"/>
      <c r="C1417" s="1229"/>
      <c r="D1417" s="1229"/>
      <c r="E1417" s="1230"/>
      <c r="F1417" s="1231"/>
      <c r="G1417" s="1232" t="str">
        <f t="shared" si="23"/>
        <v/>
      </c>
      <c r="H1417" s="1225"/>
      <c r="I1417" s="1225"/>
    </row>
    <row r="1418" spans="1:9" s="1232" customFormat="1" x14ac:dyDescent="0.2">
      <c r="A1418" s="1227"/>
      <c r="B1418" s="1228"/>
      <c r="C1418" s="1229"/>
      <c r="D1418" s="1229"/>
      <c r="E1418" s="1230"/>
      <c r="F1418" s="1231"/>
      <c r="G1418" s="1232" t="str">
        <f t="shared" si="23"/>
        <v/>
      </c>
      <c r="H1418" s="1225"/>
      <c r="I1418" s="1225"/>
    </row>
    <row r="1419" spans="1:9" s="1232" customFormat="1" x14ac:dyDescent="0.2">
      <c r="A1419" s="1227"/>
      <c r="B1419" s="1228"/>
      <c r="C1419" s="1229"/>
      <c r="D1419" s="1229"/>
      <c r="E1419" s="1230"/>
      <c r="F1419" s="1231"/>
      <c r="G1419" s="1232" t="str">
        <f t="shared" si="23"/>
        <v/>
      </c>
      <c r="H1419" s="1225"/>
      <c r="I1419" s="1225"/>
    </row>
    <row r="1420" spans="1:9" s="1232" customFormat="1" x14ac:dyDescent="0.2">
      <c r="A1420" s="1227"/>
      <c r="B1420" s="1228"/>
      <c r="C1420" s="1229"/>
      <c r="D1420" s="1229"/>
      <c r="E1420" s="1230"/>
      <c r="F1420" s="1231"/>
      <c r="G1420" s="1232" t="str">
        <f t="shared" si="23"/>
        <v/>
      </c>
      <c r="H1420" s="1225"/>
      <c r="I1420" s="1225"/>
    </row>
    <row r="1421" spans="1:9" s="1232" customFormat="1" x14ac:dyDescent="0.2">
      <c r="A1421" s="1227"/>
      <c r="B1421" s="1228"/>
      <c r="C1421" s="1229"/>
      <c r="D1421" s="1229"/>
      <c r="E1421" s="1230"/>
      <c r="F1421" s="1231"/>
      <c r="G1421" s="1232" t="str">
        <f t="shared" si="23"/>
        <v/>
      </c>
      <c r="H1421" s="1225"/>
      <c r="I1421" s="1225"/>
    </row>
    <row r="1422" spans="1:9" s="1232" customFormat="1" x14ac:dyDescent="0.2">
      <c r="A1422" s="1227"/>
      <c r="B1422" s="1228"/>
      <c r="C1422" s="1229"/>
      <c r="D1422" s="1229"/>
      <c r="E1422" s="1230"/>
      <c r="F1422" s="1231"/>
      <c r="G1422" s="1232" t="str">
        <f t="shared" si="23"/>
        <v/>
      </c>
      <c r="H1422" s="1225"/>
      <c r="I1422" s="1225"/>
    </row>
    <row r="1423" spans="1:9" s="1232" customFormat="1" x14ac:dyDescent="0.2">
      <c r="A1423" s="1227"/>
      <c r="B1423" s="1228"/>
      <c r="C1423" s="1229"/>
      <c r="D1423" s="1229"/>
      <c r="E1423" s="1230"/>
      <c r="F1423" s="1231"/>
      <c r="G1423" s="1232" t="str">
        <f t="shared" si="23"/>
        <v/>
      </c>
      <c r="H1423" s="1225"/>
      <c r="I1423" s="1225"/>
    </row>
    <row r="1424" spans="1:9" s="1232" customFormat="1" x14ac:dyDescent="0.2">
      <c r="A1424" s="1227"/>
      <c r="B1424" s="1228"/>
      <c r="C1424" s="1229"/>
      <c r="D1424" s="1229"/>
      <c r="E1424" s="1230"/>
      <c r="F1424" s="1231"/>
      <c r="G1424" s="1232" t="str">
        <f t="shared" si="23"/>
        <v/>
      </c>
      <c r="H1424" s="1225"/>
      <c r="I1424" s="1225"/>
    </row>
    <row r="1425" spans="1:9" s="1232" customFormat="1" x14ac:dyDescent="0.2">
      <c r="A1425" s="1227"/>
      <c r="B1425" s="1228"/>
      <c r="C1425" s="1229"/>
      <c r="D1425" s="1229"/>
      <c r="E1425" s="1230"/>
      <c r="F1425" s="1231"/>
      <c r="G1425" s="1232" t="str">
        <f t="shared" si="23"/>
        <v/>
      </c>
      <c r="H1425" s="1225"/>
      <c r="I1425" s="1225"/>
    </row>
    <row r="1426" spans="1:9" s="1232" customFormat="1" x14ac:dyDescent="0.2">
      <c r="A1426" s="1227"/>
      <c r="B1426" s="1228"/>
      <c r="C1426" s="1229"/>
      <c r="D1426" s="1229"/>
      <c r="E1426" s="1230"/>
      <c r="F1426" s="1231"/>
      <c r="G1426" s="1232" t="str">
        <f t="shared" si="23"/>
        <v/>
      </c>
      <c r="H1426" s="1225"/>
      <c r="I1426" s="1225"/>
    </row>
    <row r="1427" spans="1:9" s="1232" customFormat="1" x14ac:dyDescent="0.2">
      <c r="A1427" s="1227"/>
      <c r="B1427" s="1228"/>
      <c r="C1427" s="1229"/>
      <c r="D1427" s="1229"/>
      <c r="E1427" s="1230"/>
      <c r="F1427" s="1231"/>
      <c r="G1427" s="1232" t="str">
        <f t="shared" si="23"/>
        <v/>
      </c>
      <c r="H1427" s="1225"/>
      <c r="I1427" s="1225"/>
    </row>
    <row r="1428" spans="1:9" s="1232" customFormat="1" x14ac:dyDescent="0.2">
      <c r="A1428" s="1227"/>
      <c r="B1428" s="1228"/>
      <c r="C1428" s="1229"/>
      <c r="D1428" s="1229"/>
      <c r="E1428" s="1230"/>
      <c r="F1428" s="1231"/>
      <c r="G1428" s="1232" t="str">
        <f t="shared" si="23"/>
        <v/>
      </c>
      <c r="H1428" s="1225"/>
      <c r="I1428" s="1225"/>
    </row>
    <row r="1429" spans="1:9" s="1232" customFormat="1" x14ac:dyDescent="0.2">
      <c r="A1429" s="1227"/>
      <c r="B1429" s="1228"/>
      <c r="C1429" s="1229"/>
      <c r="D1429" s="1229"/>
      <c r="E1429" s="1230"/>
      <c r="F1429" s="1231"/>
      <c r="G1429" s="1232" t="str">
        <f t="shared" si="23"/>
        <v/>
      </c>
      <c r="H1429" s="1225"/>
      <c r="I1429" s="1225"/>
    </row>
    <row r="1430" spans="1:9" s="1232" customFormat="1" x14ac:dyDescent="0.2">
      <c r="A1430" s="1227"/>
      <c r="B1430" s="1228"/>
      <c r="C1430" s="1229"/>
      <c r="D1430" s="1229"/>
      <c r="E1430" s="1230"/>
      <c r="F1430" s="1231"/>
      <c r="G1430" s="1232" t="str">
        <f t="shared" si="23"/>
        <v/>
      </c>
      <c r="H1430" s="1225"/>
      <c r="I1430" s="1225"/>
    </row>
    <row r="1431" spans="1:9" s="1232" customFormat="1" x14ac:dyDescent="0.2">
      <c r="A1431" s="1227"/>
      <c r="B1431" s="1228"/>
      <c r="C1431" s="1229"/>
      <c r="D1431" s="1229"/>
      <c r="E1431" s="1230"/>
      <c r="F1431" s="1231"/>
      <c r="G1431" s="1232" t="str">
        <f t="shared" si="23"/>
        <v/>
      </c>
      <c r="H1431" s="1225"/>
      <c r="I1431" s="1225"/>
    </row>
    <row r="1432" spans="1:9" s="1232" customFormat="1" x14ac:dyDescent="0.2">
      <c r="A1432" s="1227"/>
      <c r="B1432" s="1228"/>
      <c r="C1432" s="1229"/>
      <c r="D1432" s="1229"/>
      <c r="E1432" s="1230"/>
      <c r="F1432" s="1231"/>
      <c r="G1432" s="1232" t="str">
        <f t="shared" si="23"/>
        <v/>
      </c>
      <c r="H1432" s="1225"/>
      <c r="I1432" s="1225"/>
    </row>
    <row r="1433" spans="1:9" s="1232" customFormat="1" x14ac:dyDescent="0.2">
      <c r="A1433" s="1227"/>
      <c r="B1433" s="1228"/>
      <c r="C1433" s="1229"/>
      <c r="D1433" s="1229"/>
      <c r="E1433" s="1230"/>
      <c r="F1433" s="1231"/>
      <c r="G1433" s="1232" t="str">
        <f t="shared" si="23"/>
        <v/>
      </c>
      <c r="H1433" s="1225"/>
      <c r="I1433" s="1225"/>
    </row>
    <row r="1434" spans="1:9" s="1232" customFormat="1" x14ac:dyDescent="0.2">
      <c r="A1434" s="1227"/>
      <c r="B1434" s="1228"/>
      <c r="C1434" s="1229"/>
      <c r="D1434" s="1229"/>
      <c r="E1434" s="1230"/>
      <c r="F1434" s="1231"/>
      <c r="G1434" s="1232" t="str">
        <f t="shared" si="23"/>
        <v/>
      </c>
      <c r="H1434" s="1225"/>
      <c r="I1434" s="1225"/>
    </row>
    <row r="1435" spans="1:9" s="1232" customFormat="1" x14ac:dyDescent="0.2">
      <c r="A1435" s="1227"/>
      <c r="B1435" s="1228"/>
      <c r="C1435" s="1229"/>
      <c r="D1435" s="1229"/>
      <c r="E1435" s="1230"/>
      <c r="F1435" s="1231"/>
      <c r="G1435" s="1232" t="str">
        <f t="shared" si="23"/>
        <v/>
      </c>
      <c r="H1435" s="1225"/>
      <c r="I1435" s="1225"/>
    </row>
    <row r="1436" spans="1:9" s="1232" customFormat="1" x14ac:dyDescent="0.2">
      <c r="A1436" s="1227"/>
      <c r="B1436" s="1228"/>
      <c r="C1436" s="1229"/>
      <c r="D1436" s="1229"/>
      <c r="E1436" s="1230"/>
      <c r="F1436" s="1231"/>
      <c r="G1436" s="1232" t="str">
        <f t="shared" si="23"/>
        <v/>
      </c>
      <c r="H1436" s="1225"/>
      <c r="I1436" s="1225"/>
    </row>
    <row r="1437" spans="1:9" s="1232" customFormat="1" x14ac:dyDescent="0.2">
      <c r="A1437" s="1227"/>
      <c r="B1437" s="1228"/>
      <c r="C1437" s="1229"/>
      <c r="D1437" s="1229"/>
      <c r="E1437" s="1230"/>
      <c r="F1437" s="1231"/>
      <c r="G1437" s="1232" t="str">
        <f t="shared" si="23"/>
        <v/>
      </c>
      <c r="H1437" s="1225"/>
      <c r="I1437" s="1225"/>
    </row>
    <row r="1438" spans="1:9" s="1232" customFormat="1" x14ac:dyDescent="0.2">
      <c r="A1438" s="1227"/>
      <c r="B1438" s="1228"/>
      <c r="C1438" s="1229"/>
      <c r="D1438" s="1229"/>
      <c r="E1438" s="1230"/>
      <c r="F1438" s="1231"/>
      <c r="G1438" s="1232" t="str">
        <f t="shared" si="23"/>
        <v/>
      </c>
      <c r="H1438" s="1225"/>
      <c r="I1438" s="1225"/>
    </row>
    <row r="1439" spans="1:9" s="1232" customFormat="1" x14ac:dyDescent="0.2">
      <c r="A1439" s="1227"/>
      <c r="B1439" s="1228"/>
      <c r="C1439" s="1229"/>
      <c r="D1439" s="1229"/>
      <c r="E1439" s="1230"/>
      <c r="F1439" s="1231"/>
      <c r="G1439" s="1232" t="str">
        <f t="shared" si="23"/>
        <v/>
      </c>
      <c r="H1439" s="1225"/>
      <c r="I1439" s="1225"/>
    </row>
    <row r="1440" spans="1:9" s="1232" customFormat="1" x14ac:dyDescent="0.2">
      <c r="A1440" s="1227"/>
      <c r="B1440" s="1228"/>
      <c r="C1440" s="1229"/>
      <c r="D1440" s="1229"/>
      <c r="E1440" s="1230"/>
      <c r="F1440" s="1231"/>
      <c r="G1440" s="1232" t="str">
        <f t="shared" si="23"/>
        <v/>
      </c>
      <c r="H1440" s="1225"/>
      <c r="I1440" s="1225"/>
    </row>
    <row r="1441" spans="1:9" s="1232" customFormat="1" x14ac:dyDescent="0.2">
      <c r="A1441" s="1227"/>
      <c r="B1441" s="1228"/>
      <c r="C1441" s="1229"/>
      <c r="D1441" s="1229"/>
      <c r="E1441" s="1230"/>
      <c r="F1441" s="1231"/>
      <c r="G1441" s="1232" t="str">
        <f t="shared" si="23"/>
        <v/>
      </c>
      <c r="H1441" s="1225"/>
      <c r="I1441" s="1225"/>
    </row>
    <row r="1442" spans="1:9" s="1232" customFormat="1" x14ac:dyDescent="0.2">
      <c r="A1442" s="1227"/>
      <c r="B1442" s="1228"/>
      <c r="C1442" s="1229"/>
      <c r="D1442" s="1229"/>
      <c r="E1442" s="1230"/>
      <c r="F1442" s="1231"/>
      <c r="G1442" s="1232" t="str">
        <f t="shared" si="23"/>
        <v/>
      </c>
      <c r="H1442" s="1225"/>
      <c r="I1442" s="1225"/>
    </row>
    <row r="1443" spans="1:9" s="1232" customFormat="1" x14ac:dyDescent="0.2">
      <c r="A1443" s="1227"/>
      <c r="B1443" s="1228"/>
      <c r="C1443" s="1229"/>
      <c r="D1443" s="1229"/>
      <c r="E1443" s="1230"/>
      <c r="F1443" s="1231"/>
      <c r="G1443" s="1232" t="str">
        <f t="shared" si="23"/>
        <v/>
      </c>
      <c r="H1443" s="1225"/>
      <c r="I1443" s="1225"/>
    </row>
    <row r="1444" spans="1:9" s="1232" customFormat="1" x14ac:dyDescent="0.2">
      <c r="A1444" s="1227"/>
      <c r="B1444" s="1228"/>
      <c r="C1444" s="1229"/>
      <c r="D1444" s="1229"/>
      <c r="E1444" s="1230"/>
      <c r="F1444" s="1231"/>
      <c r="G1444" s="1232" t="str">
        <f t="shared" si="23"/>
        <v/>
      </c>
      <c r="H1444" s="1225"/>
      <c r="I1444" s="1225"/>
    </row>
    <row r="1445" spans="1:9" s="1232" customFormat="1" x14ac:dyDescent="0.2">
      <c r="A1445" s="1227"/>
      <c r="B1445" s="1228"/>
      <c r="C1445" s="1229"/>
      <c r="D1445" s="1229"/>
      <c r="E1445" s="1230"/>
      <c r="F1445" s="1231"/>
      <c r="G1445" s="1232" t="str">
        <f t="shared" si="23"/>
        <v/>
      </c>
      <c r="H1445" s="1225"/>
      <c r="I1445" s="1225"/>
    </row>
    <row r="1446" spans="1:9" s="1232" customFormat="1" x14ac:dyDescent="0.2">
      <c r="A1446" s="1227"/>
      <c r="B1446" s="1228"/>
      <c r="C1446" s="1229"/>
      <c r="D1446" s="1229"/>
      <c r="E1446" s="1230"/>
      <c r="F1446" s="1231"/>
      <c r="G1446" s="1232" t="str">
        <f t="shared" si="23"/>
        <v/>
      </c>
      <c r="H1446" s="1225"/>
      <c r="I1446" s="1225"/>
    </row>
    <row r="1447" spans="1:9" s="1232" customFormat="1" x14ac:dyDescent="0.2">
      <c r="A1447" s="1227"/>
      <c r="B1447" s="1228"/>
      <c r="C1447" s="1229"/>
      <c r="D1447" s="1229"/>
      <c r="E1447" s="1230"/>
      <c r="F1447" s="1231"/>
      <c r="G1447" s="1232" t="str">
        <f t="shared" si="23"/>
        <v/>
      </c>
      <c r="H1447" s="1225"/>
      <c r="I1447" s="1225"/>
    </row>
    <row r="1448" spans="1:9" s="1232" customFormat="1" x14ac:dyDescent="0.2">
      <c r="A1448" s="1227"/>
      <c r="B1448" s="1228"/>
      <c r="C1448" s="1229"/>
      <c r="D1448" s="1229"/>
      <c r="E1448" s="1230"/>
      <c r="F1448" s="1231"/>
      <c r="G1448" s="1232" t="str">
        <f t="shared" si="23"/>
        <v/>
      </c>
      <c r="H1448" s="1225"/>
      <c r="I1448" s="1225"/>
    </row>
    <row r="1449" spans="1:9" s="1232" customFormat="1" x14ac:dyDescent="0.2">
      <c r="A1449" s="1227"/>
      <c r="B1449" s="1228"/>
      <c r="C1449" s="1229"/>
      <c r="D1449" s="1229"/>
      <c r="E1449" s="1230"/>
      <c r="F1449" s="1231"/>
      <c r="G1449" s="1232" t="str">
        <f t="shared" si="23"/>
        <v/>
      </c>
      <c r="H1449" s="1225"/>
      <c r="I1449" s="1225"/>
    </row>
    <row r="1450" spans="1:9" s="1232" customFormat="1" x14ac:dyDescent="0.2">
      <c r="A1450" s="1227"/>
      <c r="B1450" s="1228"/>
      <c r="C1450" s="1229"/>
      <c r="D1450" s="1229"/>
      <c r="E1450" s="1230"/>
      <c r="F1450" s="1231"/>
      <c r="G1450" s="1232" t="str">
        <f t="shared" si="23"/>
        <v/>
      </c>
      <c r="H1450" s="1225"/>
      <c r="I1450" s="1225"/>
    </row>
    <row r="1451" spans="1:9" s="1232" customFormat="1" x14ac:dyDescent="0.2">
      <c r="A1451" s="1227"/>
      <c r="B1451" s="1228"/>
      <c r="C1451" s="1229"/>
      <c r="D1451" s="1229"/>
      <c r="E1451" s="1230"/>
      <c r="F1451" s="1231"/>
      <c r="G1451" s="1232" t="str">
        <f t="shared" si="23"/>
        <v/>
      </c>
      <c r="H1451" s="1225"/>
      <c r="I1451" s="1225"/>
    </row>
    <row r="1452" spans="1:9" s="1232" customFormat="1" x14ac:dyDescent="0.2">
      <c r="A1452" s="1227"/>
      <c r="B1452" s="1228"/>
      <c r="C1452" s="1229"/>
      <c r="D1452" s="1229"/>
      <c r="E1452" s="1230"/>
      <c r="F1452" s="1231"/>
      <c r="G1452" s="1232" t="str">
        <f t="shared" si="23"/>
        <v/>
      </c>
      <c r="H1452" s="1225"/>
      <c r="I1452" s="1225"/>
    </row>
    <row r="1453" spans="1:9" s="1232" customFormat="1" x14ac:dyDescent="0.2">
      <c r="A1453" s="1227"/>
      <c r="B1453" s="1228"/>
      <c r="C1453" s="1229"/>
      <c r="D1453" s="1229"/>
      <c r="E1453" s="1230"/>
      <c r="F1453" s="1231"/>
      <c r="G1453" s="1232" t="str">
        <f t="shared" si="23"/>
        <v/>
      </c>
      <c r="H1453" s="1225"/>
      <c r="I1453" s="1225"/>
    </row>
    <row r="1454" spans="1:9" s="1232" customFormat="1" x14ac:dyDescent="0.2">
      <c r="A1454" s="1227"/>
      <c r="B1454" s="1228"/>
      <c r="C1454" s="1229"/>
      <c r="D1454" s="1229"/>
      <c r="E1454" s="1230"/>
      <c r="F1454" s="1231"/>
      <c r="G1454" s="1232" t="str">
        <f t="shared" si="23"/>
        <v/>
      </c>
      <c r="H1454" s="1225"/>
      <c r="I1454" s="1225"/>
    </row>
    <row r="1455" spans="1:9" s="1232" customFormat="1" x14ac:dyDescent="0.2">
      <c r="A1455" s="1227"/>
      <c r="B1455" s="1228"/>
      <c r="C1455" s="1229"/>
      <c r="D1455" s="1229"/>
      <c r="E1455" s="1230"/>
      <c r="F1455" s="1231"/>
      <c r="G1455" s="1232" t="str">
        <f t="shared" si="23"/>
        <v/>
      </c>
      <c r="H1455" s="1225"/>
      <c r="I1455" s="1225"/>
    </row>
    <row r="1456" spans="1:9" s="1232" customFormat="1" x14ac:dyDescent="0.2">
      <c r="A1456" s="1227"/>
      <c r="B1456" s="1228"/>
      <c r="C1456" s="1229"/>
      <c r="D1456" s="1229"/>
      <c r="E1456" s="1230"/>
      <c r="F1456" s="1231"/>
      <c r="G1456" s="1232" t="str">
        <f t="shared" si="23"/>
        <v/>
      </c>
      <c r="H1456" s="1225"/>
      <c r="I1456" s="1225"/>
    </row>
    <row r="1457" spans="1:9" s="1232" customFormat="1" x14ac:dyDescent="0.2">
      <c r="A1457" s="1227"/>
      <c r="B1457" s="1228"/>
      <c r="C1457" s="1229"/>
      <c r="D1457" s="1229"/>
      <c r="E1457" s="1230"/>
      <c r="F1457" s="1231"/>
      <c r="G1457" s="1232" t="str">
        <f t="shared" si="23"/>
        <v/>
      </c>
      <c r="H1457" s="1225"/>
      <c r="I1457" s="1225"/>
    </row>
    <row r="1458" spans="1:9" s="1232" customFormat="1" x14ac:dyDescent="0.2">
      <c r="A1458" s="1227"/>
      <c r="B1458" s="1228"/>
      <c r="C1458" s="1229"/>
      <c r="D1458" s="1229"/>
      <c r="E1458" s="1230"/>
      <c r="F1458" s="1231"/>
      <c r="G1458" s="1232" t="str">
        <f t="shared" si="23"/>
        <v/>
      </c>
      <c r="H1458" s="1225"/>
      <c r="I1458" s="1225"/>
    </row>
    <row r="1459" spans="1:9" s="1232" customFormat="1" x14ac:dyDescent="0.2">
      <c r="A1459" s="1227"/>
      <c r="B1459" s="1228"/>
      <c r="C1459" s="1229"/>
      <c r="D1459" s="1229"/>
      <c r="E1459" s="1230"/>
      <c r="F1459" s="1231"/>
      <c r="G1459" s="1232" t="str">
        <f t="shared" si="23"/>
        <v/>
      </c>
      <c r="H1459" s="1225"/>
      <c r="I1459" s="1225"/>
    </row>
    <row r="1460" spans="1:9" s="1232" customFormat="1" x14ac:dyDescent="0.2">
      <c r="A1460" s="1227"/>
      <c r="B1460" s="1228"/>
      <c r="C1460" s="1229"/>
      <c r="D1460" s="1229"/>
      <c r="E1460" s="1230"/>
      <c r="F1460" s="1231"/>
      <c r="G1460" s="1232" t="str">
        <f t="shared" si="23"/>
        <v/>
      </c>
      <c r="H1460" s="1225"/>
      <c r="I1460" s="1225"/>
    </row>
    <row r="1461" spans="1:9" s="1232" customFormat="1" x14ac:dyDescent="0.2">
      <c r="A1461" s="1227"/>
      <c r="B1461" s="1228"/>
      <c r="C1461" s="1229"/>
      <c r="D1461" s="1229"/>
      <c r="E1461" s="1230"/>
      <c r="F1461" s="1231"/>
      <c r="G1461" s="1232" t="str">
        <f t="shared" si="23"/>
        <v/>
      </c>
      <c r="H1461" s="1225"/>
      <c r="I1461" s="1225"/>
    </row>
    <row r="1462" spans="1:9" s="1232" customFormat="1" x14ac:dyDescent="0.2">
      <c r="A1462" s="1227"/>
      <c r="B1462" s="1228"/>
      <c r="C1462" s="1229"/>
      <c r="D1462" s="1229"/>
      <c r="E1462" s="1230"/>
      <c r="F1462" s="1231"/>
      <c r="G1462" s="1232" t="str">
        <f t="shared" si="23"/>
        <v/>
      </c>
      <c r="H1462" s="1225"/>
      <c r="I1462" s="1225"/>
    </row>
    <row r="1463" spans="1:9" s="1232" customFormat="1" x14ac:dyDescent="0.2">
      <c r="A1463" s="1227"/>
      <c r="B1463" s="1228"/>
      <c r="C1463" s="1229"/>
      <c r="D1463" s="1229"/>
      <c r="E1463" s="1230"/>
      <c r="F1463" s="1231"/>
      <c r="G1463" s="1232" t="str">
        <f t="shared" si="23"/>
        <v/>
      </c>
      <c r="H1463" s="1225"/>
      <c r="I1463" s="1225"/>
    </row>
    <row r="1464" spans="1:9" s="1232" customFormat="1" x14ac:dyDescent="0.2">
      <c r="A1464" s="1227"/>
      <c r="B1464" s="1228"/>
      <c r="C1464" s="1229"/>
      <c r="D1464" s="1229"/>
      <c r="E1464" s="1230"/>
      <c r="F1464" s="1231"/>
      <c r="G1464" s="1232" t="str">
        <f t="shared" si="23"/>
        <v/>
      </c>
      <c r="H1464" s="1225"/>
      <c r="I1464" s="1225"/>
    </row>
    <row r="1465" spans="1:9" s="1232" customFormat="1" x14ac:dyDescent="0.2">
      <c r="A1465" s="1227"/>
      <c r="B1465" s="1228"/>
      <c r="C1465" s="1229"/>
      <c r="D1465" s="1229"/>
      <c r="E1465" s="1230"/>
      <c r="F1465" s="1231"/>
      <c r="G1465" s="1232" t="str">
        <f t="shared" si="23"/>
        <v/>
      </c>
      <c r="H1465" s="1225"/>
      <c r="I1465" s="1225"/>
    </row>
    <row r="1466" spans="1:9" s="1232" customFormat="1" x14ac:dyDescent="0.2">
      <c r="A1466" s="1227"/>
      <c r="B1466" s="1228"/>
      <c r="C1466" s="1229"/>
      <c r="D1466" s="1229"/>
      <c r="E1466" s="1230"/>
      <c r="F1466" s="1231"/>
      <c r="G1466" s="1232" t="str">
        <f t="shared" si="23"/>
        <v/>
      </c>
      <c r="H1466" s="1225"/>
      <c r="I1466" s="1225"/>
    </row>
    <row r="1467" spans="1:9" s="1232" customFormat="1" x14ac:dyDescent="0.2">
      <c r="A1467" s="1227"/>
      <c r="B1467" s="1228"/>
      <c r="C1467" s="1229"/>
      <c r="D1467" s="1229"/>
      <c r="E1467" s="1230"/>
      <c r="F1467" s="1231"/>
      <c r="G1467" s="1232" t="str">
        <f t="shared" si="23"/>
        <v/>
      </c>
      <c r="H1467" s="1225"/>
      <c r="I1467" s="1225"/>
    </row>
    <row r="1468" spans="1:9" s="1232" customFormat="1" x14ac:dyDescent="0.2">
      <c r="A1468" s="1227"/>
      <c r="B1468" s="1228"/>
      <c r="C1468" s="1229"/>
      <c r="D1468" s="1229"/>
      <c r="E1468" s="1230"/>
      <c r="F1468" s="1231"/>
      <c r="G1468" s="1232" t="str">
        <f t="shared" si="23"/>
        <v/>
      </c>
      <c r="H1468" s="1225"/>
      <c r="I1468" s="1225"/>
    </row>
    <row r="1469" spans="1:9" s="1232" customFormat="1" x14ac:dyDescent="0.2">
      <c r="A1469" s="1227"/>
      <c r="B1469" s="1228"/>
      <c r="C1469" s="1229"/>
      <c r="D1469" s="1229"/>
      <c r="E1469" s="1230"/>
      <c r="F1469" s="1231"/>
      <c r="G1469" s="1232" t="str">
        <f t="shared" si="23"/>
        <v/>
      </c>
      <c r="H1469" s="1225"/>
      <c r="I1469" s="1225"/>
    </row>
    <row r="1470" spans="1:9" s="1232" customFormat="1" x14ac:dyDescent="0.2">
      <c r="A1470" s="1227"/>
      <c r="B1470" s="1228"/>
      <c r="C1470" s="1229"/>
      <c r="D1470" s="1229"/>
      <c r="E1470" s="1230"/>
      <c r="F1470" s="1231"/>
      <c r="G1470" s="1232" t="str">
        <f t="shared" si="23"/>
        <v/>
      </c>
      <c r="H1470" s="1225"/>
      <c r="I1470" s="1225"/>
    </row>
    <row r="1471" spans="1:9" s="1232" customFormat="1" x14ac:dyDescent="0.2">
      <c r="A1471" s="1227"/>
      <c r="B1471" s="1228"/>
      <c r="C1471" s="1229"/>
      <c r="D1471" s="1229"/>
      <c r="E1471" s="1230"/>
      <c r="F1471" s="1231"/>
      <c r="G1471" s="1232" t="str">
        <f t="shared" si="23"/>
        <v/>
      </c>
      <c r="H1471" s="1225"/>
      <c r="I1471" s="1225"/>
    </row>
    <row r="1472" spans="1:9" s="1232" customFormat="1" x14ac:dyDescent="0.2">
      <c r="A1472" s="1227"/>
      <c r="B1472" s="1228"/>
      <c r="C1472" s="1229"/>
      <c r="D1472" s="1229"/>
      <c r="E1472" s="1230"/>
      <c r="F1472" s="1231"/>
      <c r="G1472" s="1232" t="str">
        <f t="shared" si="23"/>
        <v/>
      </c>
      <c r="H1472" s="1225"/>
      <c r="I1472" s="1225"/>
    </row>
    <row r="1473" spans="1:9" s="1232" customFormat="1" x14ac:dyDescent="0.2">
      <c r="A1473" s="1227"/>
      <c r="B1473" s="1228"/>
      <c r="C1473" s="1229"/>
      <c r="D1473" s="1229"/>
      <c r="E1473" s="1230"/>
      <c r="F1473" s="1231"/>
      <c r="G1473" s="1232" t="str">
        <f t="shared" si="23"/>
        <v/>
      </c>
      <c r="H1473" s="1225"/>
      <c r="I1473" s="1225"/>
    </row>
    <row r="1474" spans="1:9" s="1232" customFormat="1" x14ac:dyDescent="0.2">
      <c r="A1474" s="1227"/>
      <c r="B1474" s="1228"/>
      <c r="C1474" s="1229"/>
      <c r="D1474" s="1229"/>
      <c r="E1474" s="1230"/>
      <c r="F1474" s="1231"/>
      <c r="G1474" s="1232" t="str">
        <f t="shared" si="23"/>
        <v/>
      </c>
      <c r="H1474" s="1225"/>
      <c r="I1474" s="1225"/>
    </row>
    <row r="1475" spans="1:9" s="1232" customFormat="1" x14ac:dyDescent="0.2">
      <c r="A1475" s="1227"/>
      <c r="B1475" s="1228"/>
      <c r="C1475" s="1229"/>
      <c r="D1475" s="1229"/>
      <c r="E1475" s="1230"/>
      <c r="F1475" s="1231"/>
      <c r="G1475" s="1232" t="str">
        <f t="shared" si="23"/>
        <v/>
      </c>
      <c r="H1475" s="1225"/>
      <c r="I1475" s="1225"/>
    </row>
    <row r="1476" spans="1:9" s="1232" customFormat="1" x14ac:dyDescent="0.2">
      <c r="A1476" s="1227"/>
      <c r="B1476" s="1228"/>
      <c r="C1476" s="1229"/>
      <c r="D1476" s="1229"/>
      <c r="E1476" s="1230"/>
      <c r="F1476" s="1231"/>
      <c r="G1476" s="1232" t="str">
        <f t="shared" ref="G1476:G1539" si="24">IF(D1476="QP",A1476,"")</f>
        <v/>
      </c>
      <c r="H1476" s="1225"/>
      <c r="I1476" s="1225"/>
    </row>
    <row r="1477" spans="1:9" s="1232" customFormat="1" x14ac:dyDescent="0.2">
      <c r="A1477" s="1227"/>
      <c r="B1477" s="1228"/>
      <c r="C1477" s="1229"/>
      <c r="D1477" s="1229"/>
      <c r="E1477" s="1230"/>
      <c r="F1477" s="1231"/>
      <c r="G1477" s="1232" t="str">
        <f t="shared" si="24"/>
        <v/>
      </c>
      <c r="H1477" s="1225"/>
      <c r="I1477" s="1225"/>
    </row>
    <row r="1478" spans="1:9" s="1232" customFormat="1" x14ac:dyDescent="0.2">
      <c r="A1478" s="1227"/>
      <c r="B1478" s="1228"/>
      <c r="C1478" s="1229"/>
      <c r="D1478" s="1229"/>
      <c r="E1478" s="1230"/>
      <c r="F1478" s="1231"/>
      <c r="G1478" s="1232" t="str">
        <f t="shared" si="24"/>
        <v/>
      </c>
      <c r="H1478" s="1225"/>
      <c r="I1478" s="1225"/>
    </row>
    <row r="1479" spans="1:9" s="1232" customFormat="1" x14ac:dyDescent="0.2">
      <c r="A1479" s="1227"/>
      <c r="B1479" s="1228"/>
      <c r="C1479" s="1229"/>
      <c r="D1479" s="1229"/>
      <c r="E1479" s="1230"/>
      <c r="F1479" s="1231"/>
      <c r="G1479" s="1232" t="str">
        <f t="shared" si="24"/>
        <v/>
      </c>
      <c r="H1479" s="1225"/>
      <c r="I1479" s="1225"/>
    </row>
    <row r="1480" spans="1:9" s="1232" customFormat="1" x14ac:dyDescent="0.2">
      <c r="A1480" s="1227"/>
      <c r="B1480" s="1228"/>
      <c r="C1480" s="1229"/>
      <c r="D1480" s="1229"/>
      <c r="E1480" s="1230"/>
      <c r="F1480" s="1231"/>
      <c r="G1480" s="1232" t="str">
        <f t="shared" si="24"/>
        <v/>
      </c>
      <c r="H1480" s="1225"/>
      <c r="I1480" s="1225"/>
    </row>
    <row r="1481" spans="1:9" s="1232" customFormat="1" x14ac:dyDescent="0.2">
      <c r="A1481" s="1227"/>
      <c r="B1481" s="1228"/>
      <c r="C1481" s="1229"/>
      <c r="D1481" s="1229"/>
      <c r="E1481" s="1230"/>
      <c r="F1481" s="1231"/>
      <c r="G1481" s="1232" t="str">
        <f t="shared" si="24"/>
        <v/>
      </c>
      <c r="H1481" s="1225"/>
      <c r="I1481" s="1225"/>
    </row>
    <row r="1482" spans="1:9" s="1232" customFormat="1" x14ac:dyDescent="0.2">
      <c r="A1482" s="1227"/>
      <c r="B1482" s="1228"/>
      <c r="C1482" s="1229"/>
      <c r="D1482" s="1229"/>
      <c r="E1482" s="1230"/>
      <c r="F1482" s="1231"/>
      <c r="G1482" s="1232" t="str">
        <f t="shared" si="24"/>
        <v/>
      </c>
      <c r="H1482" s="1225"/>
      <c r="I1482" s="1225"/>
    </row>
    <row r="1483" spans="1:9" s="1232" customFormat="1" x14ac:dyDescent="0.2">
      <c r="A1483" s="1227"/>
      <c r="B1483" s="1228"/>
      <c r="C1483" s="1229"/>
      <c r="D1483" s="1229"/>
      <c r="E1483" s="1230"/>
      <c r="F1483" s="1231"/>
      <c r="G1483" s="1232" t="str">
        <f t="shared" si="24"/>
        <v/>
      </c>
      <c r="H1483" s="1225"/>
      <c r="I1483" s="1225"/>
    </row>
    <row r="1484" spans="1:9" s="1232" customFormat="1" x14ac:dyDescent="0.2">
      <c r="A1484" s="1227"/>
      <c r="B1484" s="1228"/>
      <c r="C1484" s="1229"/>
      <c r="D1484" s="1229"/>
      <c r="E1484" s="1230"/>
      <c r="F1484" s="1231"/>
      <c r="G1484" s="1232" t="str">
        <f t="shared" si="24"/>
        <v/>
      </c>
      <c r="H1484" s="1225"/>
      <c r="I1484" s="1225"/>
    </row>
    <row r="1485" spans="1:9" s="1232" customFormat="1" x14ac:dyDescent="0.2">
      <c r="A1485" s="1227"/>
      <c r="B1485" s="1228"/>
      <c r="C1485" s="1229"/>
      <c r="D1485" s="1229"/>
      <c r="E1485" s="1230"/>
      <c r="F1485" s="1231"/>
      <c r="G1485" s="1232" t="str">
        <f t="shared" si="24"/>
        <v/>
      </c>
      <c r="H1485" s="1225"/>
      <c r="I1485" s="1225"/>
    </row>
    <row r="1486" spans="1:9" s="1232" customFormat="1" x14ac:dyDescent="0.2">
      <c r="A1486" s="1227"/>
      <c r="B1486" s="1228"/>
      <c r="C1486" s="1229"/>
      <c r="D1486" s="1229"/>
      <c r="E1486" s="1230"/>
      <c r="F1486" s="1231"/>
      <c r="G1486" s="1232" t="str">
        <f t="shared" si="24"/>
        <v/>
      </c>
      <c r="H1486" s="1225"/>
      <c r="I1486" s="1225"/>
    </row>
    <row r="1487" spans="1:9" s="1232" customFormat="1" x14ac:dyDescent="0.2">
      <c r="A1487" s="1227"/>
      <c r="B1487" s="1228"/>
      <c r="C1487" s="1229"/>
      <c r="D1487" s="1229"/>
      <c r="E1487" s="1230"/>
      <c r="F1487" s="1231"/>
      <c r="G1487" s="1232" t="str">
        <f t="shared" si="24"/>
        <v/>
      </c>
      <c r="H1487" s="1225"/>
      <c r="I1487" s="1225"/>
    </row>
    <row r="1488" spans="1:9" s="1232" customFormat="1" x14ac:dyDescent="0.2">
      <c r="A1488" s="1227"/>
      <c r="B1488" s="1228"/>
      <c r="C1488" s="1229"/>
      <c r="D1488" s="1229"/>
      <c r="E1488" s="1230"/>
      <c r="F1488" s="1231"/>
      <c r="G1488" s="1232" t="str">
        <f t="shared" si="24"/>
        <v/>
      </c>
      <c r="H1488" s="1225"/>
      <c r="I1488" s="1225"/>
    </row>
    <row r="1489" spans="1:9" s="1232" customFormat="1" x14ac:dyDescent="0.2">
      <c r="A1489" s="1227"/>
      <c r="B1489" s="1228"/>
      <c r="C1489" s="1229"/>
      <c r="D1489" s="1229"/>
      <c r="E1489" s="1230"/>
      <c r="F1489" s="1231"/>
      <c r="G1489" s="1232" t="str">
        <f t="shared" si="24"/>
        <v/>
      </c>
      <c r="H1489" s="1225"/>
      <c r="I1489" s="1225"/>
    </row>
    <row r="1490" spans="1:9" s="1232" customFormat="1" x14ac:dyDescent="0.2">
      <c r="A1490" s="1227"/>
      <c r="B1490" s="1228"/>
      <c r="C1490" s="1229"/>
      <c r="D1490" s="1229"/>
      <c r="E1490" s="1230"/>
      <c r="F1490" s="1231"/>
      <c r="G1490" s="1232" t="str">
        <f t="shared" si="24"/>
        <v/>
      </c>
      <c r="H1490" s="1225"/>
      <c r="I1490" s="1225"/>
    </row>
    <row r="1491" spans="1:9" s="1232" customFormat="1" x14ac:dyDescent="0.2">
      <c r="A1491" s="1227"/>
      <c r="B1491" s="1228"/>
      <c r="C1491" s="1229"/>
      <c r="D1491" s="1229"/>
      <c r="E1491" s="1230"/>
      <c r="F1491" s="1231"/>
      <c r="G1491" s="1232" t="str">
        <f t="shared" si="24"/>
        <v/>
      </c>
      <c r="H1491" s="1225"/>
      <c r="I1491" s="1225"/>
    </row>
    <row r="1492" spans="1:9" s="1232" customFormat="1" x14ac:dyDescent="0.2">
      <c r="A1492" s="1227"/>
      <c r="B1492" s="1228"/>
      <c r="C1492" s="1229"/>
      <c r="D1492" s="1229"/>
      <c r="E1492" s="1230"/>
      <c r="F1492" s="1231"/>
      <c r="G1492" s="1232" t="str">
        <f t="shared" si="24"/>
        <v/>
      </c>
      <c r="H1492" s="1225"/>
      <c r="I1492" s="1225"/>
    </row>
    <row r="1493" spans="1:9" s="1232" customFormat="1" x14ac:dyDescent="0.2">
      <c r="A1493" s="1227"/>
      <c r="B1493" s="1228"/>
      <c r="C1493" s="1229"/>
      <c r="D1493" s="1229"/>
      <c r="E1493" s="1230"/>
      <c r="F1493" s="1231"/>
      <c r="G1493" s="1232" t="str">
        <f t="shared" si="24"/>
        <v/>
      </c>
      <c r="H1493" s="1225"/>
      <c r="I1493" s="1225"/>
    </row>
    <row r="1494" spans="1:9" s="1232" customFormat="1" x14ac:dyDescent="0.2">
      <c r="A1494" s="1227"/>
      <c r="B1494" s="1228"/>
      <c r="C1494" s="1229"/>
      <c r="D1494" s="1229"/>
      <c r="E1494" s="1230"/>
      <c r="F1494" s="1231"/>
      <c r="G1494" s="1232" t="str">
        <f t="shared" si="24"/>
        <v/>
      </c>
      <c r="H1494" s="1225"/>
      <c r="I1494" s="1225"/>
    </row>
    <row r="1495" spans="1:9" s="1232" customFormat="1" x14ac:dyDescent="0.2">
      <c r="A1495" s="1227"/>
      <c r="B1495" s="1228"/>
      <c r="C1495" s="1229"/>
      <c r="D1495" s="1229"/>
      <c r="E1495" s="1230"/>
      <c r="F1495" s="1231"/>
      <c r="G1495" s="1232" t="str">
        <f t="shared" si="24"/>
        <v/>
      </c>
      <c r="H1495" s="1225"/>
      <c r="I1495" s="1225"/>
    </row>
    <row r="1496" spans="1:9" s="1232" customFormat="1" x14ac:dyDescent="0.2">
      <c r="A1496" s="1227"/>
      <c r="B1496" s="1228"/>
      <c r="C1496" s="1229"/>
      <c r="D1496" s="1229"/>
      <c r="E1496" s="1230"/>
      <c r="F1496" s="1231"/>
      <c r="G1496" s="1232" t="str">
        <f t="shared" si="24"/>
        <v/>
      </c>
      <c r="H1496" s="1225"/>
      <c r="I1496" s="1225"/>
    </row>
    <row r="1497" spans="1:9" s="1232" customFormat="1" x14ac:dyDescent="0.2">
      <c r="A1497" s="1227"/>
      <c r="B1497" s="1228"/>
      <c r="C1497" s="1229"/>
      <c r="D1497" s="1229"/>
      <c r="E1497" s="1230"/>
      <c r="F1497" s="1231"/>
      <c r="G1497" s="1232" t="str">
        <f t="shared" si="24"/>
        <v/>
      </c>
      <c r="H1497" s="1225"/>
      <c r="I1497" s="1225"/>
    </row>
    <row r="1498" spans="1:9" s="1232" customFormat="1" x14ac:dyDescent="0.2">
      <c r="A1498" s="1227"/>
      <c r="B1498" s="1228"/>
      <c r="C1498" s="1229"/>
      <c r="D1498" s="1229"/>
      <c r="E1498" s="1230"/>
      <c r="F1498" s="1231"/>
      <c r="G1498" s="1232" t="str">
        <f t="shared" si="24"/>
        <v/>
      </c>
      <c r="H1498" s="1225"/>
      <c r="I1498" s="1225"/>
    </row>
    <row r="1499" spans="1:9" s="1232" customFormat="1" x14ac:dyDescent="0.2">
      <c r="A1499" s="1227"/>
      <c r="B1499" s="1228"/>
      <c r="C1499" s="1229"/>
      <c r="D1499" s="1229"/>
      <c r="E1499" s="1230"/>
      <c r="F1499" s="1231"/>
      <c r="G1499" s="1232" t="str">
        <f t="shared" si="24"/>
        <v/>
      </c>
      <c r="H1499" s="1225"/>
      <c r="I1499" s="1225"/>
    </row>
    <row r="1500" spans="1:9" s="1232" customFormat="1" x14ac:dyDescent="0.2">
      <c r="A1500" s="1227"/>
      <c r="B1500" s="1228"/>
      <c r="C1500" s="1229"/>
      <c r="D1500" s="1229"/>
      <c r="E1500" s="1230"/>
      <c r="F1500" s="1231"/>
      <c r="G1500" s="1232" t="str">
        <f t="shared" si="24"/>
        <v/>
      </c>
      <c r="H1500" s="1225"/>
      <c r="I1500" s="1225"/>
    </row>
    <row r="1501" spans="1:9" s="1232" customFormat="1" x14ac:dyDescent="0.2">
      <c r="A1501" s="1227"/>
      <c r="B1501" s="1228"/>
      <c r="C1501" s="1229"/>
      <c r="D1501" s="1229"/>
      <c r="E1501" s="1230"/>
      <c r="F1501" s="1231"/>
      <c r="G1501" s="1232" t="str">
        <f t="shared" si="24"/>
        <v/>
      </c>
      <c r="H1501" s="1225"/>
      <c r="I1501" s="1225"/>
    </row>
    <row r="1502" spans="1:9" s="1232" customFormat="1" x14ac:dyDescent="0.2">
      <c r="A1502" s="1227"/>
      <c r="B1502" s="1228"/>
      <c r="C1502" s="1229"/>
      <c r="D1502" s="1229"/>
      <c r="E1502" s="1230"/>
      <c r="F1502" s="1231"/>
      <c r="G1502" s="1232" t="str">
        <f t="shared" si="24"/>
        <v/>
      </c>
      <c r="H1502" s="1225"/>
      <c r="I1502" s="1225"/>
    </row>
    <row r="1503" spans="1:9" s="1232" customFormat="1" x14ac:dyDescent="0.2">
      <c r="A1503" s="1227"/>
      <c r="B1503" s="1228"/>
      <c r="C1503" s="1229"/>
      <c r="D1503" s="1229"/>
      <c r="E1503" s="1230"/>
      <c r="F1503" s="1231"/>
      <c r="G1503" s="1232" t="str">
        <f t="shared" si="24"/>
        <v/>
      </c>
      <c r="H1503" s="1225"/>
      <c r="I1503" s="1225"/>
    </row>
    <row r="1504" spans="1:9" s="1232" customFormat="1" x14ac:dyDescent="0.2">
      <c r="A1504" s="1227"/>
      <c r="B1504" s="1228"/>
      <c r="C1504" s="1229"/>
      <c r="D1504" s="1229"/>
      <c r="E1504" s="1230"/>
      <c r="F1504" s="1231"/>
      <c r="G1504" s="1232" t="str">
        <f t="shared" si="24"/>
        <v/>
      </c>
      <c r="H1504" s="1225"/>
      <c r="I1504" s="1225"/>
    </row>
    <row r="1505" spans="1:9" s="1232" customFormat="1" x14ac:dyDescent="0.2">
      <c r="A1505" s="1227"/>
      <c r="B1505" s="1228"/>
      <c r="C1505" s="1229"/>
      <c r="D1505" s="1229"/>
      <c r="E1505" s="1230"/>
      <c r="F1505" s="1231"/>
      <c r="G1505" s="1232" t="str">
        <f t="shared" si="24"/>
        <v/>
      </c>
      <c r="H1505" s="1225"/>
      <c r="I1505" s="1225"/>
    </row>
    <row r="1506" spans="1:9" s="1232" customFormat="1" x14ac:dyDescent="0.2">
      <c r="A1506" s="1227"/>
      <c r="B1506" s="1228"/>
      <c r="C1506" s="1229"/>
      <c r="D1506" s="1229"/>
      <c r="E1506" s="1230"/>
      <c r="F1506" s="1231"/>
      <c r="G1506" s="1232" t="str">
        <f t="shared" si="24"/>
        <v/>
      </c>
      <c r="H1506" s="1225"/>
      <c r="I1506" s="1225"/>
    </row>
    <row r="1507" spans="1:9" s="1232" customFormat="1" x14ac:dyDescent="0.2">
      <c r="A1507" s="1227"/>
      <c r="B1507" s="1228"/>
      <c r="C1507" s="1229"/>
      <c r="D1507" s="1229"/>
      <c r="E1507" s="1230"/>
      <c r="F1507" s="1231"/>
      <c r="G1507" s="1232" t="str">
        <f t="shared" si="24"/>
        <v/>
      </c>
      <c r="H1507" s="1225"/>
      <c r="I1507" s="1225"/>
    </row>
    <row r="1508" spans="1:9" s="1232" customFormat="1" x14ac:dyDescent="0.2">
      <c r="A1508" s="1227"/>
      <c r="B1508" s="1228"/>
      <c r="C1508" s="1229"/>
      <c r="D1508" s="1229"/>
      <c r="E1508" s="1230"/>
      <c r="F1508" s="1231"/>
      <c r="G1508" s="1232" t="str">
        <f t="shared" si="24"/>
        <v/>
      </c>
      <c r="H1508" s="1225"/>
      <c r="I1508" s="1225"/>
    </row>
    <row r="1509" spans="1:9" s="1232" customFormat="1" x14ac:dyDescent="0.2">
      <c r="A1509" s="1227"/>
      <c r="B1509" s="1228"/>
      <c r="C1509" s="1229"/>
      <c r="D1509" s="1229"/>
      <c r="E1509" s="1230"/>
      <c r="F1509" s="1231"/>
      <c r="G1509" s="1232" t="str">
        <f t="shared" si="24"/>
        <v/>
      </c>
      <c r="H1509" s="1225"/>
      <c r="I1509" s="1225"/>
    </row>
    <row r="1510" spans="1:9" s="1232" customFormat="1" x14ac:dyDescent="0.2">
      <c r="A1510" s="1227"/>
      <c r="B1510" s="1228"/>
      <c r="C1510" s="1229"/>
      <c r="D1510" s="1229"/>
      <c r="E1510" s="1230"/>
      <c r="F1510" s="1231"/>
      <c r="G1510" s="1232" t="str">
        <f t="shared" si="24"/>
        <v/>
      </c>
      <c r="H1510" s="1225"/>
      <c r="I1510" s="1225"/>
    </row>
    <row r="1511" spans="1:9" s="1232" customFormat="1" x14ac:dyDescent="0.2">
      <c r="A1511" s="1227"/>
      <c r="B1511" s="1228"/>
      <c r="C1511" s="1229"/>
      <c r="D1511" s="1229"/>
      <c r="E1511" s="1230"/>
      <c r="F1511" s="1231"/>
      <c r="G1511" s="1232" t="str">
        <f t="shared" si="24"/>
        <v/>
      </c>
      <c r="H1511" s="1225"/>
      <c r="I1511" s="1225"/>
    </row>
    <row r="1512" spans="1:9" s="1232" customFormat="1" x14ac:dyDescent="0.2">
      <c r="A1512" s="1227"/>
      <c r="B1512" s="1228"/>
      <c r="C1512" s="1229"/>
      <c r="D1512" s="1229"/>
      <c r="E1512" s="1230"/>
      <c r="F1512" s="1231"/>
      <c r="G1512" s="1232" t="str">
        <f t="shared" si="24"/>
        <v/>
      </c>
      <c r="H1512" s="1225"/>
      <c r="I1512" s="1225"/>
    </row>
    <row r="1513" spans="1:9" s="1232" customFormat="1" x14ac:dyDescent="0.2">
      <c r="A1513" s="1227"/>
      <c r="B1513" s="1228"/>
      <c r="C1513" s="1229"/>
      <c r="D1513" s="1229"/>
      <c r="E1513" s="1230"/>
      <c r="F1513" s="1231"/>
      <c r="G1513" s="1232" t="str">
        <f t="shared" si="24"/>
        <v/>
      </c>
      <c r="H1513" s="1225"/>
      <c r="I1513" s="1225"/>
    </row>
    <row r="1514" spans="1:9" s="1232" customFormat="1" x14ac:dyDescent="0.2">
      <c r="A1514" s="1227"/>
      <c r="B1514" s="1228"/>
      <c r="C1514" s="1229"/>
      <c r="D1514" s="1229"/>
      <c r="E1514" s="1230"/>
      <c r="F1514" s="1231"/>
      <c r="G1514" s="1232" t="str">
        <f t="shared" si="24"/>
        <v/>
      </c>
      <c r="H1514" s="1225"/>
      <c r="I1514" s="1225"/>
    </row>
    <row r="1515" spans="1:9" s="1232" customFormat="1" x14ac:dyDescent="0.2">
      <c r="A1515" s="1227"/>
      <c r="B1515" s="1228"/>
      <c r="C1515" s="1229"/>
      <c r="D1515" s="1229"/>
      <c r="E1515" s="1230"/>
      <c r="F1515" s="1231"/>
      <c r="G1515" s="1232" t="str">
        <f t="shared" si="24"/>
        <v/>
      </c>
      <c r="H1515" s="1225"/>
      <c r="I1515" s="1225"/>
    </row>
    <row r="1516" spans="1:9" s="1232" customFormat="1" x14ac:dyDescent="0.2">
      <c r="A1516" s="1227"/>
      <c r="B1516" s="1228"/>
      <c r="C1516" s="1229"/>
      <c r="D1516" s="1229"/>
      <c r="E1516" s="1230"/>
      <c r="F1516" s="1231"/>
      <c r="G1516" s="1232" t="str">
        <f t="shared" si="24"/>
        <v/>
      </c>
      <c r="H1516" s="1225"/>
      <c r="I1516" s="1225"/>
    </row>
    <row r="1517" spans="1:9" s="1232" customFormat="1" x14ac:dyDescent="0.2">
      <c r="A1517" s="1227"/>
      <c r="B1517" s="1228"/>
      <c r="C1517" s="1229"/>
      <c r="D1517" s="1229"/>
      <c r="E1517" s="1230"/>
      <c r="F1517" s="1231"/>
      <c r="G1517" s="1232" t="str">
        <f t="shared" si="24"/>
        <v/>
      </c>
      <c r="H1517" s="1225"/>
      <c r="I1517" s="1225"/>
    </row>
    <row r="1518" spans="1:9" s="1232" customFormat="1" x14ac:dyDescent="0.2">
      <c r="A1518" s="1227"/>
      <c r="B1518" s="1228"/>
      <c r="C1518" s="1229"/>
      <c r="D1518" s="1229"/>
      <c r="E1518" s="1230"/>
      <c r="F1518" s="1231"/>
      <c r="G1518" s="1232" t="str">
        <f t="shared" si="24"/>
        <v/>
      </c>
      <c r="H1518" s="1225"/>
      <c r="I1518" s="1225"/>
    </row>
    <row r="1519" spans="1:9" s="1232" customFormat="1" x14ac:dyDescent="0.2">
      <c r="A1519" s="1227"/>
      <c r="B1519" s="1228"/>
      <c r="C1519" s="1229"/>
      <c r="D1519" s="1229"/>
      <c r="E1519" s="1230"/>
      <c r="F1519" s="1231"/>
      <c r="G1519" s="1232" t="str">
        <f t="shared" si="24"/>
        <v/>
      </c>
      <c r="H1519" s="1225"/>
      <c r="I1519" s="1225"/>
    </row>
    <row r="1520" spans="1:9" s="1232" customFormat="1" x14ac:dyDescent="0.2">
      <c r="A1520" s="1227"/>
      <c r="B1520" s="1228"/>
      <c r="C1520" s="1229"/>
      <c r="D1520" s="1229"/>
      <c r="E1520" s="1230"/>
      <c r="F1520" s="1231"/>
      <c r="G1520" s="1232" t="str">
        <f t="shared" si="24"/>
        <v/>
      </c>
      <c r="H1520" s="1225"/>
      <c r="I1520" s="1225"/>
    </row>
    <row r="1521" spans="1:9" s="1232" customFormat="1" x14ac:dyDescent="0.2">
      <c r="A1521" s="1227"/>
      <c r="B1521" s="1228"/>
      <c r="C1521" s="1229"/>
      <c r="D1521" s="1229"/>
      <c r="E1521" s="1230"/>
      <c r="F1521" s="1231"/>
      <c r="G1521" s="1232" t="str">
        <f t="shared" si="24"/>
        <v/>
      </c>
      <c r="H1521" s="1225"/>
      <c r="I1521" s="1225"/>
    </row>
    <row r="1522" spans="1:9" s="1232" customFormat="1" x14ac:dyDescent="0.2">
      <c r="A1522" s="1227"/>
      <c r="B1522" s="1228"/>
      <c r="C1522" s="1229"/>
      <c r="D1522" s="1229"/>
      <c r="E1522" s="1230"/>
      <c r="F1522" s="1231"/>
      <c r="G1522" s="1232" t="str">
        <f t="shared" si="24"/>
        <v/>
      </c>
      <c r="H1522" s="1225"/>
      <c r="I1522" s="1225"/>
    </row>
    <row r="1523" spans="1:9" s="1232" customFormat="1" x14ac:dyDescent="0.2">
      <c r="A1523" s="1227"/>
      <c r="B1523" s="1228"/>
      <c r="C1523" s="1229"/>
      <c r="D1523" s="1229"/>
      <c r="E1523" s="1230"/>
      <c r="F1523" s="1231"/>
      <c r="G1523" s="1232" t="str">
        <f t="shared" si="24"/>
        <v/>
      </c>
      <c r="H1523" s="1225"/>
      <c r="I1523" s="1225"/>
    </row>
    <row r="1524" spans="1:9" s="1232" customFormat="1" x14ac:dyDescent="0.2">
      <c r="A1524" s="1227"/>
      <c r="B1524" s="1228"/>
      <c r="C1524" s="1229"/>
      <c r="D1524" s="1229"/>
      <c r="E1524" s="1230"/>
      <c r="F1524" s="1231"/>
      <c r="G1524" s="1232" t="str">
        <f t="shared" si="24"/>
        <v/>
      </c>
      <c r="H1524" s="1225"/>
      <c r="I1524" s="1225"/>
    </row>
    <row r="1525" spans="1:9" s="1232" customFormat="1" x14ac:dyDescent="0.2">
      <c r="A1525" s="1227"/>
      <c r="B1525" s="1228"/>
      <c r="C1525" s="1229"/>
      <c r="D1525" s="1229"/>
      <c r="E1525" s="1230"/>
      <c r="F1525" s="1231"/>
      <c r="G1525" s="1232" t="str">
        <f t="shared" si="24"/>
        <v/>
      </c>
      <c r="H1525" s="1225"/>
      <c r="I1525" s="1225"/>
    </row>
    <row r="1526" spans="1:9" s="1232" customFormat="1" x14ac:dyDescent="0.2">
      <c r="A1526" s="1227"/>
      <c r="B1526" s="1228"/>
      <c r="C1526" s="1229"/>
      <c r="D1526" s="1229"/>
      <c r="E1526" s="1230"/>
      <c r="F1526" s="1231"/>
      <c r="G1526" s="1232" t="str">
        <f t="shared" si="24"/>
        <v/>
      </c>
      <c r="H1526" s="1225"/>
      <c r="I1526" s="1225"/>
    </row>
    <row r="1527" spans="1:9" s="1232" customFormat="1" x14ac:dyDescent="0.2">
      <c r="A1527" s="1227"/>
      <c r="B1527" s="1228"/>
      <c r="C1527" s="1229"/>
      <c r="D1527" s="1229"/>
      <c r="E1527" s="1230"/>
      <c r="F1527" s="1231"/>
      <c r="G1527" s="1232" t="str">
        <f t="shared" si="24"/>
        <v/>
      </c>
      <c r="H1527" s="1225"/>
      <c r="I1527" s="1225"/>
    </row>
    <row r="1528" spans="1:9" s="1232" customFormat="1" x14ac:dyDescent="0.2">
      <c r="A1528" s="1227"/>
      <c r="B1528" s="1228"/>
      <c r="C1528" s="1229"/>
      <c r="D1528" s="1229"/>
      <c r="E1528" s="1230"/>
      <c r="F1528" s="1231"/>
      <c r="G1528" s="1232" t="str">
        <f t="shared" si="24"/>
        <v/>
      </c>
      <c r="H1528" s="1225"/>
      <c r="I1528" s="1225"/>
    </row>
    <row r="1529" spans="1:9" s="1232" customFormat="1" x14ac:dyDescent="0.2">
      <c r="A1529" s="1227"/>
      <c r="B1529" s="1228"/>
      <c r="C1529" s="1229"/>
      <c r="D1529" s="1229"/>
      <c r="E1529" s="1230"/>
      <c r="F1529" s="1231"/>
      <c r="G1529" s="1232" t="str">
        <f t="shared" si="24"/>
        <v/>
      </c>
      <c r="H1529" s="1225"/>
      <c r="I1529" s="1225"/>
    </row>
    <row r="1530" spans="1:9" s="1232" customFormat="1" x14ac:dyDescent="0.2">
      <c r="A1530" s="1227"/>
      <c r="B1530" s="1228"/>
      <c r="C1530" s="1229"/>
      <c r="D1530" s="1229"/>
      <c r="E1530" s="1230"/>
      <c r="F1530" s="1231"/>
      <c r="G1530" s="1232" t="str">
        <f t="shared" si="24"/>
        <v/>
      </c>
      <c r="H1530" s="1225"/>
      <c r="I1530" s="1225"/>
    </row>
    <row r="1531" spans="1:9" s="1232" customFormat="1" x14ac:dyDescent="0.2">
      <c r="A1531" s="1227"/>
      <c r="B1531" s="1228"/>
      <c r="C1531" s="1229"/>
      <c r="D1531" s="1229"/>
      <c r="E1531" s="1230"/>
      <c r="F1531" s="1231"/>
      <c r="G1531" s="1232" t="str">
        <f t="shared" si="24"/>
        <v/>
      </c>
      <c r="H1531" s="1225"/>
      <c r="I1531" s="1225"/>
    </row>
    <row r="1532" spans="1:9" s="1232" customFormat="1" x14ac:dyDescent="0.2">
      <c r="A1532" s="1227"/>
      <c r="B1532" s="1228"/>
      <c r="C1532" s="1229"/>
      <c r="D1532" s="1229"/>
      <c r="E1532" s="1230"/>
      <c r="F1532" s="1231"/>
      <c r="G1532" s="1232" t="str">
        <f t="shared" si="24"/>
        <v/>
      </c>
      <c r="H1532" s="1225"/>
      <c r="I1532" s="1225"/>
    </row>
    <row r="1533" spans="1:9" s="1232" customFormat="1" x14ac:dyDescent="0.2">
      <c r="A1533" s="1227"/>
      <c r="B1533" s="1228"/>
      <c r="C1533" s="1229"/>
      <c r="D1533" s="1229"/>
      <c r="E1533" s="1230"/>
      <c r="F1533" s="1231"/>
      <c r="G1533" s="1232" t="str">
        <f t="shared" si="24"/>
        <v/>
      </c>
      <c r="H1533" s="1225"/>
      <c r="I1533" s="1225"/>
    </row>
    <row r="1534" spans="1:9" s="1232" customFormat="1" x14ac:dyDescent="0.2">
      <c r="A1534" s="1227"/>
      <c r="B1534" s="1228"/>
      <c r="C1534" s="1229"/>
      <c r="D1534" s="1229"/>
      <c r="E1534" s="1230"/>
      <c r="F1534" s="1231"/>
      <c r="G1534" s="1232" t="str">
        <f t="shared" si="24"/>
        <v/>
      </c>
      <c r="H1534" s="1225"/>
      <c r="I1534" s="1225"/>
    </row>
    <row r="1535" spans="1:9" s="1232" customFormat="1" x14ac:dyDescent="0.2">
      <c r="A1535" s="1227"/>
      <c r="B1535" s="1228"/>
      <c r="C1535" s="1229"/>
      <c r="D1535" s="1229"/>
      <c r="E1535" s="1230"/>
      <c r="F1535" s="1231"/>
      <c r="G1535" s="1232" t="str">
        <f t="shared" si="24"/>
        <v/>
      </c>
      <c r="H1535" s="1225"/>
      <c r="I1535" s="1225"/>
    </row>
    <row r="1536" spans="1:9" s="1232" customFormat="1" x14ac:dyDescent="0.2">
      <c r="A1536" s="1227"/>
      <c r="B1536" s="1228"/>
      <c r="C1536" s="1229"/>
      <c r="D1536" s="1229"/>
      <c r="E1536" s="1230"/>
      <c r="F1536" s="1231"/>
      <c r="G1536" s="1232" t="str">
        <f t="shared" si="24"/>
        <v/>
      </c>
      <c r="H1536" s="1225"/>
      <c r="I1536" s="1225"/>
    </row>
    <row r="1537" spans="1:9" s="1232" customFormat="1" x14ac:dyDescent="0.2">
      <c r="A1537" s="1227"/>
      <c r="B1537" s="1228"/>
      <c r="C1537" s="1229"/>
      <c r="D1537" s="1229"/>
      <c r="E1537" s="1230"/>
      <c r="F1537" s="1231"/>
      <c r="G1537" s="1232" t="str">
        <f t="shared" si="24"/>
        <v/>
      </c>
      <c r="H1537" s="1225"/>
      <c r="I1537" s="1225"/>
    </row>
    <row r="1538" spans="1:9" s="1232" customFormat="1" x14ac:dyDescent="0.2">
      <c r="A1538" s="1227"/>
      <c r="B1538" s="1228"/>
      <c r="C1538" s="1229"/>
      <c r="D1538" s="1229"/>
      <c r="E1538" s="1230"/>
      <c r="F1538" s="1231"/>
      <c r="G1538" s="1232" t="str">
        <f t="shared" si="24"/>
        <v/>
      </c>
      <c r="H1538" s="1225"/>
      <c r="I1538" s="1225"/>
    </row>
    <row r="1539" spans="1:9" s="1232" customFormat="1" x14ac:dyDescent="0.2">
      <c r="A1539" s="1227"/>
      <c r="B1539" s="1228"/>
      <c r="C1539" s="1229"/>
      <c r="D1539" s="1229"/>
      <c r="E1539" s="1230"/>
      <c r="F1539" s="1231"/>
      <c r="G1539" s="1232" t="str">
        <f t="shared" si="24"/>
        <v/>
      </c>
      <c r="H1539" s="1225"/>
      <c r="I1539" s="1225"/>
    </row>
    <row r="1540" spans="1:9" s="1232" customFormat="1" x14ac:dyDescent="0.2">
      <c r="A1540" s="1227"/>
      <c r="B1540" s="1228"/>
      <c r="C1540" s="1229"/>
      <c r="D1540" s="1229"/>
      <c r="E1540" s="1230"/>
      <c r="F1540" s="1231"/>
      <c r="G1540" s="1232" t="str">
        <f t="shared" ref="G1540:G1603" si="25">IF(D1540="QP",A1540,"")</f>
        <v/>
      </c>
      <c r="H1540" s="1225"/>
      <c r="I1540" s="1225"/>
    </row>
    <row r="1541" spans="1:9" s="1232" customFormat="1" x14ac:dyDescent="0.2">
      <c r="A1541" s="1227"/>
      <c r="B1541" s="1228"/>
      <c r="C1541" s="1229"/>
      <c r="D1541" s="1229"/>
      <c r="E1541" s="1230"/>
      <c r="F1541" s="1231"/>
      <c r="G1541" s="1232" t="str">
        <f t="shared" si="25"/>
        <v/>
      </c>
      <c r="H1541" s="1225"/>
      <c r="I1541" s="1225"/>
    </row>
    <row r="1542" spans="1:9" s="1232" customFormat="1" x14ac:dyDescent="0.2">
      <c r="A1542" s="1227"/>
      <c r="B1542" s="1228"/>
      <c r="C1542" s="1229"/>
      <c r="D1542" s="1229"/>
      <c r="E1542" s="1230"/>
      <c r="F1542" s="1231"/>
      <c r="G1542" s="1232" t="str">
        <f t="shared" si="25"/>
        <v/>
      </c>
      <c r="H1542" s="1225"/>
      <c r="I1542" s="1225"/>
    </row>
    <row r="1543" spans="1:9" s="1232" customFormat="1" x14ac:dyDescent="0.2">
      <c r="A1543" s="1227"/>
      <c r="B1543" s="1228"/>
      <c r="C1543" s="1229"/>
      <c r="D1543" s="1229"/>
      <c r="E1543" s="1230"/>
      <c r="F1543" s="1231"/>
      <c r="G1543" s="1232" t="str">
        <f t="shared" si="25"/>
        <v/>
      </c>
      <c r="H1543" s="1225"/>
      <c r="I1543" s="1225"/>
    </row>
    <row r="1544" spans="1:9" s="1232" customFormat="1" x14ac:dyDescent="0.2">
      <c r="A1544" s="1227"/>
      <c r="B1544" s="1228"/>
      <c r="C1544" s="1229"/>
      <c r="D1544" s="1229"/>
      <c r="E1544" s="1230"/>
      <c r="F1544" s="1231"/>
      <c r="G1544" s="1232" t="str">
        <f t="shared" si="25"/>
        <v/>
      </c>
      <c r="H1544" s="1225"/>
      <c r="I1544" s="1225"/>
    </row>
    <row r="1545" spans="1:9" s="1232" customFormat="1" x14ac:dyDescent="0.2">
      <c r="A1545" s="1227"/>
      <c r="B1545" s="1228"/>
      <c r="C1545" s="1229"/>
      <c r="D1545" s="1229"/>
      <c r="E1545" s="1230"/>
      <c r="F1545" s="1231"/>
      <c r="G1545" s="1232" t="str">
        <f t="shared" si="25"/>
        <v/>
      </c>
      <c r="H1545" s="1225"/>
      <c r="I1545" s="1225"/>
    </row>
    <row r="1546" spans="1:9" s="1232" customFormat="1" x14ac:dyDescent="0.2">
      <c r="A1546" s="1227"/>
      <c r="B1546" s="1228"/>
      <c r="C1546" s="1229"/>
      <c r="D1546" s="1229"/>
      <c r="E1546" s="1230"/>
      <c r="F1546" s="1231"/>
      <c r="G1546" s="1232" t="str">
        <f t="shared" si="25"/>
        <v/>
      </c>
      <c r="H1546" s="1225"/>
      <c r="I1546" s="1225"/>
    </row>
    <row r="1547" spans="1:9" s="1232" customFormat="1" x14ac:dyDescent="0.2">
      <c r="A1547" s="1227"/>
      <c r="B1547" s="1228"/>
      <c r="C1547" s="1229"/>
      <c r="D1547" s="1229"/>
      <c r="E1547" s="1230"/>
      <c r="F1547" s="1231"/>
      <c r="G1547" s="1232" t="str">
        <f t="shared" si="25"/>
        <v/>
      </c>
      <c r="H1547" s="1225"/>
      <c r="I1547" s="1225"/>
    </row>
    <row r="1548" spans="1:9" s="1232" customFormat="1" x14ac:dyDescent="0.2">
      <c r="A1548" s="1227"/>
      <c r="B1548" s="1228"/>
      <c r="C1548" s="1229"/>
      <c r="D1548" s="1229"/>
      <c r="E1548" s="1230"/>
      <c r="F1548" s="1231"/>
      <c r="G1548" s="1232" t="str">
        <f t="shared" si="25"/>
        <v/>
      </c>
      <c r="H1548" s="1225"/>
      <c r="I1548" s="1225"/>
    </row>
    <row r="1549" spans="1:9" s="1232" customFormat="1" x14ac:dyDescent="0.2">
      <c r="A1549" s="1227"/>
      <c r="B1549" s="1228"/>
      <c r="C1549" s="1229"/>
      <c r="D1549" s="1229"/>
      <c r="E1549" s="1230"/>
      <c r="F1549" s="1231"/>
      <c r="G1549" s="1232" t="str">
        <f t="shared" si="25"/>
        <v/>
      </c>
      <c r="H1549" s="1225"/>
      <c r="I1549" s="1225"/>
    </row>
    <row r="1550" spans="1:9" s="1232" customFormat="1" x14ac:dyDescent="0.2">
      <c r="A1550" s="1227"/>
      <c r="B1550" s="1228"/>
      <c r="C1550" s="1229"/>
      <c r="D1550" s="1229"/>
      <c r="E1550" s="1230"/>
      <c r="F1550" s="1231"/>
      <c r="G1550" s="1232" t="str">
        <f t="shared" si="25"/>
        <v/>
      </c>
      <c r="H1550" s="1225"/>
      <c r="I1550" s="1225"/>
    </row>
    <row r="1551" spans="1:9" s="1232" customFormat="1" x14ac:dyDescent="0.2">
      <c r="A1551" s="1227"/>
      <c r="B1551" s="1228"/>
      <c r="C1551" s="1229"/>
      <c r="D1551" s="1229"/>
      <c r="E1551" s="1230"/>
      <c r="F1551" s="1231"/>
      <c r="G1551" s="1232" t="str">
        <f t="shared" si="25"/>
        <v/>
      </c>
      <c r="H1551" s="1225"/>
      <c r="I1551" s="1225"/>
    </row>
    <row r="1552" spans="1:9" s="1232" customFormat="1" x14ac:dyDescent="0.2">
      <c r="A1552" s="1227"/>
      <c r="B1552" s="1228"/>
      <c r="C1552" s="1229"/>
      <c r="D1552" s="1229"/>
      <c r="E1552" s="1230"/>
      <c r="F1552" s="1231"/>
      <c r="G1552" s="1232" t="str">
        <f t="shared" si="25"/>
        <v/>
      </c>
      <c r="H1552" s="1225"/>
      <c r="I1552" s="1225"/>
    </row>
    <row r="1553" spans="1:9" s="1232" customFormat="1" x14ac:dyDescent="0.2">
      <c r="A1553" s="1227"/>
      <c r="B1553" s="1228"/>
      <c r="C1553" s="1229"/>
      <c r="D1553" s="1229"/>
      <c r="E1553" s="1230"/>
      <c r="F1553" s="1231"/>
      <c r="G1553" s="1232" t="str">
        <f t="shared" si="25"/>
        <v/>
      </c>
      <c r="H1553" s="1225"/>
      <c r="I1553" s="1225"/>
    </row>
    <row r="1554" spans="1:9" s="1232" customFormat="1" x14ac:dyDescent="0.2">
      <c r="A1554" s="1227"/>
      <c r="B1554" s="1228"/>
      <c r="C1554" s="1229"/>
      <c r="D1554" s="1229"/>
      <c r="E1554" s="1230"/>
      <c r="F1554" s="1231"/>
      <c r="G1554" s="1232" t="str">
        <f t="shared" si="25"/>
        <v/>
      </c>
      <c r="H1554" s="1225"/>
      <c r="I1554" s="1225"/>
    </row>
    <row r="1555" spans="1:9" s="1232" customFormat="1" x14ac:dyDescent="0.2">
      <c r="A1555" s="1227"/>
      <c r="B1555" s="1228"/>
      <c r="C1555" s="1229"/>
      <c r="D1555" s="1229"/>
      <c r="E1555" s="1230"/>
      <c r="F1555" s="1231"/>
      <c r="G1555" s="1232" t="str">
        <f t="shared" si="25"/>
        <v/>
      </c>
      <c r="H1555" s="1225"/>
      <c r="I1555" s="1225"/>
    </row>
    <row r="1556" spans="1:9" s="1232" customFormat="1" x14ac:dyDescent="0.2">
      <c r="A1556" s="1227"/>
      <c r="B1556" s="1228"/>
      <c r="C1556" s="1229"/>
      <c r="D1556" s="1229"/>
      <c r="E1556" s="1230"/>
      <c r="F1556" s="1231"/>
      <c r="G1556" s="1232" t="str">
        <f t="shared" si="25"/>
        <v/>
      </c>
      <c r="H1556" s="1225"/>
      <c r="I1556" s="1225"/>
    </row>
    <row r="1557" spans="1:9" s="1232" customFormat="1" x14ac:dyDescent="0.2">
      <c r="A1557" s="1227"/>
      <c r="B1557" s="1228"/>
      <c r="C1557" s="1229"/>
      <c r="D1557" s="1229"/>
      <c r="E1557" s="1230"/>
      <c r="F1557" s="1231"/>
      <c r="G1557" s="1232" t="str">
        <f t="shared" si="25"/>
        <v/>
      </c>
      <c r="H1557" s="1225"/>
      <c r="I1557" s="1225"/>
    </row>
    <row r="1558" spans="1:9" s="1232" customFormat="1" x14ac:dyDescent="0.2">
      <c r="A1558" s="1227"/>
      <c r="B1558" s="1228"/>
      <c r="C1558" s="1229"/>
      <c r="D1558" s="1229"/>
      <c r="E1558" s="1230"/>
      <c r="F1558" s="1231"/>
      <c r="G1558" s="1232" t="str">
        <f t="shared" si="25"/>
        <v/>
      </c>
      <c r="H1558" s="1225"/>
      <c r="I1558" s="1225"/>
    </row>
    <row r="1559" spans="1:9" s="1232" customFormat="1" x14ac:dyDescent="0.2">
      <c r="A1559" s="1227"/>
      <c r="B1559" s="1228"/>
      <c r="C1559" s="1229"/>
      <c r="D1559" s="1229"/>
      <c r="E1559" s="1230"/>
      <c r="F1559" s="1231"/>
      <c r="G1559" s="1232" t="str">
        <f t="shared" si="25"/>
        <v/>
      </c>
      <c r="H1559" s="1225"/>
      <c r="I1559" s="1225"/>
    </row>
    <row r="1560" spans="1:9" s="1232" customFormat="1" x14ac:dyDescent="0.2">
      <c r="A1560" s="1227"/>
      <c r="B1560" s="1228"/>
      <c r="C1560" s="1229"/>
      <c r="D1560" s="1229"/>
      <c r="E1560" s="1230"/>
      <c r="F1560" s="1231"/>
      <c r="G1560" s="1232" t="str">
        <f t="shared" si="25"/>
        <v/>
      </c>
      <c r="H1560" s="1225"/>
      <c r="I1560" s="1225"/>
    </row>
    <row r="1561" spans="1:9" s="1232" customFormat="1" x14ac:dyDescent="0.2">
      <c r="A1561" s="1227"/>
      <c r="B1561" s="1228"/>
      <c r="C1561" s="1229"/>
      <c r="D1561" s="1229"/>
      <c r="E1561" s="1230"/>
      <c r="F1561" s="1231"/>
      <c r="G1561" s="1232" t="str">
        <f t="shared" si="25"/>
        <v/>
      </c>
      <c r="H1561" s="1225"/>
      <c r="I1561" s="1225"/>
    </row>
    <row r="1562" spans="1:9" s="1232" customFormat="1" x14ac:dyDescent="0.2">
      <c r="A1562" s="1227"/>
      <c r="B1562" s="1228"/>
      <c r="C1562" s="1229"/>
      <c r="D1562" s="1229"/>
      <c r="E1562" s="1230"/>
      <c r="F1562" s="1231"/>
      <c r="G1562" s="1232" t="str">
        <f t="shared" si="25"/>
        <v/>
      </c>
      <c r="H1562" s="1225"/>
      <c r="I1562" s="1225"/>
    </row>
    <row r="1563" spans="1:9" s="1232" customFormat="1" x14ac:dyDescent="0.2">
      <c r="A1563" s="1227"/>
      <c r="B1563" s="1228"/>
      <c r="C1563" s="1229"/>
      <c r="D1563" s="1229"/>
      <c r="E1563" s="1230"/>
      <c r="F1563" s="1231"/>
      <c r="G1563" s="1232" t="str">
        <f t="shared" si="25"/>
        <v/>
      </c>
      <c r="H1563" s="1225"/>
      <c r="I1563" s="1225"/>
    </row>
    <row r="1564" spans="1:9" s="1232" customFormat="1" x14ac:dyDescent="0.2">
      <c r="A1564" s="1227"/>
      <c r="B1564" s="1228"/>
      <c r="C1564" s="1229"/>
      <c r="D1564" s="1229"/>
      <c r="E1564" s="1230"/>
      <c r="F1564" s="1231"/>
      <c r="G1564" s="1232" t="str">
        <f t="shared" si="25"/>
        <v/>
      </c>
      <c r="H1564" s="1225"/>
      <c r="I1564" s="1225"/>
    </row>
    <row r="1565" spans="1:9" s="1232" customFormat="1" x14ac:dyDescent="0.2">
      <c r="A1565" s="1227"/>
      <c r="B1565" s="1228"/>
      <c r="C1565" s="1229"/>
      <c r="D1565" s="1229"/>
      <c r="E1565" s="1230"/>
      <c r="F1565" s="1231"/>
      <c r="G1565" s="1232" t="str">
        <f t="shared" si="25"/>
        <v/>
      </c>
      <c r="H1565" s="1225"/>
      <c r="I1565" s="1225"/>
    </row>
    <row r="1566" spans="1:9" s="1232" customFormat="1" x14ac:dyDescent="0.2">
      <c r="A1566" s="1227"/>
      <c r="B1566" s="1228"/>
      <c r="C1566" s="1229"/>
      <c r="D1566" s="1229"/>
      <c r="E1566" s="1230"/>
      <c r="F1566" s="1231"/>
      <c r="G1566" s="1232" t="str">
        <f t="shared" si="25"/>
        <v/>
      </c>
      <c r="H1566" s="1225"/>
      <c r="I1566" s="1225"/>
    </row>
    <row r="1567" spans="1:9" s="1232" customFormat="1" x14ac:dyDescent="0.2">
      <c r="A1567" s="1227"/>
      <c r="B1567" s="1228"/>
      <c r="C1567" s="1229"/>
      <c r="D1567" s="1229"/>
      <c r="E1567" s="1230"/>
      <c r="F1567" s="1231"/>
      <c r="G1567" s="1232" t="str">
        <f t="shared" si="25"/>
        <v/>
      </c>
      <c r="H1567" s="1225"/>
      <c r="I1567" s="1225"/>
    </row>
    <row r="1568" spans="1:9" s="1232" customFormat="1" x14ac:dyDescent="0.2">
      <c r="A1568" s="1227"/>
      <c r="B1568" s="1228"/>
      <c r="C1568" s="1229"/>
      <c r="D1568" s="1229"/>
      <c r="E1568" s="1230"/>
      <c r="F1568" s="1231"/>
      <c r="G1568" s="1232" t="str">
        <f t="shared" si="25"/>
        <v/>
      </c>
      <c r="H1568" s="1225"/>
      <c r="I1568" s="1225"/>
    </row>
    <row r="1569" spans="1:9" s="1232" customFormat="1" x14ac:dyDescent="0.2">
      <c r="A1569" s="1227"/>
      <c r="B1569" s="1228"/>
      <c r="C1569" s="1229"/>
      <c r="D1569" s="1229"/>
      <c r="E1569" s="1230"/>
      <c r="F1569" s="1231"/>
      <c r="G1569" s="1232" t="str">
        <f t="shared" si="25"/>
        <v/>
      </c>
      <c r="H1569" s="1225"/>
      <c r="I1569" s="1225"/>
    </row>
    <row r="1570" spans="1:9" s="1232" customFormat="1" x14ac:dyDescent="0.2">
      <c r="A1570" s="1227"/>
      <c r="B1570" s="1228"/>
      <c r="C1570" s="1229"/>
      <c r="D1570" s="1229"/>
      <c r="E1570" s="1230"/>
      <c r="F1570" s="1231"/>
      <c r="G1570" s="1232" t="str">
        <f t="shared" si="25"/>
        <v/>
      </c>
      <c r="H1570" s="1225"/>
      <c r="I1570" s="1225"/>
    </row>
    <row r="1571" spans="1:9" s="1232" customFormat="1" x14ac:dyDescent="0.2">
      <c r="A1571" s="1227"/>
      <c r="B1571" s="1228"/>
      <c r="C1571" s="1229"/>
      <c r="D1571" s="1229"/>
      <c r="E1571" s="1230"/>
      <c r="F1571" s="1231"/>
      <c r="G1571" s="1232" t="str">
        <f t="shared" si="25"/>
        <v/>
      </c>
      <c r="H1571" s="1225"/>
      <c r="I1571" s="1225"/>
    </row>
    <row r="1572" spans="1:9" s="1232" customFormat="1" x14ac:dyDescent="0.2">
      <c r="A1572" s="1227"/>
      <c r="B1572" s="1228"/>
      <c r="C1572" s="1229"/>
      <c r="D1572" s="1229"/>
      <c r="E1572" s="1230"/>
      <c r="F1572" s="1231"/>
      <c r="G1572" s="1232" t="str">
        <f t="shared" si="25"/>
        <v/>
      </c>
      <c r="H1572" s="1225"/>
      <c r="I1572" s="1225"/>
    </row>
    <row r="1573" spans="1:9" s="1232" customFormat="1" x14ac:dyDescent="0.2">
      <c r="A1573" s="1227"/>
      <c r="B1573" s="1228"/>
      <c r="C1573" s="1229"/>
      <c r="D1573" s="1229"/>
      <c r="E1573" s="1230"/>
      <c r="F1573" s="1231"/>
      <c r="G1573" s="1232" t="str">
        <f t="shared" si="25"/>
        <v/>
      </c>
      <c r="H1573" s="1225"/>
      <c r="I1573" s="1225"/>
    </row>
    <row r="1574" spans="1:9" s="1232" customFormat="1" x14ac:dyDescent="0.2">
      <c r="A1574" s="1227"/>
      <c r="B1574" s="1228"/>
      <c r="C1574" s="1229"/>
      <c r="D1574" s="1229"/>
      <c r="E1574" s="1230"/>
      <c r="F1574" s="1231"/>
      <c r="G1574" s="1232" t="str">
        <f t="shared" si="25"/>
        <v/>
      </c>
      <c r="H1574" s="1225"/>
      <c r="I1574" s="1225"/>
    </row>
    <row r="1575" spans="1:9" s="1232" customFormat="1" x14ac:dyDescent="0.2">
      <c r="A1575" s="1227"/>
      <c r="B1575" s="1228"/>
      <c r="C1575" s="1229"/>
      <c r="D1575" s="1229"/>
      <c r="E1575" s="1230"/>
      <c r="F1575" s="1231"/>
      <c r="G1575" s="1232" t="str">
        <f t="shared" si="25"/>
        <v/>
      </c>
      <c r="H1575" s="1225"/>
      <c r="I1575" s="1225"/>
    </row>
    <row r="1576" spans="1:9" s="1232" customFormat="1" x14ac:dyDescent="0.2">
      <c r="A1576" s="1227"/>
      <c r="B1576" s="1228"/>
      <c r="C1576" s="1229"/>
      <c r="D1576" s="1229"/>
      <c r="E1576" s="1230"/>
      <c r="F1576" s="1231"/>
      <c r="G1576" s="1232" t="str">
        <f t="shared" si="25"/>
        <v/>
      </c>
      <c r="H1576" s="1225"/>
      <c r="I1576" s="1225"/>
    </row>
    <row r="1577" spans="1:9" s="1232" customFormat="1" x14ac:dyDescent="0.2">
      <c r="A1577" s="1227"/>
      <c r="B1577" s="1228"/>
      <c r="C1577" s="1229"/>
      <c r="D1577" s="1229"/>
      <c r="E1577" s="1230"/>
      <c r="F1577" s="1231"/>
      <c r="G1577" s="1232" t="str">
        <f t="shared" si="25"/>
        <v/>
      </c>
      <c r="H1577" s="1225"/>
      <c r="I1577" s="1225"/>
    </row>
    <row r="1578" spans="1:9" s="1232" customFormat="1" x14ac:dyDescent="0.2">
      <c r="A1578" s="1227"/>
      <c r="B1578" s="1228"/>
      <c r="C1578" s="1229"/>
      <c r="D1578" s="1229"/>
      <c r="E1578" s="1230"/>
      <c r="F1578" s="1231"/>
      <c r="G1578" s="1232" t="str">
        <f t="shared" si="25"/>
        <v/>
      </c>
      <c r="H1578" s="1225"/>
      <c r="I1578" s="1225"/>
    </row>
    <row r="1579" spans="1:9" s="1232" customFormat="1" x14ac:dyDescent="0.2">
      <c r="A1579" s="1227"/>
      <c r="B1579" s="1228"/>
      <c r="C1579" s="1229"/>
      <c r="D1579" s="1229"/>
      <c r="E1579" s="1230"/>
      <c r="F1579" s="1231"/>
      <c r="G1579" s="1232" t="str">
        <f t="shared" si="25"/>
        <v/>
      </c>
      <c r="H1579" s="1225"/>
      <c r="I1579" s="1225"/>
    </row>
    <row r="1580" spans="1:9" s="1232" customFormat="1" x14ac:dyDescent="0.2">
      <c r="A1580" s="1227"/>
      <c r="B1580" s="1228"/>
      <c r="C1580" s="1229"/>
      <c r="D1580" s="1229"/>
      <c r="E1580" s="1230"/>
      <c r="F1580" s="1231"/>
      <c r="G1580" s="1232" t="str">
        <f t="shared" si="25"/>
        <v/>
      </c>
      <c r="H1580" s="1225"/>
      <c r="I1580" s="1225"/>
    </row>
    <row r="1581" spans="1:9" s="1232" customFormat="1" x14ac:dyDescent="0.2">
      <c r="A1581" s="1227"/>
      <c r="B1581" s="1228"/>
      <c r="C1581" s="1229"/>
      <c r="D1581" s="1229"/>
      <c r="E1581" s="1230"/>
      <c r="F1581" s="1231"/>
      <c r="G1581" s="1232" t="str">
        <f t="shared" si="25"/>
        <v/>
      </c>
      <c r="H1581" s="1225"/>
      <c r="I1581" s="1225"/>
    </row>
    <row r="1582" spans="1:9" s="1232" customFormat="1" x14ac:dyDescent="0.2">
      <c r="A1582" s="1227"/>
      <c r="B1582" s="1228"/>
      <c r="C1582" s="1229"/>
      <c r="D1582" s="1229"/>
      <c r="E1582" s="1230"/>
      <c r="F1582" s="1231"/>
      <c r="G1582" s="1232" t="str">
        <f t="shared" si="25"/>
        <v/>
      </c>
      <c r="H1582" s="1225"/>
      <c r="I1582" s="1225"/>
    </row>
    <row r="1583" spans="1:9" s="1232" customFormat="1" x14ac:dyDescent="0.2">
      <c r="A1583" s="1227"/>
      <c r="B1583" s="1228"/>
      <c r="C1583" s="1229"/>
      <c r="D1583" s="1229"/>
      <c r="E1583" s="1230"/>
      <c r="F1583" s="1231"/>
      <c r="G1583" s="1232" t="str">
        <f t="shared" si="25"/>
        <v/>
      </c>
      <c r="H1583" s="1225"/>
      <c r="I1583" s="1225"/>
    </row>
    <row r="1584" spans="1:9" s="1232" customFormat="1" x14ac:dyDescent="0.2">
      <c r="A1584" s="1227"/>
      <c r="B1584" s="1228"/>
      <c r="C1584" s="1229"/>
      <c r="D1584" s="1229"/>
      <c r="E1584" s="1230"/>
      <c r="F1584" s="1231"/>
      <c r="G1584" s="1232" t="str">
        <f t="shared" si="25"/>
        <v/>
      </c>
      <c r="H1584" s="1225"/>
      <c r="I1584" s="1225"/>
    </row>
    <row r="1585" spans="1:9" s="1232" customFormat="1" x14ac:dyDescent="0.2">
      <c r="A1585" s="1227"/>
      <c r="B1585" s="1228"/>
      <c r="C1585" s="1229"/>
      <c r="D1585" s="1229"/>
      <c r="E1585" s="1230"/>
      <c r="F1585" s="1231"/>
      <c r="G1585" s="1232" t="str">
        <f t="shared" si="25"/>
        <v/>
      </c>
      <c r="H1585" s="1225"/>
      <c r="I1585" s="1225"/>
    </row>
    <row r="1586" spans="1:9" s="1232" customFormat="1" x14ac:dyDescent="0.2">
      <c r="A1586" s="1227"/>
      <c r="B1586" s="1228"/>
      <c r="C1586" s="1229"/>
      <c r="D1586" s="1229"/>
      <c r="E1586" s="1230"/>
      <c r="F1586" s="1231"/>
      <c r="G1586" s="1232" t="str">
        <f t="shared" si="25"/>
        <v/>
      </c>
      <c r="H1586" s="1225"/>
      <c r="I1586" s="1225"/>
    </row>
    <row r="1587" spans="1:9" s="1232" customFormat="1" x14ac:dyDescent="0.2">
      <c r="A1587" s="1227"/>
      <c r="B1587" s="1228"/>
      <c r="C1587" s="1229"/>
      <c r="D1587" s="1229"/>
      <c r="E1587" s="1230"/>
      <c r="F1587" s="1231"/>
      <c r="G1587" s="1232" t="str">
        <f t="shared" si="25"/>
        <v/>
      </c>
      <c r="H1587" s="1225"/>
      <c r="I1587" s="1225"/>
    </row>
    <row r="1588" spans="1:9" s="1232" customFormat="1" x14ac:dyDescent="0.2">
      <c r="A1588" s="1227"/>
      <c r="B1588" s="1228"/>
      <c r="C1588" s="1229"/>
      <c r="D1588" s="1229"/>
      <c r="E1588" s="1230"/>
      <c r="F1588" s="1231"/>
      <c r="G1588" s="1232" t="str">
        <f t="shared" si="25"/>
        <v/>
      </c>
      <c r="H1588" s="1225"/>
      <c r="I1588" s="1225"/>
    </row>
    <row r="1589" spans="1:9" s="1232" customFormat="1" x14ac:dyDescent="0.2">
      <c r="A1589" s="1227"/>
      <c r="B1589" s="1228"/>
      <c r="C1589" s="1229"/>
      <c r="D1589" s="1229"/>
      <c r="E1589" s="1230"/>
      <c r="F1589" s="1231"/>
      <c r="G1589" s="1232" t="str">
        <f t="shared" si="25"/>
        <v/>
      </c>
      <c r="H1589" s="1225"/>
      <c r="I1589" s="1225"/>
    </row>
    <row r="1590" spans="1:9" s="1232" customFormat="1" x14ac:dyDescent="0.2">
      <c r="A1590" s="1227"/>
      <c r="B1590" s="1228"/>
      <c r="C1590" s="1229"/>
      <c r="D1590" s="1229"/>
      <c r="E1590" s="1230"/>
      <c r="F1590" s="1231"/>
      <c r="G1590" s="1232" t="str">
        <f t="shared" si="25"/>
        <v/>
      </c>
      <c r="H1590" s="1225"/>
      <c r="I1590" s="1225"/>
    </row>
    <row r="1591" spans="1:9" s="1232" customFormat="1" x14ac:dyDescent="0.2">
      <c r="A1591" s="1227"/>
      <c r="B1591" s="1228"/>
      <c r="C1591" s="1229"/>
      <c r="D1591" s="1229"/>
      <c r="E1591" s="1230"/>
      <c r="F1591" s="1231"/>
      <c r="G1591" s="1232" t="str">
        <f t="shared" si="25"/>
        <v/>
      </c>
      <c r="H1591" s="1225"/>
      <c r="I1591" s="1225"/>
    </row>
    <row r="1592" spans="1:9" s="1232" customFormat="1" x14ac:dyDescent="0.2">
      <c r="A1592" s="1227"/>
      <c r="B1592" s="1228"/>
      <c r="C1592" s="1229"/>
      <c r="D1592" s="1229"/>
      <c r="E1592" s="1230"/>
      <c r="F1592" s="1231"/>
      <c r="G1592" s="1232" t="str">
        <f t="shared" si="25"/>
        <v/>
      </c>
      <c r="H1592" s="1225"/>
      <c r="I1592" s="1225"/>
    </row>
    <row r="1593" spans="1:9" s="1232" customFormat="1" x14ac:dyDescent="0.2">
      <c r="A1593" s="1227"/>
      <c r="B1593" s="1228"/>
      <c r="C1593" s="1229"/>
      <c r="D1593" s="1229"/>
      <c r="E1593" s="1230"/>
      <c r="F1593" s="1231"/>
      <c r="G1593" s="1232" t="str">
        <f t="shared" si="25"/>
        <v/>
      </c>
      <c r="H1593" s="1225"/>
      <c r="I1593" s="1225"/>
    </row>
    <row r="1594" spans="1:9" s="1232" customFormat="1" x14ac:dyDescent="0.2">
      <c r="A1594" s="1227"/>
      <c r="B1594" s="1228"/>
      <c r="C1594" s="1229"/>
      <c r="D1594" s="1229"/>
      <c r="E1594" s="1230"/>
      <c r="F1594" s="1231"/>
      <c r="G1594" s="1232" t="str">
        <f t="shared" si="25"/>
        <v/>
      </c>
      <c r="H1594" s="1225"/>
      <c r="I1594" s="1225"/>
    </row>
    <row r="1595" spans="1:9" s="1232" customFormat="1" x14ac:dyDescent="0.2">
      <c r="A1595" s="1227"/>
      <c r="B1595" s="1228"/>
      <c r="C1595" s="1229"/>
      <c r="D1595" s="1229"/>
      <c r="E1595" s="1230"/>
      <c r="F1595" s="1231"/>
      <c r="G1595" s="1232" t="str">
        <f t="shared" si="25"/>
        <v/>
      </c>
      <c r="H1595" s="1225"/>
      <c r="I1595" s="1225"/>
    </row>
    <row r="1596" spans="1:9" s="1232" customFormat="1" x14ac:dyDescent="0.2">
      <c r="A1596" s="1227"/>
      <c r="B1596" s="1228"/>
      <c r="C1596" s="1229"/>
      <c r="D1596" s="1229"/>
      <c r="E1596" s="1230"/>
      <c r="F1596" s="1231"/>
      <c r="G1596" s="1232" t="str">
        <f t="shared" si="25"/>
        <v/>
      </c>
      <c r="H1596" s="1225"/>
      <c r="I1596" s="1225"/>
    </row>
    <row r="1597" spans="1:9" s="1232" customFormat="1" x14ac:dyDescent="0.2">
      <c r="A1597" s="1227"/>
      <c r="B1597" s="1228"/>
      <c r="C1597" s="1229"/>
      <c r="D1597" s="1229"/>
      <c r="E1597" s="1230"/>
      <c r="F1597" s="1231"/>
      <c r="G1597" s="1232" t="str">
        <f t="shared" si="25"/>
        <v/>
      </c>
      <c r="H1597" s="1225"/>
      <c r="I1597" s="1225"/>
    </row>
    <row r="1598" spans="1:9" s="1232" customFormat="1" x14ac:dyDescent="0.2">
      <c r="A1598" s="1227"/>
      <c r="B1598" s="1228"/>
      <c r="C1598" s="1229"/>
      <c r="D1598" s="1229"/>
      <c r="E1598" s="1230"/>
      <c r="F1598" s="1231"/>
      <c r="G1598" s="1232" t="str">
        <f t="shared" si="25"/>
        <v/>
      </c>
      <c r="H1598" s="1225"/>
      <c r="I1598" s="1225"/>
    </row>
    <row r="1599" spans="1:9" s="1232" customFormat="1" x14ac:dyDescent="0.2">
      <c r="A1599" s="1227"/>
      <c r="B1599" s="1228"/>
      <c r="C1599" s="1229"/>
      <c r="D1599" s="1229"/>
      <c r="E1599" s="1230"/>
      <c r="F1599" s="1231"/>
      <c r="G1599" s="1232" t="str">
        <f t="shared" si="25"/>
        <v/>
      </c>
      <c r="H1599" s="1225"/>
      <c r="I1599" s="1225"/>
    </row>
    <row r="1600" spans="1:9" s="1232" customFormat="1" x14ac:dyDescent="0.2">
      <c r="A1600" s="1227"/>
      <c r="B1600" s="1228"/>
      <c r="C1600" s="1229"/>
      <c r="D1600" s="1229"/>
      <c r="E1600" s="1230"/>
      <c r="F1600" s="1231"/>
      <c r="G1600" s="1232" t="str">
        <f t="shared" si="25"/>
        <v/>
      </c>
      <c r="H1600" s="1225"/>
      <c r="I1600" s="1225"/>
    </row>
    <row r="1601" spans="1:9" s="1232" customFormat="1" x14ac:dyDescent="0.2">
      <c r="A1601" s="1227"/>
      <c r="B1601" s="1228"/>
      <c r="C1601" s="1229"/>
      <c r="D1601" s="1229"/>
      <c r="E1601" s="1230"/>
      <c r="F1601" s="1231"/>
      <c r="G1601" s="1232" t="str">
        <f t="shared" si="25"/>
        <v/>
      </c>
      <c r="H1601" s="1225"/>
      <c r="I1601" s="1225"/>
    </row>
    <row r="1602" spans="1:9" s="1232" customFormat="1" x14ac:dyDescent="0.2">
      <c r="A1602" s="1227"/>
      <c r="B1602" s="1228"/>
      <c r="C1602" s="1229"/>
      <c r="D1602" s="1229"/>
      <c r="E1602" s="1230"/>
      <c r="F1602" s="1231"/>
      <c r="G1602" s="1232" t="str">
        <f t="shared" si="25"/>
        <v/>
      </c>
      <c r="H1602" s="1225"/>
      <c r="I1602" s="1225"/>
    </row>
    <row r="1603" spans="1:9" s="1232" customFormat="1" x14ac:dyDescent="0.2">
      <c r="A1603" s="1227"/>
      <c r="B1603" s="1228"/>
      <c r="C1603" s="1229"/>
      <c r="D1603" s="1229"/>
      <c r="E1603" s="1230"/>
      <c r="F1603" s="1231"/>
      <c r="G1603" s="1232" t="str">
        <f t="shared" si="25"/>
        <v/>
      </c>
      <c r="H1603" s="1225"/>
      <c r="I1603" s="1225"/>
    </row>
    <row r="1604" spans="1:9" s="1232" customFormat="1" x14ac:dyDescent="0.2">
      <c r="A1604" s="1227"/>
      <c r="B1604" s="1228"/>
      <c r="C1604" s="1229"/>
      <c r="D1604" s="1229"/>
      <c r="E1604" s="1230"/>
      <c r="F1604" s="1231"/>
      <c r="G1604" s="1232" t="str">
        <f t="shared" ref="G1604:G1667" si="26">IF(D1604="QP",A1604,"")</f>
        <v/>
      </c>
      <c r="H1604" s="1225"/>
      <c r="I1604" s="1225"/>
    </row>
    <row r="1605" spans="1:9" s="1232" customFormat="1" x14ac:dyDescent="0.2">
      <c r="A1605" s="1227"/>
      <c r="B1605" s="1228"/>
      <c r="C1605" s="1229"/>
      <c r="D1605" s="1229"/>
      <c r="E1605" s="1230"/>
      <c r="F1605" s="1231"/>
      <c r="G1605" s="1232" t="str">
        <f t="shared" si="26"/>
        <v/>
      </c>
      <c r="H1605" s="1225"/>
      <c r="I1605" s="1225"/>
    </row>
    <row r="1606" spans="1:9" s="1232" customFormat="1" x14ac:dyDescent="0.2">
      <c r="A1606" s="1227"/>
      <c r="B1606" s="1228"/>
      <c r="C1606" s="1229"/>
      <c r="D1606" s="1229"/>
      <c r="E1606" s="1230"/>
      <c r="F1606" s="1231"/>
      <c r="G1606" s="1232" t="str">
        <f t="shared" si="26"/>
        <v/>
      </c>
      <c r="H1606" s="1225"/>
      <c r="I1606" s="1225"/>
    </row>
    <row r="1607" spans="1:9" s="1232" customFormat="1" x14ac:dyDescent="0.2">
      <c r="A1607" s="1227"/>
      <c r="B1607" s="1228"/>
      <c r="C1607" s="1229"/>
      <c r="D1607" s="1229"/>
      <c r="E1607" s="1230"/>
      <c r="F1607" s="1231"/>
      <c r="G1607" s="1232" t="str">
        <f t="shared" si="26"/>
        <v/>
      </c>
      <c r="H1607" s="1225"/>
      <c r="I1607" s="1225"/>
    </row>
    <row r="1608" spans="1:9" s="1232" customFormat="1" x14ac:dyDescent="0.2">
      <c r="A1608" s="1227"/>
      <c r="B1608" s="1228"/>
      <c r="C1608" s="1229"/>
      <c r="D1608" s="1229"/>
      <c r="E1608" s="1230"/>
      <c r="F1608" s="1231"/>
      <c r="G1608" s="1232" t="str">
        <f t="shared" si="26"/>
        <v/>
      </c>
      <c r="H1608" s="1225"/>
      <c r="I1608" s="1225"/>
    </row>
    <row r="1609" spans="1:9" s="1232" customFormat="1" x14ac:dyDescent="0.2">
      <c r="A1609" s="1227"/>
      <c r="B1609" s="1228"/>
      <c r="C1609" s="1229"/>
      <c r="D1609" s="1229"/>
      <c r="E1609" s="1230"/>
      <c r="F1609" s="1231"/>
      <c r="G1609" s="1232" t="str">
        <f t="shared" si="26"/>
        <v/>
      </c>
      <c r="H1609" s="1225"/>
      <c r="I1609" s="1225"/>
    </row>
    <row r="1610" spans="1:9" s="1232" customFormat="1" x14ac:dyDescent="0.2">
      <c r="A1610" s="1227"/>
      <c r="B1610" s="1228"/>
      <c r="C1610" s="1229"/>
      <c r="D1610" s="1229"/>
      <c r="E1610" s="1230"/>
      <c r="F1610" s="1231"/>
      <c r="G1610" s="1232" t="str">
        <f t="shared" si="26"/>
        <v/>
      </c>
      <c r="H1610" s="1225"/>
      <c r="I1610" s="1225"/>
    </row>
    <row r="1611" spans="1:9" s="1232" customFormat="1" x14ac:dyDescent="0.2">
      <c r="A1611" s="1227"/>
      <c r="B1611" s="1228"/>
      <c r="C1611" s="1229"/>
      <c r="D1611" s="1229"/>
      <c r="E1611" s="1230"/>
      <c r="F1611" s="1231"/>
      <c r="G1611" s="1232" t="str">
        <f t="shared" si="26"/>
        <v/>
      </c>
      <c r="H1611" s="1225"/>
      <c r="I1611" s="1225"/>
    </row>
    <row r="1612" spans="1:9" s="1232" customFormat="1" x14ac:dyDescent="0.2">
      <c r="A1612" s="1227"/>
      <c r="B1612" s="1228"/>
      <c r="C1612" s="1229"/>
      <c r="D1612" s="1229"/>
      <c r="E1612" s="1230"/>
      <c r="F1612" s="1231"/>
      <c r="G1612" s="1232" t="str">
        <f t="shared" si="26"/>
        <v/>
      </c>
      <c r="H1612" s="1225"/>
      <c r="I1612" s="1225"/>
    </row>
    <row r="1613" spans="1:9" s="1232" customFormat="1" x14ac:dyDescent="0.2">
      <c r="A1613" s="1227"/>
      <c r="B1613" s="1228"/>
      <c r="C1613" s="1229"/>
      <c r="D1613" s="1229"/>
      <c r="E1613" s="1230"/>
      <c r="F1613" s="1231"/>
      <c r="G1613" s="1232" t="str">
        <f t="shared" si="26"/>
        <v/>
      </c>
      <c r="H1613" s="1225"/>
      <c r="I1613" s="1225"/>
    </row>
    <row r="1614" spans="1:9" s="1232" customFormat="1" x14ac:dyDescent="0.2">
      <c r="A1614" s="1227"/>
      <c r="B1614" s="1228"/>
      <c r="C1614" s="1229"/>
      <c r="D1614" s="1229"/>
      <c r="E1614" s="1230"/>
      <c r="F1614" s="1231"/>
      <c r="G1614" s="1232" t="str">
        <f t="shared" si="26"/>
        <v/>
      </c>
      <c r="H1614" s="1225"/>
      <c r="I1614" s="1225"/>
    </row>
    <row r="1615" spans="1:9" s="1232" customFormat="1" x14ac:dyDescent="0.2">
      <c r="A1615" s="1227"/>
      <c r="B1615" s="1228"/>
      <c r="C1615" s="1229"/>
      <c r="D1615" s="1229"/>
      <c r="E1615" s="1230"/>
      <c r="F1615" s="1231"/>
      <c r="G1615" s="1232" t="str">
        <f t="shared" si="26"/>
        <v/>
      </c>
      <c r="H1615" s="1225"/>
      <c r="I1615" s="1225"/>
    </row>
    <row r="1616" spans="1:9" s="1232" customFormat="1" x14ac:dyDescent="0.2">
      <c r="A1616" s="1227"/>
      <c r="B1616" s="1228"/>
      <c r="C1616" s="1229"/>
      <c r="D1616" s="1229"/>
      <c r="E1616" s="1230"/>
      <c r="F1616" s="1231"/>
      <c r="G1616" s="1232" t="str">
        <f t="shared" si="26"/>
        <v/>
      </c>
      <c r="H1616" s="1225"/>
      <c r="I1616" s="1225"/>
    </row>
    <row r="1617" spans="1:9" s="1232" customFormat="1" x14ac:dyDescent="0.2">
      <c r="A1617" s="1227"/>
      <c r="B1617" s="1228"/>
      <c r="C1617" s="1229"/>
      <c r="D1617" s="1229"/>
      <c r="E1617" s="1230"/>
      <c r="F1617" s="1231"/>
      <c r="G1617" s="1232" t="str">
        <f t="shared" si="26"/>
        <v/>
      </c>
      <c r="H1617" s="1225"/>
      <c r="I1617" s="1225"/>
    </row>
    <row r="1618" spans="1:9" s="1232" customFormat="1" x14ac:dyDescent="0.2">
      <c r="A1618" s="1227"/>
      <c r="B1618" s="1228"/>
      <c r="C1618" s="1229"/>
      <c r="D1618" s="1229"/>
      <c r="E1618" s="1230"/>
      <c r="F1618" s="1231"/>
      <c r="G1618" s="1232" t="str">
        <f t="shared" si="26"/>
        <v/>
      </c>
      <c r="H1618" s="1225"/>
      <c r="I1618" s="1225"/>
    </row>
    <row r="1619" spans="1:9" s="1232" customFormat="1" x14ac:dyDescent="0.2">
      <c r="A1619" s="1227"/>
      <c r="B1619" s="1228"/>
      <c r="C1619" s="1229"/>
      <c r="D1619" s="1229"/>
      <c r="E1619" s="1230"/>
      <c r="F1619" s="1231"/>
      <c r="G1619" s="1232" t="str">
        <f t="shared" si="26"/>
        <v/>
      </c>
      <c r="H1619" s="1225"/>
      <c r="I1619" s="1225"/>
    </row>
    <row r="1620" spans="1:9" s="1232" customFormat="1" x14ac:dyDescent="0.2">
      <c r="A1620" s="1227"/>
      <c r="B1620" s="1228"/>
      <c r="C1620" s="1229"/>
      <c r="D1620" s="1229"/>
      <c r="E1620" s="1230"/>
      <c r="F1620" s="1231"/>
      <c r="G1620" s="1232" t="str">
        <f t="shared" si="26"/>
        <v/>
      </c>
      <c r="H1620" s="1225"/>
      <c r="I1620" s="1225"/>
    </row>
    <row r="1621" spans="1:9" s="1232" customFormat="1" x14ac:dyDescent="0.2">
      <c r="A1621" s="1227"/>
      <c r="B1621" s="1228"/>
      <c r="C1621" s="1229"/>
      <c r="D1621" s="1229"/>
      <c r="E1621" s="1230"/>
      <c r="F1621" s="1231"/>
      <c r="G1621" s="1232" t="str">
        <f t="shared" si="26"/>
        <v/>
      </c>
      <c r="H1621" s="1225"/>
      <c r="I1621" s="1225"/>
    </row>
    <row r="1622" spans="1:9" s="1232" customFormat="1" x14ac:dyDescent="0.2">
      <c r="A1622" s="1227"/>
      <c r="B1622" s="1228"/>
      <c r="C1622" s="1229"/>
      <c r="D1622" s="1229"/>
      <c r="E1622" s="1230"/>
      <c r="F1622" s="1231"/>
      <c r="G1622" s="1232" t="str">
        <f t="shared" si="26"/>
        <v/>
      </c>
      <c r="H1622" s="1225"/>
      <c r="I1622" s="1225"/>
    </row>
    <row r="1623" spans="1:9" s="1232" customFormat="1" x14ac:dyDescent="0.2">
      <c r="A1623" s="1227"/>
      <c r="B1623" s="1228"/>
      <c r="C1623" s="1229"/>
      <c r="D1623" s="1229"/>
      <c r="E1623" s="1230"/>
      <c r="F1623" s="1231"/>
      <c r="G1623" s="1232" t="str">
        <f t="shared" si="26"/>
        <v/>
      </c>
      <c r="H1623" s="1225"/>
      <c r="I1623" s="1225"/>
    </row>
    <row r="1624" spans="1:9" s="1232" customFormat="1" x14ac:dyDescent="0.2">
      <c r="A1624" s="1227"/>
      <c r="B1624" s="1228"/>
      <c r="C1624" s="1229"/>
      <c r="D1624" s="1229"/>
      <c r="E1624" s="1230"/>
      <c r="F1624" s="1231"/>
      <c r="G1624" s="1232" t="str">
        <f t="shared" si="26"/>
        <v/>
      </c>
      <c r="H1624" s="1225"/>
      <c r="I1624" s="1225"/>
    </row>
    <row r="1625" spans="1:9" s="1232" customFormat="1" x14ac:dyDescent="0.2">
      <c r="A1625" s="1227"/>
      <c r="B1625" s="1228"/>
      <c r="C1625" s="1229"/>
      <c r="D1625" s="1229"/>
      <c r="E1625" s="1230"/>
      <c r="F1625" s="1231"/>
      <c r="G1625" s="1232" t="str">
        <f t="shared" si="26"/>
        <v/>
      </c>
      <c r="H1625" s="1225"/>
      <c r="I1625" s="1225"/>
    </row>
    <row r="1626" spans="1:9" s="1232" customFormat="1" x14ac:dyDescent="0.2">
      <c r="A1626" s="1227"/>
      <c r="B1626" s="1228"/>
      <c r="C1626" s="1229"/>
      <c r="D1626" s="1229"/>
      <c r="E1626" s="1230"/>
      <c r="F1626" s="1231"/>
      <c r="G1626" s="1232" t="str">
        <f t="shared" si="26"/>
        <v/>
      </c>
      <c r="H1626" s="1225"/>
      <c r="I1626" s="1225"/>
    </row>
    <row r="1627" spans="1:9" s="1232" customFormat="1" x14ac:dyDescent="0.2">
      <c r="A1627" s="1227"/>
      <c r="B1627" s="1228"/>
      <c r="C1627" s="1229"/>
      <c r="D1627" s="1229"/>
      <c r="E1627" s="1230"/>
      <c r="F1627" s="1231"/>
      <c r="G1627" s="1232" t="str">
        <f t="shared" si="26"/>
        <v/>
      </c>
      <c r="H1627" s="1225"/>
      <c r="I1627" s="1225"/>
    </row>
    <row r="1628" spans="1:9" s="1232" customFormat="1" x14ac:dyDescent="0.2">
      <c r="A1628" s="1227"/>
      <c r="B1628" s="1228"/>
      <c r="C1628" s="1229"/>
      <c r="D1628" s="1229"/>
      <c r="E1628" s="1230"/>
      <c r="F1628" s="1231"/>
      <c r="G1628" s="1232" t="str">
        <f t="shared" si="26"/>
        <v/>
      </c>
      <c r="H1628" s="1225"/>
      <c r="I1628" s="1225"/>
    </row>
    <row r="1629" spans="1:9" s="1232" customFormat="1" x14ac:dyDescent="0.2">
      <c r="A1629" s="1227"/>
      <c r="B1629" s="1228"/>
      <c r="C1629" s="1229"/>
      <c r="D1629" s="1229"/>
      <c r="E1629" s="1230"/>
      <c r="F1629" s="1231"/>
      <c r="G1629" s="1232" t="str">
        <f t="shared" si="26"/>
        <v/>
      </c>
      <c r="H1629" s="1225"/>
      <c r="I1629" s="1225"/>
    </row>
    <row r="1630" spans="1:9" s="1232" customFormat="1" x14ac:dyDescent="0.2">
      <c r="A1630" s="1227"/>
      <c r="B1630" s="1228"/>
      <c r="C1630" s="1229"/>
      <c r="D1630" s="1229"/>
      <c r="E1630" s="1230"/>
      <c r="F1630" s="1231"/>
      <c r="G1630" s="1232" t="str">
        <f t="shared" si="26"/>
        <v/>
      </c>
      <c r="H1630" s="1225"/>
      <c r="I1630" s="1225"/>
    </row>
    <row r="1631" spans="1:9" s="1232" customFormat="1" x14ac:dyDescent="0.2">
      <c r="A1631" s="1227"/>
      <c r="B1631" s="1228"/>
      <c r="C1631" s="1229"/>
      <c r="D1631" s="1229"/>
      <c r="E1631" s="1230"/>
      <c r="F1631" s="1231"/>
      <c r="G1631" s="1232" t="str">
        <f t="shared" si="26"/>
        <v/>
      </c>
      <c r="H1631" s="1225"/>
      <c r="I1631" s="1225"/>
    </row>
    <row r="1632" spans="1:9" s="1232" customFormat="1" x14ac:dyDescent="0.2">
      <c r="A1632" s="1227"/>
      <c r="B1632" s="1228"/>
      <c r="C1632" s="1229"/>
      <c r="D1632" s="1229"/>
      <c r="E1632" s="1230"/>
      <c r="F1632" s="1231"/>
      <c r="G1632" s="1232" t="str">
        <f t="shared" si="26"/>
        <v/>
      </c>
      <c r="H1632" s="1225"/>
      <c r="I1632" s="1225"/>
    </row>
    <row r="1633" spans="1:9" s="1232" customFormat="1" x14ac:dyDescent="0.2">
      <c r="A1633" s="1227"/>
      <c r="B1633" s="1228"/>
      <c r="C1633" s="1229"/>
      <c r="D1633" s="1229"/>
      <c r="E1633" s="1230"/>
      <c r="F1633" s="1231"/>
      <c r="G1633" s="1232" t="str">
        <f t="shared" si="26"/>
        <v/>
      </c>
      <c r="H1633" s="1225"/>
      <c r="I1633" s="1225"/>
    </row>
    <row r="1634" spans="1:9" s="1232" customFormat="1" x14ac:dyDescent="0.2">
      <c r="A1634" s="1227"/>
      <c r="B1634" s="1228"/>
      <c r="C1634" s="1229"/>
      <c r="D1634" s="1229"/>
      <c r="E1634" s="1230"/>
      <c r="F1634" s="1231"/>
      <c r="G1634" s="1232" t="str">
        <f t="shared" si="26"/>
        <v/>
      </c>
      <c r="H1634" s="1225"/>
      <c r="I1634" s="1225"/>
    </row>
    <row r="1635" spans="1:9" s="1232" customFormat="1" x14ac:dyDescent="0.2">
      <c r="A1635" s="1227"/>
      <c r="B1635" s="1228"/>
      <c r="C1635" s="1229"/>
      <c r="D1635" s="1229"/>
      <c r="E1635" s="1230"/>
      <c r="F1635" s="1231"/>
      <c r="G1635" s="1232" t="str">
        <f t="shared" si="26"/>
        <v/>
      </c>
      <c r="H1635" s="1225"/>
      <c r="I1635" s="1225"/>
    </row>
    <row r="1636" spans="1:9" s="1232" customFormat="1" x14ac:dyDescent="0.2">
      <c r="A1636" s="1227"/>
      <c r="B1636" s="1228"/>
      <c r="C1636" s="1229"/>
      <c r="D1636" s="1229"/>
      <c r="E1636" s="1230"/>
      <c r="F1636" s="1231"/>
      <c r="G1636" s="1232" t="str">
        <f t="shared" si="26"/>
        <v/>
      </c>
      <c r="H1636" s="1225"/>
      <c r="I1636" s="1225"/>
    </row>
    <row r="1637" spans="1:9" s="1232" customFormat="1" x14ac:dyDescent="0.2">
      <c r="A1637" s="1227"/>
      <c r="B1637" s="1228"/>
      <c r="C1637" s="1229"/>
      <c r="D1637" s="1229"/>
      <c r="E1637" s="1230"/>
      <c r="F1637" s="1231"/>
      <c r="G1637" s="1232" t="str">
        <f t="shared" si="26"/>
        <v/>
      </c>
      <c r="H1637" s="1225"/>
      <c r="I1637" s="1225"/>
    </row>
    <row r="1638" spans="1:9" s="1232" customFormat="1" x14ac:dyDescent="0.2">
      <c r="A1638" s="1227"/>
      <c r="B1638" s="1228"/>
      <c r="C1638" s="1229"/>
      <c r="D1638" s="1229"/>
      <c r="E1638" s="1230"/>
      <c r="F1638" s="1231"/>
      <c r="G1638" s="1232" t="str">
        <f t="shared" si="26"/>
        <v/>
      </c>
      <c r="H1638" s="1225"/>
      <c r="I1638" s="1225"/>
    </row>
    <row r="1639" spans="1:9" s="1232" customFormat="1" x14ac:dyDescent="0.2">
      <c r="A1639" s="1227"/>
      <c r="B1639" s="1228"/>
      <c r="C1639" s="1229"/>
      <c r="D1639" s="1229"/>
      <c r="E1639" s="1230"/>
      <c r="F1639" s="1231"/>
      <c r="G1639" s="1232" t="str">
        <f t="shared" si="26"/>
        <v/>
      </c>
      <c r="H1639" s="1225"/>
      <c r="I1639" s="1225"/>
    </row>
    <row r="1640" spans="1:9" s="1232" customFormat="1" x14ac:dyDescent="0.2">
      <c r="A1640" s="1227"/>
      <c r="B1640" s="1228"/>
      <c r="C1640" s="1229"/>
      <c r="D1640" s="1229"/>
      <c r="E1640" s="1230"/>
      <c r="F1640" s="1231"/>
      <c r="G1640" s="1232" t="str">
        <f t="shared" si="26"/>
        <v/>
      </c>
      <c r="H1640" s="1225"/>
      <c r="I1640" s="1225"/>
    </row>
    <row r="1641" spans="1:9" s="1232" customFormat="1" x14ac:dyDescent="0.2">
      <c r="A1641" s="1227"/>
      <c r="B1641" s="1228"/>
      <c r="C1641" s="1229"/>
      <c r="D1641" s="1229"/>
      <c r="E1641" s="1230"/>
      <c r="F1641" s="1231"/>
      <c r="G1641" s="1232" t="str">
        <f t="shared" si="26"/>
        <v/>
      </c>
      <c r="H1641" s="1225"/>
      <c r="I1641" s="1225"/>
    </row>
    <row r="1642" spans="1:9" s="1232" customFormat="1" x14ac:dyDescent="0.2">
      <c r="A1642" s="1227"/>
      <c r="B1642" s="1228"/>
      <c r="C1642" s="1229"/>
      <c r="D1642" s="1229"/>
      <c r="E1642" s="1230"/>
      <c r="F1642" s="1231"/>
      <c r="G1642" s="1232" t="str">
        <f t="shared" si="26"/>
        <v/>
      </c>
      <c r="H1642" s="1225"/>
      <c r="I1642" s="1225"/>
    </row>
    <row r="1643" spans="1:9" s="1232" customFormat="1" x14ac:dyDescent="0.2">
      <c r="A1643" s="1227"/>
      <c r="B1643" s="1228"/>
      <c r="C1643" s="1229"/>
      <c r="D1643" s="1229"/>
      <c r="E1643" s="1230"/>
      <c r="F1643" s="1231"/>
      <c r="G1643" s="1232" t="str">
        <f t="shared" si="26"/>
        <v/>
      </c>
      <c r="H1643" s="1225"/>
      <c r="I1643" s="1225"/>
    </row>
    <row r="1644" spans="1:9" s="1232" customFormat="1" x14ac:dyDescent="0.2">
      <c r="A1644" s="1227"/>
      <c r="B1644" s="1228"/>
      <c r="C1644" s="1229"/>
      <c r="D1644" s="1229"/>
      <c r="E1644" s="1230"/>
      <c r="F1644" s="1231"/>
      <c r="G1644" s="1232" t="str">
        <f t="shared" si="26"/>
        <v/>
      </c>
      <c r="H1644" s="1225"/>
      <c r="I1644" s="1225"/>
    </row>
    <row r="1645" spans="1:9" s="1232" customFormat="1" x14ac:dyDescent="0.2">
      <c r="A1645" s="1227"/>
      <c r="B1645" s="1228"/>
      <c r="C1645" s="1229"/>
      <c r="D1645" s="1229"/>
      <c r="E1645" s="1230"/>
      <c r="F1645" s="1231"/>
      <c r="G1645" s="1232" t="str">
        <f t="shared" si="26"/>
        <v/>
      </c>
      <c r="H1645" s="1225"/>
      <c r="I1645" s="1225"/>
    </row>
    <row r="1646" spans="1:9" s="1232" customFormat="1" x14ac:dyDescent="0.2">
      <c r="A1646" s="1227"/>
      <c r="B1646" s="1228"/>
      <c r="C1646" s="1229"/>
      <c r="D1646" s="1229"/>
      <c r="E1646" s="1230"/>
      <c r="F1646" s="1231"/>
      <c r="G1646" s="1232" t="str">
        <f t="shared" si="26"/>
        <v/>
      </c>
      <c r="H1646" s="1225"/>
      <c r="I1646" s="1225"/>
    </row>
    <row r="1647" spans="1:9" s="1232" customFormat="1" x14ac:dyDescent="0.2">
      <c r="A1647" s="1227"/>
      <c r="B1647" s="1228"/>
      <c r="C1647" s="1229"/>
      <c r="D1647" s="1229"/>
      <c r="E1647" s="1230"/>
      <c r="F1647" s="1231"/>
      <c r="G1647" s="1232" t="str">
        <f t="shared" si="26"/>
        <v/>
      </c>
      <c r="H1647" s="1225"/>
      <c r="I1647" s="1225"/>
    </row>
    <row r="1648" spans="1:9" s="1232" customFormat="1" x14ac:dyDescent="0.2">
      <c r="A1648" s="1227"/>
      <c r="B1648" s="1228"/>
      <c r="C1648" s="1229"/>
      <c r="D1648" s="1229"/>
      <c r="E1648" s="1230"/>
      <c r="F1648" s="1231"/>
      <c r="G1648" s="1232" t="str">
        <f t="shared" si="26"/>
        <v/>
      </c>
      <c r="H1648" s="1225"/>
      <c r="I1648" s="1225"/>
    </row>
    <row r="1649" spans="1:9" s="1232" customFormat="1" x14ac:dyDescent="0.2">
      <c r="A1649" s="1227"/>
      <c r="B1649" s="1228"/>
      <c r="C1649" s="1229"/>
      <c r="D1649" s="1229"/>
      <c r="E1649" s="1230"/>
      <c r="F1649" s="1231"/>
      <c r="G1649" s="1232" t="str">
        <f t="shared" si="26"/>
        <v/>
      </c>
      <c r="H1649" s="1225"/>
      <c r="I1649" s="1225"/>
    </row>
    <row r="1650" spans="1:9" s="1232" customFormat="1" x14ac:dyDescent="0.2">
      <c r="A1650" s="1227"/>
      <c r="B1650" s="1228"/>
      <c r="C1650" s="1229"/>
      <c r="D1650" s="1229"/>
      <c r="E1650" s="1230"/>
      <c r="F1650" s="1231"/>
      <c r="G1650" s="1232" t="str">
        <f t="shared" si="26"/>
        <v/>
      </c>
      <c r="H1650" s="1225"/>
      <c r="I1650" s="1225"/>
    </row>
    <row r="1651" spans="1:9" s="1232" customFormat="1" x14ac:dyDescent="0.2">
      <c r="A1651" s="1227"/>
      <c r="B1651" s="1228"/>
      <c r="C1651" s="1229"/>
      <c r="D1651" s="1229"/>
      <c r="E1651" s="1230"/>
      <c r="F1651" s="1231"/>
      <c r="G1651" s="1232" t="str">
        <f t="shared" si="26"/>
        <v/>
      </c>
      <c r="H1651" s="1225"/>
      <c r="I1651" s="1225"/>
    </row>
    <row r="1652" spans="1:9" s="1232" customFormat="1" x14ac:dyDescent="0.2">
      <c r="A1652" s="1227"/>
      <c r="B1652" s="1228"/>
      <c r="C1652" s="1229"/>
      <c r="D1652" s="1229"/>
      <c r="E1652" s="1230"/>
      <c r="F1652" s="1231"/>
      <c r="G1652" s="1232" t="str">
        <f t="shared" si="26"/>
        <v/>
      </c>
      <c r="H1652" s="1225"/>
      <c r="I1652" s="1225"/>
    </row>
    <row r="1653" spans="1:9" s="1232" customFormat="1" x14ac:dyDescent="0.2">
      <c r="A1653" s="1227"/>
      <c r="B1653" s="1228"/>
      <c r="C1653" s="1229"/>
      <c r="D1653" s="1229"/>
      <c r="E1653" s="1230"/>
      <c r="F1653" s="1231"/>
      <c r="G1653" s="1232" t="str">
        <f t="shared" si="26"/>
        <v/>
      </c>
      <c r="H1653" s="1225"/>
      <c r="I1653" s="1225"/>
    </row>
    <row r="1654" spans="1:9" s="1232" customFormat="1" x14ac:dyDescent="0.2">
      <c r="A1654" s="1227"/>
      <c r="B1654" s="1228"/>
      <c r="C1654" s="1229"/>
      <c r="D1654" s="1229"/>
      <c r="E1654" s="1230"/>
      <c r="F1654" s="1231"/>
      <c r="G1654" s="1232" t="str">
        <f t="shared" si="26"/>
        <v/>
      </c>
      <c r="H1654" s="1225"/>
      <c r="I1654" s="1225"/>
    </row>
    <row r="1655" spans="1:9" s="1232" customFormat="1" x14ac:dyDescent="0.2">
      <c r="A1655" s="1227"/>
      <c r="B1655" s="1228"/>
      <c r="C1655" s="1229"/>
      <c r="D1655" s="1229"/>
      <c r="E1655" s="1230"/>
      <c r="F1655" s="1231"/>
      <c r="G1655" s="1232" t="str">
        <f t="shared" si="26"/>
        <v/>
      </c>
      <c r="H1655" s="1225"/>
      <c r="I1655" s="1225"/>
    </row>
    <row r="1656" spans="1:9" s="1232" customFormat="1" x14ac:dyDescent="0.2">
      <c r="A1656" s="1227"/>
      <c r="B1656" s="1228"/>
      <c r="C1656" s="1229"/>
      <c r="D1656" s="1229"/>
      <c r="E1656" s="1230"/>
      <c r="F1656" s="1231"/>
      <c r="G1656" s="1232" t="str">
        <f t="shared" si="26"/>
        <v/>
      </c>
      <c r="H1656" s="1225"/>
      <c r="I1656" s="1225"/>
    </row>
    <row r="1657" spans="1:9" s="1232" customFormat="1" x14ac:dyDescent="0.2">
      <c r="A1657" s="1227"/>
      <c r="B1657" s="1228"/>
      <c r="C1657" s="1229"/>
      <c r="D1657" s="1229"/>
      <c r="E1657" s="1230"/>
      <c r="F1657" s="1231"/>
      <c r="G1657" s="1232" t="str">
        <f t="shared" si="26"/>
        <v/>
      </c>
      <c r="H1657" s="1225"/>
      <c r="I1657" s="1225"/>
    </row>
    <row r="1658" spans="1:9" s="1232" customFormat="1" x14ac:dyDescent="0.2">
      <c r="A1658" s="1227"/>
      <c r="B1658" s="1228"/>
      <c r="C1658" s="1229"/>
      <c r="D1658" s="1229"/>
      <c r="E1658" s="1230"/>
      <c r="F1658" s="1231"/>
      <c r="G1658" s="1232" t="str">
        <f t="shared" si="26"/>
        <v/>
      </c>
      <c r="H1658" s="1225"/>
      <c r="I1658" s="1225"/>
    </row>
    <row r="1659" spans="1:9" s="1232" customFormat="1" x14ac:dyDescent="0.2">
      <c r="A1659" s="1227"/>
      <c r="B1659" s="1228"/>
      <c r="C1659" s="1229"/>
      <c r="D1659" s="1229"/>
      <c r="E1659" s="1230"/>
      <c r="F1659" s="1231"/>
      <c r="G1659" s="1232" t="str">
        <f t="shared" si="26"/>
        <v/>
      </c>
      <c r="H1659" s="1225"/>
      <c r="I1659" s="1225"/>
    </row>
    <row r="1660" spans="1:9" s="1232" customFormat="1" x14ac:dyDescent="0.2">
      <c r="A1660" s="1227"/>
      <c r="B1660" s="1228"/>
      <c r="C1660" s="1229"/>
      <c r="D1660" s="1229"/>
      <c r="E1660" s="1230"/>
      <c r="F1660" s="1231"/>
      <c r="G1660" s="1232" t="str">
        <f t="shared" si="26"/>
        <v/>
      </c>
      <c r="H1660" s="1225"/>
      <c r="I1660" s="1225"/>
    </row>
    <row r="1661" spans="1:9" s="1232" customFormat="1" x14ac:dyDescent="0.2">
      <c r="A1661" s="1227"/>
      <c r="B1661" s="1228"/>
      <c r="C1661" s="1229"/>
      <c r="D1661" s="1229"/>
      <c r="E1661" s="1230"/>
      <c r="F1661" s="1231"/>
      <c r="G1661" s="1232" t="str">
        <f t="shared" si="26"/>
        <v/>
      </c>
      <c r="H1661" s="1225"/>
      <c r="I1661" s="1225"/>
    </row>
    <row r="1662" spans="1:9" s="1232" customFormat="1" x14ac:dyDescent="0.2">
      <c r="A1662" s="1227"/>
      <c r="B1662" s="1228"/>
      <c r="C1662" s="1229"/>
      <c r="D1662" s="1229"/>
      <c r="E1662" s="1230"/>
      <c r="F1662" s="1231"/>
      <c r="G1662" s="1232" t="str">
        <f t="shared" si="26"/>
        <v/>
      </c>
      <c r="H1662" s="1225"/>
      <c r="I1662" s="1225"/>
    </row>
    <row r="1663" spans="1:9" s="1232" customFormat="1" x14ac:dyDescent="0.2">
      <c r="A1663" s="1227"/>
      <c r="B1663" s="1228"/>
      <c r="C1663" s="1229"/>
      <c r="D1663" s="1229"/>
      <c r="E1663" s="1230"/>
      <c r="F1663" s="1231"/>
      <c r="G1663" s="1232" t="str">
        <f t="shared" si="26"/>
        <v/>
      </c>
      <c r="H1663" s="1225"/>
      <c r="I1663" s="1225"/>
    </row>
    <row r="1664" spans="1:9" s="1232" customFormat="1" x14ac:dyDescent="0.2">
      <c r="A1664" s="1227"/>
      <c r="B1664" s="1228"/>
      <c r="C1664" s="1229"/>
      <c r="D1664" s="1229"/>
      <c r="E1664" s="1230"/>
      <c r="F1664" s="1231"/>
      <c r="G1664" s="1232" t="str">
        <f t="shared" si="26"/>
        <v/>
      </c>
      <c r="H1664" s="1225"/>
      <c r="I1664" s="1225"/>
    </row>
    <row r="1665" spans="1:9" s="1232" customFormat="1" x14ac:dyDescent="0.2">
      <c r="A1665" s="1227"/>
      <c r="B1665" s="1228"/>
      <c r="C1665" s="1229"/>
      <c r="D1665" s="1229"/>
      <c r="E1665" s="1230"/>
      <c r="F1665" s="1231"/>
      <c r="G1665" s="1232" t="str">
        <f t="shared" si="26"/>
        <v/>
      </c>
      <c r="H1665" s="1225"/>
      <c r="I1665" s="1225"/>
    </row>
    <row r="1666" spans="1:9" s="1232" customFormat="1" x14ac:dyDescent="0.2">
      <c r="A1666" s="1227"/>
      <c r="B1666" s="1228"/>
      <c r="C1666" s="1229"/>
      <c r="D1666" s="1229"/>
      <c r="E1666" s="1230"/>
      <c r="F1666" s="1231"/>
      <c r="G1666" s="1232" t="str">
        <f t="shared" si="26"/>
        <v/>
      </c>
      <c r="H1666" s="1225"/>
      <c r="I1666" s="1225"/>
    </row>
    <row r="1667" spans="1:9" s="1232" customFormat="1" x14ac:dyDescent="0.2">
      <c r="A1667" s="1227"/>
      <c r="B1667" s="1228"/>
      <c r="C1667" s="1229"/>
      <c r="D1667" s="1229"/>
      <c r="E1667" s="1230"/>
      <c r="F1667" s="1231"/>
      <c r="G1667" s="1232" t="str">
        <f t="shared" si="26"/>
        <v/>
      </c>
      <c r="H1667" s="1225"/>
      <c r="I1667" s="1225"/>
    </row>
    <row r="1668" spans="1:9" s="1232" customFormat="1" x14ac:dyDescent="0.2">
      <c r="A1668" s="1227"/>
      <c r="B1668" s="1228"/>
      <c r="C1668" s="1229"/>
      <c r="D1668" s="1229"/>
      <c r="E1668" s="1230"/>
      <c r="F1668" s="1231"/>
      <c r="G1668" s="1232" t="str">
        <f t="shared" ref="G1668:G1731" si="27">IF(D1668="QP",A1668,"")</f>
        <v/>
      </c>
      <c r="H1668" s="1225"/>
      <c r="I1668" s="1225"/>
    </row>
    <row r="1669" spans="1:9" s="1232" customFormat="1" x14ac:dyDescent="0.2">
      <c r="A1669" s="1227"/>
      <c r="B1669" s="1228"/>
      <c r="C1669" s="1229"/>
      <c r="D1669" s="1229"/>
      <c r="E1669" s="1230"/>
      <c r="F1669" s="1231"/>
      <c r="G1669" s="1232" t="str">
        <f t="shared" si="27"/>
        <v/>
      </c>
      <c r="H1669" s="1225"/>
      <c r="I1669" s="1225"/>
    </row>
    <row r="1670" spans="1:9" s="1232" customFormat="1" x14ac:dyDescent="0.2">
      <c r="A1670" s="1227"/>
      <c r="B1670" s="1228"/>
      <c r="C1670" s="1229"/>
      <c r="D1670" s="1229"/>
      <c r="E1670" s="1230"/>
      <c r="F1670" s="1231"/>
      <c r="G1670" s="1232" t="str">
        <f t="shared" si="27"/>
        <v/>
      </c>
      <c r="H1670" s="1225"/>
      <c r="I1670" s="1225"/>
    </row>
    <row r="1671" spans="1:9" s="1232" customFormat="1" x14ac:dyDescent="0.2">
      <c r="A1671" s="1227"/>
      <c r="B1671" s="1228"/>
      <c r="C1671" s="1229"/>
      <c r="D1671" s="1229"/>
      <c r="E1671" s="1230"/>
      <c r="F1671" s="1231"/>
      <c r="G1671" s="1232" t="str">
        <f t="shared" si="27"/>
        <v/>
      </c>
      <c r="H1671" s="1225"/>
      <c r="I1671" s="1225"/>
    </row>
    <row r="1672" spans="1:9" s="1232" customFormat="1" x14ac:dyDescent="0.2">
      <c r="A1672" s="1227"/>
      <c r="B1672" s="1228"/>
      <c r="C1672" s="1229"/>
      <c r="D1672" s="1229"/>
      <c r="E1672" s="1230"/>
      <c r="F1672" s="1231"/>
      <c r="G1672" s="1232" t="str">
        <f t="shared" si="27"/>
        <v/>
      </c>
      <c r="H1672" s="1225"/>
      <c r="I1672" s="1225"/>
    </row>
    <row r="1673" spans="1:9" s="1232" customFormat="1" x14ac:dyDescent="0.2">
      <c r="A1673" s="1227"/>
      <c r="B1673" s="1228"/>
      <c r="C1673" s="1229"/>
      <c r="D1673" s="1229"/>
      <c r="E1673" s="1230"/>
      <c r="F1673" s="1231"/>
      <c r="G1673" s="1232" t="str">
        <f t="shared" si="27"/>
        <v/>
      </c>
      <c r="H1673" s="1225"/>
      <c r="I1673" s="1225"/>
    </row>
    <row r="1674" spans="1:9" s="1232" customFormat="1" x14ac:dyDescent="0.2">
      <c r="A1674" s="1227"/>
      <c r="B1674" s="1228"/>
      <c r="C1674" s="1229"/>
      <c r="D1674" s="1229"/>
      <c r="E1674" s="1230"/>
      <c r="F1674" s="1231"/>
      <c r="G1674" s="1232" t="str">
        <f t="shared" si="27"/>
        <v/>
      </c>
      <c r="H1674" s="1225"/>
      <c r="I1674" s="1225"/>
    </row>
    <row r="1675" spans="1:9" s="1232" customFormat="1" x14ac:dyDescent="0.2">
      <c r="A1675" s="1227"/>
      <c r="B1675" s="1228"/>
      <c r="C1675" s="1229"/>
      <c r="D1675" s="1229"/>
      <c r="E1675" s="1230"/>
      <c r="F1675" s="1231"/>
      <c r="G1675" s="1232" t="str">
        <f t="shared" si="27"/>
        <v/>
      </c>
      <c r="H1675" s="1225"/>
      <c r="I1675" s="1225"/>
    </row>
    <row r="1676" spans="1:9" s="1232" customFormat="1" x14ac:dyDescent="0.2">
      <c r="A1676" s="1227"/>
      <c r="B1676" s="1228"/>
      <c r="C1676" s="1229"/>
      <c r="D1676" s="1229"/>
      <c r="E1676" s="1230"/>
      <c r="F1676" s="1231"/>
      <c r="G1676" s="1232" t="str">
        <f t="shared" si="27"/>
        <v/>
      </c>
      <c r="H1676" s="1225"/>
      <c r="I1676" s="1225"/>
    </row>
    <row r="1677" spans="1:9" s="1232" customFormat="1" x14ac:dyDescent="0.2">
      <c r="A1677" s="1227"/>
      <c r="B1677" s="1228"/>
      <c r="C1677" s="1229"/>
      <c r="D1677" s="1229"/>
      <c r="E1677" s="1230"/>
      <c r="F1677" s="1231"/>
      <c r="G1677" s="1232" t="str">
        <f t="shared" si="27"/>
        <v/>
      </c>
      <c r="H1677" s="1225"/>
      <c r="I1677" s="1225"/>
    </row>
    <row r="1678" spans="1:9" s="1232" customFormat="1" x14ac:dyDescent="0.2">
      <c r="A1678" s="1227"/>
      <c r="B1678" s="1228"/>
      <c r="C1678" s="1229"/>
      <c r="D1678" s="1229"/>
      <c r="E1678" s="1230"/>
      <c r="F1678" s="1231"/>
      <c r="G1678" s="1232" t="str">
        <f t="shared" si="27"/>
        <v/>
      </c>
      <c r="H1678" s="1225"/>
      <c r="I1678" s="1225"/>
    </row>
    <row r="1679" spans="1:9" s="1232" customFormat="1" x14ac:dyDescent="0.2">
      <c r="A1679" s="1227"/>
      <c r="B1679" s="1228"/>
      <c r="C1679" s="1229"/>
      <c r="D1679" s="1229"/>
      <c r="E1679" s="1230"/>
      <c r="F1679" s="1231"/>
      <c r="G1679" s="1232" t="str">
        <f t="shared" si="27"/>
        <v/>
      </c>
      <c r="H1679" s="1225"/>
      <c r="I1679" s="1225"/>
    </row>
    <row r="1680" spans="1:9" s="1232" customFormat="1" x14ac:dyDescent="0.2">
      <c r="A1680" s="1227"/>
      <c r="B1680" s="1228"/>
      <c r="C1680" s="1229"/>
      <c r="D1680" s="1229"/>
      <c r="E1680" s="1230"/>
      <c r="F1680" s="1231"/>
      <c r="G1680" s="1232" t="str">
        <f t="shared" si="27"/>
        <v/>
      </c>
      <c r="H1680" s="1225"/>
      <c r="I1680" s="1225"/>
    </row>
    <row r="1681" spans="1:9" s="1232" customFormat="1" x14ac:dyDescent="0.2">
      <c r="A1681" s="1227"/>
      <c r="B1681" s="1228"/>
      <c r="C1681" s="1229"/>
      <c r="D1681" s="1229"/>
      <c r="E1681" s="1230"/>
      <c r="F1681" s="1231"/>
      <c r="G1681" s="1232" t="str">
        <f t="shared" si="27"/>
        <v/>
      </c>
      <c r="H1681" s="1225"/>
      <c r="I1681" s="1225"/>
    </row>
    <row r="1682" spans="1:9" s="1232" customFormat="1" x14ac:dyDescent="0.2">
      <c r="A1682" s="1227"/>
      <c r="B1682" s="1228"/>
      <c r="C1682" s="1229"/>
      <c r="D1682" s="1229"/>
      <c r="E1682" s="1230"/>
      <c r="F1682" s="1231"/>
      <c r="G1682" s="1232" t="str">
        <f t="shared" si="27"/>
        <v/>
      </c>
      <c r="H1682" s="1225"/>
      <c r="I1682" s="1225"/>
    </row>
    <row r="1683" spans="1:9" s="1232" customFormat="1" x14ac:dyDescent="0.2">
      <c r="A1683" s="1227"/>
      <c r="B1683" s="1228"/>
      <c r="C1683" s="1229"/>
      <c r="D1683" s="1229"/>
      <c r="E1683" s="1230"/>
      <c r="F1683" s="1231"/>
      <c r="G1683" s="1232" t="str">
        <f t="shared" si="27"/>
        <v/>
      </c>
      <c r="H1683" s="1225"/>
      <c r="I1683" s="1225"/>
    </row>
    <row r="1684" spans="1:9" s="1232" customFormat="1" x14ac:dyDescent="0.2">
      <c r="A1684" s="1227"/>
      <c r="B1684" s="1228"/>
      <c r="C1684" s="1229"/>
      <c r="D1684" s="1229"/>
      <c r="E1684" s="1230"/>
      <c r="F1684" s="1231"/>
      <c r="G1684" s="1232" t="str">
        <f t="shared" si="27"/>
        <v/>
      </c>
      <c r="H1684" s="1225"/>
      <c r="I1684" s="1225"/>
    </row>
    <row r="1685" spans="1:9" s="1232" customFormat="1" x14ac:dyDescent="0.2">
      <c r="A1685" s="1227"/>
      <c r="B1685" s="1228"/>
      <c r="C1685" s="1229"/>
      <c r="D1685" s="1229"/>
      <c r="E1685" s="1230"/>
      <c r="F1685" s="1231"/>
      <c r="G1685" s="1232" t="str">
        <f t="shared" si="27"/>
        <v/>
      </c>
      <c r="H1685" s="1225"/>
      <c r="I1685" s="1225"/>
    </row>
    <row r="1686" spans="1:9" s="1232" customFormat="1" x14ac:dyDescent="0.2">
      <c r="A1686" s="1227"/>
      <c r="B1686" s="1228"/>
      <c r="C1686" s="1229"/>
      <c r="D1686" s="1229"/>
      <c r="E1686" s="1230"/>
      <c r="F1686" s="1231"/>
      <c r="G1686" s="1232" t="str">
        <f t="shared" si="27"/>
        <v/>
      </c>
      <c r="H1686" s="1225"/>
      <c r="I1686" s="1225"/>
    </row>
    <row r="1687" spans="1:9" s="1232" customFormat="1" x14ac:dyDescent="0.2">
      <c r="A1687" s="1227"/>
      <c r="B1687" s="1228"/>
      <c r="C1687" s="1229"/>
      <c r="D1687" s="1229"/>
      <c r="E1687" s="1230"/>
      <c r="F1687" s="1231"/>
      <c r="G1687" s="1232" t="str">
        <f t="shared" si="27"/>
        <v/>
      </c>
      <c r="H1687" s="1225"/>
      <c r="I1687" s="1225"/>
    </row>
    <row r="1688" spans="1:9" s="1232" customFormat="1" x14ac:dyDescent="0.2">
      <c r="A1688" s="1227"/>
      <c r="B1688" s="1228"/>
      <c r="C1688" s="1229"/>
      <c r="D1688" s="1229"/>
      <c r="E1688" s="1230"/>
      <c r="F1688" s="1231"/>
      <c r="G1688" s="1232" t="str">
        <f t="shared" si="27"/>
        <v/>
      </c>
      <c r="H1688" s="1225"/>
      <c r="I1688" s="1225"/>
    </row>
    <row r="1689" spans="1:9" s="1232" customFormat="1" x14ac:dyDescent="0.2">
      <c r="A1689" s="1227"/>
      <c r="B1689" s="1228"/>
      <c r="C1689" s="1229"/>
      <c r="D1689" s="1229"/>
      <c r="E1689" s="1230"/>
      <c r="F1689" s="1231"/>
      <c r="G1689" s="1232" t="str">
        <f t="shared" si="27"/>
        <v/>
      </c>
      <c r="H1689" s="1225"/>
      <c r="I1689" s="1225"/>
    </row>
    <row r="1690" spans="1:9" s="1232" customFormat="1" x14ac:dyDescent="0.2">
      <c r="A1690" s="1227"/>
      <c r="B1690" s="1228"/>
      <c r="C1690" s="1229"/>
      <c r="D1690" s="1229"/>
      <c r="E1690" s="1230"/>
      <c r="F1690" s="1231"/>
      <c r="G1690" s="1232" t="str">
        <f t="shared" si="27"/>
        <v/>
      </c>
      <c r="H1690" s="1225"/>
      <c r="I1690" s="1225"/>
    </row>
    <row r="1691" spans="1:9" s="1232" customFormat="1" x14ac:dyDescent="0.2">
      <c r="A1691" s="1227"/>
      <c r="B1691" s="1228"/>
      <c r="C1691" s="1229"/>
      <c r="D1691" s="1229"/>
      <c r="E1691" s="1230"/>
      <c r="F1691" s="1231"/>
      <c r="G1691" s="1232" t="str">
        <f t="shared" si="27"/>
        <v/>
      </c>
      <c r="H1691" s="1225"/>
      <c r="I1691" s="1225"/>
    </row>
    <row r="1692" spans="1:9" s="1232" customFormat="1" x14ac:dyDescent="0.2">
      <c r="A1692" s="1227"/>
      <c r="B1692" s="1228"/>
      <c r="C1692" s="1229"/>
      <c r="D1692" s="1229"/>
      <c r="E1692" s="1230"/>
      <c r="F1692" s="1231"/>
      <c r="G1692" s="1232" t="str">
        <f t="shared" si="27"/>
        <v/>
      </c>
      <c r="H1692" s="1225"/>
      <c r="I1692" s="1225"/>
    </row>
    <row r="1693" spans="1:9" s="1232" customFormat="1" x14ac:dyDescent="0.2">
      <c r="A1693" s="1227"/>
      <c r="B1693" s="1228"/>
      <c r="C1693" s="1229"/>
      <c r="D1693" s="1229"/>
      <c r="E1693" s="1230"/>
      <c r="F1693" s="1231"/>
      <c r="G1693" s="1232" t="str">
        <f t="shared" si="27"/>
        <v/>
      </c>
      <c r="H1693" s="1225"/>
      <c r="I1693" s="1225"/>
    </row>
    <row r="1694" spans="1:9" s="1232" customFormat="1" x14ac:dyDescent="0.2">
      <c r="A1694" s="1227"/>
      <c r="B1694" s="1228"/>
      <c r="C1694" s="1229"/>
      <c r="D1694" s="1229"/>
      <c r="E1694" s="1230"/>
      <c r="F1694" s="1231"/>
      <c r="G1694" s="1232" t="str">
        <f t="shared" si="27"/>
        <v/>
      </c>
      <c r="H1694" s="1225"/>
      <c r="I1694" s="1225"/>
    </row>
    <row r="1695" spans="1:9" s="1232" customFormat="1" x14ac:dyDescent="0.2">
      <c r="A1695" s="1227"/>
      <c r="B1695" s="1228"/>
      <c r="C1695" s="1229"/>
      <c r="D1695" s="1229"/>
      <c r="E1695" s="1230"/>
      <c r="F1695" s="1231"/>
      <c r="G1695" s="1232" t="str">
        <f t="shared" si="27"/>
        <v/>
      </c>
      <c r="H1695" s="1225"/>
      <c r="I1695" s="1225"/>
    </row>
    <row r="1696" spans="1:9" s="1232" customFormat="1" x14ac:dyDescent="0.2">
      <c r="A1696" s="1227"/>
      <c r="B1696" s="1228"/>
      <c r="C1696" s="1229"/>
      <c r="D1696" s="1229"/>
      <c r="E1696" s="1230"/>
      <c r="F1696" s="1231"/>
      <c r="G1696" s="1232" t="str">
        <f t="shared" si="27"/>
        <v/>
      </c>
      <c r="H1696" s="1225"/>
      <c r="I1696" s="1225"/>
    </row>
    <row r="1697" spans="1:9" s="1232" customFormat="1" x14ac:dyDescent="0.2">
      <c r="A1697" s="1227"/>
      <c r="B1697" s="1228"/>
      <c r="C1697" s="1229"/>
      <c r="D1697" s="1229"/>
      <c r="E1697" s="1230"/>
      <c r="F1697" s="1231"/>
      <c r="G1697" s="1232" t="str">
        <f t="shared" si="27"/>
        <v/>
      </c>
      <c r="H1697" s="1225"/>
      <c r="I1697" s="1225"/>
    </row>
    <row r="1698" spans="1:9" s="1232" customFormat="1" x14ac:dyDescent="0.2">
      <c r="A1698" s="1227"/>
      <c r="B1698" s="1228"/>
      <c r="C1698" s="1229"/>
      <c r="D1698" s="1229"/>
      <c r="E1698" s="1230"/>
      <c r="F1698" s="1231"/>
      <c r="G1698" s="1232" t="str">
        <f t="shared" si="27"/>
        <v/>
      </c>
      <c r="H1698" s="1225"/>
      <c r="I1698" s="1225"/>
    </row>
    <row r="1699" spans="1:9" s="1232" customFormat="1" x14ac:dyDescent="0.2">
      <c r="A1699" s="1227"/>
      <c r="B1699" s="1228"/>
      <c r="C1699" s="1229"/>
      <c r="D1699" s="1229"/>
      <c r="E1699" s="1230"/>
      <c r="F1699" s="1231"/>
      <c r="G1699" s="1232" t="str">
        <f t="shared" si="27"/>
        <v/>
      </c>
      <c r="H1699" s="1225"/>
      <c r="I1699" s="1225"/>
    </row>
    <row r="1700" spans="1:9" s="1232" customFormat="1" x14ac:dyDescent="0.2">
      <c r="A1700" s="1227"/>
      <c r="B1700" s="1228"/>
      <c r="C1700" s="1229"/>
      <c r="D1700" s="1229"/>
      <c r="E1700" s="1230"/>
      <c r="F1700" s="1231"/>
      <c r="G1700" s="1232" t="str">
        <f t="shared" si="27"/>
        <v/>
      </c>
      <c r="H1700" s="1225"/>
      <c r="I1700" s="1225"/>
    </row>
    <row r="1701" spans="1:9" s="1232" customFormat="1" x14ac:dyDescent="0.2">
      <c r="A1701" s="1227"/>
      <c r="B1701" s="1228"/>
      <c r="C1701" s="1229"/>
      <c r="D1701" s="1229"/>
      <c r="E1701" s="1230"/>
      <c r="F1701" s="1231"/>
      <c r="G1701" s="1232" t="str">
        <f t="shared" si="27"/>
        <v/>
      </c>
      <c r="H1701" s="1225"/>
      <c r="I1701" s="1225"/>
    </row>
    <row r="1702" spans="1:9" s="1232" customFormat="1" x14ac:dyDescent="0.2">
      <c r="A1702" s="1227"/>
      <c r="B1702" s="1228"/>
      <c r="C1702" s="1229"/>
      <c r="D1702" s="1229"/>
      <c r="E1702" s="1230"/>
      <c r="F1702" s="1231"/>
      <c r="G1702" s="1232" t="str">
        <f t="shared" si="27"/>
        <v/>
      </c>
      <c r="H1702" s="1225"/>
      <c r="I1702" s="1225"/>
    </row>
    <row r="1703" spans="1:9" s="1232" customFormat="1" x14ac:dyDescent="0.2">
      <c r="A1703" s="1227"/>
      <c r="B1703" s="1228"/>
      <c r="C1703" s="1229"/>
      <c r="D1703" s="1229"/>
      <c r="E1703" s="1230"/>
      <c r="F1703" s="1231"/>
      <c r="G1703" s="1232" t="str">
        <f t="shared" si="27"/>
        <v/>
      </c>
      <c r="H1703" s="1225"/>
      <c r="I1703" s="1225"/>
    </row>
    <row r="1704" spans="1:9" s="1232" customFormat="1" x14ac:dyDescent="0.2">
      <c r="A1704" s="1227"/>
      <c r="B1704" s="1228"/>
      <c r="C1704" s="1229"/>
      <c r="D1704" s="1229"/>
      <c r="E1704" s="1230"/>
      <c r="F1704" s="1231"/>
      <c r="G1704" s="1232" t="str">
        <f t="shared" si="27"/>
        <v/>
      </c>
      <c r="H1704" s="1225"/>
      <c r="I1704" s="1225"/>
    </row>
    <row r="1705" spans="1:9" s="1232" customFormat="1" x14ac:dyDescent="0.2">
      <c r="A1705" s="1227"/>
      <c r="B1705" s="1228"/>
      <c r="C1705" s="1229"/>
      <c r="D1705" s="1229"/>
      <c r="E1705" s="1230"/>
      <c r="F1705" s="1231"/>
      <c r="G1705" s="1232" t="str">
        <f t="shared" si="27"/>
        <v/>
      </c>
      <c r="H1705" s="1225"/>
      <c r="I1705" s="1225"/>
    </row>
    <row r="1706" spans="1:9" s="1232" customFormat="1" x14ac:dyDescent="0.2">
      <c r="A1706" s="1227"/>
      <c r="B1706" s="1228"/>
      <c r="C1706" s="1229"/>
      <c r="D1706" s="1229"/>
      <c r="E1706" s="1230"/>
      <c r="F1706" s="1231"/>
      <c r="G1706" s="1232" t="str">
        <f t="shared" si="27"/>
        <v/>
      </c>
      <c r="H1706" s="1225"/>
      <c r="I1706" s="1225"/>
    </row>
    <row r="1707" spans="1:9" s="1232" customFormat="1" x14ac:dyDescent="0.2">
      <c r="A1707" s="1227"/>
      <c r="B1707" s="1228"/>
      <c r="C1707" s="1229"/>
      <c r="D1707" s="1229"/>
      <c r="E1707" s="1230"/>
      <c r="F1707" s="1231"/>
      <c r="G1707" s="1232" t="str">
        <f t="shared" si="27"/>
        <v/>
      </c>
      <c r="H1707" s="1225"/>
      <c r="I1707" s="1225"/>
    </row>
    <row r="1708" spans="1:9" s="1232" customFormat="1" x14ac:dyDescent="0.2">
      <c r="A1708" s="1227"/>
      <c r="B1708" s="1228"/>
      <c r="C1708" s="1229"/>
      <c r="D1708" s="1229"/>
      <c r="E1708" s="1230"/>
      <c r="F1708" s="1231"/>
      <c r="G1708" s="1232" t="str">
        <f t="shared" si="27"/>
        <v/>
      </c>
      <c r="H1708" s="1225"/>
      <c r="I1708" s="1225"/>
    </row>
    <row r="1709" spans="1:9" s="1232" customFormat="1" x14ac:dyDescent="0.2">
      <c r="A1709" s="1227"/>
      <c r="B1709" s="1228"/>
      <c r="C1709" s="1229"/>
      <c r="D1709" s="1229"/>
      <c r="E1709" s="1230"/>
      <c r="F1709" s="1231"/>
      <c r="G1709" s="1232" t="str">
        <f t="shared" si="27"/>
        <v/>
      </c>
      <c r="H1709" s="1225"/>
      <c r="I1709" s="1225"/>
    </row>
    <row r="1710" spans="1:9" s="1232" customFormat="1" x14ac:dyDescent="0.2">
      <c r="A1710" s="1227"/>
      <c r="B1710" s="1228"/>
      <c r="C1710" s="1229"/>
      <c r="D1710" s="1229"/>
      <c r="E1710" s="1230"/>
      <c r="F1710" s="1231"/>
      <c r="G1710" s="1232" t="str">
        <f t="shared" si="27"/>
        <v/>
      </c>
      <c r="H1710" s="1225"/>
      <c r="I1710" s="1225"/>
    </row>
    <row r="1711" spans="1:9" s="1232" customFormat="1" x14ac:dyDescent="0.2">
      <c r="A1711" s="1227"/>
      <c r="B1711" s="1228"/>
      <c r="C1711" s="1229"/>
      <c r="D1711" s="1229"/>
      <c r="E1711" s="1230"/>
      <c r="F1711" s="1231"/>
      <c r="G1711" s="1232" t="str">
        <f t="shared" si="27"/>
        <v/>
      </c>
      <c r="H1711" s="1225"/>
      <c r="I1711" s="1225"/>
    </row>
    <row r="1712" spans="1:9" s="1232" customFormat="1" x14ac:dyDescent="0.2">
      <c r="A1712" s="1227"/>
      <c r="B1712" s="1228"/>
      <c r="C1712" s="1229"/>
      <c r="D1712" s="1229"/>
      <c r="E1712" s="1230"/>
      <c r="F1712" s="1231"/>
      <c r="G1712" s="1232" t="str">
        <f t="shared" si="27"/>
        <v/>
      </c>
      <c r="H1712" s="1225"/>
      <c r="I1712" s="1225"/>
    </row>
    <row r="1713" spans="1:9" s="1232" customFormat="1" x14ac:dyDescent="0.2">
      <c r="A1713" s="1227"/>
      <c r="B1713" s="1228"/>
      <c r="C1713" s="1229"/>
      <c r="D1713" s="1229"/>
      <c r="E1713" s="1230"/>
      <c r="F1713" s="1231"/>
      <c r="G1713" s="1232" t="str">
        <f t="shared" si="27"/>
        <v/>
      </c>
      <c r="H1713" s="1225"/>
      <c r="I1713" s="1225"/>
    </row>
    <row r="1714" spans="1:9" s="1232" customFormat="1" x14ac:dyDescent="0.2">
      <c r="A1714" s="1227"/>
      <c r="B1714" s="1228"/>
      <c r="C1714" s="1229"/>
      <c r="D1714" s="1229"/>
      <c r="E1714" s="1230"/>
      <c r="F1714" s="1231"/>
      <c r="G1714" s="1232" t="str">
        <f t="shared" si="27"/>
        <v/>
      </c>
      <c r="H1714" s="1225"/>
      <c r="I1714" s="1225"/>
    </row>
    <row r="1715" spans="1:9" s="1232" customFormat="1" x14ac:dyDescent="0.2">
      <c r="A1715" s="1227"/>
      <c r="B1715" s="1228"/>
      <c r="C1715" s="1229"/>
      <c r="D1715" s="1229"/>
      <c r="E1715" s="1230"/>
      <c r="F1715" s="1231"/>
      <c r="G1715" s="1232" t="str">
        <f t="shared" si="27"/>
        <v/>
      </c>
      <c r="H1715" s="1225"/>
      <c r="I1715" s="1225"/>
    </row>
    <row r="1716" spans="1:9" s="1232" customFormat="1" x14ac:dyDescent="0.2">
      <c r="A1716" s="1227"/>
      <c r="B1716" s="1228"/>
      <c r="C1716" s="1229"/>
      <c r="D1716" s="1229"/>
      <c r="E1716" s="1230"/>
      <c r="F1716" s="1231"/>
      <c r="G1716" s="1232" t="str">
        <f t="shared" si="27"/>
        <v/>
      </c>
      <c r="H1716" s="1225"/>
      <c r="I1716" s="1225"/>
    </row>
    <row r="1717" spans="1:9" s="1232" customFormat="1" x14ac:dyDescent="0.2">
      <c r="A1717" s="1227"/>
      <c r="B1717" s="1228"/>
      <c r="C1717" s="1229"/>
      <c r="D1717" s="1229"/>
      <c r="E1717" s="1230"/>
      <c r="F1717" s="1231"/>
      <c r="G1717" s="1232" t="str">
        <f t="shared" si="27"/>
        <v/>
      </c>
      <c r="H1717" s="1225"/>
      <c r="I1717" s="1225"/>
    </row>
    <row r="1718" spans="1:9" s="1232" customFormat="1" x14ac:dyDescent="0.2">
      <c r="A1718" s="1227"/>
      <c r="B1718" s="1228"/>
      <c r="C1718" s="1229"/>
      <c r="D1718" s="1229"/>
      <c r="E1718" s="1230"/>
      <c r="F1718" s="1231"/>
      <c r="G1718" s="1232" t="str">
        <f t="shared" si="27"/>
        <v/>
      </c>
      <c r="H1718" s="1225"/>
      <c r="I1718" s="1225"/>
    </row>
    <row r="1719" spans="1:9" s="1232" customFormat="1" x14ac:dyDescent="0.2">
      <c r="A1719" s="1227"/>
      <c r="B1719" s="1228"/>
      <c r="C1719" s="1229"/>
      <c r="D1719" s="1229"/>
      <c r="E1719" s="1230"/>
      <c r="F1719" s="1231"/>
      <c r="G1719" s="1232" t="str">
        <f t="shared" si="27"/>
        <v/>
      </c>
      <c r="H1719" s="1225"/>
      <c r="I1719" s="1225"/>
    </row>
    <row r="1720" spans="1:9" s="1232" customFormat="1" x14ac:dyDescent="0.2">
      <c r="A1720" s="1227"/>
      <c r="B1720" s="1228"/>
      <c r="C1720" s="1229"/>
      <c r="D1720" s="1229"/>
      <c r="E1720" s="1230"/>
      <c r="F1720" s="1231"/>
      <c r="G1720" s="1232" t="str">
        <f t="shared" si="27"/>
        <v/>
      </c>
      <c r="H1720" s="1225"/>
      <c r="I1720" s="1225"/>
    </row>
    <row r="1721" spans="1:9" s="1232" customFormat="1" x14ac:dyDescent="0.2">
      <c r="A1721" s="1227"/>
      <c r="B1721" s="1228"/>
      <c r="C1721" s="1229"/>
      <c r="D1721" s="1229"/>
      <c r="E1721" s="1230"/>
      <c r="F1721" s="1231"/>
      <c r="G1721" s="1232" t="str">
        <f t="shared" si="27"/>
        <v/>
      </c>
      <c r="H1721" s="1225"/>
      <c r="I1721" s="1225"/>
    </row>
    <row r="1722" spans="1:9" s="1232" customFormat="1" x14ac:dyDescent="0.2">
      <c r="A1722" s="1227"/>
      <c r="B1722" s="1228"/>
      <c r="C1722" s="1229"/>
      <c r="D1722" s="1229"/>
      <c r="E1722" s="1230"/>
      <c r="F1722" s="1231"/>
      <c r="G1722" s="1232" t="str">
        <f t="shared" si="27"/>
        <v/>
      </c>
      <c r="H1722" s="1225"/>
      <c r="I1722" s="1225"/>
    </row>
    <row r="1723" spans="1:9" s="1232" customFormat="1" x14ac:dyDescent="0.2">
      <c r="A1723" s="1227"/>
      <c r="B1723" s="1228"/>
      <c r="C1723" s="1229"/>
      <c r="D1723" s="1229"/>
      <c r="E1723" s="1230"/>
      <c r="F1723" s="1231"/>
      <c r="G1723" s="1232" t="str">
        <f t="shared" si="27"/>
        <v/>
      </c>
      <c r="H1723" s="1225"/>
      <c r="I1723" s="1225"/>
    </row>
    <row r="1724" spans="1:9" s="1232" customFormat="1" x14ac:dyDescent="0.2">
      <c r="A1724" s="1227"/>
      <c r="B1724" s="1228"/>
      <c r="C1724" s="1229"/>
      <c r="D1724" s="1229"/>
      <c r="E1724" s="1230"/>
      <c r="F1724" s="1231"/>
      <c r="G1724" s="1232" t="str">
        <f t="shared" si="27"/>
        <v/>
      </c>
      <c r="H1724" s="1225"/>
      <c r="I1724" s="1225"/>
    </row>
    <row r="1725" spans="1:9" s="1232" customFormat="1" x14ac:dyDescent="0.2">
      <c r="A1725" s="1227"/>
      <c r="B1725" s="1228"/>
      <c r="C1725" s="1229"/>
      <c r="D1725" s="1229"/>
      <c r="E1725" s="1230"/>
      <c r="F1725" s="1231"/>
      <c r="G1725" s="1232" t="str">
        <f t="shared" si="27"/>
        <v/>
      </c>
      <c r="H1725" s="1225"/>
      <c r="I1725" s="1225"/>
    </row>
    <row r="1726" spans="1:9" s="1232" customFormat="1" x14ac:dyDescent="0.2">
      <c r="A1726" s="1227"/>
      <c r="B1726" s="1228"/>
      <c r="C1726" s="1229"/>
      <c r="D1726" s="1229"/>
      <c r="E1726" s="1230"/>
      <c r="F1726" s="1231"/>
      <c r="G1726" s="1232" t="str">
        <f t="shared" si="27"/>
        <v/>
      </c>
      <c r="H1726" s="1225"/>
      <c r="I1726" s="1225"/>
    </row>
    <row r="1727" spans="1:9" s="1232" customFormat="1" x14ac:dyDescent="0.2">
      <c r="A1727" s="1227"/>
      <c r="B1727" s="1228"/>
      <c r="C1727" s="1229"/>
      <c r="D1727" s="1229"/>
      <c r="E1727" s="1230"/>
      <c r="F1727" s="1231"/>
      <c r="G1727" s="1232" t="str">
        <f t="shared" si="27"/>
        <v/>
      </c>
      <c r="H1727" s="1225"/>
      <c r="I1727" s="1225"/>
    </row>
    <row r="1728" spans="1:9" s="1232" customFormat="1" x14ac:dyDescent="0.2">
      <c r="A1728" s="1227"/>
      <c r="B1728" s="1228"/>
      <c r="C1728" s="1229"/>
      <c r="D1728" s="1229"/>
      <c r="E1728" s="1230"/>
      <c r="F1728" s="1231"/>
      <c r="G1728" s="1232" t="str">
        <f t="shared" si="27"/>
        <v/>
      </c>
      <c r="H1728" s="1225"/>
      <c r="I1728" s="1225"/>
    </row>
    <row r="1729" spans="1:9" s="1232" customFormat="1" x14ac:dyDescent="0.2">
      <c r="A1729" s="1227"/>
      <c r="B1729" s="1228"/>
      <c r="C1729" s="1229"/>
      <c r="D1729" s="1229"/>
      <c r="E1729" s="1230"/>
      <c r="F1729" s="1231"/>
      <c r="G1729" s="1232" t="str">
        <f t="shared" si="27"/>
        <v/>
      </c>
      <c r="H1729" s="1225"/>
      <c r="I1729" s="1225"/>
    </row>
    <row r="1730" spans="1:9" s="1232" customFormat="1" x14ac:dyDescent="0.2">
      <c r="A1730" s="1227"/>
      <c r="B1730" s="1228"/>
      <c r="C1730" s="1229"/>
      <c r="D1730" s="1229"/>
      <c r="E1730" s="1230"/>
      <c r="F1730" s="1231"/>
      <c r="G1730" s="1232" t="str">
        <f t="shared" si="27"/>
        <v/>
      </c>
      <c r="H1730" s="1225"/>
      <c r="I1730" s="1225"/>
    </row>
    <row r="1731" spans="1:9" s="1232" customFormat="1" x14ac:dyDescent="0.2">
      <c r="A1731" s="1227"/>
      <c r="B1731" s="1228"/>
      <c r="C1731" s="1229"/>
      <c r="D1731" s="1229"/>
      <c r="E1731" s="1230"/>
      <c r="F1731" s="1231"/>
      <c r="G1731" s="1232" t="str">
        <f t="shared" si="27"/>
        <v/>
      </c>
      <c r="H1731" s="1225"/>
      <c r="I1731" s="1225"/>
    </row>
    <row r="1732" spans="1:9" s="1232" customFormat="1" x14ac:dyDescent="0.2">
      <c r="A1732" s="1227"/>
      <c r="B1732" s="1228"/>
      <c r="C1732" s="1229"/>
      <c r="D1732" s="1229"/>
      <c r="E1732" s="1230"/>
      <c r="F1732" s="1231"/>
      <c r="G1732" s="1232" t="str">
        <f t="shared" ref="G1732:G1795" si="28">IF(D1732="QP",A1732,"")</f>
        <v/>
      </c>
      <c r="H1732" s="1225"/>
      <c r="I1732" s="1225"/>
    </row>
    <row r="1733" spans="1:9" s="1232" customFormat="1" x14ac:dyDescent="0.2">
      <c r="A1733" s="1227"/>
      <c r="B1733" s="1228"/>
      <c r="C1733" s="1229"/>
      <c r="D1733" s="1229"/>
      <c r="E1733" s="1230"/>
      <c r="F1733" s="1231"/>
      <c r="G1733" s="1232" t="str">
        <f t="shared" si="28"/>
        <v/>
      </c>
      <c r="H1733" s="1225"/>
      <c r="I1733" s="1225"/>
    </row>
    <row r="1734" spans="1:9" s="1232" customFormat="1" x14ac:dyDescent="0.2">
      <c r="A1734" s="1227"/>
      <c r="B1734" s="1228"/>
      <c r="C1734" s="1229"/>
      <c r="D1734" s="1229"/>
      <c r="E1734" s="1230"/>
      <c r="F1734" s="1231"/>
      <c r="G1734" s="1232" t="str">
        <f t="shared" si="28"/>
        <v/>
      </c>
      <c r="H1734" s="1225"/>
      <c r="I1734" s="1225"/>
    </row>
    <row r="1735" spans="1:9" s="1232" customFormat="1" x14ac:dyDescent="0.2">
      <c r="A1735" s="1227"/>
      <c r="B1735" s="1228"/>
      <c r="C1735" s="1229"/>
      <c r="D1735" s="1229"/>
      <c r="E1735" s="1230"/>
      <c r="F1735" s="1231"/>
      <c r="G1735" s="1232" t="str">
        <f t="shared" si="28"/>
        <v/>
      </c>
      <c r="H1735" s="1225"/>
      <c r="I1735" s="1225"/>
    </row>
    <row r="1736" spans="1:9" s="1232" customFormat="1" x14ac:dyDescent="0.2">
      <c r="A1736" s="1227"/>
      <c r="B1736" s="1228"/>
      <c r="C1736" s="1229"/>
      <c r="D1736" s="1229"/>
      <c r="E1736" s="1230"/>
      <c r="F1736" s="1231"/>
      <c r="G1736" s="1232" t="str">
        <f t="shared" si="28"/>
        <v/>
      </c>
      <c r="H1736" s="1225"/>
      <c r="I1736" s="1225"/>
    </row>
    <row r="1737" spans="1:9" s="1232" customFormat="1" x14ac:dyDescent="0.2">
      <c r="A1737" s="1227"/>
      <c r="B1737" s="1228"/>
      <c r="C1737" s="1229"/>
      <c r="D1737" s="1229"/>
      <c r="E1737" s="1230"/>
      <c r="F1737" s="1231"/>
      <c r="G1737" s="1232" t="str">
        <f t="shared" si="28"/>
        <v/>
      </c>
      <c r="H1737" s="1225"/>
      <c r="I1737" s="1225"/>
    </row>
    <row r="1738" spans="1:9" s="1232" customFormat="1" x14ac:dyDescent="0.2">
      <c r="A1738" s="1227"/>
      <c r="B1738" s="1228"/>
      <c r="C1738" s="1229"/>
      <c r="D1738" s="1229"/>
      <c r="E1738" s="1230"/>
      <c r="F1738" s="1231"/>
      <c r="G1738" s="1232" t="str">
        <f t="shared" si="28"/>
        <v/>
      </c>
      <c r="H1738" s="1225"/>
      <c r="I1738" s="1225"/>
    </row>
    <row r="1739" spans="1:9" s="1232" customFormat="1" x14ac:dyDescent="0.2">
      <c r="A1739" s="1227"/>
      <c r="B1739" s="1228"/>
      <c r="C1739" s="1229"/>
      <c r="D1739" s="1229"/>
      <c r="E1739" s="1230"/>
      <c r="F1739" s="1231"/>
      <c r="G1739" s="1232" t="str">
        <f t="shared" si="28"/>
        <v/>
      </c>
      <c r="H1739" s="1225"/>
      <c r="I1739" s="1225"/>
    </row>
    <row r="1740" spans="1:9" s="1232" customFormat="1" x14ac:dyDescent="0.2">
      <c r="A1740" s="1227"/>
      <c r="B1740" s="1228"/>
      <c r="C1740" s="1229"/>
      <c r="D1740" s="1229"/>
      <c r="E1740" s="1230"/>
      <c r="F1740" s="1231"/>
      <c r="G1740" s="1232" t="str">
        <f t="shared" si="28"/>
        <v/>
      </c>
      <c r="H1740" s="1225"/>
      <c r="I1740" s="1225"/>
    </row>
    <row r="1741" spans="1:9" s="1232" customFormat="1" x14ac:dyDescent="0.2">
      <c r="A1741" s="1227"/>
      <c r="B1741" s="1228"/>
      <c r="C1741" s="1229"/>
      <c r="D1741" s="1229"/>
      <c r="E1741" s="1230"/>
      <c r="F1741" s="1231"/>
      <c r="G1741" s="1232" t="str">
        <f t="shared" si="28"/>
        <v/>
      </c>
      <c r="H1741" s="1225"/>
      <c r="I1741" s="1225"/>
    </row>
    <row r="1742" spans="1:9" s="1232" customFormat="1" x14ac:dyDescent="0.2">
      <c r="A1742" s="1227"/>
      <c r="B1742" s="1228"/>
      <c r="C1742" s="1229"/>
      <c r="D1742" s="1229"/>
      <c r="E1742" s="1230"/>
      <c r="F1742" s="1231"/>
      <c r="G1742" s="1232" t="str">
        <f t="shared" si="28"/>
        <v/>
      </c>
      <c r="H1742" s="1225"/>
      <c r="I1742" s="1225"/>
    </row>
    <row r="1743" spans="1:9" s="1232" customFormat="1" x14ac:dyDescent="0.2">
      <c r="A1743" s="1227"/>
      <c r="B1743" s="1228"/>
      <c r="C1743" s="1229"/>
      <c r="D1743" s="1229"/>
      <c r="E1743" s="1230"/>
      <c r="F1743" s="1231"/>
      <c r="G1743" s="1232" t="str">
        <f t="shared" si="28"/>
        <v/>
      </c>
      <c r="H1743" s="1225"/>
      <c r="I1743" s="1225"/>
    </row>
    <row r="1744" spans="1:9" s="1232" customFormat="1" x14ac:dyDescent="0.2">
      <c r="A1744" s="1227"/>
      <c r="B1744" s="1228"/>
      <c r="C1744" s="1229"/>
      <c r="D1744" s="1229"/>
      <c r="E1744" s="1230"/>
      <c r="F1744" s="1231"/>
      <c r="G1744" s="1232" t="str">
        <f t="shared" si="28"/>
        <v/>
      </c>
      <c r="H1744" s="1225"/>
      <c r="I1744" s="1225"/>
    </row>
    <row r="1745" spans="1:9" s="1232" customFormat="1" x14ac:dyDescent="0.2">
      <c r="A1745" s="1227"/>
      <c r="B1745" s="1228"/>
      <c r="C1745" s="1229"/>
      <c r="D1745" s="1229"/>
      <c r="E1745" s="1230"/>
      <c r="F1745" s="1231"/>
      <c r="G1745" s="1232" t="str">
        <f t="shared" si="28"/>
        <v/>
      </c>
      <c r="H1745" s="1225"/>
      <c r="I1745" s="1225"/>
    </row>
    <row r="1746" spans="1:9" s="1232" customFormat="1" x14ac:dyDescent="0.2">
      <c r="A1746" s="1227"/>
      <c r="B1746" s="1228"/>
      <c r="C1746" s="1229"/>
      <c r="D1746" s="1229"/>
      <c r="E1746" s="1230"/>
      <c r="F1746" s="1231"/>
      <c r="G1746" s="1232" t="str">
        <f t="shared" si="28"/>
        <v/>
      </c>
      <c r="H1746" s="1225"/>
      <c r="I1746" s="1225"/>
    </row>
    <row r="1747" spans="1:9" s="1232" customFormat="1" x14ac:dyDescent="0.2">
      <c r="A1747" s="1227"/>
      <c r="B1747" s="1228"/>
      <c r="C1747" s="1229"/>
      <c r="D1747" s="1229"/>
      <c r="E1747" s="1230"/>
      <c r="F1747" s="1231"/>
      <c r="G1747" s="1232" t="str">
        <f t="shared" si="28"/>
        <v/>
      </c>
      <c r="H1747" s="1225"/>
      <c r="I1747" s="1225"/>
    </row>
    <row r="1748" spans="1:9" s="1232" customFormat="1" x14ac:dyDescent="0.2">
      <c r="A1748" s="1227"/>
      <c r="B1748" s="1228"/>
      <c r="C1748" s="1229"/>
      <c r="D1748" s="1229"/>
      <c r="E1748" s="1230"/>
      <c r="F1748" s="1231"/>
      <c r="G1748" s="1232" t="str">
        <f t="shared" si="28"/>
        <v/>
      </c>
      <c r="H1748" s="1225"/>
      <c r="I1748" s="1225"/>
    </row>
    <row r="1749" spans="1:9" s="1232" customFormat="1" x14ac:dyDescent="0.2">
      <c r="A1749" s="1227"/>
      <c r="B1749" s="1228"/>
      <c r="C1749" s="1229"/>
      <c r="D1749" s="1229"/>
      <c r="E1749" s="1230"/>
      <c r="F1749" s="1231"/>
      <c r="G1749" s="1232" t="str">
        <f t="shared" si="28"/>
        <v/>
      </c>
      <c r="H1749" s="1225"/>
      <c r="I1749" s="1225"/>
    </row>
    <row r="1750" spans="1:9" s="1232" customFormat="1" x14ac:dyDescent="0.2">
      <c r="A1750" s="1227"/>
      <c r="B1750" s="1228"/>
      <c r="C1750" s="1229"/>
      <c r="D1750" s="1229"/>
      <c r="E1750" s="1230"/>
      <c r="F1750" s="1231"/>
      <c r="G1750" s="1232" t="str">
        <f t="shared" si="28"/>
        <v/>
      </c>
      <c r="H1750" s="1225"/>
      <c r="I1750" s="1225"/>
    </row>
    <row r="1751" spans="1:9" s="1232" customFormat="1" x14ac:dyDescent="0.2">
      <c r="A1751" s="1227"/>
      <c r="B1751" s="1228"/>
      <c r="C1751" s="1229"/>
      <c r="D1751" s="1229"/>
      <c r="E1751" s="1230"/>
      <c r="F1751" s="1231"/>
      <c r="G1751" s="1232" t="str">
        <f t="shared" si="28"/>
        <v/>
      </c>
      <c r="H1751" s="1225"/>
      <c r="I1751" s="1225"/>
    </row>
    <row r="1752" spans="1:9" s="1232" customFormat="1" x14ac:dyDescent="0.2">
      <c r="A1752" s="1227"/>
      <c r="B1752" s="1228"/>
      <c r="C1752" s="1229"/>
      <c r="D1752" s="1229"/>
      <c r="E1752" s="1230"/>
      <c r="F1752" s="1231"/>
      <c r="G1752" s="1232" t="str">
        <f t="shared" si="28"/>
        <v/>
      </c>
      <c r="H1752" s="1225"/>
      <c r="I1752" s="1225"/>
    </row>
    <row r="1753" spans="1:9" s="1232" customFormat="1" x14ac:dyDescent="0.2">
      <c r="A1753" s="1227"/>
      <c r="B1753" s="1228"/>
      <c r="C1753" s="1229"/>
      <c r="D1753" s="1229"/>
      <c r="E1753" s="1230"/>
      <c r="F1753" s="1231"/>
      <c r="G1753" s="1232" t="str">
        <f t="shared" si="28"/>
        <v/>
      </c>
      <c r="H1753" s="1225"/>
      <c r="I1753" s="1225"/>
    </row>
    <row r="1754" spans="1:9" s="1232" customFormat="1" x14ac:dyDescent="0.2">
      <c r="A1754" s="1227"/>
      <c r="B1754" s="1228"/>
      <c r="C1754" s="1229"/>
      <c r="D1754" s="1229"/>
      <c r="E1754" s="1230"/>
      <c r="F1754" s="1231"/>
      <c r="G1754" s="1232" t="str">
        <f t="shared" si="28"/>
        <v/>
      </c>
      <c r="H1754" s="1225"/>
      <c r="I1754" s="1225"/>
    </row>
    <row r="1755" spans="1:9" s="1232" customFormat="1" x14ac:dyDescent="0.2">
      <c r="A1755" s="1227"/>
      <c r="B1755" s="1228"/>
      <c r="C1755" s="1229"/>
      <c r="D1755" s="1229"/>
      <c r="E1755" s="1230"/>
      <c r="F1755" s="1231"/>
      <c r="G1755" s="1232" t="str">
        <f t="shared" si="28"/>
        <v/>
      </c>
      <c r="H1755" s="1225"/>
      <c r="I1755" s="1225"/>
    </row>
    <row r="1756" spans="1:9" s="1232" customFormat="1" x14ac:dyDescent="0.2">
      <c r="A1756" s="1227"/>
      <c r="B1756" s="1228"/>
      <c r="C1756" s="1229"/>
      <c r="D1756" s="1229"/>
      <c r="E1756" s="1230"/>
      <c r="F1756" s="1231"/>
      <c r="G1756" s="1232" t="str">
        <f t="shared" si="28"/>
        <v/>
      </c>
      <c r="H1756" s="1225"/>
      <c r="I1756" s="1225"/>
    </row>
    <row r="1757" spans="1:9" s="1232" customFormat="1" x14ac:dyDescent="0.2">
      <c r="A1757" s="1227"/>
      <c r="B1757" s="1228"/>
      <c r="C1757" s="1229"/>
      <c r="D1757" s="1229"/>
      <c r="E1757" s="1230"/>
      <c r="F1757" s="1231"/>
      <c r="G1757" s="1232" t="str">
        <f t="shared" si="28"/>
        <v/>
      </c>
      <c r="H1757" s="1225"/>
      <c r="I1757" s="1225"/>
    </row>
    <row r="1758" spans="1:9" s="1232" customFormat="1" x14ac:dyDescent="0.2">
      <c r="A1758" s="1227"/>
      <c r="B1758" s="1228"/>
      <c r="C1758" s="1229"/>
      <c r="D1758" s="1229"/>
      <c r="E1758" s="1230"/>
      <c r="F1758" s="1231"/>
      <c r="G1758" s="1232" t="str">
        <f t="shared" si="28"/>
        <v/>
      </c>
      <c r="H1758" s="1225"/>
      <c r="I1758" s="1225"/>
    </row>
    <row r="1759" spans="1:9" s="1232" customFormat="1" x14ac:dyDescent="0.2">
      <c r="A1759" s="1227"/>
      <c r="B1759" s="1228"/>
      <c r="C1759" s="1229"/>
      <c r="D1759" s="1229"/>
      <c r="E1759" s="1230"/>
      <c r="F1759" s="1231"/>
      <c r="G1759" s="1232" t="str">
        <f t="shared" si="28"/>
        <v/>
      </c>
      <c r="H1759" s="1225"/>
      <c r="I1759" s="1225"/>
    </row>
    <row r="1760" spans="1:9" s="1232" customFormat="1" x14ac:dyDescent="0.2">
      <c r="A1760" s="1227"/>
      <c r="B1760" s="1228"/>
      <c r="C1760" s="1229"/>
      <c r="D1760" s="1229"/>
      <c r="E1760" s="1230"/>
      <c r="F1760" s="1231"/>
      <c r="G1760" s="1232" t="str">
        <f t="shared" si="28"/>
        <v/>
      </c>
      <c r="H1760" s="1225"/>
      <c r="I1760" s="1225"/>
    </row>
    <row r="1761" spans="1:9" s="1232" customFormat="1" x14ac:dyDescent="0.2">
      <c r="A1761" s="1227"/>
      <c r="B1761" s="1228"/>
      <c r="C1761" s="1229"/>
      <c r="D1761" s="1229"/>
      <c r="E1761" s="1230"/>
      <c r="F1761" s="1231"/>
      <c r="G1761" s="1232" t="str">
        <f t="shared" si="28"/>
        <v/>
      </c>
      <c r="H1761" s="1225"/>
      <c r="I1761" s="1225"/>
    </row>
    <row r="1762" spans="1:9" s="1232" customFormat="1" x14ac:dyDescent="0.2">
      <c r="A1762" s="1227"/>
      <c r="B1762" s="1228"/>
      <c r="C1762" s="1229"/>
      <c r="D1762" s="1229"/>
      <c r="E1762" s="1230"/>
      <c r="F1762" s="1231"/>
      <c r="G1762" s="1232" t="str">
        <f t="shared" si="28"/>
        <v/>
      </c>
      <c r="H1762" s="1225"/>
      <c r="I1762" s="1225"/>
    </row>
    <row r="1763" spans="1:9" s="1232" customFormat="1" x14ac:dyDescent="0.2">
      <c r="A1763" s="1227"/>
      <c r="B1763" s="1228"/>
      <c r="C1763" s="1229"/>
      <c r="D1763" s="1229"/>
      <c r="E1763" s="1230"/>
      <c r="F1763" s="1231"/>
      <c r="G1763" s="1232" t="str">
        <f t="shared" si="28"/>
        <v/>
      </c>
      <c r="H1763" s="1225"/>
      <c r="I1763" s="1225"/>
    </row>
    <row r="1764" spans="1:9" s="1232" customFormat="1" x14ac:dyDescent="0.2">
      <c r="A1764" s="1227"/>
      <c r="B1764" s="1228"/>
      <c r="C1764" s="1229"/>
      <c r="D1764" s="1229"/>
      <c r="E1764" s="1230"/>
      <c r="F1764" s="1231"/>
      <c r="G1764" s="1232" t="str">
        <f t="shared" si="28"/>
        <v/>
      </c>
      <c r="H1764" s="1225"/>
      <c r="I1764" s="1225"/>
    </row>
    <row r="1765" spans="1:9" s="1232" customFormat="1" x14ac:dyDescent="0.2">
      <c r="A1765" s="1227"/>
      <c r="B1765" s="1228"/>
      <c r="C1765" s="1229"/>
      <c r="D1765" s="1229"/>
      <c r="E1765" s="1230"/>
      <c r="F1765" s="1231"/>
      <c r="G1765" s="1232" t="str">
        <f t="shared" si="28"/>
        <v/>
      </c>
      <c r="H1765" s="1225"/>
      <c r="I1765" s="1225"/>
    </row>
    <row r="1766" spans="1:9" s="1232" customFormat="1" x14ac:dyDescent="0.2">
      <c r="A1766" s="1227"/>
      <c r="B1766" s="1228"/>
      <c r="C1766" s="1229"/>
      <c r="D1766" s="1229"/>
      <c r="E1766" s="1230"/>
      <c r="F1766" s="1231"/>
      <c r="G1766" s="1232" t="str">
        <f t="shared" si="28"/>
        <v/>
      </c>
      <c r="H1766" s="1225"/>
      <c r="I1766" s="1225"/>
    </row>
    <row r="1767" spans="1:9" s="1232" customFormat="1" x14ac:dyDescent="0.2">
      <c r="A1767" s="1227"/>
      <c r="B1767" s="1228"/>
      <c r="C1767" s="1229"/>
      <c r="D1767" s="1229"/>
      <c r="E1767" s="1230"/>
      <c r="F1767" s="1231"/>
      <c r="G1767" s="1232" t="str">
        <f t="shared" si="28"/>
        <v/>
      </c>
      <c r="H1767" s="1225"/>
      <c r="I1767" s="1225"/>
    </row>
    <row r="1768" spans="1:9" s="1232" customFormat="1" x14ac:dyDescent="0.2">
      <c r="A1768" s="1227"/>
      <c r="B1768" s="1228"/>
      <c r="C1768" s="1229"/>
      <c r="D1768" s="1229"/>
      <c r="E1768" s="1230"/>
      <c r="F1768" s="1231"/>
      <c r="G1768" s="1232" t="str">
        <f t="shared" si="28"/>
        <v/>
      </c>
      <c r="H1768" s="1225"/>
      <c r="I1768" s="1225"/>
    </row>
    <row r="1769" spans="1:9" s="1232" customFormat="1" x14ac:dyDescent="0.2">
      <c r="A1769" s="1227"/>
      <c r="B1769" s="1228"/>
      <c r="C1769" s="1229"/>
      <c r="D1769" s="1229"/>
      <c r="E1769" s="1230"/>
      <c r="F1769" s="1231"/>
      <c r="G1769" s="1232" t="str">
        <f t="shared" si="28"/>
        <v/>
      </c>
      <c r="H1769" s="1225"/>
      <c r="I1769" s="1225"/>
    </row>
    <row r="1770" spans="1:9" s="1232" customFormat="1" x14ac:dyDescent="0.2">
      <c r="A1770" s="1227"/>
      <c r="B1770" s="1228"/>
      <c r="C1770" s="1229"/>
      <c r="D1770" s="1229"/>
      <c r="E1770" s="1230"/>
      <c r="F1770" s="1231"/>
      <c r="G1770" s="1232" t="str">
        <f t="shared" si="28"/>
        <v/>
      </c>
      <c r="H1770" s="1225"/>
      <c r="I1770" s="1225"/>
    </row>
    <row r="1771" spans="1:9" s="1232" customFormat="1" x14ac:dyDescent="0.2">
      <c r="A1771" s="1227"/>
      <c r="B1771" s="1228"/>
      <c r="C1771" s="1229"/>
      <c r="D1771" s="1229"/>
      <c r="E1771" s="1230"/>
      <c r="F1771" s="1231"/>
      <c r="G1771" s="1232" t="str">
        <f t="shared" si="28"/>
        <v/>
      </c>
      <c r="H1771" s="1225"/>
      <c r="I1771" s="1225"/>
    </row>
    <row r="1772" spans="1:9" s="1232" customFormat="1" x14ac:dyDescent="0.2">
      <c r="A1772" s="1227"/>
      <c r="B1772" s="1228"/>
      <c r="C1772" s="1229"/>
      <c r="D1772" s="1229"/>
      <c r="E1772" s="1230"/>
      <c r="F1772" s="1231"/>
      <c r="G1772" s="1232" t="str">
        <f t="shared" si="28"/>
        <v/>
      </c>
      <c r="H1772" s="1225"/>
      <c r="I1772" s="1225"/>
    </row>
    <row r="1773" spans="1:9" s="1232" customFormat="1" x14ac:dyDescent="0.2">
      <c r="A1773" s="1227"/>
      <c r="B1773" s="1228"/>
      <c r="C1773" s="1229"/>
      <c r="D1773" s="1229"/>
      <c r="E1773" s="1230"/>
      <c r="F1773" s="1231"/>
      <c r="G1773" s="1232" t="str">
        <f t="shared" si="28"/>
        <v/>
      </c>
      <c r="H1773" s="1225"/>
      <c r="I1773" s="1225"/>
    </row>
    <row r="1774" spans="1:9" s="1232" customFormat="1" x14ac:dyDescent="0.2">
      <c r="A1774" s="1227"/>
      <c r="B1774" s="1228"/>
      <c r="C1774" s="1229"/>
      <c r="D1774" s="1229"/>
      <c r="E1774" s="1230"/>
      <c r="F1774" s="1231"/>
      <c r="G1774" s="1232" t="str">
        <f t="shared" si="28"/>
        <v/>
      </c>
      <c r="H1774" s="1225"/>
      <c r="I1774" s="1225"/>
    </row>
    <row r="1775" spans="1:9" s="1232" customFormat="1" x14ac:dyDescent="0.2">
      <c r="A1775" s="1227"/>
      <c r="B1775" s="1228"/>
      <c r="C1775" s="1229"/>
      <c r="D1775" s="1229"/>
      <c r="E1775" s="1230"/>
      <c r="F1775" s="1231"/>
      <c r="G1775" s="1232" t="str">
        <f t="shared" si="28"/>
        <v/>
      </c>
      <c r="H1775" s="1225"/>
      <c r="I1775" s="1225"/>
    </row>
    <row r="1776" spans="1:9" s="1232" customFormat="1" x14ac:dyDescent="0.2">
      <c r="A1776" s="1227"/>
      <c r="B1776" s="1228"/>
      <c r="C1776" s="1229"/>
      <c r="D1776" s="1229"/>
      <c r="E1776" s="1230"/>
      <c r="F1776" s="1231"/>
      <c r="G1776" s="1232" t="str">
        <f t="shared" si="28"/>
        <v/>
      </c>
      <c r="H1776" s="1225"/>
      <c r="I1776" s="1225"/>
    </row>
    <row r="1777" spans="1:9" s="1232" customFormat="1" x14ac:dyDescent="0.2">
      <c r="A1777" s="1227"/>
      <c r="B1777" s="1228"/>
      <c r="C1777" s="1229"/>
      <c r="D1777" s="1229"/>
      <c r="E1777" s="1230"/>
      <c r="F1777" s="1231"/>
      <c r="G1777" s="1232" t="str">
        <f t="shared" si="28"/>
        <v/>
      </c>
      <c r="H1777" s="1225"/>
      <c r="I1777" s="1225"/>
    </row>
    <row r="1778" spans="1:9" s="1232" customFormat="1" x14ac:dyDescent="0.2">
      <c r="A1778" s="1227"/>
      <c r="B1778" s="1228"/>
      <c r="C1778" s="1229"/>
      <c r="D1778" s="1229"/>
      <c r="E1778" s="1230"/>
      <c r="F1778" s="1231"/>
      <c r="G1778" s="1232" t="str">
        <f t="shared" si="28"/>
        <v/>
      </c>
      <c r="H1778" s="1225"/>
      <c r="I1778" s="1225"/>
    </row>
    <row r="1779" spans="1:9" s="1232" customFormat="1" x14ac:dyDescent="0.2">
      <c r="A1779" s="1227"/>
      <c r="B1779" s="1228"/>
      <c r="C1779" s="1229"/>
      <c r="D1779" s="1229"/>
      <c r="E1779" s="1230"/>
      <c r="F1779" s="1231"/>
      <c r="G1779" s="1232" t="str">
        <f t="shared" si="28"/>
        <v/>
      </c>
      <c r="H1779" s="1225"/>
      <c r="I1779" s="1225"/>
    </row>
    <row r="1780" spans="1:9" s="1232" customFormat="1" x14ac:dyDescent="0.2">
      <c r="A1780" s="1227"/>
      <c r="B1780" s="1228"/>
      <c r="C1780" s="1229"/>
      <c r="D1780" s="1229"/>
      <c r="E1780" s="1230"/>
      <c r="F1780" s="1231"/>
      <c r="G1780" s="1232" t="str">
        <f t="shared" si="28"/>
        <v/>
      </c>
      <c r="H1780" s="1225"/>
      <c r="I1780" s="1225"/>
    </row>
    <row r="1781" spans="1:9" s="1232" customFormat="1" x14ac:dyDescent="0.2">
      <c r="A1781" s="1227"/>
      <c r="B1781" s="1228"/>
      <c r="C1781" s="1229"/>
      <c r="D1781" s="1229"/>
      <c r="E1781" s="1230"/>
      <c r="F1781" s="1231"/>
      <c r="G1781" s="1232" t="str">
        <f t="shared" si="28"/>
        <v/>
      </c>
      <c r="H1781" s="1225"/>
      <c r="I1781" s="1225"/>
    </row>
    <row r="1782" spans="1:9" s="1232" customFormat="1" x14ac:dyDescent="0.2">
      <c r="A1782" s="1227"/>
      <c r="B1782" s="1228"/>
      <c r="C1782" s="1229"/>
      <c r="D1782" s="1229"/>
      <c r="E1782" s="1230"/>
      <c r="F1782" s="1231"/>
      <c r="G1782" s="1232" t="str">
        <f t="shared" si="28"/>
        <v/>
      </c>
      <c r="H1782" s="1225"/>
      <c r="I1782" s="1225"/>
    </row>
    <row r="1783" spans="1:9" s="1232" customFormat="1" x14ac:dyDescent="0.2">
      <c r="A1783" s="1227"/>
      <c r="B1783" s="1228"/>
      <c r="C1783" s="1229"/>
      <c r="D1783" s="1229"/>
      <c r="E1783" s="1230"/>
      <c r="F1783" s="1231"/>
      <c r="G1783" s="1232" t="str">
        <f t="shared" si="28"/>
        <v/>
      </c>
      <c r="H1783" s="1225"/>
      <c r="I1783" s="1225"/>
    </row>
    <row r="1784" spans="1:9" s="1232" customFormat="1" x14ac:dyDescent="0.2">
      <c r="A1784" s="1227"/>
      <c r="B1784" s="1228"/>
      <c r="C1784" s="1229"/>
      <c r="D1784" s="1229"/>
      <c r="E1784" s="1230"/>
      <c r="F1784" s="1231"/>
      <c r="G1784" s="1232" t="str">
        <f t="shared" si="28"/>
        <v/>
      </c>
      <c r="H1784" s="1225"/>
      <c r="I1784" s="1225"/>
    </row>
    <row r="1785" spans="1:9" s="1232" customFormat="1" x14ac:dyDescent="0.2">
      <c r="A1785" s="1227"/>
      <c r="B1785" s="1228"/>
      <c r="C1785" s="1229"/>
      <c r="D1785" s="1229"/>
      <c r="E1785" s="1230"/>
      <c r="F1785" s="1231"/>
      <c r="G1785" s="1232" t="str">
        <f t="shared" si="28"/>
        <v/>
      </c>
      <c r="H1785" s="1225"/>
      <c r="I1785" s="1225"/>
    </row>
    <row r="1786" spans="1:9" s="1232" customFormat="1" x14ac:dyDescent="0.2">
      <c r="A1786" s="1227"/>
      <c r="B1786" s="1228"/>
      <c r="C1786" s="1229"/>
      <c r="D1786" s="1229"/>
      <c r="E1786" s="1230"/>
      <c r="F1786" s="1231"/>
      <c r="G1786" s="1232" t="str">
        <f t="shared" si="28"/>
        <v/>
      </c>
      <c r="H1786" s="1225"/>
      <c r="I1786" s="1225"/>
    </row>
    <row r="1787" spans="1:9" s="1232" customFormat="1" x14ac:dyDescent="0.2">
      <c r="A1787" s="1227"/>
      <c r="B1787" s="1228"/>
      <c r="C1787" s="1229"/>
      <c r="D1787" s="1229"/>
      <c r="E1787" s="1230"/>
      <c r="F1787" s="1231"/>
      <c r="G1787" s="1232" t="str">
        <f t="shared" si="28"/>
        <v/>
      </c>
      <c r="H1787" s="1225"/>
      <c r="I1787" s="1225"/>
    </row>
    <row r="1788" spans="1:9" s="1232" customFormat="1" x14ac:dyDescent="0.2">
      <c r="A1788" s="1227"/>
      <c r="B1788" s="1228"/>
      <c r="C1788" s="1229"/>
      <c r="D1788" s="1229"/>
      <c r="E1788" s="1230"/>
      <c r="F1788" s="1231"/>
      <c r="G1788" s="1232" t="str">
        <f t="shared" si="28"/>
        <v/>
      </c>
      <c r="H1788" s="1225"/>
      <c r="I1788" s="1225"/>
    </row>
    <row r="1789" spans="1:9" s="1232" customFormat="1" x14ac:dyDescent="0.2">
      <c r="A1789" s="1227"/>
      <c r="B1789" s="1228"/>
      <c r="C1789" s="1229"/>
      <c r="D1789" s="1229"/>
      <c r="E1789" s="1230"/>
      <c r="F1789" s="1231"/>
      <c r="G1789" s="1232" t="str">
        <f t="shared" si="28"/>
        <v/>
      </c>
      <c r="H1789" s="1225"/>
      <c r="I1789" s="1225"/>
    </row>
    <row r="1790" spans="1:9" s="1232" customFormat="1" x14ac:dyDescent="0.2">
      <c r="A1790" s="1227"/>
      <c r="B1790" s="1228"/>
      <c r="C1790" s="1229"/>
      <c r="D1790" s="1229"/>
      <c r="E1790" s="1230"/>
      <c r="F1790" s="1231"/>
      <c r="G1790" s="1232" t="str">
        <f t="shared" si="28"/>
        <v/>
      </c>
      <c r="H1790" s="1225"/>
      <c r="I1790" s="1225"/>
    </row>
    <row r="1791" spans="1:9" s="1232" customFormat="1" x14ac:dyDescent="0.2">
      <c r="A1791" s="1227"/>
      <c r="B1791" s="1228"/>
      <c r="C1791" s="1229"/>
      <c r="D1791" s="1229"/>
      <c r="E1791" s="1230"/>
      <c r="F1791" s="1231"/>
      <c r="G1791" s="1232" t="str">
        <f t="shared" si="28"/>
        <v/>
      </c>
      <c r="H1791" s="1225"/>
      <c r="I1791" s="1225"/>
    </row>
    <row r="1792" spans="1:9" s="1232" customFormat="1" x14ac:dyDescent="0.2">
      <c r="A1792" s="1227"/>
      <c r="B1792" s="1228"/>
      <c r="C1792" s="1229"/>
      <c r="D1792" s="1229"/>
      <c r="E1792" s="1230"/>
      <c r="F1792" s="1231"/>
      <c r="G1792" s="1232" t="str">
        <f t="shared" si="28"/>
        <v/>
      </c>
      <c r="H1792" s="1225"/>
      <c r="I1792" s="1225"/>
    </row>
    <row r="1793" spans="1:9" s="1232" customFormat="1" x14ac:dyDescent="0.2">
      <c r="A1793" s="1227"/>
      <c r="B1793" s="1228"/>
      <c r="C1793" s="1229"/>
      <c r="D1793" s="1229"/>
      <c r="E1793" s="1230"/>
      <c r="F1793" s="1231"/>
      <c r="G1793" s="1232" t="str">
        <f t="shared" si="28"/>
        <v/>
      </c>
      <c r="H1793" s="1225"/>
      <c r="I1793" s="1225"/>
    </row>
    <row r="1794" spans="1:9" s="1232" customFormat="1" x14ac:dyDescent="0.2">
      <c r="A1794" s="1227"/>
      <c r="B1794" s="1228"/>
      <c r="C1794" s="1229"/>
      <c r="D1794" s="1229"/>
      <c r="E1794" s="1230"/>
      <c r="F1794" s="1231"/>
      <c r="G1794" s="1232" t="str">
        <f t="shared" si="28"/>
        <v/>
      </c>
      <c r="H1794" s="1225"/>
      <c r="I1794" s="1225"/>
    </row>
    <row r="1795" spans="1:9" s="1232" customFormat="1" x14ac:dyDescent="0.2">
      <c r="A1795" s="1227"/>
      <c r="B1795" s="1228"/>
      <c r="C1795" s="1229"/>
      <c r="D1795" s="1229"/>
      <c r="E1795" s="1230"/>
      <c r="F1795" s="1231"/>
      <c r="G1795" s="1232" t="str">
        <f t="shared" si="28"/>
        <v/>
      </c>
      <c r="H1795" s="1225"/>
      <c r="I1795" s="1225"/>
    </row>
    <row r="1796" spans="1:9" s="1232" customFormat="1" x14ac:dyDescent="0.2">
      <c r="A1796" s="1227"/>
      <c r="B1796" s="1228"/>
      <c r="C1796" s="1229"/>
      <c r="D1796" s="1229"/>
      <c r="E1796" s="1230"/>
      <c r="F1796" s="1231"/>
      <c r="G1796" s="1232" t="str">
        <f t="shared" ref="G1796:G1859" si="29">IF(D1796="QP",A1796,"")</f>
        <v/>
      </c>
      <c r="H1796" s="1225"/>
      <c r="I1796" s="1225"/>
    </row>
    <row r="1797" spans="1:9" s="1232" customFormat="1" x14ac:dyDescent="0.2">
      <c r="A1797" s="1227"/>
      <c r="B1797" s="1228"/>
      <c r="C1797" s="1229"/>
      <c r="D1797" s="1229"/>
      <c r="E1797" s="1230"/>
      <c r="F1797" s="1231"/>
      <c r="G1797" s="1232" t="str">
        <f t="shared" si="29"/>
        <v/>
      </c>
      <c r="H1797" s="1225"/>
      <c r="I1797" s="1225"/>
    </row>
    <row r="1798" spans="1:9" s="1232" customFormat="1" x14ac:dyDescent="0.2">
      <c r="A1798" s="1227"/>
      <c r="B1798" s="1228"/>
      <c r="C1798" s="1229"/>
      <c r="D1798" s="1229"/>
      <c r="E1798" s="1230"/>
      <c r="F1798" s="1231"/>
      <c r="G1798" s="1232" t="str">
        <f t="shared" si="29"/>
        <v/>
      </c>
      <c r="H1798" s="1225"/>
      <c r="I1798" s="1225"/>
    </row>
    <row r="1799" spans="1:9" s="1232" customFormat="1" x14ac:dyDescent="0.2">
      <c r="A1799" s="1227"/>
      <c r="B1799" s="1228"/>
      <c r="C1799" s="1229"/>
      <c r="D1799" s="1229"/>
      <c r="E1799" s="1230"/>
      <c r="F1799" s="1231"/>
      <c r="G1799" s="1232" t="str">
        <f t="shared" si="29"/>
        <v/>
      </c>
      <c r="H1799" s="1225"/>
      <c r="I1799" s="1225"/>
    </row>
    <row r="1800" spans="1:9" s="1232" customFormat="1" x14ac:dyDescent="0.2">
      <c r="A1800" s="1227"/>
      <c r="B1800" s="1228"/>
      <c r="C1800" s="1229"/>
      <c r="D1800" s="1229"/>
      <c r="E1800" s="1230"/>
      <c r="F1800" s="1231"/>
      <c r="G1800" s="1232" t="str">
        <f t="shared" si="29"/>
        <v/>
      </c>
      <c r="H1800" s="1225"/>
      <c r="I1800" s="1225"/>
    </row>
    <row r="1801" spans="1:9" s="1232" customFormat="1" x14ac:dyDescent="0.2">
      <c r="A1801" s="1227"/>
      <c r="B1801" s="1228"/>
      <c r="C1801" s="1229"/>
      <c r="D1801" s="1229"/>
      <c r="E1801" s="1230"/>
      <c r="F1801" s="1231"/>
      <c r="G1801" s="1232" t="str">
        <f t="shared" si="29"/>
        <v/>
      </c>
      <c r="H1801" s="1225"/>
      <c r="I1801" s="1225"/>
    </row>
    <row r="1802" spans="1:9" s="1232" customFormat="1" x14ac:dyDescent="0.2">
      <c r="A1802" s="1227"/>
      <c r="B1802" s="1228"/>
      <c r="C1802" s="1229"/>
      <c r="D1802" s="1229"/>
      <c r="E1802" s="1230"/>
      <c r="F1802" s="1231"/>
      <c r="G1802" s="1232" t="str">
        <f t="shared" si="29"/>
        <v/>
      </c>
      <c r="H1802" s="1225"/>
      <c r="I1802" s="1225"/>
    </row>
    <row r="1803" spans="1:9" s="1232" customFormat="1" x14ac:dyDescent="0.2">
      <c r="A1803" s="1227"/>
      <c r="B1803" s="1228"/>
      <c r="C1803" s="1229"/>
      <c r="D1803" s="1229"/>
      <c r="E1803" s="1230"/>
      <c r="F1803" s="1231"/>
      <c r="G1803" s="1232" t="str">
        <f t="shared" si="29"/>
        <v/>
      </c>
      <c r="H1803" s="1225"/>
      <c r="I1803" s="1225"/>
    </row>
    <row r="1804" spans="1:9" s="1232" customFormat="1" x14ac:dyDescent="0.2">
      <c r="A1804" s="1227"/>
      <c r="B1804" s="1228"/>
      <c r="C1804" s="1229"/>
      <c r="D1804" s="1229"/>
      <c r="E1804" s="1230"/>
      <c r="F1804" s="1231"/>
      <c r="G1804" s="1232" t="str">
        <f t="shared" si="29"/>
        <v/>
      </c>
      <c r="H1804" s="1225"/>
      <c r="I1804" s="1225"/>
    </row>
    <row r="1805" spans="1:9" s="1232" customFormat="1" x14ac:dyDescent="0.2">
      <c r="A1805" s="1227"/>
      <c r="B1805" s="1228"/>
      <c r="C1805" s="1229"/>
      <c r="D1805" s="1229"/>
      <c r="E1805" s="1230"/>
      <c r="F1805" s="1231"/>
      <c r="G1805" s="1232" t="str">
        <f t="shared" si="29"/>
        <v/>
      </c>
      <c r="H1805" s="1225"/>
      <c r="I1805" s="1225"/>
    </row>
    <row r="1806" spans="1:9" s="1232" customFormat="1" x14ac:dyDescent="0.2">
      <c r="A1806" s="1227"/>
      <c r="B1806" s="1228"/>
      <c r="C1806" s="1229"/>
      <c r="D1806" s="1229"/>
      <c r="E1806" s="1230"/>
      <c r="F1806" s="1231"/>
      <c r="G1806" s="1232" t="str">
        <f t="shared" si="29"/>
        <v/>
      </c>
      <c r="H1806" s="1225"/>
      <c r="I1806" s="1225"/>
    </row>
    <row r="1807" spans="1:9" s="1232" customFormat="1" x14ac:dyDescent="0.2">
      <c r="A1807" s="1227"/>
      <c r="B1807" s="1228"/>
      <c r="C1807" s="1229"/>
      <c r="D1807" s="1229"/>
      <c r="E1807" s="1230"/>
      <c r="F1807" s="1231"/>
      <c r="G1807" s="1232" t="str">
        <f t="shared" si="29"/>
        <v/>
      </c>
      <c r="H1807" s="1225"/>
      <c r="I1807" s="1225"/>
    </row>
    <row r="1808" spans="1:9" s="1232" customFormat="1" x14ac:dyDescent="0.2">
      <c r="A1808" s="1227"/>
      <c r="B1808" s="1228"/>
      <c r="C1808" s="1229"/>
      <c r="D1808" s="1229"/>
      <c r="E1808" s="1230"/>
      <c r="F1808" s="1231"/>
      <c r="G1808" s="1232" t="str">
        <f t="shared" si="29"/>
        <v/>
      </c>
      <c r="H1808" s="1225"/>
      <c r="I1808" s="1225"/>
    </row>
    <row r="1809" spans="1:9" s="1232" customFormat="1" x14ac:dyDescent="0.2">
      <c r="A1809" s="1227"/>
      <c r="B1809" s="1228"/>
      <c r="C1809" s="1229"/>
      <c r="D1809" s="1229"/>
      <c r="E1809" s="1230"/>
      <c r="F1809" s="1231"/>
      <c r="G1809" s="1232" t="str">
        <f t="shared" si="29"/>
        <v/>
      </c>
      <c r="H1809" s="1225"/>
      <c r="I1809" s="1225"/>
    </row>
    <row r="1810" spans="1:9" s="1232" customFormat="1" x14ac:dyDescent="0.2">
      <c r="A1810" s="1227"/>
      <c r="B1810" s="1228"/>
      <c r="C1810" s="1229"/>
      <c r="D1810" s="1229"/>
      <c r="E1810" s="1230"/>
      <c r="F1810" s="1231"/>
      <c r="G1810" s="1232" t="str">
        <f t="shared" si="29"/>
        <v/>
      </c>
      <c r="H1810" s="1225"/>
      <c r="I1810" s="1225"/>
    </row>
    <row r="1811" spans="1:9" s="1232" customFormat="1" x14ac:dyDescent="0.2">
      <c r="A1811" s="1227"/>
      <c r="B1811" s="1228"/>
      <c r="C1811" s="1229"/>
      <c r="D1811" s="1229"/>
      <c r="E1811" s="1230"/>
      <c r="F1811" s="1231"/>
      <c r="G1811" s="1232" t="str">
        <f t="shared" si="29"/>
        <v/>
      </c>
      <c r="H1811" s="1225"/>
      <c r="I1811" s="1225"/>
    </row>
    <row r="1812" spans="1:9" s="1232" customFormat="1" x14ac:dyDescent="0.2">
      <c r="A1812" s="1227"/>
      <c r="B1812" s="1228"/>
      <c r="C1812" s="1229"/>
      <c r="D1812" s="1229"/>
      <c r="E1812" s="1230"/>
      <c r="F1812" s="1231"/>
      <c r="G1812" s="1232" t="str">
        <f t="shared" si="29"/>
        <v/>
      </c>
      <c r="H1812" s="1225"/>
      <c r="I1812" s="1225"/>
    </row>
    <row r="1813" spans="1:9" s="1232" customFormat="1" x14ac:dyDescent="0.2">
      <c r="A1813" s="1227"/>
      <c r="B1813" s="1228"/>
      <c r="C1813" s="1229"/>
      <c r="D1813" s="1229"/>
      <c r="E1813" s="1230"/>
      <c r="F1813" s="1231"/>
      <c r="G1813" s="1232" t="str">
        <f t="shared" si="29"/>
        <v/>
      </c>
      <c r="H1813" s="1225"/>
      <c r="I1813" s="1225"/>
    </row>
    <row r="1814" spans="1:9" s="1232" customFormat="1" x14ac:dyDescent="0.2">
      <c r="A1814" s="1227"/>
      <c r="B1814" s="1228"/>
      <c r="C1814" s="1229"/>
      <c r="D1814" s="1229"/>
      <c r="E1814" s="1230"/>
      <c r="F1814" s="1231"/>
      <c r="G1814" s="1232" t="str">
        <f t="shared" si="29"/>
        <v/>
      </c>
      <c r="H1814" s="1225"/>
      <c r="I1814" s="1225"/>
    </row>
    <row r="1815" spans="1:9" s="1232" customFormat="1" x14ac:dyDescent="0.2">
      <c r="A1815" s="1227"/>
      <c r="B1815" s="1228"/>
      <c r="C1815" s="1229"/>
      <c r="D1815" s="1229"/>
      <c r="E1815" s="1230"/>
      <c r="F1815" s="1231"/>
      <c r="G1815" s="1232" t="str">
        <f t="shared" si="29"/>
        <v/>
      </c>
      <c r="H1815" s="1225"/>
      <c r="I1815" s="1225"/>
    </row>
    <row r="1816" spans="1:9" s="1232" customFormat="1" x14ac:dyDescent="0.2">
      <c r="A1816" s="1227"/>
      <c r="B1816" s="1228"/>
      <c r="C1816" s="1229"/>
      <c r="D1816" s="1229"/>
      <c r="E1816" s="1230"/>
      <c r="F1816" s="1231"/>
      <c r="G1816" s="1232" t="str">
        <f t="shared" si="29"/>
        <v/>
      </c>
      <c r="H1816" s="1225"/>
      <c r="I1816" s="1225"/>
    </row>
    <row r="1817" spans="1:9" s="1232" customFormat="1" x14ac:dyDescent="0.2">
      <c r="A1817" s="1227"/>
      <c r="B1817" s="1228"/>
      <c r="C1817" s="1229"/>
      <c r="D1817" s="1229"/>
      <c r="E1817" s="1230"/>
      <c r="F1817" s="1231"/>
      <c r="G1817" s="1232" t="str">
        <f t="shared" si="29"/>
        <v/>
      </c>
      <c r="H1817" s="1225"/>
      <c r="I1817" s="1225"/>
    </row>
    <row r="1818" spans="1:9" s="1232" customFormat="1" x14ac:dyDescent="0.2">
      <c r="A1818" s="1227"/>
      <c r="B1818" s="1228"/>
      <c r="C1818" s="1229"/>
      <c r="D1818" s="1229"/>
      <c r="E1818" s="1230"/>
      <c r="F1818" s="1231"/>
      <c r="G1818" s="1232" t="str">
        <f t="shared" si="29"/>
        <v/>
      </c>
      <c r="H1818" s="1225"/>
      <c r="I1818" s="1225"/>
    </row>
    <row r="1819" spans="1:9" s="1232" customFormat="1" x14ac:dyDescent="0.2">
      <c r="A1819" s="1227"/>
      <c r="B1819" s="1228"/>
      <c r="C1819" s="1229"/>
      <c r="D1819" s="1229"/>
      <c r="E1819" s="1230"/>
      <c r="F1819" s="1231"/>
      <c r="G1819" s="1232" t="str">
        <f t="shared" si="29"/>
        <v/>
      </c>
      <c r="H1819" s="1225"/>
      <c r="I1819" s="1225"/>
    </row>
    <row r="1820" spans="1:9" s="1232" customFormat="1" x14ac:dyDescent="0.2">
      <c r="A1820" s="1227"/>
      <c r="B1820" s="1228"/>
      <c r="C1820" s="1229"/>
      <c r="D1820" s="1229"/>
      <c r="E1820" s="1230"/>
      <c r="F1820" s="1231"/>
      <c r="G1820" s="1232" t="str">
        <f t="shared" si="29"/>
        <v/>
      </c>
      <c r="H1820" s="1225"/>
      <c r="I1820" s="1225"/>
    </row>
    <row r="1821" spans="1:9" s="1232" customFormat="1" x14ac:dyDescent="0.2">
      <c r="A1821" s="1227"/>
      <c r="B1821" s="1228"/>
      <c r="C1821" s="1229"/>
      <c r="D1821" s="1229"/>
      <c r="E1821" s="1230"/>
      <c r="F1821" s="1231"/>
      <c r="G1821" s="1232" t="str">
        <f t="shared" si="29"/>
        <v/>
      </c>
      <c r="H1821" s="1225"/>
      <c r="I1821" s="1225"/>
    </row>
    <row r="1822" spans="1:9" s="1232" customFormat="1" x14ac:dyDescent="0.2">
      <c r="A1822" s="1227"/>
      <c r="B1822" s="1228"/>
      <c r="C1822" s="1229"/>
      <c r="D1822" s="1229"/>
      <c r="E1822" s="1230"/>
      <c r="F1822" s="1231"/>
      <c r="G1822" s="1232" t="str">
        <f t="shared" si="29"/>
        <v/>
      </c>
      <c r="H1822" s="1225"/>
      <c r="I1822" s="1225"/>
    </row>
    <row r="1823" spans="1:9" s="1232" customFormat="1" x14ac:dyDescent="0.2">
      <c r="A1823" s="1227"/>
      <c r="B1823" s="1228"/>
      <c r="C1823" s="1229"/>
      <c r="D1823" s="1229"/>
      <c r="E1823" s="1230"/>
      <c r="F1823" s="1231"/>
      <c r="G1823" s="1232" t="str">
        <f t="shared" si="29"/>
        <v/>
      </c>
      <c r="H1823" s="1225"/>
      <c r="I1823" s="1225"/>
    </row>
    <row r="1824" spans="1:9" s="1232" customFormat="1" x14ac:dyDescent="0.2">
      <c r="A1824" s="1227"/>
      <c r="B1824" s="1228"/>
      <c r="C1824" s="1229"/>
      <c r="D1824" s="1229"/>
      <c r="E1824" s="1230"/>
      <c r="F1824" s="1231"/>
      <c r="G1824" s="1232" t="str">
        <f t="shared" si="29"/>
        <v/>
      </c>
      <c r="H1824" s="1225"/>
      <c r="I1824" s="1225"/>
    </row>
    <row r="1825" spans="1:9" s="1232" customFormat="1" x14ac:dyDescent="0.2">
      <c r="A1825" s="1227"/>
      <c r="B1825" s="1228"/>
      <c r="C1825" s="1229"/>
      <c r="D1825" s="1229"/>
      <c r="E1825" s="1230"/>
      <c r="F1825" s="1231"/>
      <c r="G1825" s="1232" t="str">
        <f t="shared" si="29"/>
        <v/>
      </c>
      <c r="H1825" s="1225"/>
      <c r="I1825" s="1225"/>
    </row>
    <row r="1826" spans="1:9" s="1232" customFormat="1" x14ac:dyDescent="0.2">
      <c r="A1826" s="1227"/>
      <c r="B1826" s="1228"/>
      <c r="C1826" s="1229"/>
      <c r="D1826" s="1229"/>
      <c r="E1826" s="1230"/>
      <c r="F1826" s="1231"/>
      <c r="G1826" s="1232" t="str">
        <f t="shared" si="29"/>
        <v/>
      </c>
      <c r="H1826" s="1225"/>
      <c r="I1826" s="1225"/>
    </row>
    <row r="1827" spans="1:9" s="1232" customFormat="1" x14ac:dyDescent="0.2">
      <c r="A1827" s="1227"/>
      <c r="B1827" s="1228"/>
      <c r="C1827" s="1229"/>
      <c r="D1827" s="1229"/>
      <c r="E1827" s="1230"/>
      <c r="F1827" s="1231"/>
      <c r="G1827" s="1232" t="str">
        <f t="shared" si="29"/>
        <v/>
      </c>
      <c r="H1827" s="1225"/>
      <c r="I1827" s="1225"/>
    </row>
    <row r="1828" spans="1:9" s="1232" customFormat="1" x14ac:dyDescent="0.2">
      <c r="A1828" s="1227"/>
      <c r="B1828" s="1228"/>
      <c r="C1828" s="1229"/>
      <c r="D1828" s="1229"/>
      <c r="E1828" s="1230"/>
      <c r="F1828" s="1231"/>
      <c r="G1828" s="1232" t="str">
        <f t="shared" si="29"/>
        <v/>
      </c>
      <c r="H1828" s="1225"/>
      <c r="I1828" s="1225"/>
    </row>
    <row r="1829" spans="1:9" s="1232" customFormat="1" x14ac:dyDescent="0.2">
      <c r="A1829" s="1227"/>
      <c r="B1829" s="1228"/>
      <c r="C1829" s="1229"/>
      <c r="D1829" s="1229"/>
      <c r="E1829" s="1230"/>
      <c r="F1829" s="1231"/>
      <c r="G1829" s="1232" t="str">
        <f t="shared" si="29"/>
        <v/>
      </c>
      <c r="H1829" s="1225"/>
      <c r="I1829" s="1225"/>
    </row>
    <row r="1830" spans="1:9" s="1232" customFormat="1" x14ac:dyDescent="0.2">
      <c r="A1830" s="1227"/>
      <c r="B1830" s="1228"/>
      <c r="C1830" s="1229"/>
      <c r="D1830" s="1229"/>
      <c r="E1830" s="1230"/>
      <c r="F1830" s="1231"/>
      <c r="G1830" s="1232" t="str">
        <f t="shared" si="29"/>
        <v/>
      </c>
      <c r="H1830" s="1225"/>
      <c r="I1830" s="1225"/>
    </row>
    <row r="1831" spans="1:9" s="1232" customFormat="1" x14ac:dyDescent="0.2">
      <c r="A1831" s="1227"/>
      <c r="B1831" s="1228"/>
      <c r="C1831" s="1229"/>
      <c r="D1831" s="1229"/>
      <c r="E1831" s="1230"/>
      <c r="F1831" s="1231"/>
      <c r="G1831" s="1232" t="str">
        <f t="shared" si="29"/>
        <v/>
      </c>
      <c r="H1831" s="1225"/>
      <c r="I1831" s="1225"/>
    </row>
    <row r="1832" spans="1:9" s="1232" customFormat="1" x14ac:dyDescent="0.2">
      <c r="A1832" s="1227"/>
      <c r="B1832" s="1228"/>
      <c r="C1832" s="1229"/>
      <c r="D1832" s="1229"/>
      <c r="E1832" s="1230"/>
      <c r="F1832" s="1231"/>
      <c r="G1832" s="1232" t="str">
        <f t="shared" si="29"/>
        <v/>
      </c>
      <c r="H1832" s="1225"/>
      <c r="I1832" s="1225"/>
    </row>
    <row r="1833" spans="1:9" s="1232" customFormat="1" x14ac:dyDescent="0.2">
      <c r="A1833" s="1227"/>
      <c r="B1833" s="1228"/>
      <c r="C1833" s="1229"/>
      <c r="D1833" s="1229"/>
      <c r="E1833" s="1230"/>
      <c r="F1833" s="1231"/>
      <c r="G1833" s="1232" t="str">
        <f t="shared" si="29"/>
        <v/>
      </c>
      <c r="H1833" s="1225"/>
      <c r="I1833" s="1225"/>
    </row>
    <row r="1834" spans="1:9" s="1232" customFormat="1" x14ac:dyDescent="0.2">
      <c r="A1834" s="1227"/>
      <c r="B1834" s="1228"/>
      <c r="C1834" s="1229"/>
      <c r="D1834" s="1229"/>
      <c r="E1834" s="1230"/>
      <c r="F1834" s="1231"/>
      <c r="G1834" s="1232" t="str">
        <f t="shared" si="29"/>
        <v/>
      </c>
      <c r="H1834" s="1225"/>
      <c r="I1834" s="1225"/>
    </row>
    <row r="1835" spans="1:9" s="1232" customFormat="1" x14ac:dyDescent="0.2">
      <c r="A1835" s="1227"/>
      <c r="B1835" s="1228"/>
      <c r="C1835" s="1229"/>
      <c r="D1835" s="1229"/>
      <c r="E1835" s="1230"/>
      <c r="F1835" s="1231"/>
      <c r="G1835" s="1232" t="str">
        <f t="shared" si="29"/>
        <v/>
      </c>
      <c r="H1835" s="1225"/>
      <c r="I1835" s="1225"/>
    </row>
    <row r="1836" spans="1:9" s="1232" customFormat="1" x14ac:dyDescent="0.2">
      <c r="A1836" s="1227"/>
      <c r="B1836" s="1228"/>
      <c r="C1836" s="1229"/>
      <c r="D1836" s="1229"/>
      <c r="E1836" s="1230"/>
      <c r="F1836" s="1231"/>
      <c r="G1836" s="1232" t="str">
        <f t="shared" si="29"/>
        <v/>
      </c>
      <c r="H1836" s="1225"/>
      <c r="I1836" s="1225"/>
    </row>
    <row r="1837" spans="1:9" s="1232" customFormat="1" x14ac:dyDescent="0.2">
      <c r="A1837" s="1227"/>
      <c r="B1837" s="1228"/>
      <c r="C1837" s="1229"/>
      <c r="D1837" s="1229"/>
      <c r="E1837" s="1230"/>
      <c r="F1837" s="1231"/>
      <c r="G1837" s="1232" t="str">
        <f t="shared" si="29"/>
        <v/>
      </c>
      <c r="H1837" s="1225"/>
      <c r="I1837" s="1225"/>
    </row>
    <row r="1838" spans="1:9" s="1232" customFormat="1" x14ac:dyDescent="0.2">
      <c r="A1838" s="1227"/>
      <c r="B1838" s="1228"/>
      <c r="C1838" s="1229"/>
      <c r="D1838" s="1229"/>
      <c r="E1838" s="1230"/>
      <c r="F1838" s="1231"/>
      <c r="G1838" s="1232" t="str">
        <f t="shared" si="29"/>
        <v/>
      </c>
      <c r="H1838" s="1225"/>
      <c r="I1838" s="1225"/>
    </row>
    <row r="1839" spans="1:9" s="1232" customFormat="1" x14ac:dyDescent="0.2">
      <c r="A1839" s="1227"/>
      <c r="B1839" s="1228"/>
      <c r="C1839" s="1229"/>
      <c r="D1839" s="1229"/>
      <c r="E1839" s="1230"/>
      <c r="F1839" s="1231"/>
      <c r="G1839" s="1232" t="str">
        <f t="shared" si="29"/>
        <v/>
      </c>
      <c r="H1839" s="1225"/>
      <c r="I1839" s="1225"/>
    </row>
    <row r="1840" spans="1:9" s="1232" customFormat="1" x14ac:dyDescent="0.2">
      <c r="A1840" s="1227"/>
      <c r="B1840" s="1228"/>
      <c r="C1840" s="1229"/>
      <c r="D1840" s="1229"/>
      <c r="E1840" s="1230"/>
      <c r="F1840" s="1231"/>
      <c r="G1840" s="1232" t="str">
        <f t="shared" si="29"/>
        <v/>
      </c>
      <c r="H1840" s="1225"/>
      <c r="I1840" s="1225"/>
    </row>
    <row r="1841" spans="1:9" s="1232" customFormat="1" x14ac:dyDescent="0.2">
      <c r="A1841" s="1227"/>
      <c r="B1841" s="1228"/>
      <c r="C1841" s="1229"/>
      <c r="D1841" s="1229"/>
      <c r="E1841" s="1230"/>
      <c r="F1841" s="1231"/>
      <c r="G1841" s="1232" t="str">
        <f t="shared" si="29"/>
        <v/>
      </c>
      <c r="H1841" s="1225"/>
      <c r="I1841" s="1225"/>
    </row>
    <row r="1842" spans="1:9" s="1232" customFormat="1" x14ac:dyDescent="0.2">
      <c r="A1842" s="1227"/>
      <c r="B1842" s="1228"/>
      <c r="C1842" s="1229"/>
      <c r="D1842" s="1229"/>
      <c r="E1842" s="1230"/>
      <c r="F1842" s="1231"/>
      <c r="G1842" s="1232" t="str">
        <f t="shared" si="29"/>
        <v/>
      </c>
      <c r="H1842" s="1225"/>
      <c r="I1842" s="1225"/>
    </row>
    <row r="1843" spans="1:9" s="1232" customFormat="1" x14ac:dyDescent="0.2">
      <c r="A1843" s="1227"/>
      <c r="B1843" s="1228"/>
      <c r="C1843" s="1229"/>
      <c r="D1843" s="1229"/>
      <c r="E1843" s="1230"/>
      <c r="F1843" s="1231"/>
      <c r="G1843" s="1232" t="str">
        <f t="shared" si="29"/>
        <v/>
      </c>
      <c r="H1843" s="1225"/>
      <c r="I1843" s="1225"/>
    </row>
    <row r="1844" spans="1:9" s="1232" customFormat="1" x14ac:dyDescent="0.2">
      <c r="A1844" s="1227"/>
      <c r="B1844" s="1228"/>
      <c r="C1844" s="1229"/>
      <c r="D1844" s="1229"/>
      <c r="E1844" s="1230"/>
      <c r="F1844" s="1231"/>
      <c r="G1844" s="1232" t="str">
        <f t="shared" si="29"/>
        <v/>
      </c>
      <c r="H1844" s="1225"/>
      <c r="I1844" s="1225"/>
    </row>
    <row r="1845" spans="1:9" s="1232" customFormat="1" x14ac:dyDescent="0.2">
      <c r="A1845" s="1227"/>
      <c r="B1845" s="1228"/>
      <c r="C1845" s="1229"/>
      <c r="D1845" s="1229"/>
      <c r="E1845" s="1230"/>
      <c r="F1845" s="1231"/>
      <c r="G1845" s="1232" t="str">
        <f t="shared" si="29"/>
        <v/>
      </c>
      <c r="H1845" s="1225"/>
      <c r="I1845" s="1225"/>
    </row>
    <row r="1846" spans="1:9" s="1232" customFormat="1" x14ac:dyDescent="0.2">
      <c r="A1846" s="1227"/>
      <c r="B1846" s="1228"/>
      <c r="C1846" s="1229"/>
      <c r="D1846" s="1229"/>
      <c r="E1846" s="1230"/>
      <c r="F1846" s="1231"/>
      <c r="G1846" s="1232" t="str">
        <f t="shared" si="29"/>
        <v/>
      </c>
      <c r="H1846" s="1225"/>
      <c r="I1846" s="1225"/>
    </row>
    <row r="1847" spans="1:9" s="1232" customFormat="1" x14ac:dyDescent="0.2">
      <c r="A1847" s="1227"/>
      <c r="B1847" s="1228"/>
      <c r="C1847" s="1229"/>
      <c r="D1847" s="1229"/>
      <c r="E1847" s="1230"/>
      <c r="F1847" s="1231"/>
      <c r="G1847" s="1232" t="str">
        <f t="shared" si="29"/>
        <v/>
      </c>
      <c r="H1847" s="1225"/>
      <c r="I1847" s="1225"/>
    </row>
    <row r="1848" spans="1:9" s="1232" customFormat="1" x14ac:dyDescent="0.2">
      <c r="A1848" s="1227"/>
      <c r="B1848" s="1228"/>
      <c r="C1848" s="1229"/>
      <c r="D1848" s="1229"/>
      <c r="E1848" s="1230"/>
      <c r="F1848" s="1231"/>
      <c r="G1848" s="1232" t="str">
        <f t="shared" si="29"/>
        <v/>
      </c>
      <c r="H1848" s="1225"/>
      <c r="I1848" s="1225"/>
    </row>
    <row r="1849" spans="1:9" s="1232" customFormat="1" x14ac:dyDescent="0.2">
      <c r="A1849" s="1227"/>
      <c r="B1849" s="1228"/>
      <c r="C1849" s="1229"/>
      <c r="D1849" s="1229"/>
      <c r="E1849" s="1230"/>
      <c r="F1849" s="1231"/>
      <c r="G1849" s="1232" t="str">
        <f t="shared" si="29"/>
        <v/>
      </c>
      <c r="H1849" s="1225"/>
      <c r="I1849" s="1225"/>
    </row>
    <row r="1850" spans="1:9" s="1232" customFormat="1" x14ac:dyDescent="0.2">
      <c r="A1850" s="1227"/>
      <c r="B1850" s="1228"/>
      <c r="C1850" s="1229"/>
      <c r="D1850" s="1229"/>
      <c r="E1850" s="1230"/>
      <c r="F1850" s="1231"/>
      <c r="G1850" s="1232" t="str">
        <f t="shared" si="29"/>
        <v/>
      </c>
      <c r="H1850" s="1225"/>
      <c r="I1850" s="1225"/>
    </row>
    <row r="1851" spans="1:9" s="1232" customFormat="1" x14ac:dyDescent="0.2">
      <c r="A1851" s="1227"/>
      <c r="B1851" s="1228"/>
      <c r="C1851" s="1229"/>
      <c r="D1851" s="1229"/>
      <c r="E1851" s="1230"/>
      <c r="F1851" s="1231"/>
      <c r="G1851" s="1232" t="str">
        <f t="shared" si="29"/>
        <v/>
      </c>
      <c r="H1851" s="1225"/>
      <c r="I1851" s="1225"/>
    </row>
    <row r="1852" spans="1:9" s="1232" customFormat="1" x14ac:dyDescent="0.2">
      <c r="A1852" s="1227"/>
      <c r="B1852" s="1228"/>
      <c r="C1852" s="1229"/>
      <c r="D1852" s="1229"/>
      <c r="E1852" s="1230"/>
      <c r="F1852" s="1231"/>
      <c r="G1852" s="1232" t="str">
        <f t="shared" si="29"/>
        <v/>
      </c>
      <c r="H1852" s="1225"/>
      <c r="I1852" s="1225"/>
    </row>
    <row r="1853" spans="1:9" s="1232" customFormat="1" x14ac:dyDescent="0.2">
      <c r="A1853" s="1227"/>
      <c r="B1853" s="1228"/>
      <c r="C1853" s="1229"/>
      <c r="D1853" s="1229"/>
      <c r="E1853" s="1230"/>
      <c r="F1853" s="1231"/>
      <c r="G1853" s="1232" t="str">
        <f t="shared" si="29"/>
        <v/>
      </c>
      <c r="H1853" s="1225"/>
      <c r="I1853" s="1225"/>
    </row>
    <row r="1854" spans="1:9" s="1232" customFormat="1" x14ac:dyDescent="0.2">
      <c r="A1854" s="1227"/>
      <c r="B1854" s="1228"/>
      <c r="C1854" s="1229"/>
      <c r="D1854" s="1229"/>
      <c r="E1854" s="1230"/>
      <c r="F1854" s="1231"/>
      <c r="G1854" s="1232" t="str">
        <f t="shared" si="29"/>
        <v/>
      </c>
      <c r="H1854" s="1225"/>
      <c r="I1854" s="1225"/>
    </row>
    <row r="1855" spans="1:9" s="1232" customFormat="1" x14ac:dyDescent="0.2">
      <c r="A1855" s="1227"/>
      <c r="B1855" s="1228"/>
      <c r="C1855" s="1229"/>
      <c r="D1855" s="1229"/>
      <c r="E1855" s="1230"/>
      <c r="F1855" s="1231"/>
      <c r="G1855" s="1232" t="str">
        <f t="shared" si="29"/>
        <v/>
      </c>
      <c r="H1855" s="1225"/>
      <c r="I1855" s="1225"/>
    </row>
    <row r="1856" spans="1:9" s="1232" customFormat="1" x14ac:dyDescent="0.2">
      <c r="A1856" s="1227"/>
      <c r="B1856" s="1228"/>
      <c r="C1856" s="1229"/>
      <c r="D1856" s="1229"/>
      <c r="E1856" s="1230"/>
      <c r="F1856" s="1231"/>
      <c r="G1856" s="1232" t="str">
        <f t="shared" si="29"/>
        <v/>
      </c>
      <c r="H1856" s="1225"/>
      <c r="I1856" s="1225"/>
    </row>
    <row r="1857" spans="1:9" s="1232" customFormat="1" x14ac:dyDescent="0.2">
      <c r="A1857" s="1227"/>
      <c r="B1857" s="1228"/>
      <c r="C1857" s="1229"/>
      <c r="D1857" s="1229"/>
      <c r="E1857" s="1230"/>
      <c r="F1857" s="1231"/>
      <c r="G1857" s="1232" t="str">
        <f t="shared" si="29"/>
        <v/>
      </c>
      <c r="H1857" s="1225"/>
      <c r="I1857" s="1225"/>
    </row>
    <row r="1858" spans="1:9" s="1232" customFormat="1" x14ac:dyDescent="0.2">
      <c r="A1858" s="1227"/>
      <c r="B1858" s="1228"/>
      <c r="C1858" s="1229"/>
      <c r="D1858" s="1229"/>
      <c r="E1858" s="1230"/>
      <c r="F1858" s="1231"/>
      <c r="G1858" s="1232" t="str">
        <f t="shared" si="29"/>
        <v/>
      </c>
      <c r="H1858" s="1225"/>
      <c r="I1858" s="1225"/>
    </row>
    <row r="1859" spans="1:9" s="1232" customFormat="1" x14ac:dyDescent="0.2">
      <c r="A1859" s="1227"/>
      <c r="B1859" s="1228"/>
      <c r="C1859" s="1229"/>
      <c r="D1859" s="1229"/>
      <c r="E1859" s="1230"/>
      <c r="F1859" s="1231"/>
      <c r="G1859" s="1232" t="str">
        <f t="shared" si="29"/>
        <v/>
      </c>
      <c r="H1859" s="1225"/>
      <c r="I1859" s="1225"/>
    </row>
    <row r="1860" spans="1:9" s="1232" customFormat="1" x14ac:dyDescent="0.2">
      <c r="A1860" s="1227"/>
      <c r="B1860" s="1228"/>
      <c r="C1860" s="1229"/>
      <c r="D1860" s="1229"/>
      <c r="E1860" s="1230"/>
      <c r="F1860" s="1231"/>
      <c r="G1860" s="1232" t="str">
        <f t="shared" ref="G1860:G1923" si="30">IF(D1860="QP",A1860,"")</f>
        <v/>
      </c>
      <c r="H1860" s="1225"/>
      <c r="I1860" s="1225"/>
    </row>
    <row r="1861" spans="1:9" s="1232" customFormat="1" x14ac:dyDescent="0.2">
      <c r="A1861" s="1227"/>
      <c r="B1861" s="1228"/>
      <c r="C1861" s="1229"/>
      <c r="D1861" s="1229"/>
      <c r="E1861" s="1230"/>
      <c r="F1861" s="1231"/>
      <c r="G1861" s="1232" t="str">
        <f t="shared" si="30"/>
        <v/>
      </c>
      <c r="H1861" s="1225"/>
      <c r="I1861" s="1225"/>
    </row>
    <row r="1862" spans="1:9" s="1232" customFormat="1" x14ac:dyDescent="0.2">
      <c r="A1862" s="1227"/>
      <c r="B1862" s="1228"/>
      <c r="C1862" s="1229"/>
      <c r="D1862" s="1229"/>
      <c r="E1862" s="1230"/>
      <c r="F1862" s="1231"/>
      <c r="G1862" s="1232" t="str">
        <f t="shared" si="30"/>
        <v/>
      </c>
      <c r="H1862" s="1225"/>
      <c r="I1862" s="1225"/>
    </row>
    <row r="1863" spans="1:9" s="1232" customFormat="1" x14ac:dyDescent="0.2">
      <c r="A1863" s="1227"/>
      <c r="B1863" s="1228"/>
      <c r="C1863" s="1229"/>
      <c r="D1863" s="1229"/>
      <c r="E1863" s="1230"/>
      <c r="F1863" s="1231"/>
      <c r="G1863" s="1232" t="str">
        <f t="shared" si="30"/>
        <v/>
      </c>
      <c r="H1863" s="1225"/>
      <c r="I1863" s="1225"/>
    </row>
    <row r="1864" spans="1:9" s="1232" customFormat="1" x14ac:dyDescent="0.2">
      <c r="A1864" s="1227"/>
      <c r="B1864" s="1228"/>
      <c r="C1864" s="1229"/>
      <c r="D1864" s="1229"/>
      <c r="E1864" s="1230"/>
      <c r="F1864" s="1231"/>
      <c r="G1864" s="1232" t="str">
        <f t="shared" si="30"/>
        <v/>
      </c>
      <c r="H1864" s="1225"/>
      <c r="I1864" s="1225"/>
    </row>
    <row r="1865" spans="1:9" s="1232" customFormat="1" x14ac:dyDescent="0.2">
      <c r="A1865" s="1227"/>
      <c r="B1865" s="1228"/>
      <c r="C1865" s="1229"/>
      <c r="D1865" s="1229"/>
      <c r="E1865" s="1230"/>
      <c r="F1865" s="1231"/>
      <c r="G1865" s="1232" t="str">
        <f t="shared" si="30"/>
        <v/>
      </c>
      <c r="H1865" s="1225"/>
      <c r="I1865" s="1225"/>
    </row>
    <row r="1866" spans="1:9" s="1232" customFormat="1" x14ac:dyDescent="0.2">
      <c r="A1866" s="1227"/>
      <c r="B1866" s="1228"/>
      <c r="C1866" s="1229"/>
      <c r="D1866" s="1229"/>
      <c r="E1866" s="1230"/>
      <c r="F1866" s="1231"/>
      <c r="G1866" s="1232" t="str">
        <f t="shared" si="30"/>
        <v/>
      </c>
      <c r="H1866" s="1225"/>
      <c r="I1866" s="1225"/>
    </row>
    <row r="1867" spans="1:9" s="1232" customFormat="1" x14ac:dyDescent="0.2">
      <c r="A1867" s="1227"/>
      <c r="B1867" s="1228"/>
      <c r="C1867" s="1229"/>
      <c r="D1867" s="1229"/>
      <c r="E1867" s="1230"/>
      <c r="F1867" s="1231"/>
      <c r="G1867" s="1232" t="str">
        <f t="shared" si="30"/>
        <v/>
      </c>
      <c r="H1867" s="1225"/>
      <c r="I1867" s="1225"/>
    </row>
    <row r="1868" spans="1:9" s="1232" customFormat="1" x14ac:dyDescent="0.2">
      <c r="A1868" s="1227"/>
      <c r="B1868" s="1228"/>
      <c r="C1868" s="1229"/>
      <c r="D1868" s="1229"/>
      <c r="E1868" s="1230"/>
      <c r="F1868" s="1231"/>
      <c r="G1868" s="1232" t="str">
        <f t="shared" si="30"/>
        <v/>
      </c>
      <c r="H1868" s="1225"/>
      <c r="I1868" s="1225"/>
    </row>
    <row r="1869" spans="1:9" s="1232" customFormat="1" x14ac:dyDescent="0.2">
      <c r="A1869" s="1227"/>
      <c r="B1869" s="1228"/>
      <c r="C1869" s="1229"/>
      <c r="D1869" s="1229"/>
      <c r="E1869" s="1230"/>
      <c r="F1869" s="1231"/>
      <c r="G1869" s="1232" t="str">
        <f t="shared" si="30"/>
        <v/>
      </c>
      <c r="H1869" s="1225"/>
      <c r="I1869" s="1225"/>
    </row>
    <row r="1870" spans="1:9" s="1232" customFormat="1" x14ac:dyDescent="0.2">
      <c r="A1870" s="1227"/>
      <c r="B1870" s="1228"/>
      <c r="C1870" s="1229"/>
      <c r="D1870" s="1229"/>
      <c r="E1870" s="1230"/>
      <c r="F1870" s="1231"/>
      <c r="G1870" s="1232" t="str">
        <f t="shared" si="30"/>
        <v/>
      </c>
      <c r="H1870" s="1225"/>
      <c r="I1870" s="1225"/>
    </row>
    <row r="1871" spans="1:9" s="1232" customFormat="1" x14ac:dyDescent="0.2">
      <c r="A1871" s="1227"/>
      <c r="B1871" s="1228"/>
      <c r="C1871" s="1229"/>
      <c r="D1871" s="1229"/>
      <c r="E1871" s="1230"/>
      <c r="F1871" s="1231"/>
      <c r="G1871" s="1232" t="str">
        <f t="shared" si="30"/>
        <v/>
      </c>
      <c r="H1871" s="1225"/>
      <c r="I1871" s="1225"/>
    </row>
    <row r="1872" spans="1:9" s="1232" customFormat="1" x14ac:dyDescent="0.2">
      <c r="A1872" s="1227"/>
      <c r="B1872" s="1228"/>
      <c r="C1872" s="1229"/>
      <c r="D1872" s="1229"/>
      <c r="E1872" s="1230"/>
      <c r="F1872" s="1231"/>
      <c r="G1872" s="1232" t="str">
        <f t="shared" si="30"/>
        <v/>
      </c>
      <c r="H1872" s="1225"/>
      <c r="I1872" s="1225"/>
    </row>
    <row r="1873" spans="1:9" s="1232" customFormat="1" x14ac:dyDescent="0.2">
      <c r="A1873" s="1227"/>
      <c r="B1873" s="1228"/>
      <c r="C1873" s="1229"/>
      <c r="D1873" s="1229"/>
      <c r="E1873" s="1230"/>
      <c r="F1873" s="1231"/>
      <c r="G1873" s="1232" t="str">
        <f t="shared" si="30"/>
        <v/>
      </c>
      <c r="H1873" s="1225"/>
      <c r="I1873" s="1225"/>
    </row>
    <row r="1874" spans="1:9" s="1232" customFormat="1" x14ac:dyDescent="0.2">
      <c r="A1874" s="1227"/>
      <c r="B1874" s="1228"/>
      <c r="C1874" s="1229"/>
      <c r="D1874" s="1229"/>
      <c r="E1874" s="1230"/>
      <c r="F1874" s="1231"/>
      <c r="G1874" s="1232" t="str">
        <f t="shared" si="30"/>
        <v/>
      </c>
      <c r="H1874" s="1225"/>
      <c r="I1874" s="1225"/>
    </row>
    <row r="1875" spans="1:9" s="1232" customFormat="1" x14ac:dyDescent="0.2">
      <c r="A1875" s="1227"/>
      <c r="B1875" s="1228"/>
      <c r="C1875" s="1229"/>
      <c r="D1875" s="1229"/>
      <c r="E1875" s="1230"/>
      <c r="F1875" s="1231"/>
      <c r="G1875" s="1232" t="str">
        <f t="shared" si="30"/>
        <v/>
      </c>
      <c r="H1875" s="1225"/>
      <c r="I1875" s="1225"/>
    </row>
    <row r="1876" spans="1:9" s="1232" customFormat="1" x14ac:dyDescent="0.2">
      <c r="A1876" s="1227"/>
      <c r="B1876" s="1228"/>
      <c r="C1876" s="1229"/>
      <c r="D1876" s="1229"/>
      <c r="E1876" s="1230"/>
      <c r="F1876" s="1231"/>
      <c r="G1876" s="1232" t="str">
        <f t="shared" si="30"/>
        <v/>
      </c>
      <c r="H1876" s="1225"/>
      <c r="I1876" s="1225"/>
    </row>
    <row r="1877" spans="1:9" s="1232" customFormat="1" x14ac:dyDescent="0.2">
      <c r="A1877" s="1227"/>
      <c r="B1877" s="1228"/>
      <c r="C1877" s="1229"/>
      <c r="D1877" s="1229"/>
      <c r="E1877" s="1230"/>
      <c r="F1877" s="1231"/>
      <c r="G1877" s="1232" t="str">
        <f t="shared" si="30"/>
        <v/>
      </c>
      <c r="H1877" s="1225"/>
      <c r="I1877" s="1225"/>
    </row>
    <row r="1878" spans="1:9" s="1232" customFormat="1" x14ac:dyDescent="0.2">
      <c r="A1878" s="1227"/>
      <c r="B1878" s="1228"/>
      <c r="C1878" s="1229"/>
      <c r="D1878" s="1229"/>
      <c r="E1878" s="1230"/>
      <c r="F1878" s="1231"/>
      <c r="G1878" s="1232" t="str">
        <f t="shared" si="30"/>
        <v/>
      </c>
      <c r="H1878" s="1225"/>
      <c r="I1878" s="1225"/>
    </row>
    <row r="1879" spans="1:9" s="1232" customFormat="1" x14ac:dyDescent="0.2">
      <c r="A1879" s="1227"/>
      <c r="B1879" s="1228"/>
      <c r="C1879" s="1229"/>
      <c r="D1879" s="1229"/>
      <c r="E1879" s="1230"/>
      <c r="F1879" s="1231"/>
      <c r="G1879" s="1232" t="str">
        <f t="shared" si="30"/>
        <v/>
      </c>
      <c r="H1879" s="1225"/>
      <c r="I1879" s="1225"/>
    </row>
    <row r="1880" spans="1:9" s="1232" customFormat="1" x14ac:dyDescent="0.2">
      <c r="A1880" s="1227"/>
      <c r="B1880" s="1228"/>
      <c r="C1880" s="1229"/>
      <c r="D1880" s="1229"/>
      <c r="E1880" s="1230"/>
      <c r="F1880" s="1231"/>
      <c r="G1880" s="1232" t="str">
        <f t="shared" si="30"/>
        <v/>
      </c>
      <c r="H1880" s="1225"/>
      <c r="I1880" s="1225"/>
    </row>
    <row r="1881" spans="1:9" s="1232" customFormat="1" x14ac:dyDescent="0.2">
      <c r="A1881" s="1227"/>
      <c r="B1881" s="1228"/>
      <c r="C1881" s="1229"/>
      <c r="D1881" s="1229"/>
      <c r="E1881" s="1230"/>
      <c r="F1881" s="1231"/>
      <c r="G1881" s="1232" t="str">
        <f t="shared" si="30"/>
        <v/>
      </c>
      <c r="H1881" s="1225"/>
      <c r="I1881" s="1225"/>
    </row>
    <row r="1882" spans="1:9" s="1232" customFormat="1" x14ac:dyDescent="0.2">
      <c r="A1882" s="1227"/>
      <c r="B1882" s="1228"/>
      <c r="C1882" s="1229"/>
      <c r="D1882" s="1229"/>
      <c r="E1882" s="1230"/>
      <c r="F1882" s="1231"/>
      <c r="G1882" s="1232" t="str">
        <f t="shared" si="30"/>
        <v/>
      </c>
      <c r="H1882" s="1225"/>
      <c r="I1882" s="1225"/>
    </row>
    <row r="1883" spans="1:9" s="1232" customFormat="1" x14ac:dyDescent="0.2">
      <c r="A1883" s="1227"/>
      <c r="B1883" s="1228"/>
      <c r="C1883" s="1229"/>
      <c r="D1883" s="1229"/>
      <c r="E1883" s="1230"/>
      <c r="F1883" s="1231"/>
      <c r="G1883" s="1232" t="str">
        <f t="shared" si="30"/>
        <v/>
      </c>
      <c r="H1883" s="1225"/>
      <c r="I1883" s="1225"/>
    </row>
    <row r="1884" spans="1:9" s="1232" customFormat="1" x14ac:dyDescent="0.2">
      <c r="A1884" s="1227"/>
      <c r="B1884" s="1228"/>
      <c r="C1884" s="1229"/>
      <c r="D1884" s="1229"/>
      <c r="E1884" s="1230"/>
      <c r="F1884" s="1231"/>
      <c r="G1884" s="1232" t="str">
        <f t="shared" si="30"/>
        <v/>
      </c>
      <c r="H1884" s="1225"/>
      <c r="I1884" s="1225"/>
    </row>
    <row r="1885" spans="1:9" s="1232" customFormat="1" x14ac:dyDescent="0.2">
      <c r="A1885" s="1227"/>
      <c r="B1885" s="1228"/>
      <c r="C1885" s="1229"/>
      <c r="D1885" s="1229"/>
      <c r="E1885" s="1230"/>
      <c r="F1885" s="1231"/>
      <c r="G1885" s="1232" t="str">
        <f t="shared" si="30"/>
        <v/>
      </c>
      <c r="H1885" s="1225"/>
      <c r="I1885" s="1225"/>
    </row>
    <row r="1886" spans="1:9" s="1232" customFormat="1" x14ac:dyDescent="0.2">
      <c r="A1886" s="1227"/>
      <c r="B1886" s="1228"/>
      <c r="C1886" s="1229"/>
      <c r="D1886" s="1229"/>
      <c r="E1886" s="1230"/>
      <c r="F1886" s="1231"/>
      <c r="G1886" s="1232" t="str">
        <f t="shared" si="30"/>
        <v/>
      </c>
      <c r="H1886" s="1225"/>
      <c r="I1886" s="1225"/>
    </row>
    <row r="1887" spans="1:9" s="1232" customFormat="1" x14ac:dyDescent="0.2">
      <c r="A1887" s="1227"/>
      <c r="B1887" s="1228"/>
      <c r="C1887" s="1229"/>
      <c r="D1887" s="1229"/>
      <c r="E1887" s="1230"/>
      <c r="F1887" s="1231"/>
      <c r="G1887" s="1232" t="str">
        <f t="shared" si="30"/>
        <v/>
      </c>
      <c r="H1887" s="1225"/>
      <c r="I1887" s="1225"/>
    </row>
    <row r="1888" spans="1:9" s="1232" customFormat="1" x14ac:dyDescent="0.2">
      <c r="A1888" s="1227"/>
      <c r="B1888" s="1228"/>
      <c r="C1888" s="1229"/>
      <c r="D1888" s="1229"/>
      <c r="E1888" s="1230"/>
      <c r="F1888" s="1231"/>
      <c r="G1888" s="1232" t="str">
        <f t="shared" si="30"/>
        <v/>
      </c>
      <c r="H1888" s="1225"/>
      <c r="I1888" s="1225"/>
    </row>
    <row r="1889" spans="1:9" s="1232" customFormat="1" x14ac:dyDescent="0.2">
      <c r="A1889" s="1227"/>
      <c r="B1889" s="1228"/>
      <c r="C1889" s="1229"/>
      <c r="D1889" s="1229"/>
      <c r="E1889" s="1230"/>
      <c r="F1889" s="1231"/>
      <c r="G1889" s="1232" t="str">
        <f t="shared" si="30"/>
        <v/>
      </c>
      <c r="H1889" s="1225"/>
      <c r="I1889" s="1225"/>
    </row>
    <row r="1890" spans="1:9" s="1232" customFormat="1" x14ac:dyDescent="0.2">
      <c r="A1890" s="1227"/>
      <c r="B1890" s="1228"/>
      <c r="C1890" s="1229"/>
      <c r="D1890" s="1229"/>
      <c r="E1890" s="1230"/>
      <c r="F1890" s="1231"/>
      <c r="G1890" s="1232" t="str">
        <f t="shared" si="30"/>
        <v/>
      </c>
      <c r="H1890" s="1225"/>
      <c r="I1890" s="1225"/>
    </row>
    <row r="1891" spans="1:9" s="1232" customFormat="1" x14ac:dyDescent="0.2">
      <c r="A1891" s="1227"/>
      <c r="B1891" s="1228"/>
      <c r="C1891" s="1229"/>
      <c r="D1891" s="1229"/>
      <c r="E1891" s="1230"/>
      <c r="F1891" s="1231"/>
      <c r="G1891" s="1232" t="str">
        <f t="shared" si="30"/>
        <v/>
      </c>
      <c r="H1891" s="1225"/>
      <c r="I1891" s="1225"/>
    </row>
    <row r="1892" spans="1:9" s="1232" customFormat="1" x14ac:dyDescent="0.2">
      <c r="A1892" s="1227"/>
      <c r="B1892" s="1228"/>
      <c r="C1892" s="1229"/>
      <c r="D1892" s="1229"/>
      <c r="E1892" s="1230"/>
      <c r="F1892" s="1231"/>
      <c r="G1892" s="1232" t="str">
        <f t="shared" si="30"/>
        <v/>
      </c>
      <c r="H1892" s="1225"/>
      <c r="I1892" s="1225"/>
    </row>
    <row r="1893" spans="1:9" s="1232" customFormat="1" x14ac:dyDescent="0.2">
      <c r="A1893" s="1227"/>
      <c r="B1893" s="1228"/>
      <c r="C1893" s="1229"/>
      <c r="D1893" s="1229"/>
      <c r="E1893" s="1230"/>
      <c r="F1893" s="1231"/>
      <c r="G1893" s="1232" t="str">
        <f t="shared" si="30"/>
        <v/>
      </c>
      <c r="H1893" s="1225"/>
      <c r="I1893" s="1225"/>
    </row>
    <row r="1894" spans="1:9" s="1232" customFormat="1" x14ac:dyDescent="0.2">
      <c r="A1894" s="1227"/>
      <c r="B1894" s="1228"/>
      <c r="C1894" s="1229"/>
      <c r="D1894" s="1229"/>
      <c r="E1894" s="1230"/>
      <c r="F1894" s="1231"/>
      <c r="G1894" s="1232" t="str">
        <f t="shared" si="30"/>
        <v/>
      </c>
      <c r="H1894" s="1225"/>
      <c r="I1894" s="1225"/>
    </row>
    <row r="1895" spans="1:9" s="1232" customFormat="1" x14ac:dyDescent="0.2">
      <c r="A1895" s="1227"/>
      <c r="B1895" s="1228"/>
      <c r="C1895" s="1229"/>
      <c r="D1895" s="1229"/>
      <c r="E1895" s="1230"/>
      <c r="F1895" s="1231"/>
      <c r="G1895" s="1232" t="str">
        <f t="shared" si="30"/>
        <v/>
      </c>
      <c r="H1895" s="1225"/>
      <c r="I1895" s="1225"/>
    </row>
    <row r="1896" spans="1:9" s="1232" customFormat="1" x14ac:dyDescent="0.2">
      <c r="A1896" s="1227"/>
      <c r="B1896" s="1228"/>
      <c r="C1896" s="1229"/>
      <c r="D1896" s="1229"/>
      <c r="E1896" s="1230"/>
      <c r="F1896" s="1231"/>
      <c r="G1896" s="1232" t="str">
        <f t="shared" si="30"/>
        <v/>
      </c>
      <c r="H1896" s="1225"/>
      <c r="I1896" s="1225"/>
    </row>
    <row r="1897" spans="1:9" s="1232" customFormat="1" x14ac:dyDescent="0.2">
      <c r="A1897" s="1227"/>
      <c r="B1897" s="1228"/>
      <c r="C1897" s="1229"/>
      <c r="D1897" s="1229"/>
      <c r="E1897" s="1230"/>
      <c r="F1897" s="1231"/>
      <c r="G1897" s="1232" t="str">
        <f t="shared" si="30"/>
        <v/>
      </c>
      <c r="H1897" s="1225"/>
      <c r="I1897" s="1225"/>
    </row>
    <row r="1898" spans="1:9" s="1232" customFormat="1" x14ac:dyDescent="0.2">
      <c r="A1898" s="1227"/>
      <c r="B1898" s="1228"/>
      <c r="C1898" s="1229"/>
      <c r="D1898" s="1229"/>
      <c r="E1898" s="1230"/>
      <c r="F1898" s="1231"/>
      <c r="G1898" s="1232" t="str">
        <f t="shared" si="30"/>
        <v/>
      </c>
      <c r="H1898" s="1225"/>
      <c r="I1898" s="1225"/>
    </row>
    <row r="1899" spans="1:9" s="1232" customFormat="1" x14ac:dyDescent="0.2">
      <c r="A1899" s="1227"/>
      <c r="B1899" s="1228"/>
      <c r="C1899" s="1229"/>
      <c r="D1899" s="1229"/>
      <c r="E1899" s="1230"/>
      <c r="F1899" s="1231"/>
      <c r="G1899" s="1232" t="str">
        <f t="shared" si="30"/>
        <v/>
      </c>
      <c r="H1899" s="1225"/>
      <c r="I1899" s="1225"/>
    </row>
    <row r="1900" spans="1:9" s="1232" customFormat="1" x14ac:dyDescent="0.2">
      <c r="A1900" s="1227"/>
      <c r="B1900" s="1228"/>
      <c r="C1900" s="1229"/>
      <c r="D1900" s="1229"/>
      <c r="E1900" s="1230"/>
      <c r="F1900" s="1231"/>
      <c r="G1900" s="1232" t="str">
        <f t="shared" si="30"/>
        <v/>
      </c>
      <c r="H1900" s="1225"/>
      <c r="I1900" s="1225"/>
    </row>
    <row r="1901" spans="1:9" s="1232" customFormat="1" x14ac:dyDescent="0.2">
      <c r="A1901" s="1227"/>
      <c r="B1901" s="1228"/>
      <c r="C1901" s="1229"/>
      <c r="D1901" s="1229"/>
      <c r="E1901" s="1230"/>
      <c r="F1901" s="1231"/>
      <c r="G1901" s="1232" t="str">
        <f t="shared" si="30"/>
        <v/>
      </c>
      <c r="H1901" s="1225"/>
      <c r="I1901" s="1225"/>
    </row>
    <row r="1902" spans="1:9" s="1232" customFormat="1" x14ac:dyDescent="0.2">
      <c r="A1902" s="1227"/>
      <c r="B1902" s="1228"/>
      <c r="C1902" s="1229"/>
      <c r="D1902" s="1229"/>
      <c r="E1902" s="1230"/>
      <c r="F1902" s="1231"/>
      <c r="G1902" s="1232" t="str">
        <f t="shared" si="30"/>
        <v/>
      </c>
      <c r="H1902" s="1225"/>
      <c r="I1902" s="1225"/>
    </row>
    <row r="1903" spans="1:9" s="1232" customFormat="1" x14ac:dyDescent="0.2">
      <c r="A1903" s="1227"/>
      <c r="B1903" s="1228"/>
      <c r="C1903" s="1229"/>
      <c r="D1903" s="1229"/>
      <c r="E1903" s="1230"/>
      <c r="F1903" s="1231"/>
      <c r="G1903" s="1232" t="str">
        <f t="shared" si="30"/>
        <v/>
      </c>
      <c r="H1903" s="1225"/>
      <c r="I1903" s="1225"/>
    </row>
    <row r="1904" spans="1:9" s="1232" customFormat="1" x14ac:dyDescent="0.2">
      <c r="A1904" s="1227"/>
      <c r="B1904" s="1228"/>
      <c r="C1904" s="1229"/>
      <c r="D1904" s="1229"/>
      <c r="E1904" s="1230"/>
      <c r="F1904" s="1231"/>
      <c r="G1904" s="1232" t="str">
        <f t="shared" si="30"/>
        <v/>
      </c>
      <c r="H1904" s="1225"/>
      <c r="I1904" s="1225"/>
    </row>
    <row r="1905" spans="1:9" s="1232" customFormat="1" x14ac:dyDescent="0.2">
      <c r="A1905" s="1227"/>
      <c r="B1905" s="1228"/>
      <c r="C1905" s="1229"/>
      <c r="D1905" s="1229"/>
      <c r="E1905" s="1230"/>
      <c r="F1905" s="1231"/>
      <c r="G1905" s="1232" t="str">
        <f t="shared" si="30"/>
        <v/>
      </c>
      <c r="H1905" s="1225"/>
      <c r="I1905" s="1225"/>
    </row>
    <row r="1906" spans="1:9" s="1232" customFormat="1" x14ac:dyDescent="0.2">
      <c r="A1906" s="1227"/>
      <c r="B1906" s="1228"/>
      <c r="C1906" s="1229"/>
      <c r="D1906" s="1229"/>
      <c r="E1906" s="1230"/>
      <c r="F1906" s="1231"/>
      <c r="G1906" s="1232" t="str">
        <f t="shared" si="30"/>
        <v/>
      </c>
      <c r="H1906" s="1225"/>
      <c r="I1906" s="1225"/>
    </row>
    <row r="1907" spans="1:9" s="1232" customFormat="1" x14ac:dyDescent="0.2">
      <c r="A1907" s="1227"/>
      <c r="B1907" s="1228"/>
      <c r="C1907" s="1229"/>
      <c r="D1907" s="1229"/>
      <c r="E1907" s="1230"/>
      <c r="F1907" s="1231"/>
      <c r="G1907" s="1232" t="str">
        <f t="shared" si="30"/>
        <v/>
      </c>
      <c r="H1907" s="1225"/>
      <c r="I1907" s="1225"/>
    </row>
    <row r="1908" spans="1:9" s="1232" customFormat="1" x14ac:dyDescent="0.2">
      <c r="A1908" s="1227"/>
      <c r="B1908" s="1228"/>
      <c r="C1908" s="1229"/>
      <c r="D1908" s="1229"/>
      <c r="E1908" s="1230"/>
      <c r="F1908" s="1231"/>
      <c r="G1908" s="1232" t="str">
        <f t="shared" si="30"/>
        <v/>
      </c>
      <c r="H1908" s="1225"/>
      <c r="I1908" s="1225"/>
    </row>
    <row r="1909" spans="1:9" s="1232" customFormat="1" x14ac:dyDescent="0.2">
      <c r="A1909" s="1227"/>
      <c r="B1909" s="1228"/>
      <c r="C1909" s="1229"/>
      <c r="D1909" s="1229"/>
      <c r="E1909" s="1230"/>
      <c r="F1909" s="1231"/>
      <c r="G1909" s="1232" t="str">
        <f t="shared" si="30"/>
        <v/>
      </c>
      <c r="H1909" s="1225"/>
      <c r="I1909" s="1225"/>
    </row>
    <row r="1910" spans="1:9" s="1232" customFormat="1" x14ac:dyDescent="0.2">
      <c r="A1910" s="1227"/>
      <c r="B1910" s="1228"/>
      <c r="C1910" s="1229"/>
      <c r="D1910" s="1229"/>
      <c r="E1910" s="1230"/>
      <c r="F1910" s="1231"/>
      <c r="G1910" s="1232" t="str">
        <f t="shared" si="30"/>
        <v/>
      </c>
      <c r="H1910" s="1225"/>
      <c r="I1910" s="1225"/>
    </row>
    <row r="1911" spans="1:9" s="1232" customFormat="1" x14ac:dyDescent="0.2">
      <c r="A1911" s="1227"/>
      <c r="B1911" s="1228"/>
      <c r="C1911" s="1229"/>
      <c r="D1911" s="1229"/>
      <c r="E1911" s="1230"/>
      <c r="F1911" s="1231"/>
      <c r="G1911" s="1232" t="str">
        <f t="shared" si="30"/>
        <v/>
      </c>
      <c r="H1911" s="1225"/>
      <c r="I1911" s="1225"/>
    </row>
    <row r="1912" spans="1:9" s="1232" customFormat="1" x14ac:dyDescent="0.2">
      <c r="A1912" s="1227"/>
      <c r="B1912" s="1228"/>
      <c r="C1912" s="1229"/>
      <c r="D1912" s="1229"/>
      <c r="E1912" s="1230"/>
      <c r="F1912" s="1231"/>
      <c r="G1912" s="1232" t="str">
        <f t="shared" si="30"/>
        <v/>
      </c>
      <c r="H1912" s="1225"/>
      <c r="I1912" s="1225"/>
    </row>
    <row r="1913" spans="1:9" s="1232" customFormat="1" x14ac:dyDescent="0.2">
      <c r="A1913" s="1227"/>
      <c r="B1913" s="1228"/>
      <c r="C1913" s="1229"/>
      <c r="D1913" s="1229"/>
      <c r="E1913" s="1230"/>
      <c r="F1913" s="1231"/>
      <c r="G1913" s="1232" t="str">
        <f t="shared" si="30"/>
        <v/>
      </c>
      <c r="H1913" s="1225"/>
      <c r="I1913" s="1225"/>
    </row>
    <row r="1914" spans="1:9" s="1232" customFormat="1" x14ac:dyDescent="0.2">
      <c r="A1914" s="1227"/>
      <c r="B1914" s="1228"/>
      <c r="C1914" s="1229"/>
      <c r="D1914" s="1229"/>
      <c r="E1914" s="1230"/>
      <c r="F1914" s="1231"/>
      <c r="G1914" s="1232" t="str">
        <f t="shared" si="30"/>
        <v/>
      </c>
      <c r="H1914" s="1225"/>
      <c r="I1914" s="1225"/>
    </row>
    <row r="1915" spans="1:9" s="1232" customFormat="1" x14ac:dyDescent="0.2">
      <c r="A1915" s="1227"/>
      <c r="B1915" s="1228"/>
      <c r="C1915" s="1229"/>
      <c r="D1915" s="1229"/>
      <c r="E1915" s="1230"/>
      <c r="F1915" s="1231"/>
      <c r="G1915" s="1232" t="str">
        <f t="shared" si="30"/>
        <v/>
      </c>
      <c r="H1915" s="1225"/>
      <c r="I1915" s="1225"/>
    </row>
    <row r="1916" spans="1:9" s="1232" customFormat="1" x14ac:dyDescent="0.2">
      <c r="A1916" s="1227"/>
      <c r="B1916" s="1228"/>
      <c r="C1916" s="1229"/>
      <c r="D1916" s="1229"/>
      <c r="E1916" s="1230"/>
      <c r="F1916" s="1231"/>
      <c r="G1916" s="1232" t="str">
        <f t="shared" si="30"/>
        <v/>
      </c>
      <c r="H1916" s="1225"/>
      <c r="I1916" s="1225"/>
    </row>
    <row r="1917" spans="1:9" s="1232" customFormat="1" x14ac:dyDescent="0.2">
      <c r="A1917" s="1227"/>
      <c r="B1917" s="1228"/>
      <c r="C1917" s="1229"/>
      <c r="D1917" s="1229"/>
      <c r="E1917" s="1230"/>
      <c r="F1917" s="1231"/>
      <c r="G1917" s="1232" t="str">
        <f t="shared" si="30"/>
        <v/>
      </c>
      <c r="H1917" s="1225"/>
      <c r="I1917" s="1225"/>
    </row>
    <row r="1918" spans="1:9" s="1232" customFormat="1" x14ac:dyDescent="0.2">
      <c r="A1918" s="1227"/>
      <c r="B1918" s="1228"/>
      <c r="C1918" s="1229"/>
      <c r="D1918" s="1229"/>
      <c r="E1918" s="1230"/>
      <c r="F1918" s="1231"/>
      <c r="G1918" s="1232" t="str">
        <f t="shared" si="30"/>
        <v/>
      </c>
      <c r="H1918" s="1225"/>
      <c r="I1918" s="1225"/>
    </row>
    <row r="1919" spans="1:9" s="1232" customFormat="1" x14ac:dyDescent="0.2">
      <c r="A1919" s="1227"/>
      <c r="B1919" s="1228"/>
      <c r="C1919" s="1229"/>
      <c r="D1919" s="1229"/>
      <c r="E1919" s="1230"/>
      <c r="F1919" s="1231"/>
      <c r="G1919" s="1232" t="str">
        <f t="shared" si="30"/>
        <v/>
      </c>
      <c r="H1919" s="1225"/>
      <c r="I1919" s="1225"/>
    </row>
    <row r="1920" spans="1:9" s="1232" customFormat="1" x14ac:dyDescent="0.2">
      <c r="A1920" s="1227"/>
      <c r="B1920" s="1228"/>
      <c r="C1920" s="1229"/>
      <c r="D1920" s="1229"/>
      <c r="E1920" s="1230"/>
      <c r="F1920" s="1231"/>
      <c r="G1920" s="1232" t="str">
        <f t="shared" si="30"/>
        <v/>
      </c>
      <c r="H1920" s="1225"/>
      <c r="I1920" s="1225"/>
    </row>
    <row r="1921" spans="1:9" s="1232" customFormat="1" x14ac:dyDescent="0.2">
      <c r="A1921" s="1227"/>
      <c r="B1921" s="1228"/>
      <c r="C1921" s="1229"/>
      <c r="D1921" s="1229"/>
      <c r="E1921" s="1230"/>
      <c r="F1921" s="1231"/>
      <c r="G1921" s="1232" t="str">
        <f t="shared" si="30"/>
        <v/>
      </c>
      <c r="H1921" s="1225"/>
      <c r="I1921" s="1225"/>
    </row>
    <row r="1922" spans="1:9" s="1232" customFormat="1" x14ac:dyDescent="0.2">
      <c r="A1922" s="1227"/>
      <c r="B1922" s="1228"/>
      <c r="C1922" s="1229"/>
      <c r="D1922" s="1229"/>
      <c r="E1922" s="1230"/>
      <c r="F1922" s="1231"/>
      <c r="G1922" s="1232" t="str">
        <f t="shared" si="30"/>
        <v/>
      </c>
      <c r="H1922" s="1225"/>
      <c r="I1922" s="1225"/>
    </row>
    <row r="1923" spans="1:9" s="1232" customFormat="1" x14ac:dyDescent="0.2">
      <c r="A1923" s="1227"/>
      <c r="B1923" s="1228"/>
      <c r="C1923" s="1229"/>
      <c r="D1923" s="1229"/>
      <c r="E1923" s="1230"/>
      <c r="F1923" s="1231"/>
      <c r="G1923" s="1232" t="str">
        <f t="shared" si="30"/>
        <v/>
      </c>
      <c r="H1923" s="1225"/>
      <c r="I1923" s="1225"/>
    </row>
    <row r="1924" spans="1:9" s="1232" customFormat="1" x14ac:dyDescent="0.2">
      <c r="A1924" s="1227"/>
      <c r="B1924" s="1228"/>
      <c r="C1924" s="1229"/>
      <c r="D1924" s="1229"/>
      <c r="E1924" s="1230"/>
      <c r="F1924" s="1231"/>
      <c r="G1924" s="1232" t="str">
        <f t="shared" ref="G1924:G1987" si="31">IF(D1924="QP",A1924,"")</f>
        <v/>
      </c>
      <c r="H1924" s="1225"/>
      <c r="I1924" s="1225"/>
    </row>
    <row r="1925" spans="1:9" s="1232" customFormat="1" x14ac:dyDescent="0.2">
      <c r="A1925" s="1227"/>
      <c r="B1925" s="1228"/>
      <c r="C1925" s="1229"/>
      <c r="D1925" s="1229"/>
      <c r="E1925" s="1230"/>
      <c r="F1925" s="1231"/>
      <c r="G1925" s="1232" t="str">
        <f t="shared" si="31"/>
        <v/>
      </c>
      <c r="H1925" s="1225"/>
      <c r="I1925" s="1225"/>
    </row>
    <row r="1926" spans="1:9" s="1232" customFormat="1" x14ac:dyDescent="0.2">
      <c r="A1926" s="1227"/>
      <c r="B1926" s="1228"/>
      <c r="C1926" s="1229"/>
      <c r="D1926" s="1229"/>
      <c r="E1926" s="1230"/>
      <c r="F1926" s="1231"/>
      <c r="G1926" s="1232" t="str">
        <f t="shared" si="31"/>
        <v/>
      </c>
      <c r="H1926" s="1225"/>
      <c r="I1926" s="1225"/>
    </row>
    <row r="1927" spans="1:9" s="1232" customFormat="1" x14ac:dyDescent="0.2">
      <c r="A1927" s="1227"/>
      <c r="B1927" s="1228"/>
      <c r="C1927" s="1229"/>
      <c r="D1927" s="1229"/>
      <c r="E1927" s="1230"/>
      <c r="F1927" s="1231"/>
      <c r="G1927" s="1232" t="str">
        <f t="shared" si="31"/>
        <v/>
      </c>
      <c r="H1927" s="1225"/>
      <c r="I1927" s="1225"/>
    </row>
    <row r="1928" spans="1:9" s="1232" customFormat="1" x14ac:dyDescent="0.2">
      <c r="A1928" s="1227"/>
      <c r="B1928" s="1228"/>
      <c r="C1928" s="1229"/>
      <c r="D1928" s="1229"/>
      <c r="E1928" s="1230"/>
      <c r="F1928" s="1231"/>
      <c r="G1928" s="1232" t="str">
        <f t="shared" si="31"/>
        <v/>
      </c>
      <c r="H1928" s="1225"/>
      <c r="I1928" s="1225"/>
    </row>
    <row r="1929" spans="1:9" s="1232" customFormat="1" x14ac:dyDescent="0.2">
      <c r="A1929" s="1227"/>
      <c r="B1929" s="1228"/>
      <c r="C1929" s="1229"/>
      <c r="D1929" s="1229"/>
      <c r="E1929" s="1230"/>
      <c r="F1929" s="1231"/>
      <c r="G1929" s="1232" t="str">
        <f t="shared" si="31"/>
        <v/>
      </c>
      <c r="H1929" s="1225"/>
      <c r="I1929" s="1225"/>
    </row>
    <row r="1930" spans="1:9" s="1232" customFormat="1" x14ac:dyDescent="0.2">
      <c r="A1930" s="1227"/>
      <c r="B1930" s="1228"/>
      <c r="C1930" s="1229"/>
      <c r="D1930" s="1229"/>
      <c r="E1930" s="1230"/>
      <c r="F1930" s="1231"/>
      <c r="G1930" s="1232" t="str">
        <f t="shared" si="31"/>
        <v/>
      </c>
      <c r="H1930" s="1225"/>
      <c r="I1930" s="1225"/>
    </row>
    <row r="1931" spans="1:9" s="1232" customFormat="1" x14ac:dyDescent="0.2">
      <c r="A1931" s="1227"/>
      <c r="B1931" s="1228"/>
      <c r="C1931" s="1229"/>
      <c r="D1931" s="1229"/>
      <c r="E1931" s="1230"/>
      <c r="F1931" s="1231"/>
      <c r="G1931" s="1232" t="str">
        <f t="shared" si="31"/>
        <v/>
      </c>
      <c r="H1931" s="1225"/>
      <c r="I1931" s="1225"/>
    </row>
    <row r="1932" spans="1:9" s="1232" customFormat="1" x14ac:dyDescent="0.2">
      <c r="A1932" s="1227"/>
      <c r="B1932" s="1228"/>
      <c r="C1932" s="1229"/>
      <c r="D1932" s="1229"/>
      <c r="E1932" s="1230"/>
      <c r="F1932" s="1231"/>
      <c r="G1932" s="1232" t="str">
        <f t="shared" si="31"/>
        <v/>
      </c>
      <c r="H1932" s="1225"/>
      <c r="I1932" s="1225"/>
    </row>
    <row r="1933" spans="1:9" s="1232" customFormat="1" x14ac:dyDescent="0.2">
      <c r="A1933" s="1227"/>
      <c r="B1933" s="1228"/>
      <c r="C1933" s="1229"/>
      <c r="D1933" s="1229"/>
      <c r="E1933" s="1230"/>
      <c r="F1933" s="1231"/>
      <c r="G1933" s="1232" t="str">
        <f t="shared" si="31"/>
        <v/>
      </c>
      <c r="H1933" s="1225"/>
      <c r="I1933" s="1225"/>
    </row>
    <row r="1934" spans="1:9" s="1232" customFormat="1" x14ac:dyDescent="0.2">
      <c r="A1934" s="1227"/>
      <c r="B1934" s="1228"/>
      <c r="C1934" s="1229"/>
      <c r="D1934" s="1229"/>
      <c r="E1934" s="1230"/>
      <c r="F1934" s="1231"/>
      <c r="G1934" s="1232" t="str">
        <f t="shared" si="31"/>
        <v/>
      </c>
      <c r="H1934" s="1225"/>
      <c r="I1934" s="1225"/>
    </row>
    <row r="1935" spans="1:9" s="1232" customFormat="1" x14ac:dyDescent="0.2">
      <c r="A1935" s="1227"/>
      <c r="B1935" s="1228"/>
      <c r="C1935" s="1229"/>
      <c r="D1935" s="1229"/>
      <c r="E1935" s="1230"/>
      <c r="F1935" s="1231"/>
      <c r="G1935" s="1232" t="str">
        <f t="shared" si="31"/>
        <v/>
      </c>
      <c r="H1935" s="1225"/>
      <c r="I1935" s="1225"/>
    </row>
    <row r="1936" spans="1:9" s="1232" customFormat="1" x14ac:dyDescent="0.2">
      <c r="A1936" s="1227"/>
      <c r="B1936" s="1228"/>
      <c r="C1936" s="1229"/>
      <c r="D1936" s="1229"/>
      <c r="E1936" s="1230"/>
      <c r="F1936" s="1231"/>
      <c r="G1936" s="1232" t="str">
        <f t="shared" si="31"/>
        <v/>
      </c>
      <c r="H1936" s="1225"/>
      <c r="I1936" s="1225"/>
    </row>
    <row r="1937" spans="1:9" s="1232" customFormat="1" x14ac:dyDescent="0.2">
      <c r="A1937" s="1227"/>
      <c r="B1937" s="1228"/>
      <c r="C1937" s="1229"/>
      <c r="D1937" s="1229"/>
      <c r="E1937" s="1230"/>
      <c r="F1937" s="1231"/>
      <c r="G1937" s="1232" t="str">
        <f t="shared" si="31"/>
        <v/>
      </c>
      <c r="H1937" s="1225"/>
      <c r="I1937" s="1225"/>
    </row>
    <row r="1938" spans="1:9" s="1232" customFormat="1" x14ac:dyDescent="0.2">
      <c r="A1938" s="1227"/>
      <c r="B1938" s="1228"/>
      <c r="C1938" s="1229"/>
      <c r="D1938" s="1229"/>
      <c r="E1938" s="1230"/>
      <c r="F1938" s="1231"/>
      <c r="G1938" s="1232" t="str">
        <f t="shared" si="31"/>
        <v/>
      </c>
      <c r="H1938" s="1225"/>
      <c r="I1938" s="1225"/>
    </row>
    <row r="1939" spans="1:9" s="1232" customFormat="1" x14ac:dyDescent="0.2">
      <c r="A1939" s="1227"/>
      <c r="B1939" s="1228"/>
      <c r="C1939" s="1229"/>
      <c r="D1939" s="1229"/>
      <c r="E1939" s="1230"/>
      <c r="F1939" s="1231"/>
      <c r="G1939" s="1232" t="str">
        <f t="shared" si="31"/>
        <v/>
      </c>
      <c r="H1939" s="1225"/>
      <c r="I1939" s="1225"/>
    </row>
    <row r="1940" spans="1:9" s="1232" customFormat="1" x14ac:dyDescent="0.2">
      <c r="A1940" s="1227"/>
      <c r="B1940" s="1228"/>
      <c r="C1940" s="1229"/>
      <c r="D1940" s="1229"/>
      <c r="E1940" s="1230"/>
      <c r="F1940" s="1231"/>
      <c r="G1940" s="1232" t="str">
        <f t="shared" si="31"/>
        <v/>
      </c>
      <c r="H1940" s="1225"/>
      <c r="I1940" s="1225"/>
    </row>
    <row r="1941" spans="1:9" s="1232" customFormat="1" x14ac:dyDescent="0.2">
      <c r="A1941" s="1227"/>
      <c r="B1941" s="1228"/>
      <c r="C1941" s="1229"/>
      <c r="D1941" s="1229"/>
      <c r="E1941" s="1230"/>
      <c r="F1941" s="1231"/>
      <c r="G1941" s="1232" t="str">
        <f t="shared" si="31"/>
        <v/>
      </c>
      <c r="H1941" s="1225"/>
      <c r="I1941" s="1225"/>
    </row>
    <row r="1942" spans="1:9" s="1232" customFormat="1" x14ac:dyDescent="0.2">
      <c r="A1942" s="1227"/>
      <c r="B1942" s="1228"/>
      <c r="C1942" s="1229"/>
      <c r="D1942" s="1229"/>
      <c r="E1942" s="1230"/>
      <c r="F1942" s="1231"/>
      <c r="G1942" s="1232" t="str">
        <f t="shared" si="31"/>
        <v/>
      </c>
      <c r="H1942" s="1225"/>
      <c r="I1942" s="1225"/>
    </row>
    <row r="1943" spans="1:9" s="1232" customFormat="1" x14ac:dyDescent="0.2">
      <c r="A1943" s="1227"/>
      <c r="B1943" s="1228"/>
      <c r="C1943" s="1229"/>
      <c r="D1943" s="1229"/>
      <c r="E1943" s="1230"/>
      <c r="F1943" s="1231"/>
      <c r="G1943" s="1232" t="str">
        <f t="shared" si="31"/>
        <v/>
      </c>
      <c r="H1943" s="1225"/>
      <c r="I1943" s="1225"/>
    </row>
    <row r="1944" spans="1:9" s="1232" customFormat="1" x14ac:dyDescent="0.2">
      <c r="A1944" s="1227"/>
      <c r="B1944" s="1228"/>
      <c r="C1944" s="1229"/>
      <c r="D1944" s="1229"/>
      <c r="E1944" s="1230"/>
      <c r="F1944" s="1231"/>
      <c r="G1944" s="1232" t="str">
        <f t="shared" si="31"/>
        <v/>
      </c>
      <c r="H1944" s="1225"/>
      <c r="I1944" s="1225"/>
    </row>
    <row r="1945" spans="1:9" s="1232" customFormat="1" x14ac:dyDescent="0.2">
      <c r="A1945" s="1227"/>
      <c r="B1945" s="1228"/>
      <c r="C1945" s="1229"/>
      <c r="D1945" s="1229"/>
      <c r="E1945" s="1230"/>
      <c r="F1945" s="1231"/>
      <c r="G1945" s="1232" t="str">
        <f t="shared" si="31"/>
        <v/>
      </c>
      <c r="H1945" s="1225"/>
      <c r="I1945" s="1225"/>
    </row>
    <row r="1946" spans="1:9" s="1232" customFormat="1" x14ac:dyDescent="0.2">
      <c r="A1946" s="1227"/>
      <c r="B1946" s="1228"/>
      <c r="C1946" s="1229"/>
      <c r="D1946" s="1229"/>
      <c r="E1946" s="1230"/>
      <c r="F1946" s="1231"/>
      <c r="G1946" s="1232" t="str">
        <f t="shared" si="31"/>
        <v/>
      </c>
      <c r="H1946" s="1225"/>
      <c r="I1946" s="1225"/>
    </row>
    <row r="1947" spans="1:9" s="1232" customFormat="1" x14ac:dyDescent="0.2">
      <c r="A1947" s="1227"/>
      <c r="B1947" s="1228"/>
      <c r="C1947" s="1229"/>
      <c r="D1947" s="1229"/>
      <c r="E1947" s="1230"/>
      <c r="F1947" s="1231"/>
      <c r="G1947" s="1232" t="str">
        <f t="shared" si="31"/>
        <v/>
      </c>
      <c r="H1947" s="1225"/>
      <c r="I1947" s="1225"/>
    </row>
    <row r="1948" spans="1:9" s="1232" customFormat="1" x14ac:dyDescent="0.2">
      <c r="A1948" s="1227"/>
      <c r="B1948" s="1228"/>
      <c r="C1948" s="1229"/>
      <c r="D1948" s="1229"/>
      <c r="E1948" s="1230"/>
      <c r="F1948" s="1231"/>
      <c r="G1948" s="1232" t="str">
        <f t="shared" si="31"/>
        <v/>
      </c>
      <c r="H1948" s="1225"/>
      <c r="I1948" s="1225"/>
    </row>
    <row r="1949" spans="1:9" s="1232" customFormat="1" x14ac:dyDescent="0.2">
      <c r="A1949" s="1227"/>
      <c r="B1949" s="1228"/>
      <c r="C1949" s="1229"/>
      <c r="D1949" s="1229"/>
      <c r="E1949" s="1230"/>
      <c r="F1949" s="1231"/>
      <c r="G1949" s="1232" t="str">
        <f t="shared" si="31"/>
        <v/>
      </c>
      <c r="H1949" s="1225"/>
      <c r="I1949" s="1225"/>
    </row>
    <row r="1950" spans="1:9" s="1232" customFormat="1" x14ac:dyDescent="0.2">
      <c r="A1950" s="1227"/>
      <c r="B1950" s="1228"/>
      <c r="C1950" s="1229"/>
      <c r="D1950" s="1229"/>
      <c r="E1950" s="1230"/>
      <c r="F1950" s="1231"/>
      <c r="G1950" s="1232" t="str">
        <f t="shared" si="31"/>
        <v/>
      </c>
      <c r="H1950" s="1225"/>
      <c r="I1950" s="1225"/>
    </row>
    <row r="1951" spans="1:9" s="1232" customFormat="1" x14ac:dyDescent="0.2">
      <c r="A1951" s="1227"/>
      <c r="B1951" s="1228"/>
      <c r="C1951" s="1229"/>
      <c r="D1951" s="1229"/>
      <c r="E1951" s="1230"/>
      <c r="F1951" s="1231"/>
      <c r="G1951" s="1232" t="str">
        <f t="shared" si="31"/>
        <v/>
      </c>
      <c r="H1951" s="1225"/>
      <c r="I1951" s="1225"/>
    </row>
    <row r="1952" spans="1:9" s="1232" customFormat="1" x14ac:dyDescent="0.2">
      <c r="A1952" s="1227"/>
      <c r="B1952" s="1228"/>
      <c r="C1952" s="1229"/>
      <c r="D1952" s="1229"/>
      <c r="E1952" s="1230"/>
      <c r="F1952" s="1231"/>
      <c r="G1952" s="1232" t="str">
        <f t="shared" si="31"/>
        <v/>
      </c>
      <c r="H1952" s="1225"/>
      <c r="I1952" s="1225"/>
    </row>
    <row r="1953" spans="1:9" s="1232" customFormat="1" x14ac:dyDescent="0.2">
      <c r="A1953" s="1227"/>
      <c r="B1953" s="1228"/>
      <c r="C1953" s="1229"/>
      <c r="D1953" s="1229"/>
      <c r="E1953" s="1230"/>
      <c r="F1953" s="1231"/>
      <c r="G1953" s="1232" t="str">
        <f t="shared" si="31"/>
        <v/>
      </c>
      <c r="H1953" s="1225"/>
      <c r="I1953" s="1225"/>
    </row>
    <row r="1954" spans="1:9" s="1232" customFormat="1" x14ac:dyDescent="0.2">
      <c r="A1954" s="1227"/>
      <c r="B1954" s="1228"/>
      <c r="C1954" s="1229"/>
      <c r="D1954" s="1229"/>
      <c r="E1954" s="1230"/>
      <c r="F1954" s="1231"/>
      <c r="G1954" s="1232" t="str">
        <f t="shared" si="31"/>
        <v/>
      </c>
      <c r="H1954" s="1225"/>
      <c r="I1954" s="1225"/>
    </row>
    <row r="1955" spans="1:9" s="1232" customFormat="1" x14ac:dyDescent="0.2">
      <c r="A1955" s="1227"/>
      <c r="B1955" s="1228"/>
      <c r="C1955" s="1229"/>
      <c r="D1955" s="1229"/>
      <c r="E1955" s="1230"/>
      <c r="F1955" s="1231"/>
      <c r="G1955" s="1232" t="str">
        <f t="shared" si="31"/>
        <v/>
      </c>
      <c r="H1955" s="1225"/>
      <c r="I1955" s="1225"/>
    </row>
    <row r="1956" spans="1:9" s="1232" customFormat="1" x14ac:dyDescent="0.2">
      <c r="A1956" s="1227"/>
      <c r="B1956" s="1228"/>
      <c r="C1956" s="1229"/>
      <c r="D1956" s="1229"/>
      <c r="E1956" s="1230"/>
      <c r="F1956" s="1231"/>
      <c r="G1956" s="1232" t="str">
        <f t="shared" si="31"/>
        <v/>
      </c>
      <c r="H1956" s="1225"/>
      <c r="I1956" s="1225"/>
    </row>
    <row r="1957" spans="1:9" s="1232" customFormat="1" x14ac:dyDescent="0.2">
      <c r="A1957" s="1227"/>
      <c r="B1957" s="1228"/>
      <c r="C1957" s="1229"/>
      <c r="D1957" s="1229"/>
      <c r="E1957" s="1230"/>
      <c r="F1957" s="1231"/>
      <c r="G1957" s="1232" t="str">
        <f t="shared" si="31"/>
        <v/>
      </c>
      <c r="H1957" s="1225"/>
      <c r="I1957" s="1225"/>
    </row>
    <row r="1958" spans="1:9" s="1232" customFormat="1" x14ac:dyDescent="0.2">
      <c r="A1958" s="1227"/>
      <c r="B1958" s="1228"/>
      <c r="C1958" s="1229"/>
      <c r="D1958" s="1229"/>
      <c r="E1958" s="1230"/>
      <c r="F1958" s="1231"/>
      <c r="G1958" s="1232" t="str">
        <f t="shared" si="31"/>
        <v/>
      </c>
      <c r="H1958" s="1225"/>
      <c r="I1958" s="1225"/>
    </row>
    <row r="1959" spans="1:9" s="1232" customFormat="1" x14ac:dyDescent="0.2">
      <c r="A1959" s="1227"/>
      <c r="B1959" s="1228"/>
      <c r="C1959" s="1229"/>
      <c r="D1959" s="1229"/>
      <c r="E1959" s="1230"/>
      <c r="F1959" s="1231"/>
      <c r="G1959" s="1232" t="str">
        <f t="shared" si="31"/>
        <v/>
      </c>
      <c r="H1959" s="1225"/>
      <c r="I1959" s="1225"/>
    </row>
    <row r="1960" spans="1:9" s="1232" customFormat="1" x14ac:dyDescent="0.2">
      <c r="A1960" s="1227"/>
      <c r="B1960" s="1228"/>
      <c r="C1960" s="1229"/>
      <c r="D1960" s="1229"/>
      <c r="E1960" s="1230"/>
      <c r="F1960" s="1231"/>
      <c r="G1960" s="1232" t="str">
        <f t="shared" si="31"/>
        <v/>
      </c>
      <c r="H1960" s="1225"/>
      <c r="I1960" s="1225"/>
    </row>
    <row r="1961" spans="1:9" s="1232" customFormat="1" x14ac:dyDescent="0.2">
      <c r="A1961" s="1227"/>
      <c r="B1961" s="1228"/>
      <c r="C1961" s="1229"/>
      <c r="D1961" s="1229"/>
      <c r="E1961" s="1230"/>
      <c r="F1961" s="1231"/>
      <c r="G1961" s="1232" t="str">
        <f t="shared" si="31"/>
        <v/>
      </c>
      <c r="H1961" s="1225"/>
      <c r="I1961" s="1225"/>
    </row>
    <row r="1962" spans="1:9" s="1232" customFormat="1" x14ac:dyDescent="0.2">
      <c r="A1962" s="1227"/>
      <c r="B1962" s="1228"/>
      <c r="C1962" s="1229"/>
      <c r="D1962" s="1229"/>
      <c r="E1962" s="1230"/>
      <c r="F1962" s="1231"/>
      <c r="G1962" s="1232" t="str">
        <f t="shared" si="31"/>
        <v/>
      </c>
      <c r="H1962" s="1225"/>
      <c r="I1962" s="1225"/>
    </row>
    <row r="1963" spans="1:9" s="1232" customFormat="1" x14ac:dyDescent="0.2">
      <c r="A1963" s="1227"/>
      <c r="B1963" s="1228"/>
      <c r="C1963" s="1229"/>
      <c r="D1963" s="1229"/>
      <c r="E1963" s="1230"/>
      <c r="F1963" s="1231"/>
      <c r="G1963" s="1232" t="str">
        <f t="shared" si="31"/>
        <v/>
      </c>
      <c r="H1963" s="1225"/>
      <c r="I1963" s="1225"/>
    </row>
    <row r="1964" spans="1:9" s="1232" customFormat="1" x14ac:dyDescent="0.2">
      <c r="A1964" s="1227"/>
      <c r="B1964" s="1228"/>
      <c r="C1964" s="1229"/>
      <c r="D1964" s="1229"/>
      <c r="E1964" s="1230"/>
      <c r="F1964" s="1231"/>
      <c r="G1964" s="1232" t="str">
        <f t="shared" si="31"/>
        <v/>
      </c>
      <c r="H1964" s="1225"/>
      <c r="I1964" s="1225"/>
    </row>
    <row r="1965" spans="1:9" s="1232" customFormat="1" x14ac:dyDescent="0.2">
      <c r="A1965" s="1227"/>
      <c r="B1965" s="1228"/>
      <c r="C1965" s="1229"/>
      <c r="D1965" s="1229"/>
      <c r="E1965" s="1230"/>
      <c r="F1965" s="1231"/>
      <c r="G1965" s="1232" t="str">
        <f t="shared" si="31"/>
        <v/>
      </c>
      <c r="H1965" s="1225"/>
      <c r="I1965" s="1225"/>
    </row>
    <row r="1966" spans="1:9" s="1232" customFormat="1" x14ac:dyDescent="0.2">
      <c r="A1966" s="1227"/>
      <c r="B1966" s="1228"/>
      <c r="C1966" s="1229"/>
      <c r="D1966" s="1229"/>
      <c r="E1966" s="1230"/>
      <c r="F1966" s="1231"/>
      <c r="G1966" s="1232" t="str">
        <f t="shared" si="31"/>
        <v/>
      </c>
      <c r="H1966" s="1225"/>
      <c r="I1966" s="1225"/>
    </row>
    <row r="1967" spans="1:9" s="1232" customFormat="1" x14ac:dyDescent="0.2">
      <c r="A1967" s="1227"/>
      <c r="B1967" s="1228"/>
      <c r="C1967" s="1229"/>
      <c r="D1967" s="1229"/>
      <c r="E1967" s="1230"/>
      <c r="F1967" s="1231"/>
      <c r="G1967" s="1232" t="str">
        <f t="shared" si="31"/>
        <v/>
      </c>
      <c r="H1967" s="1225"/>
      <c r="I1967" s="1225"/>
    </row>
    <row r="1968" spans="1:9" s="1232" customFormat="1" x14ac:dyDescent="0.2">
      <c r="A1968" s="1227"/>
      <c r="B1968" s="1228"/>
      <c r="C1968" s="1229"/>
      <c r="D1968" s="1229"/>
      <c r="E1968" s="1230"/>
      <c r="F1968" s="1231"/>
      <c r="G1968" s="1232" t="str">
        <f t="shared" si="31"/>
        <v/>
      </c>
      <c r="H1968" s="1225"/>
      <c r="I1968" s="1225"/>
    </row>
    <row r="1969" spans="1:9" s="1232" customFormat="1" x14ac:dyDescent="0.2">
      <c r="A1969" s="1227"/>
      <c r="B1969" s="1228"/>
      <c r="C1969" s="1229"/>
      <c r="D1969" s="1229"/>
      <c r="E1969" s="1230"/>
      <c r="F1969" s="1231"/>
      <c r="G1969" s="1232" t="str">
        <f t="shared" si="31"/>
        <v/>
      </c>
      <c r="H1969" s="1225"/>
      <c r="I1969" s="1225"/>
    </row>
    <row r="1970" spans="1:9" s="1232" customFormat="1" x14ac:dyDescent="0.2">
      <c r="A1970" s="1227"/>
      <c r="B1970" s="1228"/>
      <c r="C1970" s="1229"/>
      <c r="D1970" s="1229"/>
      <c r="E1970" s="1230"/>
      <c r="F1970" s="1231"/>
      <c r="G1970" s="1232" t="str">
        <f t="shared" si="31"/>
        <v/>
      </c>
      <c r="H1970" s="1225"/>
      <c r="I1970" s="1225"/>
    </row>
    <row r="1971" spans="1:9" s="1232" customFormat="1" x14ac:dyDescent="0.2">
      <c r="A1971" s="1227"/>
      <c r="B1971" s="1228"/>
      <c r="C1971" s="1229"/>
      <c r="D1971" s="1229"/>
      <c r="E1971" s="1230"/>
      <c r="F1971" s="1231"/>
      <c r="G1971" s="1232" t="str">
        <f t="shared" si="31"/>
        <v/>
      </c>
      <c r="H1971" s="1225"/>
      <c r="I1971" s="1225"/>
    </row>
    <row r="1972" spans="1:9" s="1232" customFormat="1" x14ac:dyDescent="0.2">
      <c r="A1972" s="1227"/>
      <c r="B1972" s="1228"/>
      <c r="C1972" s="1229"/>
      <c r="D1972" s="1229"/>
      <c r="E1972" s="1230"/>
      <c r="F1972" s="1231"/>
      <c r="G1972" s="1232" t="str">
        <f t="shared" si="31"/>
        <v/>
      </c>
      <c r="H1972" s="1225"/>
      <c r="I1972" s="1225"/>
    </row>
    <row r="1973" spans="1:9" s="1232" customFormat="1" x14ac:dyDescent="0.2">
      <c r="A1973" s="1227"/>
      <c r="B1973" s="1228"/>
      <c r="C1973" s="1229"/>
      <c r="D1973" s="1229"/>
      <c r="E1973" s="1230"/>
      <c r="F1973" s="1231"/>
      <c r="G1973" s="1232" t="str">
        <f t="shared" si="31"/>
        <v/>
      </c>
      <c r="H1973" s="1225"/>
      <c r="I1973" s="1225"/>
    </row>
    <row r="1974" spans="1:9" s="1232" customFormat="1" x14ac:dyDescent="0.2">
      <c r="A1974" s="1227"/>
      <c r="B1974" s="1228"/>
      <c r="C1974" s="1229"/>
      <c r="D1974" s="1229"/>
      <c r="E1974" s="1230"/>
      <c r="F1974" s="1231"/>
      <c r="G1974" s="1232" t="str">
        <f t="shared" si="31"/>
        <v/>
      </c>
      <c r="H1974" s="1225"/>
      <c r="I1974" s="1225"/>
    </row>
    <row r="1975" spans="1:9" s="1232" customFormat="1" x14ac:dyDescent="0.2">
      <c r="A1975" s="1227"/>
      <c r="B1975" s="1228"/>
      <c r="C1975" s="1229"/>
      <c r="D1975" s="1229"/>
      <c r="E1975" s="1230"/>
      <c r="F1975" s="1231"/>
      <c r="G1975" s="1232" t="str">
        <f t="shared" si="31"/>
        <v/>
      </c>
      <c r="H1975" s="1225"/>
      <c r="I1975" s="1225"/>
    </row>
    <row r="1976" spans="1:9" s="1232" customFormat="1" x14ac:dyDescent="0.2">
      <c r="A1976" s="1227"/>
      <c r="B1976" s="1228"/>
      <c r="C1976" s="1229"/>
      <c r="D1976" s="1229"/>
      <c r="E1976" s="1230"/>
      <c r="F1976" s="1231"/>
      <c r="G1976" s="1232" t="str">
        <f t="shared" si="31"/>
        <v/>
      </c>
      <c r="H1976" s="1225"/>
      <c r="I1976" s="1225"/>
    </row>
    <row r="1977" spans="1:9" s="1232" customFormat="1" x14ac:dyDescent="0.2">
      <c r="A1977" s="1227"/>
      <c r="B1977" s="1228"/>
      <c r="C1977" s="1229"/>
      <c r="D1977" s="1229"/>
      <c r="E1977" s="1230"/>
      <c r="F1977" s="1231"/>
      <c r="G1977" s="1232" t="str">
        <f t="shared" si="31"/>
        <v/>
      </c>
      <c r="H1977" s="1225"/>
      <c r="I1977" s="1225"/>
    </row>
    <row r="1978" spans="1:9" s="1232" customFormat="1" x14ac:dyDescent="0.2">
      <c r="A1978" s="1227"/>
      <c r="B1978" s="1228"/>
      <c r="C1978" s="1229"/>
      <c r="D1978" s="1229"/>
      <c r="E1978" s="1230"/>
      <c r="F1978" s="1231"/>
      <c r="G1978" s="1232" t="str">
        <f t="shared" si="31"/>
        <v/>
      </c>
      <c r="H1978" s="1225"/>
      <c r="I1978" s="1225"/>
    </row>
    <row r="1979" spans="1:9" s="1232" customFormat="1" x14ac:dyDescent="0.2">
      <c r="A1979" s="1227"/>
      <c r="B1979" s="1228"/>
      <c r="C1979" s="1229"/>
      <c r="D1979" s="1229"/>
      <c r="E1979" s="1230"/>
      <c r="F1979" s="1231"/>
      <c r="G1979" s="1232" t="str">
        <f t="shared" si="31"/>
        <v/>
      </c>
      <c r="H1979" s="1225"/>
      <c r="I1979" s="1225"/>
    </row>
    <row r="1980" spans="1:9" s="1232" customFormat="1" x14ac:dyDescent="0.2">
      <c r="A1980" s="1227"/>
      <c r="B1980" s="1228"/>
      <c r="C1980" s="1229"/>
      <c r="D1980" s="1229"/>
      <c r="E1980" s="1230"/>
      <c r="F1980" s="1231"/>
      <c r="G1980" s="1232" t="str">
        <f t="shared" si="31"/>
        <v/>
      </c>
      <c r="H1980" s="1225"/>
      <c r="I1980" s="1225"/>
    </row>
    <row r="1981" spans="1:9" s="1232" customFormat="1" x14ac:dyDescent="0.2">
      <c r="A1981" s="1227"/>
      <c r="B1981" s="1228"/>
      <c r="C1981" s="1229"/>
      <c r="D1981" s="1229"/>
      <c r="E1981" s="1230"/>
      <c r="F1981" s="1231"/>
      <c r="G1981" s="1232" t="str">
        <f t="shared" si="31"/>
        <v/>
      </c>
      <c r="H1981" s="1225"/>
      <c r="I1981" s="1225"/>
    </row>
    <row r="1982" spans="1:9" s="1232" customFormat="1" x14ac:dyDescent="0.2">
      <c r="A1982" s="1227"/>
      <c r="B1982" s="1228"/>
      <c r="C1982" s="1229"/>
      <c r="D1982" s="1229"/>
      <c r="E1982" s="1230"/>
      <c r="F1982" s="1231"/>
      <c r="G1982" s="1232" t="str">
        <f t="shared" si="31"/>
        <v/>
      </c>
      <c r="H1982" s="1225"/>
      <c r="I1982" s="1225"/>
    </row>
    <row r="1983" spans="1:9" s="1232" customFormat="1" x14ac:dyDescent="0.2">
      <c r="A1983" s="1227"/>
      <c r="B1983" s="1228"/>
      <c r="C1983" s="1229"/>
      <c r="D1983" s="1229"/>
      <c r="E1983" s="1230"/>
      <c r="F1983" s="1231"/>
      <c r="G1983" s="1232" t="str">
        <f t="shared" si="31"/>
        <v/>
      </c>
      <c r="H1983" s="1225"/>
      <c r="I1983" s="1225"/>
    </row>
    <row r="1984" spans="1:9" s="1232" customFormat="1" x14ac:dyDescent="0.2">
      <c r="A1984" s="1227"/>
      <c r="B1984" s="1228"/>
      <c r="C1984" s="1229"/>
      <c r="D1984" s="1229"/>
      <c r="E1984" s="1230"/>
      <c r="F1984" s="1231"/>
      <c r="G1984" s="1232" t="str">
        <f t="shared" si="31"/>
        <v/>
      </c>
      <c r="H1984" s="1225"/>
      <c r="I1984" s="1225"/>
    </row>
    <row r="1985" spans="1:9" s="1232" customFormat="1" x14ac:dyDescent="0.2">
      <c r="A1985" s="1227"/>
      <c r="B1985" s="1228"/>
      <c r="C1985" s="1229"/>
      <c r="D1985" s="1229"/>
      <c r="E1985" s="1230"/>
      <c r="F1985" s="1231"/>
      <c r="G1985" s="1232" t="str">
        <f t="shared" si="31"/>
        <v/>
      </c>
      <c r="H1985" s="1225"/>
      <c r="I1985" s="1225"/>
    </row>
    <row r="1986" spans="1:9" s="1232" customFormat="1" x14ac:dyDescent="0.2">
      <c r="A1986" s="1227"/>
      <c r="B1986" s="1228"/>
      <c r="C1986" s="1229"/>
      <c r="D1986" s="1229"/>
      <c r="E1986" s="1230"/>
      <c r="F1986" s="1231"/>
      <c r="G1986" s="1232" t="str">
        <f t="shared" si="31"/>
        <v/>
      </c>
      <c r="H1986" s="1225"/>
      <c r="I1986" s="1225"/>
    </row>
    <row r="1987" spans="1:9" s="1232" customFormat="1" x14ac:dyDescent="0.2">
      <c r="A1987" s="1227"/>
      <c r="B1987" s="1228"/>
      <c r="C1987" s="1229"/>
      <c r="D1987" s="1229"/>
      <c r="E1987" s="1230"/>
      <c r="F1987" s="1231"/>
      <c r="G1987" s="1232" t="str">
        <f t="shared" si="31"/>
        <v/>
      </c>
      <c r="H1987" s="1225"/>
      <c r="I1987" s="1225"/>
    </row>
    <row r="1988" spans="1:9" s="1232" customFormat="1" x14ac:dyDescent="0.2">
      <c r="A1988" s="1227"/>
      <c r="B1988" s="1228"/>
      <c r="C1988" s="1229"/>
      <c r="D1988" s="1229"/>
      <c r="E1988" s="1230"/>
      <c r="F1988" s="1231"/>
      <c r="G1988" s="1232" t="str">
        <f t="shared" ref="G1988:G2003" si="32">IF(D1988="QP",A1988,"")</f>
        <v/>
      </c>
      <c r="H1988" s="1225"/>
      <c r="I1988" s="1225"/>
    </row>
    <row r="1989" spans="1:9" s="1232" customFormat="1" x14ac:dyDescent="0.2">
      <c r="A1989" s="1227"/>
      <c r="B1989" s="1228"/>
      <c r="C1989" s="1229"/>
      <c r="D1989" s="1229"/>
      <c r="E1989" s="1230"/>
      <c r="F1989" s="1231"/>
      <c r="G1989" s="1232" t="str">
        <f t="shared" si="32"/>
        <v/>
      </c>
      <c r="H1989" s="1225"/>
      <c r="I1989" s="1225"/>
    </row>
    <row r="1990" spans="1:9" s="1232" customFormat="1" x14ac:dyDescent="0.2">
      <c r="A1990" s="1227"/>
      <c r="B1990" s="1228"/>
      <c r="C1990" s="1229"/>
      <c r="D1990" s="1229"/>
      <c r="E1990" s="1230"/>
      <c r="F1990" s="1231"/>
      <c r="G1990" s="1232" t="str">
        <f t="shared" si="32"/>
        <v/>
      </c>
      <c r="H1990" s="1225"/>
      <c r="I1990" s="1225"/>
    </row>
    <row r="1991" spans="1:9" s="1232" customFormat="1" x14ac:dyDescent="0.2">
      <c r="A1991" s="1227"/>
      <c r="B1991" s="1228"/>
      <c r="C1991" s="1229"/>
      <c r="D1991" s="1229"/>
      <c r="E1991" s="1230"/>
      <c r="F1991" s="1231"/>
      <c r="G1991" s="1232" t="str">
        <f t="shared" si="32"/>
        <v/>
      </c>
      <c r="H1991" s="1225"/>
      <c r="I1991" s="1225"/>
    </row>
    <row r="1992" spans="1:9" s="1232" customFormat="1" x14ac:dyDescent="0.2">
      <c r="A1992" s="1227"/>
      <c r="B1992" s="1228"/>
      <c r="C1992" s="1229"/>
      <c r="D1992" s="1229"/>
      <c r="E1992" s="1230"/>
      <c r="F1992" s="1231"/>
      <c r="G1992" s="1232" t="str">
        <f t="shared" si="32"/>
        <v/>
      </c>
      <c r="H1992" s="1225"/>
      <c r="I1992" s="1225"/>
    </row>
    <row r="1993" spans="1:9" s="1232" customFormat="1" x14ac:dyDescent="0.2">
      <c r="A1993" s="1227"/>
      <c r="B1993" s="1228"/>
      <c r="C1993" s="1229"/>
      <c r="D1993" s="1229"/>
      <c r="E1993" s="1230"/>
      <c r="F1993" s="1231"/>
      <c r="G1993" s="1232" t="str">
        <f t="shared" si="32"/>
        <v/>
      </c>
      <c r="H1993" s="1225"/>
      <c r="I1993" s="1225"/>
    </row>
    <row r="1994" spans="1:9" s="1232" customFormat="1" x14ac:dyDescent="0.2">
      <c r="A1994" s="1227"/>
      <c r="B1994" s="1228"/>
      <c r="C1994" s="1229"/>
      <c r="D1994" s="1229"/>
      <c r="E1994" s="1230"/>
      <c r="F1994" s="1231"/>
      <c r="G1994" s="1232" t="str">
        <f t="shared" si="32"/>
        <v/>
      </c>
      <c r="H1994" s="1225"/>
      <c r="I1994" s="1225"/>
    </row>
    <row r="1995" spans="1:9" s="1232" customFormat="1" x14ac:dyDescent="0.2">
      <c r="A1995" s="1227"/>
      <c r="B1995" s="1228"/>
      <c r="C1995" s="1229"/>
      <c r="D1995" s="1229"/>
      <c r="E1995" s="1230"/>
      <c r="F1995" s="1231"/>
      <c r="G1995" s="1232" t="str">
        <f t="shared" si="32"/>
        <v/>
      </c>
      <c r="H1995" s="1225"/>
      <c r="I1995" s="1225"/>
    </row>
    <row r="1996" spans="1:9" s="1232" customFormat="1" x14ac:dyDescent="0.2">
      <c r="A1996" s="1227"/>
      <c r="B1996" s="1228"/>
      <c r="C1996" s="1229"/>
      <c r="D1996" s="1229"/>
      <c r="E1996" s="1230"/>
      <c r="F1996" s="1231"/>
      <c r="G1996" s="1232" t="str">
        <f t="shared" si="32"/>
        <v/>
      </c>
      <c r="H1996" s="1225"/>
      <c r="I1996" s="1225"/>
    </row>
    <row r="1997" spans="1:9" s="1232" customFormat="1" x14ac:dyDescent="0.2">
      <c r="A1997" s="1227"/>
      <c r="B1997" s="1228"/>
      <c r="C1997" s="1229"/>
      <c r="D1997" s="1229"/>
      <c r="E1997" s="1230"/>
      <c r="F1997" s="1231"/>
      <c r="G1997" s="1232" t="str">
        <f t="shared" si="32"/>
        <v/>
      </c>
      <c r="H1997" s="1225"/>
      <c r="I1997" s="1225"/>
    </row>
    <row r="1998" spans="1:9" s="1232" customFormat="1" x14ac:dyDescent="0.2">
      <c r="A1998" s="1227"/>
      <c r="B1998" s="1228"/>
      <c r="C1998" s="1229"/>
      <c r="D1998" s="1229"/>
      <c r="E1998" s="1230"/>
      <c r="F1998" s="1231"/>
      <c r="G1998" s="1232" t="str">
        <f t="shared" si="32"/>
        <v/>
      </c>
      <c r="H1998" s="1225"/>
      <c r="I1998" s="1225"/>
    </row>
    <row r="1999" spans="1:9" s="1232" customFormat="1" x14ac:dyDescent="0.2">
      <c r="A1999" s="1227"/>
      <c r="B1999" s="1228"/>
      <c r="C1999" s="1229"/>
      <c r="D1999" s="1229"/>
      <c r="E1999" s="1230"/>
      <c r="F1999" s="1231"/>
      <c r="G1999" s="1232" t="str">
        <f t="shared" si="32"/>
        <v/>
      </c>
      <c r="H1999" s="1225"/>
      <c r="I1999" s="1225"/>
    </row>
    <row r="2000" spans="1:9" s="1232" customFormat="1" x14ac:dyDescent="0.2">
      <c r="A2000" s="1227"/>
      <c r="B2000" s="1228"/>
      <c r="C2000" s="1229"/>
      <c r="D2000" s="1229"/>
      <c r="E2000" s="1230"/>
      <c r="F2000" s="1231"/>
      <c r="G2000" s="1232" t="str">
        <f t="shared" si="32"/>
        <v/>
      </c>
      <c r="H2000" s="1225"/>
      <c r="I2000" s="1225"/>
    </row>
    <row r="2001" spans="1:9" s="1232" customFormat="1" x14ac:dyDescent="0.2">
      <c r="A2001" s="1227"/>
      <c r="B2001" s="1228"/>
      <c r="C2001" s="1229"/>
      <c r="D2001" s="1229"/>
      <c r="E2001" s="1230"/>
      <c r="F2001" s="1231"/>
      <c r="G2001" s="1232" t="str">
        <f t="shared" si="32"/>
        <v/>
      </c>
      <c r="H2001" s="1225"/>
      <c r="I2001" s="1225"/>
    </row>
    <row r="2002" spans="1:9" s="1232" customFormat="1" x14ac:dyDescent="0.2">
      <c r="A2002" s="1227"/>
      <c r="B2002" s="1228"/>
      <c r="C2002" s="1229"/>
      <c r="D2002" s="1229"/>
      <c r="E2002" s="1230"/>
      <c r="F2002" s="1231"/>
      <c r="G2002" s="1232" t="str">
        <f t="shared" si="32"/>
        <v/>
      </c>
      <c r="H2002" s="1225"/>
      <c r="I2002" s="1225"/>
    </row>
    <row r="2003" spans="1:9" s="1232" customFormat="1" x14ac:dyDescent="0.2">
      <c r="A2003" s="1227"/>
      <c r="B2003" s="1228"/>
      <c r="C2003" s="1229"/>
      <c r="D2003" s="1229"/>
      <c r="E2003" s="1230"/>
      <c r="F2003" s="1231"/>
      <c r="G2003" s="1232" t="str">
        <f t="shared" si="32"/>
        <v/>
      </c>
      <c r="H2003" s="1225"/>
      <c r="I2003" s="1225"/>
    </row>
  </sheetData>
  <conditionalFormatting sqref="A340:A2003">
    <cfRule type="duplicateValues" dxfId="4" priority="8"/>
  </conditionalFormatting>
  <conditionalFormatting sqref="A4">
    <cfRule type="duplicateValues" dxfId="3" priority="6"/>
  </conditionalFormatting>
  <conditionalFormatting sqref="H4:H5">
    <cfRule type="duplicateValues" dxfId="2" priority="4"/>
  </conditionalFormatting>
  <conditionalFormatting sqref="A5:A339">
    <cfRule type="duplicateValues" dxfId="1" priority="2"/>
  </conditionalFormatting>
  <conditionalFormatting sqref="I236">
    <cfRule type="duplicateValues" dxfId="0" priority="1"/>
  </conditionalFormatting>
  <dataValidations count="3">
    <dataValidation type="textLength" allowBlank="1" showInputMessage="1" showErrorMessage="1" sqref="F4:F2003" xr:uid="{00000000-0002-0000-2700-000000000000}">
      <formula1>0</formula1>
      <formula2>10</formula2>
    </dataValidation>
    <dataValidation type="list" allowBlank="1" showInputMessage="1" showErrorMessage="1" errorTitle="Type de quantité" error="les quantités ne peuvent être que du type forfaitaire (QF) ou présumée (QP)" sqref="D4:D2003" xr:uid="{00000000-0002-0000-2700-000001000000}">
      <formula1>"QP,QF"</formula1>
    </dataValidation>
    <dataValidation type="decimal" operator="greaterThan" allowBlank="1" showInputMessage="1" showErrorMessage="1" sqref="C4:C2003" xr:uid="{00000000-0002-0000-2700-000002000000}">
      <formula1>0</formula1>
    </dataValidation>
  </dataValidations>
  <printOptions horizontalCentered="1" verticalCentered="1"/>
  <pageMargins left="0.39370078740157483" right="0" top="0" bottom="0.59055118110236227" header="0.11811023622047245" footer="0.31496062992125984"/>
  <pageSetup paperSize="9" fitToHeight="0" orientation="landscape" r:id="rId1"/>
  <headerFooter alignWithMargins="0">
    <oddFooter>&amp;L&amp;P / &amp;N</oddFooter>
  </headerFooter>
  <rowBreaks count="1" manualBreakCount="1">
    <brk id="398" max="65535" man="1"/>
  </row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
  <sheetViews>
    <sheetView workbookViewId="0"/>
  </sheetViews>
  <sheetFormatPr baseColWidth="10" defaultRowHeight="13.2" x14ac:dyDescent="0.25"/>
  <sheetData/>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
  <sheetViews>
    <sheetView workbookViewId="0">
      <selection activeCell="B32" sqref="B32"/>
    </sheetView>
  </sheetViews>
  <sheetFormatPr baseColWidth="10" defaultRowHeight="13.2" x14ac:dyDescent="0.25"/>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BS106"/>
  <sheetViews>
    <sheetView zoomScaleNormal="100" workbookViewId="0">
      <selection activeCell="AG10" sqref="AG10:AI10"/>
    </sheetView>
  </sheetViews>
  <sheetFormatPr baseColWidth="10" defaultColWidth="11.44140625" defaultRowHeight="13.2" x14ac:dyDescent="0.25"/>
  <cols>
    <col min="1" max="3" width="2.88671875" style="917" customWidth="1"/>
    <col min="4" max="26" width="2.44140625" style="917" customWidth="1"/>
    <col min="27" max="27" width="3.88671875" style="917" customWidth="1"/>
    <col min="28" max="31" width="2.5546875" style="917" customWidth="1"/>
    <col min="32" max="41" width="2.44140625" style="917" customWidth="1"/>
    <col min="42" max="42" width="6.44140625" style="917" customWidth="1"/>
    <col min="43" max="46" width="11.44140625" style="917"/>
    <col min="47" max="47" width="15.44140625" style="917" customWidth="1"/>
    <col min="48" max="48" width="11.44140625" style="917"/>
    <col min="49" max="16384" width="11.44140625" style="994"/>
  </cols>
  <sheetData>
    <row r="1" spans="1:69" s="92" customFormat="1" ht="17.399999999999999" x14ac:dyDescent="0.3">
      <c r="A1" s="1769" t="s">
        <v>186</v>
      </c>
      <c r="B1" s="1769"/>
      <c r="C1" s="1769"/>
      <c r="D1" s="1769"/>
      <c r="E1" s="1769"/>
      <c r="F1" s="1769"/>
      <c r="G1" s="1769"/>
      <c r="H1" s="1769"/>
      <c r="I1" s="1769"/>
      <c r="J1" s="1769"/>
      <c r="K1" s="1769"/>
      <c r="L1" s="1769"/>
      <c r="M1" s="1769"/>
      <c r="N1" s="1769"/>
      <c r="O1" s="1769"/>
      <c r="P1" s="1769"/>
      <c r="Q1" s="1769"/>
      <c r="R1" s="1769"/>
      <c r="S1" s="1769"/>
      <c r="T1" s="1769"/>
      <c r="U1" s="1769"/>
      <c r="V1" s="1769"/>
      <c r="W1" s="1769"/>
      <c r="X1" s="1769"/>
      <c r="Y1" s="1769"/>
      <c r="Z1" s="1769"/>
      <c r="AA1" s="1769"/>
      <c r="AB1" s="1769"/>
      <c r="AC1" s="1769"/>
      <c r="AD1" s="1769"/>
      <c r="AE1" s="1769"/>
      <c r="AF1" s="1769"/>
      <c r="AG1" s="1769"/>
      <c r="AH1" s="1769"/>
      <c r="AI1" s="1769"/>
      <c r="AJ1" s="1769"/>
      <c r="AK1" s="1769"/>
      <c r="AL1" s="1769"/>
      <c r="AM1" s="1769"/>
      <c r="AN1" s="1769"/>
      <c r="AO1" s="1769"/>
      <c r="AP1" s="994"/>
      <c r="AQ1" s="994"/>
      <c r="AR1" s="994"/>
      <c r="AS1" s="994"/>
      <c r="AT1" s="994"/>
      <c r="AU1" s="994"/>
      <c r="AV1" s="994"/>
      <c r="AW1" s="994"/>
      <c r="AX1" s="994"/>
      <c r="AY1" s="994"/>
      <c r="AZ1" s="994"/>
      <c r="BA1" s="994"/>
      <c r="BB1" s="994"/>
      <c r="BC1" s="994"/>
      <c r="BD1" s="994"/>
      <c r="BE1" s="994"/>
      <c r="BF1" s="994"/>
      <c r="BG1" s="994"/>
      <c r="BH1" s="994"/>
      <c r="BI1" s="994"/>
      <c r="BJ1" s="994"/>
      <c r="BK1" s="994"/>
      <c r="BL1" s="994"/>
      <c r="BM1" s="994"/>
      <c r="BN1" s="994"/>
      <c r="BO1" s="994"/>
      <c r="BP1" s="994"/>
      <c r="BQ1" s="994"/>
    </row>
    <row r="2" spans="1:69" s="92" customFormat="1" ht="17.399999999999999" x14ac:dyDescent="0.3">
      <c r="A2" s="1770" t="s">
        <v>221</v>
      </c>
      <c r="B2" s="1770"/>
      <c r="C2" s="1770"/>
      <c r="D2" s="1770"/>
      <c r="E2" s="1770"/>
      <c r="F2" s="1770"/>
      <c r="G2" s="1770"/>
      <c r="H2" s="1770"/>
      <c r="I2" s="1770"/>
      <c r="J2" s="1770"/>
      <c r="K2" s="1770"/>
      <c r="L2" s="1770"/>
      <c r="M2" s="1770"/>
      <c r="N2" s="1770"/>
      <c r="O2" s="1770"/>
      <c r="P2" s="1770"/>
      <c r="Q2" s="1770"/>
      <c r="R2" s="1770"/>
      <c r="S2" s="1770"/>
      <c r="T2" s="1770"/>
      <c r="U2" s="1770"/>
      <c r="V2" s="1770"/>
      <c r="W2" s="1770"/>
      <c r="X2" s="1770"/>
      <c r="Y2" s="1770"/>
      <c r="Z2" s="1770"/>
      <c r="AA2" s="1770"/>
      <c r="AB2" s="1770"/>
      <c r="AC2" s="1770"/>
      <c r="AD2" s="1770"/>
      <c r="AE2" s="1770"/>
      <c r="AF2" s="1770"/>
      <c r="AG2" s="1770"/>
      <c r="AH2" s="1770"/>
      <c r="AI2" s="1770"/>
      <c r="AJ2" s="1770"/>
      <c r="AK2" s="1770"/>
      <c r="AL2" s="1770"/>
      <c r="AM2" s="1770"/>
      <c r="AN2" s="1770"/>
      <c r="AO2" s="1770"/>
      <c r="AP2" s="994"/>
      <c r="AQ2" s="994"/>
      <c r="AR2" s="994"/>
      <c r="AS2" s="994"/>
      <c r="AT2" s="994"/>
      <c r="AU2" s="994"/>
      <c r="AV2" s="994"/>
      <c r="AW2" s="994"/>
      <c r="AX2" s="994"/>
      <c r="AY2" s="994"/>
      <c r="AZ2" s="994"/>
      <c r="BA2" s="994"/>
      <c r="BB2" s="994"/>
      <c r="BC2" s="994"/>
      <c r="BD2" s="994"/>
      <c r="BE2" s="994"/>
      <c r="BF2" s="994"/>
      <c r="BG2" s="994"/>
      <c r="BH2" s="994"/>
      <c r="BI2" s="994"/>
      <c r="BJ2" s="994"/>
      <c r="BK2" s="994"/>
      <c r="BL2" s="994"/>
      <c r="BM2" s="994"/>
      <c r="BN2" s="994"/>
      <c r="BO2" s="994"/>
      <c r="BP2" s="994"/>
      <c r="BQ2" s="994"/>
    </row>
    <row r="3" spans="1:69" x14ac:dyDescent="0.25">
      <c r="A3" s="917" t="str">
        <f>données!A5</f>
        <v>version 2021 (1)</v>
      </c>
      <c r="AP3" s="994"/>
      <c r="AQ3" s="994"/>
      <c r="AR3" s="994"/>
      <c r="AS3" s="994"/>
      <c r="AT3" s="994"/>
      <c r="AU3" s="994"/>
      <c r="AV3" s="994"/>
    </row>
    <row r="4" spans="1:69" x14ac:dyDescent="0.25">
      <c r="A4" s="1620" t="s">
        <v>100</v>
      </c>
      <c r="B4" s="1620"/>
      <c r="C4" s="1620"/>
      <c r="D4" s="1620"/>
      <c r="E4" s="1620"/>
      <c r="F4" s="1620"/>
      <c r="G4" s="1780"/>
      <c r="H4" s="1519" t="s">
        <v>97</v>
      </c>
      <c r="I4" s="1520"/>
      <c r="J4" s="1520"/>
      <c r="K4" s="269"/>
      <c r="L4" s="1647" t="s">
        <v>488</v>
      </c>
      <c r="M4" s="1647"/>
      <c r="N4" s="1647"/>
      <c r="O4" s="1647"/>
      <c r="P4" s="1647"/>
      <c r="Q4" s="1135"/>
      <c r="R4" s="1647" t="s">
        <v>484</v>
      </c>
      <c r="S4" s="1647"/>
      <c r="T4" s="1647"/>
      <c r="U4" s="1647"/>
      <c r="V4" s="1647"/>
      <c r="W4" s="1647" t="s">
        <v>489</v>
      </c>
      <c r="X4" s="1647"/>
      <c r="Y4" s="1647"/>
      <c r="Z4" s="1647"/>
      <c r="AA4" s="1647"/>
      <c r="AB4" s="1133" t="s">
        <v>42</v>
      </c>
      <c r="AC4" s="119"/>
      <c r="AD4" s="119"/>
      <c r="AE4" s="119"/>
      <c r="AF4" s="119"/>
      <c r="AG4" s="1134"/>
      <c r="AH4" s="1621" t="s">
        <v>101</v>
      </c>
      <c r="AI4" s="1622"/>
      <c r="AJ4" s="1622"/>
      <c r="AK4" s="1622"/>
      <c r="AL4" s="1622"/>
      <c r="AM4" s="1622"/>
      <c r="AN4" s="1622"/>
      <c r="AO4" s="1622"/>
    </row>
    <row r="5" spans="1:69" ht="12.75" customHeight="1" x14ac:dyDescent="0.25">
      <c r="A5" s="1123" t="s">
        <v>137</v>
      </c>
      <c r="B5" s="1123"/>
      <c r="C5" s="1123"/>
      <c r="D5" s="1744">
        <f>données!D7</f>
        <v>0</v>
      </c>
      <c r="E5" s="1744"/>
      <c r="F5" s="1744"/>
      <c r="G5" s="1779"/>
      <c r="H5" s="269" t="s">
        <v>141</v>
      </c>
      <c r="I5" s="1701">
        <f>données!$J$7</f>
        <v>0</v>
      </c>
      <c r="J5" s="1701"/>
      <c r="K5" s="1701"/>
      <c r="L5" s="1701"/>
      <c r="M5" s="1701"/>
      <c r="N5" s="1701"/>
      <c r="O5" s="1701"/>
      <c r="P5" s="1701"/>
      <c r="Q5" s="1701"/>
      <c r="R5" s="1701"/>
      <c r="S5" s="1701"/>
      <c r="T5" s="1701"/>
      <c r="U5" s="1701"/>
      <c r="V5" s="1701"/>
      <c r="W5" s="1701"/>
      <c r="X5" s="1701"/>
      <c r="Y5" s="1701"/>
      <c r="Z5" s="1701"/>
      <c r="AA5" s="1701"/>
      <c r="AB5" s="1701"/>
      <c r="AC5" s="1701"/>
      <c r="AD5" s="1701"/>
      <c r="AE5" s="1701"/>
      <c r="AF5" s="1701"/>
      <c r="AG5" s="1702"/>
      <c r="AH5" s="1743">
        <f>données!$AI$7</f>
        <v>0</v>
      </c>
      <c r="AI5" s="1744"/>
      <c r="AJ5" s="1744"/>
      <c r="AK5" s="1744"/>
      <c r="AL5" s="1744"/>
      <c r="AM5" s="1744"/>
      <c r="AN5" s="1744"/>
      <c r="AO5" s="1744"/>
    </row>
    <row r="6" spans="1:69" x14ac:dyDescent="0.25">
      <c r="A6" s="1724">
        <f>données!A8</f>
        <v>0</v>
      </c>
      <c r="B6" s="1724"/>
      <c r="C6" s="1724"/>
      <c r="D6" s="1724"/>
      <c r="E6" s="1724"/>
      <c r="F6" s="1724"/>
      <c r="G6" s="1725"/>
      <c r="H6" s="269" t="s">
        <v>138</v>
      </c>
      <c r="I6" s="1703"/>
      <c r="J6" s="1703"/>
      <c r="K6" s="1703"/>
      <c r="L6" s="1703"/>
      <c r="M6" s="1703"/>
      <c r="N6" s="1703"/>
      <c r="O6" s="1703"/>
      <c r="P6" s="1703"/>
      <c r="Q6" s="1703"/>
      <c r="R6" s="1703"/>
      <c r="S6" s="1703"/>
      <c r="T6" s="1703"/>
      <c r="U6" s="1703"/>
      <c r="V6" s="1703"/>
      <c r="W6" s="1703"/>
      <c r="X6" s="1703"/>
      <c r="Y6" s="1703"/>
      <c r="Z6" s="1703"/>
      <c r="AA6" s="1703"/>
      <c r="AB6" s="1703"/>
      <c r="AC6" s="1703"/>
      <c r="AD6" s="1703"/>
      <c r="AE6" s="1703"/>
      <c r="AF6" s="1703"/>
      <c r="AG6" s="1704"/>
      <c r="AH6" s="1755">
        <f>données!$AI$8</f>
        <v>0</v>
      </c>
      <c r="AI6" s="1756"/>
      <c r="AJ6" s="1756"/>
      <c r="AK6" s="1756"/>
      <c r="AL6" s="1756"/>
      <c r="AM6" s="1756"/>
      <c r="AN6" s="1756"/>
      <c r="AO6" s="1756"/>
    </row>
    <row r="7" spans="1:69" ht="12.15" customHeight="1" x14ac:dyDescent="0.25">
      <c r="A7" s="1724">
        <f>données!A9</f>
        <v>0</v>
      </c>
      <c r="B7" s="1724"/>
      <c r="C7" s="1724"/>
      <c r="D7" s="1724"/>
      <c r="E7" s="1724"/>
      <c r="F7" s="1724"/>
      <c r="G7" s="1725"/>
      <c r="H7" s="269" t="s">
        <v>140</v>
      </c>
      <c r="I7" s="269"/>
      <c r="J7" s="269"/>
      <c r="K7" s="269"/>
      <c r="L7" s="269"/>
      <c r="M7" s="1695">
        <f>données!$M$9</f>
        <v>0</v>
      </c>
      <c r="N7" s="1695"/>
      <c r="O7" s="1695"/>
      <c r="P7" s="1695"/>
      <c r="Q7" s="1695"/>
      <c r="R7" s="1695"/>
      <c r="S7" s="1695"/>
      <c r="T7" s="1695"/>
      <c r="U7" s="1695"/>
      <c r="V7" s="1695"/>
      <c r="W7" s="1695"/>
      <c r="X7" s="1695"/>
      <c r="Y7" s="1695"/>
      <c r="Z7" s="1695"/>
      <c r="AA7" s="1695"/>
      <c r="AB7" s="1695"/>
      <c r="AC7" s="1695"/>
      <c r="AD7" s="1695"/>
      <c r="AE7" s="1695"/>
      <c r="AF7" s="1695"/>
      <c r="AG7" s="1696"/>
      <c r="AH7" s="1755">
        <f>données!$AI$9</f>
        <v>0</v>
      </c>
      <c r="AI7" s="1756"/>
      <c r="AJ7" s="1756"/>
      <c r="AK7" s="1756"/>
      <c r="AL7" s="1756"/>
      <c r="AM7" s="1756"/>
      <c r="AN7" s="1756"/>
      <c r="AO7" s="1756"/>
    </row>
    <row r="8" spans="1:69" x14ac:dyDescent="0.25">
      <c r="A8" s="1123" t="s">
        <v>138</v>
      </c>
      <c r="B8" s="1726">
        <f>données!B10</f>
        <v>0</v>
      </c>
      <c r="C8" s="1726"/>
      <c r="D8" s="1726"/>
      <c r="E8" s="1726"/>
      <c r="F8" s="1726"/>
      <c r="G8" s="1727"/>
      <c r="H8" s="269" t="s">
        <v>139</v>
      </c>
      <c r="I8" s="269"/>
      <c r="J8" s="269"/>
      <c r="K8" s="269"/>
      <c r="L8" s="119"/>
      <c r="M8" s="1728">
        <f>données!$M$10</f>
        <v>0</v>
      </c>
      <c r="N8" s="1728"/>
      <c r="O8" s="1728"/>
      <c r="P8" s="1728"/>
      <c r="Q8" s="1728"/>
      <c r="R8" s="1728"/>
      <c r="S8" s="1728"/>
      <c r="T8" s="1728"/>
      <c r="U8" s="1728"/>
      <c r="V8" s="1728"/>
      <c r="W8" s="1728"/>
      <c r="X8" s="1728"/>
      <c r="Y8" s="1728"/>
      <c r="Z8" s="1728"/>
      <c r="AA8" s="1728"/>
      <c r="AB8" s="1728"/>
      <c r="AC8" s="1728"/>
      <c r="AD8" s="1728"/>
      <c r="AE8" s="1728"/>
      <c r="AF8" s="1728"/>
      <c r="AG8" s="1729"/>
      <c r="AH8" s="1755" t="str">
        <f>IF(données!$AI$10=0,"",données!$AI$10)</f>
        <v/>
      </c>
      <c r="AI8" s="1756"/>
      <c r="AJ8" s="1756"/>
      <c r="AK8" s="1756"/>
      <c r="AL8" s="1756"/>
      <c r="AM8" s="1756"/>
      <c r="AN8" s="1756"/>
      <c r="AO8" s="1756"/>
    </row>
    <row r="9" spans="1:69" x14ac:dyDescent="0.25">
      <c r="A9" s="909"/>
      <c r="B9" s="909"/>
      <c r="C9" s="909"/>
      <c r="D9" s="909"/>
      <c r="E9" s="909"/>
      <c r="F9" s="909"/>
      <c r="G9" s="417"/>
      <c r="H9" s="18"/>
      <c r="I9" s="909"/>
      <c r="J9" s="909"/>
      <c r="K9" s="909"/>
      <c r="L9" s="909"/>
      <c r="M9" s="994"/>
      <c r="N9" s="909"/>
      <c r="O9" s="909"/>
      <c r="P9" s="909"/>
      <c r="Q9" s="909"/>
      <c r="R9" s="909"/>
      <c r="S9" s="909"/>
      <c r="T9" s="909"/>
      <c r="U9" s="909"/>
      <c r="V9" s="909"/>
      <c r="W9" s="909"/>
      <c r="X9" s="909"/>
      <c r="Y9" s="909"/>
      <c r="Z9" s="909"/>
      <c r="AA9" s="909"/>
      <c r="AB9" s="909"/>
      <c r="AC9" s="909"/>
      <c r="AD9" s="909"/>
      <c r="AE9" s="909"/>
      <c r="AF9" s="909"/>
      <c r="AG9" s="909"/>
      <c r="AH9" s="176"/>
      <c r="AI9" s="909"/>
      <c r="AJ9" s="909"/>
      <c r="AK9" s="909"/>
      <c r="AL9" s="909"/>
      <c r="AM9" s="909"/>
      <c r="AN9" s="909"/>
      <c r="AO9" s="909"/>
      <c r="AP9" s="19"/>
      <c r="AQ9" s="19"/>
      <c r="AR9" s="19"/>
      <c r="AS9" s="19"/>
      <c r="AT9" s="19"/>
      <c r="AU9" s="19"/>
      <c r="AV9" s="19"/>
      <c r="AW9" s="689"/>
      <c r="AX9" s="689"/>
      <c r="AY9" s="689"/>
      <c r="AZ9" s="689"/>
      <c r="BA9" s="689"/>
      <c r="BB9" s="689"/>
      <c r="BC9" s="689"/>
      <c r="BD9" s="689"/>
      <c r="BE9" s="689"/>
      <c r="BF9" s="689"/>
      <c r="BG9" s="689"/>
      <c r="BH9" s="689"/>
      <c r="BI9" s="689"/>
      <c r="BJ9" s="689"/>
      <c r="BK9" s="689"/>
      <c r="BL9" s="689"/>
      <c r="BM9" s="689"/>
      <c r="BN9" s="689"/>
      <c r="BO9" s="689"/>
      <c r="BP9" s="689"/>
      <c r="BQ9" s="689"/>
    </row>
    <row r="10" spans="1:69" ht="20.25" customHeight="1" x14ac:dyDescent="0.4">
      <c r="A10" s="1771" t="str">
        <f>'dv1'!A10:E10</f>
        <v>Ed. 2017</v>
      </c>
      <c r="B10" s="1771"/>
      <c r="C10" s="1771"/>
      <c r="D10" s="1771"/>
      <c r="E10" s="1771"/>
      <c r="F10" s="1771"/>
      <c r="G10" s="1636"/>
      <c r="H10" s="1772" t="s">
        <v>124</v>
      </c>
      <c r="I10" s="1773"/>
      <c r="J10" s="1773"/>
      <c r="K10" s="1773"/>
      <c r="L10" s="1773"/>
      <c r="M10" s="369" t="s">
        <v>280</v>
      </c>
      <c r="N10" s="368"/>
      <c r="O10" s="368"/>
      <c r="P10" s="368"/>
      <c r="Q10" s="368"/>
      <c r="R10" s="368"/>
      <c r="S10" s="368"/>
      <c r="T10" s="350"/>
      <c r="U10" s="986" t="s">
        <v>125</v>
      </c>
      <c r="V10" s="1757">
        <v>3</v>
      </c>
      <c r="W10" s="1757"/>
      <c r="X10" s="1757"/>
      <c r="Y10" s="1757"/>
      <c r="Z10" s="1068" t="s">
        <v>126</v>
      </c>
      <c r="AA10" s="1069"/>
      <c r="AB10" s="1069"/>
      <c r="AC10" s="1069"/>
      <c r="AD10" s="1069"/>
      <c r="AE10" s="1069"/>
      <c r="AF10" s="1069"/>
      <c r="AG10" s="1757"/>
      <c r="AH10" s="1757"/>
      <c r="AI10" s="1758"/>
      <c r="AJ10" s="101" t="s">
        <v>292</v>
      </c>
      <c r="AK10" s="98"/>
      <c r="AL10" s="98"/>
      <c r="AM10" s="98"/>
      <c r="AN10" s="98"/>
      <c r="AO10" s="98"/>
      <c r="AP10" s="19"/>
      <c r="AQ10" s="19"/>
      <c r="AR10" s="19"/>
      <c r="AS10" s="19"/>
      <c r="AT10" s="19"/>
      <c r="AU10" s="19"/>
      <c r="AV10" s="19"/>
      <c r="AW10" s="689"/>
      <c r="AX10" s="689"/>
      <c r="AY10" s="689"/>
      <c r="AZ10" s="689"/>
      <c r="BA10" s="689"/>
      <c r="BB10" s="689"/>
      <c r="BC10" s="689"/>
      <c r="BD10" s="689"/>
      <c r="BE10" s="689"/>
      <c r="BF10" s="689"/>
      <c r="BG10" s="689"/>
      <c r="BH10" s="689"/>
      <c r="BI10" s="689"/>
      <c r="BJ10" s="689"/>
      <c r="BK10" s="689"/>
      <c r="BL10" s="689"/>
      <c r="BM10" s="689"/>
      <c r="BN10" s="689"/>
      <c r="BO10" s="689"/>
      <c r="BP10" s="689"/>
      <c r="BQ10" s="689"/>
    </row>
    <row r="11" spans="1:69" ht="12.75" customHeight="1" x14ac:dyDescent="0.25">
      <c r="A11" s="1648" t="str">
        <f>'dv1'!A11:F11</f>
        <v>(SLRB/MT 2017)</v>
      </c>
      <c r="B11" s="1648"/>
      <c r="C11" s="1648"/>
      <c r="D11" s="1648"/>
      <c r="E11" s="1648"/>
      <c r="F11" s="1648"/>
      <c r="G11" s="1649"/>
      <c r="H11" s="61"/>
      <c r="I11" s="8"/>
      <c r="J11" s="8"/>
      <c r="K11" s="8"/>
      <c r="L11" s="8"/>
      <c r="M11" s="909"/>
      <c r="N11" s="367"/>
      <c r="O11" s="367"/>
      <c r="P11" s="367"/>
      <c r="Q11" s="367"/>
      <c r="R11" s="367"/>
      <c r="S11" s="367"/>
      <c r="T11" s="367"/>
      <c r="U11" s="367"/>
      <c r="V11" s="367"/>
      <c r="W11" s="367"/>
      <c r="X11" s="367"/>
      <c r="Y11" s="367"/>
      <c r="Z11" s="1070" t="s">
        <v>127</v>
      </c>
      <c r="AA11" s="1071"/>
      <c r="AB11" s="1071"/>
      <c r="AC11" s="1071"/>
      <c r="AD11" s="1071"/>
      <c r="AE11" s="1071"/>
      <c r="AF11" s="1071"/>
      <c r="AG11" s="1071"/>
      <c r="AH11" s="1071"/>
      <c r="AI11" s="1145"/>
      <c r="AJ11" s="909"/>
      <c r="AK11" s="909"/>
      <c r="AL11" s="909"/>
      <c r="AM11" s="909"/>
      <c r="AN11" s="909"/>
      <c r="AO11" s="909"/>
      <c r="AP11" s="19"/>
      <c r="AQ11" s="19"/>
      <c r="AR11" s="19"/>
      <c r="AS11" s="19"/>
      <c r="AT11" s="19"/>
      <c r="AU11" s="19"/>
      <c r="AV11" s="19"/>
      <c r="AW11" s="689"/>
      <c r="AX11" s="689"/>
      <c r="AY11" s="689"/>
      <c r="AZ11" s="689"/>
      <c r="BA11" s="689"/>
      <c r="BB11" s="689"/>
      <c r="BC11" s="689"/>
      <c r="BD11" s="689"/>
      <c r="BE11" s="689"/>
      <c r="BF11" s="689"/>
      <c r="BG11" s="689"/>
      <c r="BH11" s="689"/>
      <c r="BI11" s="689"/>
      <c r="BJ11" s="689"/>
      <c r="BK11" s="689"/>
      <c r="BL11" s="689"/>
      <c r="BM11" s="689"/>
      <c r="BN11" s="689"/>
      <c r="BO11" s="689"/>
      <c r="BP11" s="689"/>
      <c r="BQ11" s="689"/>
    </row>
    <row r="12" spans="1:69" ht="12.75" customHeight="1" x14ac:dyDescent="0.25">
      <c r="AP12" s="19"/>
      <c r="AQ12" s="19"/>
      <c r="AR12" s="19"/>
      <c r="AS12" s="19"/>
      <c r="AT12" s="19"/>
      <c r="AU12" s="19"/>
      <c r="AV12" s="19"/>
      <c r="AW12" s="689"/>
      <c r="AX12" s="689"/>
      <c r="AY12" s="689"/>
      <c r="AZ12" s="689"/>
      <c r="BA12" s="689"/>
      <c r="BB12" s="689"/>
      <c r="BC12" s="689"/>
      <c r="BD12" s="689"/>
      <c r="BE12" s="689"/>
      <c r="BF12" s="689"/>
      <c r="BG12" s="689"/>
      <c r="BH12" s="689"/>
      <c r="BI12" s="689"/>
      <c r="BJ12" s="689"/>
      <c r="BK12" s="689"/>
      <c r="BL12" s="689"/>
      <c r="BM12" s="689"/>
      <c r="BN12" s="689"/>
      <c r="BO12" s="689"/>
      <c r="BP12" s="689"/>
      <c r="BQ12" s="689"/>
    </row>
    <row r="13" spans="1:69" ht="15.6" x14ac:dyDescent="0.3">
      <c r="A13" s="1781" t="s">
        <v>281</v>
      </c>
      <c r="B13" s="1781"/>
      <c r="C13" s="1781"/>
      <c r="D13" s="1781"/>
      <c r="E13" s="1781"/>
      <c r="F13" s="1781"/>
      <c r="G13" s="1781"/>
      <c r="H13" s="1781"/>
      <c r="I13" s="1781"/>
      <c r="J13" s="1781"/>
      <c r="K13" s="1781"/>
      <c r="L13" s="1781"/>
      <c r="M13" s="1781"/>
      <c r="N13" s="1781"/>
      <c r="O13" s="1781"/>
      <c r="P13" s="1781"/>
      <c r="Q13" s="1781"/>
      <c r="R13" s="1781"/>
      <c r="S13" s="1781"/>
      <c r="T13" s="1781"/>
      <c r="U13" s="1781"/>
      <c r="V13" s="1781"/>
      <c r="W13" s="1781"/>
      <c r="X13" s="1781"/>
      <c r="Y13" s="1781"/>
      <c r="Z13" s="1781"/>
      <c r="AA13" s="1781"/>
      <c r="AB13" s="1781"/>
      <c r="AC13" s="1781"/>
      <c r="AD13" s="1781"/>
      <c r="AE13" s="1781"/>
      <c r="AF13" s="1781"/>
      <c r="AG13" s="1781"/>
      <c r="AH13" s="1781"/>
      <c r="AI13" s="1781"/>
      <c r="AJ13" s="1781"/>
      <c r="AK13" s="1781"/>
      <c r="AL13" s="1781"/>
      <c r="AM13" s="1781"/>
      <c r="AN13" s="1781"/>
      <c r="AO13" s="1781"/>
    </row>
    <row r="14" spans="1:69" x14ac:dyDescent="0.25">
      <c r="A14" s="30"/>
    </row>
    <row r="15" spans="1:69" x14ac:dyDescent="0.25">
      <c r="A15" s="998" t="s">
        <v>128</v>
      </c>
      <c r="O15" s="1733"/>
      <c r="P15" s="1733"/>
      <c r="Q15" s="1733"/>
      <c r="R15" s="1733"/>
      <c r="S15" s="1733"/>
      <c r="T15" s="1733"/>
      <c r="U15" s="1733"/>
      <c r="V15" s="1733"/>
      <c r="W15" s="1733"/>
      <c r="X15" s="1733"/>
      <c r="Y15" s="1733"/>
      <c r="Z15" s="1733"/>
      <c r="AA15" s="1733"/>
      <c r="AB15" s="1733"/>
      <c r="AC15" s="1733"/>
      <c r="AD15" s="1733"/>
      <c r="AE15" s="1733"/>
      <c r="AF15" s="1733"/>
      <c r="AG15" s="1733"/>
      <c r="AH15" s="1733"/>
      <c r="AI15" s="1733"/>
      <c r="AJ15" s="1733"/>
      <c r="AK15" s="1733"/>
      <c r="AL15" s="1733"/>
      <c r="AM15" s="1733"/>
      <c r="AN15" s="1733"/>
      <c r="AO15" s="1733"/>
      <c r="AP15" s="412"/>
    </row>
    <row r="16" spans="1:69" x14ac:dyDescent="0.25">
      <c r="A16" s="1000" t="s">
        <v>50</v>
      </c>
      <c r="J16" s="845"/>
      <c r="K16" s="1734"/>
      <c r="L16" s="1734"/>
      <c r="M16" s="1734"/>
      <c r="N16" s="1734"/>
      <c r="O16" s="1734"/>
      <c r="P16" s="1734"/>
      <c r="Q16" s="1734"/>
      <c r="R16" s="1734"/>
      <c r="S16" s="1734"/>
      <c r="T16" s="1734"/>
      <c r="U16" s="1734"/>
      <c r="V16" s="1734"/>
      <c r="W16" s="1734"/>
      <c r="X16" s="1734"/>
      <c r="Y16" s="1734"/>
      <c r="Z16" s="1000" t="s">
        <v>130</v>
      </c>
      <c r="AK16" s="994"/>
      <c r="AL16" s="1751"/>
      <c r="AM16" s="1751"/>
      <c r="AN16" s="1751"/>
      <c r="AO16" s="733" t="s">
        <v>53</v>
      </c>
    </row>
    <row r="17" spans="1:47" x14ac:dyDescent="0.25">
      <c r="A17" s="992" t="s">
        <v>129</v>
      </c>
      <c r="G17" s="1782"/>
      <c r="H17" s="1782"/>
      <c r="I17" s="1782"/>
      <c r="J17" s="1782"/>
      <c r="K17" s="1782"/>
      <c r="L17" s="1782"/>
      <c r="M17" s="1782"/>
      <c r="N17" s="1782"/>
      <c r="O17" s="1782"/>
      <c r="P17" s="1782"/>
      <c r="Q17" s="1000" t="s">
        <v>131</v>
      </c>
      <c r="U17" s="315"/>
      <c r="V17" s="1734"/>
      <c r="W17" s="1734"/>
      <c r="X17" s="1734"/>
      <c r="Y17" s="1734"/>
      <c r="Z17" s="1734"/>
      <c r="AA17" s="1734"/>
      <c r="AB17" s="1734"/>
      <c r="AC17" s="1734"/>
      <c r="AD17" s="1734"/>
      <c r="AE17" s="1734"/>
      <c r="AF17" s="1734"/>
      <c r="AG17" s="1734"/>
      <c r="AH17" s="1734"/>
      <c r="AI17" s="1734"/>
      <c r="AJ17" s="1734"/>
      <c r="AK17" s="1734"/>
      <c r="AL17" s="1734"/>
      <c r="AM17" s="1734"/>
      <c r="AN17" s="1734"/>
      <c r="AO17" s="1734"/>
    </row>
    <row r="18" spans="1:47" ht="13.8" thickBot="1" x14ac:dyDescent="0.3">
      <c r="A18" s="31"/>
      <c r="B18" s="31"/>
      <c r="C18" s="31"/>
      <c r="D18" s="31"/>
      <c r="E18" s="31"/>
      <c r="F18" s="31"/>
      <c r="G18" s="31"/>
      <c r="H18" s="31"/>
      <c r="I18" s="31"/>
      <c r="J18" s="31"/>
      <c r="K18" s="31"/>
      <c r="L18" s="31"/>
      <c r="M18" s="31"/>
      <c r="N18" s="31"/>
      <c r="O18" s="31"/>
      <c r="P18" s="31"/>
      <c r="Q18" s="31"/>
      <c r="R18" s="31"/>
      <c r="S18" s="31"/>
      <c r="T18" s="31"/>
      <c r="U18" s="31"/>
      <c r="V18" s="31"/>
      <c r="W18" s="31"/>
      <c r="X18" s="31"/>
      <c r="Y18" s="31"/>
      <c r="Z18" s="31"/>
      <c r="AA18" s="31"/>
      <c r="AB18" s="994"/>
      <c r="AC18" s="994"/>
      <c r="AD18" s="994"/>
      <c r="AE18" s="994"/>
      <c r="AF18" s="31"/>
      <c r="AG18" s="31"/>
      <c r="AH18" s="31"/>
      <c r="AI18" s="31"/>
      <c r="AJ18" s="31"/>
      <c r="AK18" s="31"/>
      <c r="AL18" s="31"/>
      <c r="AM18" s="31"/>
      <c r="AN18" s="31"/>
      <c r="AO18" s="31"/>
    </row>
    <row r="19" spans="1:47" ht="10.5" customHeight="1" x14ac:dyDescent="0.25">
      <c r="A19" s="1746" t="s">
        <v>89</v>
      </c>
      <c r="B19" s="1746"/>
      <c r="C19" s="1747"/>
      <c r="D19" s="1737" t="s">
        <v>282</v>
      </c>
      <c r="E19" s="1738"/>
      <c r="F19" s="1738"/>
      <c r="G19" s="1738"/>
      <c r="H19" s="1738"/>
      <c r="I19" s="1738"/>
      <c r="J19" s="1738"/>
      <c r="K19" s="1738"/>
      <c r="L19" s="1738"/>
      <c r="M19" s="1738"/>
      <c r="N19" s="1738"/>
      <c r="O19" s="1738"/>
      <c r="P19" s="1738"/>
      <c r="Q19" s="1738"/>
      <c r="R19" s="1739"/>
      <c r="S19" s="1745" t="s">
        <v>87</v>
      </c>
      <c r="T19" s="1746"/>
      <c r="U19" s="1746"/>
      <c r="V19" s="1746"/>
      <c r="W19" s="1746"/>
      <c r="X19" s="1746"/>
      <c r="Y19" s="1746"/>
      <c r="Z19" s="1747"/>
      <c r="AA19" s="1776" t="s">
        <v>75</v>
      </c>
      <c r="AB19" s="1737" t="s">
        <v>74</v>
      </c>
      <c r="AC19" s="1738"/>
      <c r="AD19" s="1738"/>
      <c r="AE19" s="1739"/>
      <c r="AF19" s="1737" t="s">
        <v>285</v>
      </c>
      <c r="AG19" s="1738"/>
      <c r="AH19" s="1738"/>
      <c r="AI19" s="1738"/>
      <c r="AJ19" s="1738"/>
      <c r="AK19" s="1738"/>
      <c r="AL19" s="1738"/>
      <c r="AM19" s="1738"/>
      <c r="AN19" s="1738"/>
      <c r="AO19" s="1738"/>
    </row>
    <row r="20" spans="1:47" ht="18.75" customHeight="1" x14ac:dyDescent="0.25">
      <c r="A20" s="1774"/>
      <c r="B20" s="1774"/>
      <c r="C20" s="1775"/>
      <c r="D20" s="1589"/>
      <c r="E20" s="1590"/>
      <c r="F20" s="1590"/>
      <c r="G20" s="1590"/>
      <c r="H20" s="1590"/>
      <c r="I20" s="1590"/>
      <c r="J20" s="1590"/>
      <c r="K20" s="1590"/>
      <c r="L20" s="1590"/>
      <c r="M20" s="1590"/>
      <c r="N20" s="1590"/>
      <c r="O20" s="1590"/>
      <c r="P20" s="1590"/>
      <c r="Q20" s="1590"/>
      <c r="R20" s="1591"/>
      <c r="S20" s="1748"/>
      <c r="T20" s="1749"/>
      <c r="U20" s="1749"/>
      <c r="V20" s="1749"/>
      <c r="W20" s="1749"/>
      <c r="X20" s="1749"/>
      <c r="Y20" s="1749"/>
      <c r="Z20" s="1750"/>
      <c r="AA20" s="1777"/>
      <c r="AB20" s="1589"/>
      <c r="AC20" s="1590"/>
      <c r="AD20" s="1590"/>
      <c r="AE20" s="1591"/>
      <c r="AF20" s="1592"/>
      <c r="AG20" s="1593"/>
      <c r="AH20" s="1593"/>
      <c r="AI20" s="1593"/>
      <c r="AJ20" s="1593"/>
      <c r="AK20" s="1593"/>
      <c r="AL20" s="1593"/>
      <c r="AM20" s="1593"/>
      <c r="AN20" s="1593"/>
      <c r="AO20" s="1593"/>
    </row>
    <row r="21" spans="1:47" ht="36" customHeight="1" x14ac:dyDescent="0.25">
      <c r="A21" s="1749"/>
      <c r="B21" s="1749"/>
      <c r="C21" s="1750"/>
      <c r="D21" s="1592"/>
      <c r="E21" s="1593"/>
      <c r="F21" s="1593"/>
      <c r="G21" s="1593"/>
      <c r="H21" s="1593"/>
      <c r="I21" s="1593"/>
      <c r="J21" s="1593"/>
      <c r="K21" s="1593"/>
      <c r="L21" s="1593"/>
      <c r="M21" s="1593"/>
      <c r="N21" s="1593"/>
      <c r="O21" s="1593"/>
      <c r="P21" s="1593"/>
      <c r="Q21" s="1593"/>
      <c r="R21" s="1594"/>
      <c r="S21" s="1593" t="s">
        <v>283</v>
      </c>
      <c r="T21" s="1593"/>
      <c r="U21" s="1593"/>
      <c r="V21" s="1594"/>
      <c r="W21" s="1592" t="s">
        <v>284</v>
      </c>
      <c r="X21" s="1593"/>
      <c r="Y21" s="1593"/>
      <c r="Z21" s="1594"/>
      <c r="AA21" s="1778"/>
      <c r="AB21" s="1592"/>
      <c r="AC21" s="1593"/>
      <c r="AD21" s="1593"/>
      <c r="AE21" s="1594"/>
      <c r="AF21" s="1593" t="s">
        <v>286</v>
      </c>
      <c r="AG21" s="1593"/>
      <c r="AH21" s="1593"/>
      <c r="AI21" s="1593"/>
      <c r="AJ21" s="1594"/>
      <c r="AK21" s="1592" t="s">
        <v>535</v>
      </c>
      <c r="AL21" s="1593"/>
      <c r="AM21" s="1593"/>
      <c r="AN21" s="1593"/>
      <c r="AO21" s="1593"/>
    </row>
    <row r="22" spans="1:47" x14ac:dyDescent="0.25">
      <c r="A22" s="1810"/>
      <c r="B22" s="1810"/>
      <c r="C22" s="1811"/>
      <c r="D22" s="1752" t="str">
        <f t="shared" ref="D22:D38" si="0">IFERROR(INDEX(MRDésignationPoste,MATCH(A22,MRNumPoste,0)),"")</f>
        <v/>
      </c>
      <c r="E22" s="1753"/>
      <c r="F22" s="1753"/>
      <c r="G22" s="1753"/>
      <c r="H22" s="1753"/>
      <c r="I22" s="1753"/>
      <c r="J22" s="1753"/>
      <c r="K22" s="1753"/>
      <c r="L22" s="1753"/>
      <c r="M22" s="1753"/>
      <c r="N22" s="1753"/>
      <c r="O22" s="1753"/>
      <c r="P22" s="1753"/>
      <c r="Q22" s="1753"/>
      <c r="R22" s="1754"/>
      <c r="S22" s="1783"/>
      <c r="T22" s="1784"/>
      <c r="U22" s="1784"/>
      <c r="V22" s="1785"/>
      <c r="W22" s="1730" t="str">
        <f t="shared" ref="W22" si="1">IFERROR(INDEX(MRQuantités,MATCH(A22,MRNumPoste,0)),"")</f>
        <v/>
      </c>
      <c r="X22" s="1731"/>
      <c r="Y22" s="1731"/>
      <c r="Z22" s="1732"/>
      <c r="AA22" s="1012" t="str">
        <f t="shared" ref="AA22:AA38" si="2">IFERROR(INDEX(MRUnités,MATCH(A22,MRNumPoste,0)),"")</f>
        <v/>
      </c>
      <c r="AB22" s="1783" t="str">
        <f t="shared" ref="AB22" si="3">IFERROR(INDEX(MRPU,MATCH(A22,MRNumPoste,0)),"")</f>
        <v/>
      </c>
      <c r="AC22" s="1784"/>
      <c r="AD22" s="1784"/>
      <c r="AE22" s="1785"/>
      <c r="AF22" s="1741" t="str">
        <f t="shared" ref="AF22:AF38" si="4">IFERROR(ROUND(S22*AB22,2),"")</f>
        <v/>
      </c>
      <c r="AG22" s="1742"/>
      <c r="AH22" s="1742"/>
      <c r="AI22" s="1742"/>
      <c r="AJ22" s="1759"/>
      <c r="AK22" s="1741" t="str">
        <f t="shared" ref="AK22:AK38" si="5">IFERROR(-ROUND(W22*AB22,2),"")</f>
        <v/>
      </c>
      <c r="AL22" s="1742"/>
      <c r="AM22" s="1742"/>
      <c r="AN22" s="1742"/>
      <c r="AO22" s="1742"/>
    </row>
    <row r="23" spans="1:47" x14ac:dyDescent="0.25">
      <c r="A23" s="1763" t="s">
        <v>491</v>
      </c>
      <c r="B23" s="1763"/>
      <c r="C23" s="1764"/>
      <c r="D23" s="1760" t="str">
        <f t="shared" si="0"/>
        <v/>
      </c>
      <c r="E23" s="1761"/>
      <c r="F23" s="1761"/>
      <c r="G23" s="1761"/>
      <c r="H23" s="1761"/>
      <c r="I23" s="1761"/>
      <c r="J23" s="1761"/>
      <c r="K23" s="1761"/>
      <c r="L23" s="1761"/>
      <c r="M23" s="1761"/>
      <c r="N23" s="1761"/>
      <c r="O23" s="1761"/>
      <c r="P23" s="1761"/>
      <c r="Q23" s="1761"/>
      <c r="R23" s="1762"/>
      <c r="S23" s="1730"/>
      <c r="T23" s="1731"/>
      <c r="U23" s="1731"/>
      <c r="V23" s="1732"/>
      <c r="W23" s="1730" t="str">
        <f t="shared" ref="W23:W38" si="6">IFERROR(INDEX(MRQuantités,MATCH(A23,MRNumPoste,0)),"")</f>
        <v/>
      </c>
      <c r="X23" s="1731"/>
      <c r="Y23" s="1731"/>
      <c r="Z23" s="1732"/>
      <c r="AA23" s="1012" t="str">
        <f t="shared" si="2"/>
        <v/>
      </c>
      <c r="AB23" s="1730" t="str">
        <f t="shared" ref="AB23:AB38" si="7">IFERROR(INDEX(MRPU,MATCH(A23,MRNumPoste,0)),"")</f>
        <v/>
      </c>
      <c r="AC23" s="1731"/>
      <c r="AD23" s="1731"/>
      <c r="AE23" s="1732"/>
      <c r="AF23" s="1735" t="str">
        <f t="shared" si="4"/>
        <v/>
      </c>
      <c r="AG23" s="1736"/>
      <c r="AH23" s="1736"/>
      <c r="AI23" s="1736"/>
      <c r="AJ23" s="1740"/>
      <c r="AK23" s="1735" t="str">
        <f t="shared" si="5"/>
        <v/>
      </c>
      <c r="AL23" s="1736"/>
      <c r="AM23" s="1736"/>
      <c r="AN23" s="1736"/>
      <c r="AO23" s="1736"/>
    </row>
    <row r="24" spans="1:47" x14ac:dyDescent="0.25">
      <c r="A24" s="1763"/>
      <c r="B24" s="1763"/>
      <c r="C24" s="1764"/>
      <c r="D24" s="1760" t="str">
        <f t="shared" si="0"/>
        <v/>
      </c>
      <c r="E24" s="1761"/>
      <c r="F24" s="1761"/>
      <c r="G24" s="1761"/>
      <c r="H24" s="1761"/>
      <c r="I24" s="1761"/>
      <c r="J24" s="1761"/>
      <c r="K24" s="1761"/>
      <c r="L24" s="1761"/>
      <c r="M24" s="1761"/>
      <c r="N24" s="1761"/>
      <c r="O24" s="1761"/>
      <c r="P24" s="1761"/>
      <c r="Q24" s="1761"/>
      <c r="R24" s="1762"/>
      <c r="S24" s="1730"/>
      <c r="T24" s="1731"/>
      <c r="U24" s="1731"/>
      <c r="V24" s="1732"/>
      <c r="W24" s="1730" t="str">
        <f t="shared" si="6"/>
        <v/>
      </c>
      <c r="X24" s="1731"/>
      <c r="Y24" s="1731"/>
      <c r="Z24" s="1732"/>
      <c r="AA24" s="1012" t="str">
        <f t="shared" si="2"/>
        <v/>
      </c>
      <c r="AB24" s="1730" t="str">
        <f t="shared" si="7"/>
        <v/>
      </c>
      <c r="AC24" s="1731"/>
      <c r="AD24" s="1731"/>
      <c r="AE24" s="1732"/>
      <c r="AF24" s="1735" t="str">
        <f t="shared" si="4"/>
        <v/>
      </c>
      <c r="AG24" s="1736"/>
      <c r="AH24" s="1736"/>
      <c r="AI24" s="1736"/>
      <c r="AJ24" s="1740"/>
      <c r="AK24" s="1735" t="str">
        <f t="shared" si="5"/>
        <v/>
      </c>
      <c r="AL24" s="1736"/>
      <c r="AM24" s="1736"/>
      <c r="AN24" s="1736"/>
      <c r="AO24" s="1736"/>
    </row>
    <row r="25" spans="1:47" x14ac:dyDescent="0.25">
      <c r="A25" s="1763"/>
      <c r="B25" s="1763"/>
      <c r="C25" s="1764"/>
      <c r="D25" s="1760" t="str">
        <f t="shared" si="0"/>
        <v/>
      </c>
      <c r="E25" s="1761"/>
      <c r="F25" s="1761"/>
      <c r="G25" s="1761"/>
      <c r="H25" s="1761"/>
      <c r="I25" s="1761"/>
      <c r="J25" s="1761"/>
      <c r="K25" s="1761"/>
      <c r="L25" s="1761"/>
      <c r="M25" s="1761"/>
      <c r="N25" s="1761"/>
      <c r="O25" s="1761"/>
      <c r="P25" s="1761"/>
      <c r="Q25" s="1761"/>
      <c r="R25" s="1762"/>
      <c r="S25" s="1730"/>
      <c r="T25" s="1731"/>
      <c r="U25" s="1731"/>
      <c r="V25" s="1732"/>
      <c r="W25" s="1730" t="str">
        <f t="shared" si="6"/>
        <v/>
      </c>
      <c r="X25" s="1731"/>
      <c r="Y25" s="1731"/>
      <c r="Z25" s="1732"/>
      <c r="AA25" s="1012" t="str">
        <f t="shared" si="2"/>
        <v/>
      </c>
      <c r="AB25" s="1730" t="str">
        <f t="shared" si="7"/>
        <v/>
      </c>
      <c r="AC25" s="1731"/>
      <c r="AD25" s="1731"/>
      <c r="AE25" s="1732"/>
      <c r="AF25" s="1735" t="str">
        <f t="shared" si="4"/>
        <v/>
      </c>
      <c r="AG25" s="1736"/>
      <c r="AH25" s="1736"/>
      <c r="AI25" s="1736"/>
      <c r="AJ25" s="1740"/>
      <c r="AK25" s="1735" t="str">
        <f t="shared" si="5"/>
        <v/>
      </c>
      <c r="AL25" s="1736"/>
      <c r="AM25" s="1736"/>
      <c r="AN25" s="1736"/>
      <c r="AO25" s="1736"/>
    </row>
    <row r="26" spans="1:47" x14ac:dyDescent="0.25">
      <c r="A26" s="1763"/>
      <c r="B26" s="1763"/>
      <c r="C26" s="1764"/>
      <c r="D26" s="1760" t="str">
        <f t="shared" si="0"/>
        <v/>
      </c>
      <c r="E26" s="1761"/>
      <c r="F26" s="1761"/>
      <c r="G26" s="1761"/>
      <c r="H26" s="1761"/>
      <c r="I26" s="1761"/>
      <c r="J26" s="1761"/>
      <c r="K26" s="1761"/>
      <c r="L26" s="1761"/>
      <c r="M26" s="1761"/>
      <c r="N26" s="1761"/>
      <c r="O26" s="1761"/>
      <c r="P26" s="1761"/>
      <c r="Q26" s="1761"/>
      <c r="R26" s="1762"/>
      <c r="S26" s="1730"/>
      <c r="T26" s="1731"/>
      <c r="U26" s="1731"/>
      <c r="V26" s="1732"/>
      <c r="W26" s="1730" t="str">
        <f t="shared" si="6"/>
        <v/>
      </c>
      <c r="X26" s="1731"/>
      <c r="Y26" s="1731"/>
      <c r="Z26" s="1732"/>
      <c r="AA26" s="1012" t="str">
        <f t="shared" si="2"/>
        <v/>
      </c>
      <c r="AB26" s="1730" t="str">
        <f t="shared" si="7"/>
        <v/>
      </c>
      <c r="AC26" s="1731"/>
      <c r="AD26" s="1731"/>
      <c r="AE26" s="1732"/>
      <c r="AF26" s="1735" t="str">
        <f t="shared" si="4"/>
        <v/>
      </c>
      <c r="AG26" s="1736"/>
      <c r="AH26" s="1736"/>
      <c r="AI26" s="1736"/>
      <c r="AJ26" s="1740"/>
      <c r="AK26" s="1735" t="str">
        <f t="shared" si="5"/>
        <v/>
      </c>
      <c r="AL26" s="1736"/>
      <c r="AM26" s="1736"/>
      <c r="AN26" s="1736"/>
      <c r="AO26" s="1736"/>
    </row>
    <row r="27" spans="1:47" x14ac:dyDescent="0.25">
      <c r="A27" s="1763"/>
      <c r="B27" s="1763"/>
      <c r="C27" s="1764"/>
      <c r="D27" s="1760" t="str">
        <f t="shared" si="0"/>
        <v/>
      </c>
      <c r="E27" s="1761"/>
      <c r="F27" s="1761"/>
      <c r="G27" s="1761"/>
      <c r="H27" s="1761"/>
      <c r="I27" s="1761"/>
      <c r="J27" s="1761"/>
      <c r="K27" s="1761"/>
      <c r="L27" s="1761"/>
      <c r="M27" s="1761"/>
      <c r="N27" s="1761"/>
      <c r="O27" s="1761"/>
      <c r="P27" s="1761"/>
      <c r="Q27" s="1761"/>
      <c r="R27" s="1762"/>
      <c r="S27" s="1730"/>
      <c r="T27" s="1731"/>
      <c r="U27" s="1731"/>
      <c r="V27" s="1732"/>
      <c r="W27" s="1730" t="str">
        <f t="shared" si="6"/>
        <v/>
      </c>
      <c r="X27" s="1731"/>
      <c r="Y27" s="1731"/>
      <c r="Z27" s="1732"/>
      <c r="AA27" s="1012" t="str">
        <f t="shared" si="2"/>
        <v/>
      </c>
      <c r="AB27" s="1730" t="str">
        <f t="shared" si="7"/>
        <v/>
      </c>
      <c r="AC27" s="1731"/>
      <c r="AD27" s="1731"/>
      <c r="AE27" s="1732"/>
      <c r="AF27" s="1735" t="str">
        <f t="shared" si="4"/>
        <v/>
      </c>
      <c r="AG27" s="1736"/>
      <c r="AH27" s="1736"/>
      <c r="AI27" s="1736"/>
      <c r="AJ27" s="1740"/>
      <c r="AK27" s="1735" t="str">
        <f t="shared" si="5"/>
        <v/>
      </c>
      <c r="AL27" s="1736"/>
      <c r="AM27" s="1736"/>
      <c r="AN27" s="1736"/>
      <c r="AO27" s="1736"/>
    </row>
    <row r="28" spans="1:47" x14ac:dyDescent="0.25">
      <c r="A28" s="1763"/>
      <c r="B28" s="1763"/>
      <c r="C28" s="1764"/>
      <c r="D28" s="1760" t="str">
        <f t="shared" si="0"/>
        <v/>
      </c>
      <c r="E28" s="1761"/>
      <c r="F28" s="1761"/>
      <c r="G28" s="1761"/>
      <c r="H28" s="1761"/>
      <c r="I28" s="1761"/>
      <c r="J28" s="1761"/>
      <c r="K28" s="1761"/>
      <c r="L28" s="1761"/>
      <c r="M28" s="1761"/>
      <c r="N28" s="1761"/>
      <c r="O28" s="1761"/>
      <c r="P28" s="1761"/>
      <c r="Q28" s="1761"/>
      <c r="R28" s="1762"/>
      <c r="S28" s="1730"/>
      <c r="T28" s="1731"/>
      <c r="U28" s="1731"/>
      <c r="V28" s="1732"/>
      <c r="W28" s="1730" t="str">
        <f t="shared" si="6"/>
        <v/>
      </c>
      <c r="X28" s="1731"/>
      <c r="Y28" s="1731"/>
      <c r="Z28" s="1732"/>
      <c r="AA28" s="1012" t="str">
        <f t="shared" si="2"/>
        <v/>
      </c>
      <c r="AB28" s="1730" t="str">
        <f t="shared" si="7"/>
        <v/>
      </c>
      <c r="AC28" s="1731"/>
      <c r="AD28" s="1731"/>
      <c r="AE28" s="1732"/>
      <c r="AF28" s="1735" t="str">
        <f t="shared" si="4"/>
        <v/>
      </c>
      <c r="AG28" s="1736"/>
      <c r="AH28" s="1736"/>
      <c r="AI28" s="1736"/>
      <c r="AJ28" s="1740"/>
      <c r="AK28" s="1735" t="str">
        <f t="shared" si="5"/>
        <v/>
      </c>
      <c r="AL28" s="1736"/>
      <c r="AM28" s="1736"/>
      <c r="AN28" s="1736"/>
      <c r="AO28" s="1736"/>
    </row>
    <row r="29" spans="1:47" x14ac:dyDescent="0.25">
      <c r="A29" s="1763"/>
      <c r="B29" s="1763"/>
      <c r="C29" s="1764"/>
      <c r="D29" s="1760" t="str">
        <f t="shared" si="0"/>
        <v/>
      </c>
      <c r="E29" s="1761"/>
      <c r="F29" s="1761"/>
      <c r="G29" s="1761"/>
      <c r="H29" s="1761"/>
      <c r="I29" s="1761"/>
      <c r="J29" s="1761"/>
      <c r="K29" s="1761"/>
      <c r="L29" s="1761"/>
      <c r="M29" s="1761"/>
      <c r="N29" s="1761"/>
      <c r="O29" s="1761"/>
      <c r="P29" s="1761"/>
      <c r="Q29" s="1761"/>
      <c r="R29" s="1762"/>
      <c r="S29" s="1730"/>
      <c r="T29" s="1731"/>
      <c r="U29" s="1731"/>
      <c r="V29" s="1732"/>
      <c r="W29" s="1730" t="str">
        <f t="shared" si="6"/>
        <v/>
      </c>
      <c r="X29" s="1731"/>
      <c r="Y29" s="1731"/>
      <c r="Z29" s="1732"/>
      <c r="AA29" s="1012" t="str">
        <f t="shared" si="2"/>
        <v/>
      </c>
      <c r="AB29" s="1730" t="str">
        <f t="shared" si="7"/>
        <v/>
      </c>
      <c r="AC29" s="1731"/>
      <c r="AD29" s="1731"/>
      <c r="AE29" s="1732"/>
      <c r="AF29" s="1735" t="str">
        <f t="shared" si="4"/>
        <v/>
      </c>
      <c r="AG29" s="1736"/>
      <c r="AH29" s="1736"/>
      <c r="AI29" s="1736"/>
      <c r="AJ29" s="1740"/>
      <c r="AK29" s="1735" t="str">
        <f t="shared" si="5"/>
        <v/>
      </c>
      <c r="AL29" s="1736"/>
      <c r="AM29" s="1736"/>
      <c r="AN29" s="1736"/>
      <c r="AO29" s="1736"/>
      <c r="AQ29" s="269" t="s">
        <v>616</v>
      </c>
    </row>
    <row r="30" spans="1:47" x14ac:dyDescent="0.25">
      <c r="A30" s="1763"/>
      <c r="B30" s="1763"/>
      <c r="C30" s="1764"/>
      <c r="D30" s="1760" t="str">
        <f t="shared" si="0"/>
        <v/>
      </c>
      <c r="E30" s="1761"/>
      <c r="F30" s="1761"/>
      <c r="G30" s="1761"/>
      <c r="H30" s="1761"/>
      <c r="I30" s="1761"/>
      <c r="J30" s="1761"/>
      <c r="K30" s="1761"/>
      <c r="L30" s="1761"/>
      <c r="M30" s="1761"/>
      <c r="N30" s="1761"/>
      <c r="O30" s="1761"/>
      <c r="P30" s="1761"/>
      <c r="Q30" s="1761"/>
      <c r="R30" s="1762"/>
      <c r="S30" s="1730"/>
      <c r="T30" s="1731"/>
      <c r="U30" s="1731"/>
      <c r="V30" s="1732"/>
      <c r="W30" s="1730" t="str">
        <f t="shared" si="6"/>
        <v/>
      </c>
      <c r="X30" s="1731"/>
      <c r="Y30" s="1731"/>
      <c r="Z30" s="1732"/>
      <c r="AA30" s="1012" t="str">
        <f t="shared" si="2"/>
        <v/>
      </c>
      <c r="AB30" s="1730" t="str">
        <f t="shared" si="7"/>
        <v/>
      </c>
      <c r="AC30" s="1731"/>
      <c r="AD30" s="1731"/>
      <c r="AE30" s="1732"/>
      <c r="AF30" s="1735" t="str">
        <f t="shared" si="4"/>
        <v/>
      </c>
      <c r="AG30" s="1736"/>
      <c r="AH30" s="1736"/>
      <c r="AI30" s="1736"/>
      <c r="AJ30" s="1740"/>
      <c r="AK30" s="1735" t="str">
        <f t="shared" si="5"/>
        <v/>
      </c>
      <c r="AL30" s="1736"/>
      <c r="AM30" s="1736"/>
      <c r="AN30" s="1736"/>
      <c r="AO30" s="1736"/>
      <c r="AP30" s="1369" t="s">
        <v>112</v>
      </c>
      <c r="AQ30" s="1708" t="s">
        <v>619</v>
      </c>
      <c r="AR30" s="1708"/>
      <c r="AS30" s="1708"/>
      <c r="AT30" s="1708"/>
      <c r="AU30" s="1708"/>
    </row>
    <row r="31" spans="1:47" x14ac:dyDescent="0.25">
      <c r="A31" s="1763"/>
      <c r="B31" s="1763"/>
      <c r="C31" s="1764"/>
      <c r="D31" s="1760" t="str">
        <f t="shared" si="0"/>
        <v/>
      </c>
      <c r="E31" s="1761"/>
      <c r="F31" s="1761"/>
      <c r="G31" s="1761"/>
      <c r="H31" s="1761"/>
      <c r="I31" s="1761"/>
      <c r="J31" s="1761"/>
      <c r="K31" s="1761"/>
      <c r="L31" s="1761"/>
      <c r="M31" s="1761"/>
      <c r="N31" s="1761"/>
      <c r="O31" s="1761"/>
      <c r="P31" s="1761"/>
      <c r="Q31" s="1761"/>
      <c r="R31" s="1762"/>
      <c r="S31" s="1730"/>
      <c r="T31" s="1731"/>
      <c r="U31" s="1731"/>
      <c r="V31" s="1732"/>
      <c r="W31" s="1730" t="str">
        <f t="shared" si="6"/>
        <v/>
      </c>
      <c r="X31" s="1731"/>
      <c r="Y31" s="1731"/>
      <c r="Z31" s="1732"/>
      <c r="AA31" s="1012" t="str">
        <f t="shared" si="2"/>
        <v/>
      </c>
      <c r="AB31" s="1730" t="str">
        <f t="shared" si="7"/>
        <v/>
      </c>
      <c r="AC31" s="1731"/>
      <c r="AD31" s="1731"/>
      <c r="AE31" s="1732"/>
      <c r="AF31" s="1735" t="str">
        <f t="shared" si="4"/>
        <v/>
      </c>
      <c r="AG31" s="1736"/>
      <c r="AH31" s="1736"/>
      <c r="AI31" s="1736"/>
      <c r="AJ31" s="1740"/>
      <c r="AK31" s="1735" t="str">
        <f t="shared" si="5"/>
        <v/>
      </c>
      <c r="AL31" s="1736"/>
      <c r="AM31" s="1736"/>
      <c r="AN31" s="1736"/>
      <c r="AO31" s="1736"/>
      <c r="AP31" s="1370"/>
      <c r="AQ31" s="1708"/>
      <c r="AR31" s="1708"/>
      <c r="AS31" s="1708"/>
      <c r="AT31" s="1708"/>
      <c r="AU31" s="1708"/>
    </row>
    <row r="32" spans="1:47" ht="12.75" customHeight="1" x14ac:dyDescent="0.25">
      <c r="A32" s="1763"/>
      <c r="B32" s="1763"/>
      <c r="C32" s="1764"/>
      <c r="D32" s="1760" t="str">
        <f t="shared" si="0"/>
        <v/>
      </c>
      <c r="E32" s="1761"/>
      <c r="F32" s="1761"/>
      <c r="G32" s="1761"/>
      <c r="H32" s="1761"/>
      <c r="I32" s="1761"/>
      <c r="J32" s="1761"/>
      <c r="K32" s="1761"/>
      <c r="L32" s="1761"/>
      <c r="M32" s="1761"/>
      <c r="N32" s="1761"/>
      <c r="O32" s="1761"/>
      <c r="P32" s="1761"/>
      <c r="Q32" s="1761"/>
      <c r="R32" s="1762"/>
      <c r="S32" s="1730"/>
      <c r="T32" s="1731"/>
      <c r="U32" s="1731"/>
      <c r="V32" s="1732"/>
      <c r="W32" s="1730" t="str">
        <f t="shared" si="6"/>
        <v/>
      </c>
      <c r="X32" s="1731"/>
      <c r="Y32" s="1731"/>
      <c r="Z32" s="1732"/>
      <c r="AA32" s="1012" t="str">
        <f t="shared" si="2"/>
        <v/>
      </c>
      <c r="AB32" s="1730" t="str">
        <f t="shared" si="7"/>
        <v/>
      </c>
      <c r="AC32" s="1731"/>
      <c r="AD32" s="1731"/>
      <c r="AE32" s="1732"/>
      <c r="AF32" s="1735" t="str">
        <f t="shared" si="4"/>
        <v/>
      </c>
      <c r="AG32" s="1736"/>
      <c r="AH32" s="1736"/>
      <c r="AI32" s="1736"/>
      <c r="AJ32" s="1740"/>
      <c r="AK32" s="1735" t="str">
        <f t="shared" si="5"/>
        <v/>
      </c>
      <c r="AL32" s="1736"/>
      <c r="AM32" s="1736"/>
      <c r="AN32" s="1736"/>
      <c r="AO32" s="1736"/>
      <c r="AP32" s="1369" t="s">
        <v>112</v>
      </c>
      <c r="AQ32" s="1708" t="s">
        <v>617</v>
      </c>
      <c r="AR32" s="1708"/>
      <c r="AS32" s="1708"/>
      <c r="AT32" s="1708"/>
      <c r="AU32" s="1708"/>
    </row>
    <row r="33" spans="1:55" ht="13.35" customHeight="1" x14ac:dyDescent="0.25">
      <c r="A33" s="1763"/>
      <c r="B33" s="1763"/>
      <c r="C33" s="1764"/>
      <c r="D33" s="1760" t="str">
        <f t="shared" si="0"/>
        <v/>
      </c>
      <c r="E33" s="1761"/>
      <c r="F33" s="1761"/>
      <c r="G33" s="1761"/>
      <c r="H33" s="1761"/>
      <c r="I33" s="1761"/>
      <c r="J33" s="1761"/>
      <c r="K33" s="1761"/>
      <c r="L33" s="1761"/>
      <c r="M33" s="1761"/>
      <c r="N33" s="1761"/>
      <c r="O33" s="1761"/>
      <c r="P33" s="1761"/>
      <c r="Q33" s="1761"/>
      <c r="R33" s="1762"/>
      <c r="S33" s="1730"/>
      <c r="T33" s="1731"/>
      <c r="U33" s="1731"/>
      <c r="V33" s="1732"/>
      <c r="W33" s="1730" t="str">
        <f t="shared" si="6"/>
        <v/>
      </c>
      <c r="X33" s="1731"/>
      <c r="Y33" s="1731"/>
      <c r="Z33" s="1732"/>
      <c r="AA33" s="1012" t="str">
        <f t="shared" si="2"/>
        <v/>
      </c>
      <c r="AB33" s="1730" t="str">
        <f t="shared" si="7"/>
        <v/>
      </c>
      <c r="AC33" s="1731"/>
      <c r="AD33" s="1731"/>
      <c r="AE33" s="1732"/>
      <c r="AF33" s="1735" t="str">
        <f t="shared" si="4"/>
        <v/>
      </c>
      <c r="AG33" s="1736"/>
      <c r="AH33" s="1736"/>
      <c r="AI33" s="1736"/>
      <c r="AJ33" s="1740"/>
      <c r="AK33" s="1735" t="str">
        <f t="shared" si="5"/>
        <v/>
      </c>
      <c r="AL33" s="1736"/>
      <c r="AM33" s="1736"/>
      <c r="AN33" s="1736"/>
      <c r="AO33" s="1736"/>
      <c r="AP33" s="1369" t="s">
        <v>112</v>
      </c>
      <c r="AQ33" s="1709" t="s">
        <v>618</v>
      </c>
      <c r="AR33" s="1709"/>
      <c r="AS33" s="1709"/>
      <c r="AT33" s="1709"/>
      <c r="AU33" s="1709"/>
    </row>
    <row r="34" spans="1:55" ht="12.75" customHeight="1" x14ac:dyDescent="0.25">
      <c r="A34" s="1763"/>
      <c r="B34" s="1763"/>
      <c r="C34" s="1764"/>
      <c r="D34" s="1760" t="str">
        <f t="shared" si="0"/>
        <v/>
      </c>
      <c r="E34" s="1761"/>
      <c r="F34" s="1761"/>
      <c r="G34" s="1761"/>
      <c r="H34" s="1761"/>
      <c r="I34" s="1761"/>
      <c r="J34" s="1761"/>
      <c r="K34" s="1761"/>
      <c r="L34" s="1761"/>
      <c r="M34" s="1761"/>
      <c r="N34" s="1761"/>
      <c r="O34" s="1761"/>
      <c r="P34" s="1761"/>
      <c r="Q34" s="1761"/>
      <c r="R34" s="1762"/>
      <c r="S34" s="1730"/>
      <c r="T34" s="1731"/>
      <c r="U34" s="1731"/>
      <c r="V34" s="1732"/>
      <c r="W34" s="1730" t="str">
        <f t="shared" si="6"/>
        <v/>
      </c>
      <c r="X34" s="1731"/>
      <c r="Y34" s="1731"/>
      <c r="Z34" s="1732"/>
      <c r="AA34" s="1012" t="str">
        <f t="shared" si="2"/>
        <v/>
      </c>
      <c r="AB34" s="1730" t="str">
        <f t="shared" si="7"/>
        <v/>
      </c>
      <c r="AC34" s="1731"/>
      <c r="AD34" s="1731"/>
      <c r="AE34" s="1732"/>
      <c r="AF34" s="1735" t="str">
        <f t="shared" si="4"/>
        <v/>
      </c>
      <c r="AG34" s="1736"/>
      <c r="AH34" s="1736"/>
      <c r="AI34" s="1736"/>
      <c r="AJ34" s="1740"/>
      <c r="AK34" s="1735" t="str">
        <f t="shared" si="5"/>
        <v/>
      </c>
      <c r="AL34" s="1736"/>
      <c r="AM34" s="1736"/>
      <c r="AN34" s="1736"/>
      <c r="AO34" s="1736"/>
      <c r="AP34" s="1369" t="s">
        <v>112</v>
      </c>
      <c r="AQ34" s="1553" t="s">
        <v>615</v>
      </c>
      <c r="AR34" s="1553"/>
      <c r="AS34" s="1553"/>
      <c r="AT34" s="1553"/>
      <c r="AU34" s="1553"/>
    </row>
    <row r="35" spans="1:55" ht="13.35" customHeight="1" x14ac:dyDescent="0.25">
      <c r="A35" s="1763" t="s">
        <v>491</v>
      </c>
      <c r="B35" s="1763"/>
      <c r="C35" s="1764"/>
      <c r="D35" s="1760" t="str">
        <f t="shared" si="0"/>
        <v/>
      </c>
      <c r="E35" s="1761"/>
      <c r="F35" s="1761"/>
      <c r="G35" s="1761"/>
      <c r="H35" s="1761"/>
      <c r="I35" s="1761"/>
      <c r="J35" s="1761"/>
      <c r="K35" s="1761"/>
      <c r="L35" s="1761"/>
      <c r="M35" s="1761"/>
      <c r="N35" s="1761"/>
      <c r="O35" s="1761"/>
      <c r="P35" s="1761"/>
      <c r="Q35" s="1761"/>
      <c r="R35" s="1762"/>
      <c r="S35" s="1730"/>
      <c r="T35" s="1731"/>
      <c r="U35" s="1731"/>
      <c r="V35" s="1732"/>
      <c r="W35" s="1730" t="str">
        <f t="shared" si="6"/>
        <v/>
      </c>
      <c r="X35" s="1731"/>
      <c r="Y35" s="1731"/>
      <c r="Z35" s="1732"/>
      <c r="AA35" s="1012" t="str">
        <f t="shared" si="2"/>
        <v/>
      </c>
      <c r="AB35" s="1730" t="str">
        <f t="shared" si="7"/>
        <v/>
      </c>
      <c r="AC35" s="1731"/>
      <c r="AD35" s="1731"/>
      <c r="AE35" s="1732"/>
      <c r="AF35" s="1735" t="str">
        <f t="shared" si="4"/>
        <v/>
      </c>
      <c r="AG35" s="1736"/>
      <c r="AH35" s="1736"/>
      <c r="AI35" s="1736"/>
      <c r="AJ35" s="1740"/>
      <c r="AK35" s="1735" t="str">
        <f t="shared" si="5"/>
        <v/>
      </c>
      <c r="AL35" s="1736"/>
      <c r="AM35" s="1736"/>
      <c r="AN35" s="1736"/>
      <c r="AO35" s="1736"/>
      <c r="AP35" s="1370"/>
      <c r="AQ35" s="1553"/>
      <c r="AR35" s="1553"/>
      <c r="AS35" s="1553"/>
      <c r="AT35" s="1553"/>
      <c r="AU35" s="1553"/>
    </row>
    <row r="36" spans="1:55" x14ac:dyDescent="0.25">
      <c r="A36" s="1763"/>
      <c r="B36" s="1763"/>
      <c r="C36" s="1764"/>
      <c r="D36" s="1760" t="str">
        <f t="shared" si="0"/>
        <v/>
      </c>
      <c r="E36" s="1761"/>
      <c r="F36" s="1761"/>
      <c r="G36" s="1761"/>
      <c r="H36" s="1761"/>
      <c r="I36" s="1761"/>
      <c r="J36" s="1761"/>
      <c r="K36" s="1761"/>
      <c r="L36" s="1761"/>
      <c r="M36" s="1761"/>
      <c r="N36" s="1761"/>
      <c r="O36" s="1761"/>
      <c r="P36" s="1761"/>
      <c r="Q36" s="1761"/>
      <c r="R36" s="1762"/>
      <c r="S36" s="1730"/>
      <c r="T36" s="1731"/>
      <c r="U36" s="1731"/>
      <c r="V36" s="1732"/>
      <c r="W36" s="1730" t="str">
        <f t="shared" si="6"/>
        <v/>
      </c>
      <c r="X36" s="1731"/>
      <c r="Y36" s="1731"/>
      <c r="Z36" s="1732"/>
      <c r="AA36" s="1012" t="str">
        <f t="shared" si="2"/>
        <v/>
      </c>
      <c r="AB36" s="1730" t="str">
        <f t="shared" si="7"/>
        <v/>
      </c>
      <c r="AC36" s="1731"/>
      <c r="AD36" s="1731"/>
      <c r="AE36" s="1732"/>
      <c r="AF36" s="1735" t="str">
        <f t="shared" si="4"/>
        <v/>
      </c>
      <c r="AG36" s="1736"/>
      <c r="AH36" s="1736"/>
      <c r="AI36" s="1736"/>
      <c r="AJ36" s="1740"/>
      <c r="AK36" s="1735" t="str">
        <f t="shared" si="5"/>
        <v/>
      </c>
      <c r="AL36" s="1736"/>
      <c r="AM36" s="1736"/>
      <c r="AN36" s="1736"/>
      <c r="AO36" s="1736"/>
      <c r="AP36" s="1370"/>
      <c r="AQ36" s="1553"/>
      <c r="AR36" s="1553"/>
      <c r="AS36" s="1553"/>
      <c r="AT36" s="1553"/>
      <c r="AU36" s="1553"/>
    </row>
    <row r="37" spans="1:55" x14ac:dyDescent="0.25">
      <c r="A37" s="1763"/>
      <c r="B37" s="1763"/>
      <c r="C37" s="1764"/>
      <c r="D37" s="1760" t="str">
        <f t="shared" si="0"/>
        <v/>
      </c>
      <c r="E37" s="1761"/>
      <c r="F37" s="1761"/>
      <c r="G37" s="1761"/>
      <c r="H37" s="1761"/>
      <c r="I37" s="1761"/>
      <c r="J37" s="1761"/>
      <c r="K37" s="1761"/>
      <c r="L37" s="1761"/>
      <c r="M37" s="1761"/>
      <c r="N37" s="1761"/>
      <c r="O37" s="1761"/>
      <c r="P37" s="1761"/>
      <c r="Q37" s="1761"/>
      <c r="R37" s="1762"/>
      <c r="S37" s="1730"/>
      <c r="T37" s="1731"/>
      <c r="U37" s="1731"/>
      <c r="V37" s="1732"/>
      <c r="W37" s="1730" t="str">
        <f t="shared" si="6"/>
        <v/>
      </c>
      <c r="X37" s="1731"/>
      <c r="Y37" s="1731"/>
      <c r="Z37" s="1732"/>
      <c r="AA37" s="1012" t="str">
        <f t="shared" si="2"/>
        <v/>
      </c>
      <c r="AB37" s="1730" t="str">
        <f t="shared" si="7"/>
        <v/>
      </c>
      <c r="AC37" s="1731"/>
      <c r="AD37" s="1731"/>
      <c r="AE37" s="1732"/>
      <c r="AF37" s="1796" t="str">
        <f t="shared" si="4"/>
        <v/>
      </c>
      <c r="AG37" s="1797"/>
      <c r="AH37" s="1797"/>
      <c r="AI37" s="1797"/>
      <c r="AJ37" s="1798"/>
      <c r="AK37" s="1796" t="str">
        <f t="shared" si="5"/>
        <v/>
      </c>
      <c r="AL37" s="1797"/>
      <c r="AM37" s="1797"/>
      <c r="AN37" s="1797"/>
      <c r="AO37" s="1797"/>
      <c r="AQ37" s="362"/>
      <c r="AR37" s="175"/>
      <c r="AS37" s="175"/>
      <c r="AT37" s="175"/>
      <c r="AU37" s="175"/>
    </row>
    <row r="38" spans="1:55" x14ac:dyDescent="0.25">
      <c r="A38" s="1799"/>
      <c r="B38" s="1799"/>
      <c r="C38" s="1800"/>
      <c r="D38" s="1801" t="str">
        <f t="shared" si="0"/>
        <v/>
      </c>
      <c r="E38" s="1802"/>
      <c r="F38" s="1802"/>
      <c r="G38" s="1802"/>
      <c r="H38" s="1802"/>
      <c r="I38" s="1802"/>
      <c r="J38" s="1802"/>
      <c r="K38" s="1802"/>
      <c r="L38" s="1802"/>
      <c r="M38" s="1802"/>
      <c r="N38" s="1802"/>
      <c r="O38" s="1802"/>
      <c r="P38" s="1802"/>
      <c r="Q38" s="1802"/>
      <c r="R38" s="1803"/>
      <c r="S38" s="1804"/>
      <c r="T38" s="1805"/>
      <c r="U38" s="1805"/>
      <c r="V38" s="1806"/>
      <c r="W38" s="1804" t="str">
        <f t="shared" si="6"/>
        <v/>
      </c>
      <c r="X38" s="1805"/>
      <c r="Y38" s="1805"/>
      <c r="Z38" s="1806"/>
      <c r="AA38" s="1013" t="str">
        <f t="shared" si="2"/>
        <v/>
      </c>
      <c r="AB38" s="1804" t="str">
        <f t="shared" si="7"/>
        <v/>
      </c>
      <c r="AC38" s="1805"/>
      <c r="AD38" s="1805"/>
      <c r="AE38" s="1806"/>
      <c r="AF38" s="1807" t="str">
        <f t="shared" si="4"/>
        <v/>
      </c>
      <c r="AG38" s="1808"/>
      <c r="AH38" s="1808"/>
      <c r="AI38" s="1808"/>
      <c r="AJ38" s="1809"/>
      <c r="AK38" s="1807" t="str">
        <f t="shared" si="5"/>
        <v/>
      </c>
      <c r="AL38" s="1808"/>
      <c r="AM38" s="1808"/>
      <c r="AN38" s="1808"/>
      <c r="AO38" s="1808"/>
      <c r="AQ38" s="1117"/>
      <c r="AR38" s="1116"/>
      <c r="AS38" s="1116"/>
      <c r="AT38" s="1116"/>
      <c r="AU38" s="1116"/>
    </row>
    <row r="39" spans="1:55" ht="13.35" customHeight="1" x14ac:dyDescent="0.25">
      <c r="AA39" s="1000"/>
      <c r="AB39" s="1000"/>
      <c r="AC39" s="1000"/>
      <c r="AD39" s="1000"/>
      <c r="AE39" s="996" t="s">
        <v>78</v>
      </c>
      <c r="AF39" s="1789">
        <f>SUM(AF22:AJ38)</f>
        <v>0</v>
      </c>
      <c r="AG39" s="1790"/>
      <c r="AH39" s="1790"/>
      <c r="AI39" s="1790"/>
      <c r="AJ39" s="1791"/>
      <c r="AK39" s="1789">
        <f>SUM(AK22:AO38)</f>
        <v>0</v>
      </c>
      <c r="AL39" s="1790"/>
      <c r="AM39" s="1790"/>
      <c r="AN39" s="1790"/>
      <c r="AO39" s="1790"/>
      <c r="AQ39" s="1116"/>
      <c r="AR39" s="1116"/>
      <c r="AS39" s="1116"/>
      <c r="AT39" s="1116"/>
      <c r="AU39" s="1116"/>
    </row>
    <row r="40" spans="1:55" ht="13.35" customHeight="1" x14ac:dyDescent="0.25">
      <c r="AA40" s="1000"/>
      <c r="AB40" s="1000"/>
      <c r="AC40" s="1000"/>
      <c r="AD40" s="1000"/>
      <c r="AE40" s="996" t="s">
        <v>44</v>
      </c>
      <c r="AF40" s="144"/>
      <c r="AG40" s="34"/>
      <c r="AH40" s="34"/>
      <c r="AI40" s="34"/>
      <c r="AJ40" s="34"/>
      <c r="AK40" s="144"/>
      <c r="AL40" s="34"/>
      <c r="AM40" s="34"/>
      <c r="AN40" s="34"/>
      <c r="AO40" s="34"/>
    </row>
    <row r="41" spans="1:55" ht="13.35" customHeight="1" x14ac:dyDescent="0.25">
      <c r="AA41" s="1000"/>
      <c r="AB41" s="1000"/>
      <c r="AC41" s="800"/>
      <c r="AD41" s="1000"/>
      <c r="AE41" s="996"/>
      <c r="AF41" s="927"/>
      <c r="AG41" s="978"/>
      <c r="AH41" s="978"/>
      <c r="AI41" s="978"/>
      <c r="AJ41" s="978"/>
      <c r="AK41" s="978"/>
      <c r="AL41" s="978"/>
      <c r="AM41" s="978"/>
      <c r="AN41" s="978"/>
      <c r="AO41" s="928"/>
    </row>
    <row r="42" spans="1:55" ht="13.35" customHeight="1" x14ac:dyDescent="0.25">
      <c r="AA42" s="1000"/>
      <c r="AB42" s="1000"/>
      <c r="AC42" s="1000"/>
      <c r="AD42" s="1000"/>
      <c r="AE42" s="996" t="s">
        <v>79</v>
      </c>
      <c r="AF42" s="1793">
        <f>AF39+AK39</f>
        <v>0</v>
      </c>
      <c r="AG42" s="1794"/>
      <c r="AH42" s="1794"/>
      <c r="AI42" s="1794"/>
      <c r="AJ42" s="1794"/>
      <c r="AK42" s="1794"/>
      <c r="AL42" s="1794"/>
      <c r="AM42" s="1794"/>
      <c r="AN42" s="1794"/>
      <c r="AO42" s="1795"/>
    </row>
    <row r="43" spans="1:55" ht="13.35" customHeight="1" x14ac:dyDescent="0.25">
      <c r="A43" s="994"/>
      <c r="B43" s="994"/>
      <c r="C43" s="994"/>
      <c r="D43" s="994"/>
      <c r="E43" s="994"/>
      <c r="F43" s="994"/>
      <c r="G43" s="994"/>
      <c r="H43" s="994"/>
      <c r="I43" s="994"/>
      <c r="J43" s="994"/>
      <c r="K43" s="994"/>
      <c r="L43" s="994"/>
      <c r="M43" s="994"/>
      <c r="N43" s="994"/>
      <c r="O43" s="994"/>
      <c r="P43" s="994"/>
      <c r="Q43" s="994"/>
      <c r="R43" s="994"/>
      <c r="S43" s="994"/>
      <c r="T43" s="994"/>
      <c r="U43" s="994"/>
      <c r="V43" s="994"/>
      <c r="W43" s="994"/>
      <c r="X43" s="994"/>
      <c r="Y43" s="994"/>
      <c r="Z43" s="432"/>
      <c r="AA43" s="992"/>
      <c r="AB43" s="1000"/>
      <c r="AC43" s="992"/>
      <c r="AD43" s="1000"/>
      <c r="AE43" s="997" t="s">
        <v>493</v>
      </c>
      <c r="AF43" s="992"/>
      <c r="AG43" s="992"/>
      <c r="AH43" s="992"/>
      <c r="AI43" s="992"/>
      <c r="AJ43" s="992"/>
      <c r="AK43" s="992"/>
      <c r="AL43" s="992"/>
      <c r="AM43" s="992"/>
      <c r="AN43" s="992"/>
      <c r="AO43" s="992"/>
    </row>
    <row r="44" spans="1:55" ht="13.35" customHeight="1" x14ac:dyDescent="0.25">
      <c r="A44" s="940" t="s">
        <v>287</v>
      </c>
      <c r="B44" s="940"/>
      <c r="C44" s="940"/>
      <c r="D44" s="940"/>
      <c r="E44" s="940"/>
      <c r="F44" s="940"/>
      <c r="G44" s="940"/>
      <c r="H44" s="940"/>
      <c r="I44" s="940"/>
      <c r="J44" s="940"/>
      <c r="K44" s="942"/>
      <c r="L44" s="1782"/>
      <c r="M44" s="1782"/>
      <c r="N44" s="1812" t="s">
        <v>479</v>
      </c>
      <c r="O44" s="1812"/>
      <c r="P44" s="1812"/>
      <c r="Q44" s="1812"/>
      <c r="R44" s="1812"/>
      <c r="S44" s="1812"/>
      <c r="T44" s="1812"/>
      <c r="U44" s="370" t="s">
        <v>480</v>
      </c>
      <c r="V44" s="1125"/>
      <c r="W44" s="1125"/>
      <c r="X44" s="1125"/>
      <c r="Y44" s="1125"/>
      <c r="Z44" s="800" t="s">
        <v>77</v>
      </c>
      <c r="AA44" s="1813" t="s">
        <v>177</v>
      </c>
      <c r="AB44" s="1813"/>
      <c r="AC44" s="1813"/>
      <c r="AD44" s="1049" t="s">
        <v>42</v>
      </c>
      <c r="AF44" s="998"/>
      <c r="AG44" s="998"/>
      <c r="AH44" s="998"/>
      <c r="AI44" s="998"/>
      <c r="AJ44" s="998"/>
      <c r="AK44" s="998"/>
      <c r="AL44" s="998"/>
      <c r="AM44" s="998"/>
      <c r="AN44" s="998"/>
      <c r="AO44" s="998"/>
    </row>
    <row r="45" spans="1:55" ht="13.35" customHeight="1" x14ac:dyDescent="0.25">
      <c r="A45" s="992"/>
      <c r="B45" s="162"/>
      <c r="C45" s="162"/>
      <c r="D45" s="162"/>
      <c r="E45" s="162"/>
      <c r="F45" s="162"/>
      <c r="G45" s="162"/>
      <c r="H45" s="994"/>
      <c r="I45" s="994"/>
      <c r="J45" s="994"/>
      <c r="L45" s="914"/>
      <c r="M45" s="914"/>
      <c r="N45" s="915"/>
      <c r="O45" s="370"/>
      <c r="P45" s="370"/>
      <c r="Q45" s="370"/>
      <c r="R45" s="370"/>
      <c r="S45" s="370"/>
      <c r="T45" s="370"/>
      <c r="U45" s="370"/>
      <c r="V45" s="376"/>
      <c r="X45" s="370"/>
      <c r="Y45" s="162"/>
      <c r="AF45" s="998"/>
      <c r="AG45" s="998"/>
      <c r="AH45" s="998"/>
      <c r="AI45" s="998"/>
      <c r="AJ45" s="998"/>
      <c r="AK45" s="998"/>
      <c r="AL45" s="998"/>
      <c r="AM45" s="998"/>
      <c r="AN45" s="998"/>
      <c r="AO45" s="998"/>
    </row>
    <row r="46" spans="1:55" s="917" customFormat="1" ht="13.35" customHeight="1" x14ac:dyDescent="0.25">
      <c r="A46" s="940" t="s">
        <v>91</v>
      </c>
      <c r="B46" s="738"/>
      <c r="C46" s="941" t="s">
        <v>203</v>
      </c>
      <c r="D46" s="941"/>
      <c r="E46" s="941"/>
      <c r="F46" s="941"/>
      <c r="G46" s="738" t="s">
        <v>635</v>
      </c>
      <c r="H46" s="946"/>
      <c r="I46" s="1585"/>
      <c r="J46" s="1585"/>
      <c r="K46" s="1585"/>
      <c r="L46" s="1585"/>
      <c r="M46" s="1585"/>
      <c r="N46" s="1585"/>
      <c r="O46" s="1585"/>
      <c r="P46" s="1585"/>
      <c r="Q46" s="1585"/>
      <c r="R46" s="1585"/>
      <c r="S46" s="1585"/>
      <c r="T46" s="1585"/>
      <c r="U46" s="1585"/>
      <c r="V46" s="942"/>
      <c r="W46" s="947" t="s">
        <v>494</v>
      </c>
      <c r="X46" s="942"/>
      <c r="Y46" s="942"/>
      <c r="Z46" s="942"/>
      <c r="AA46" s="942"/>
      <c r="AB46" s="942"/>
      <c r="AC46" s="942"/>
      <c r="AD46" s="942"/>
      <c r="AE46" s="942"/>
      <c r="AF46" s="942"/>
      <c r="AG46" s="942"/>
      <c r="AH46" s="942"/>
      <c r="AI46" s="948"/>
      <c r="AJ46" s="940"/>
      <c r="AK46" s="738"/>
      <c r="AL46" s="738"/>
      <c r="AM46" s="738"/>
      <c r="AN46" s="738"/>
      <c r="AO46" s="738"/>
      <c r="AP46" s="1000"/>
      <c r="AQ46" s="796"/>
      <c r="AR46" s="796"/>
      <c r="AS46" s="796"/>
      <c r="AT46" s="796"/>
      <c r="AU46" s="796"/>
      <c r="AV46" s="796"/>
      <c r="AW46" s="796"/>
      <c r="AX46" s="796"/>
      <c r="AY46" s="796"/>
      <c r="AZ46" s="796"/>
      <c r="BA46" s="796"/>
      <c r="BB46" s="1000"/>
      <c r="BC46" s="1000"/>
    </row>
    <row r="47" spans="1:55" x14ac:dyDescent="0.25">
      <c r="A47" s="994"/>
      <c r="D47" s="994"/>
      <c r="E47" s="994"/>
      <c r="F47" s="994"/>
      <c r="G47" s="994"/>
      <c r="H47" s="994"/>
      <c r="I47" s="994"/>
      <c r="J47" s="994"/>
      <c r="K47" s="994"/>
      <c r="L47" s="994"/>
      <c r="M47" s="994"/>
      <c r="N47" s="994"/>
      <c r="O47" s="994"/>
      <c r="P47" s="994"/>
      <c r="Q47" s="994"/>
      <c r="R47" s="994"/>
      <c r="S47" s="994"/>
      <c r="T47" s="994"/>
      <c r="U47" s="994"/>
      <c r="V47" s="994"/>
      <c r="Y47" s="994"/>
      <c r="Z47" s="994"/>
      <c r="AH47" s="994"/>
      <c r="AI47" s="994"/>
      <c r="AJ47" s="994"/>
      <c r="AK47" s="994"/>
      <c r="AL47" s="994"/>
      <c r="AM47" s="994"/>
      <c r="AN47" s="994"/>
      <c r="AO47" s="994"/>
    </row>
    <row r="48" spans="1:55" ht="13.35" customHeight="1" x14ac:dyDescent="0.25">
      <c r="A48" s="1766" t="s">
        <v>255</v>
      </c>
      <c r="B48" s="1766"/>
      <c r="C48" s="1766"/>
      <c r="D48" s="1766"/>
      <c r="E48" s="1766"/>
      <c r="F48" s="1766"/>
      <c r="G48" s="1615"/>
      <c r="H48" s="1613" t="s">
        <v>63</v>
      </c>
      <c r="I48" s="1766"/>
      <c r="J48" s="1766"/>
      <c r="K48" s="1766"/>
      <c r="L48" s="1766"/>
      <c r="M48" s="1766"/>
      <c r="N48" s="1615"/>
      <c r="O48" s="1613" t="s">
        <v>648</v>
      </c>
      <c r="P48" s="1766"/>
      <c r="Q48" s="1766"/>
      <c r="R48" s="1766"/>
      <c r="S48" s="1766"/>
      <c r="T48" s="1766"/>
      <c r="U48" s="1766"/>
      <c r="V48" s="1766"/>
      <c r="W48" s="1766"/>
      <c r="X48" s="1766"/>
      <c r="Y48" s="1766"/>
      <c r="Z48" s="1766"/>
      <c r="AA48" s="1615"/>
      <c r="AB48" s="1613" t="s">
        <v>436</v>
      </c>
      <c r="AC48" s="1766"/>
      <c r="AD48" s="1766"/>
      <c r="AE48" s="1766"/>
      <c r="AF48" s="1766"/>
      <c r="AG48" s="1766"/>
      <c r="AH48" s="1615"/>
      <c r="AI48" s="1767" t="s">
        <v>258</v>
      </c>
      <c r="AJ48" s="1768"/>
      <c r="AK48" s="1768"/>
      <c r="AL48" s="1768"/>
      <c r="AM48" s="1768"/>
      <c r="AN48" s="1768"/>
      <c r="AO48" s="1768"/>
    </row>
    <row r="49" spans="1:71" ht="13.35" customHeight="1" x14ac:dyDescent="0.25">
      <c r="G49" s="995"/>
      <c r="H49" s="1595" t="s">
        <v>34</v>
      </c>
      <c r="I49" s="1596"/>
      <c r="J49" s="1596"/>
      <c r="K49" s="1596"/>
      <c r="L49" s="1596"/>
      <c r="M49" s="1596"/>
      <c r="N49" s="1597"/>
      <c r="O49" s="1595" t="s">
        <v>35</v>
      </c>
      <c r="P49" s="1596"/>
      <c r="Q49" s="1596"/>
      <c r="R49" s="1596"/>
      <c r="S49" s="1596"/>
      <c r="T49" s="1596"/>
      <c r="U49" s="1596"/>
      <c r="V49" s="1596"/>
      <c r="W49" s="1596"/>
      <c r="X49" s="1596"/>
      <c r="Y49" s="1596"/>
      <c r="Z49" s="1596"/>
      <c r="AA49" s="1597"/>
      <c r="AB49" s="1617" t="s">
        <v>289</v>
      </c>
      <c r="AC49" s="1617"/>
      <c r="AD49" s="1617"/>
      <c r="AE49" s="1617"/>
      <c r="AF49" s="1617"/>
      <c r="AG49" s="1617"/>
      <c r="AH49" s="1618"/>
      <c r="AI49" s="1616" t="s">
        <v>278</v>
      </c>
      <c r="AJ49" s="1617"/>
      <c r="AK49" s="1617"/>
      <c r="AL49" s="1617"/>
      <c r="AM49" s="1617"/>
      <c r="AN49" s="1617"/>
      <c r="AO49" s="1617"/>
    </row>
    <row r="50" spans="1:71" x14ac:dyDescent="0.25">
      <c r="G50" s="995"/>
      <c r="H50" s="1595"/>
      <c r="I50" s="1596"/>
      <c r="J50" s="1596"/>
      <c r="K50" s="1596"/>
      <c r="L50" s="1596"/>
      <c r="M50" s="1596"/>
      <c r="N50" s="1597"/>
      <c r="O50" s="1595"/>
      <c r="P50" s="1596"/>
      <c r="Q50" s="1596"/>
      <c r="R50" s="1596"/>
      <c r="S50" s="1596"/>
      <c r="T50" s="1596"/>
      <c r="U50" s="1596"/>
      <c r="V50" s="1596"/>
      <c r="W50" s="1596"/>
      <c r="X50" s="1596"/>
      <c r="Y50" s="1596"/>
      <c r="Z50" s="1596"/>
      <c r="AA50" s="1597"/>
      <c r="AB50" s="994"/>
      <c r="AC50" s="994"/>
      <c r="AD50" s="994"/>
      <c r="AE50" s="994"/>
      <c r="AF50" s="994"/>
      <c r="AG50" s="994"/>
      <c r="AH50" s="995"/>
      <c r="AI50" s="994"/>
      <c r="AJ50" s="994"/>
      <c r="AK50" s="994"/>
      <c r="AL50" s="994"/>
      <c r="AM50" s="994"/>
      <c r="AN50" s="994"/>
      <c r="AO50" s="994"/>
    </row>
    <row r="51" spans="1:71" x14ac:dyDescent="0.25">
      <c r="G51" s="995"/>
      <c r="M51" s="994"/>
      <c r="N51" s="995"/>
      <c r="O51" s="993"/>
      <c r="P51" s="994"/>
      <c r="Q51" s="994"/>
      <c r="R51" s="994"/>
      <c r="S51" s="994"/>
      <c r="T51" s="994"/>
      <c r="U51" s="994"/>
      <c r="V51" s="994"/>
      <c r="W51" s="994"/>
      <c r="X51" s="994"/>
      <c r="Y51" s="994"/>
      <c r="Z51" s="994"/>
      <c r="AA51" s="995"/>
      <c r="AB51" s="994"/>
      <c r="AC51" s="994"/>
      <c r="AD51" s="994"/>
      <c r="AE51" s="994"/>
      <c r="AF51" s="994"/>
      <c r="AG51" s="994"/>
      <c r="AH51" s="995"/>
      <c r="AI51" s="994"/>
      <c r="AJ51" s="994"/>
      <c r="AK51" s="994"/>
      <c r="AL51" s="994"/>
      <c r="AM51" s="994"/>
      <c r="AN51" s="994"/>
      <c r="AO51" s="994"/>
    </row>
    <row r="52" spans="1:71" x14ac:dyDescent="0.25">
      <c r="G52" s="995"/>
      <c r="M52" s="994"/>
      <c r="N52" s="995"/>
      <c r="O52" s="993"/>
      <c r="P52" s="994"/>
      <c r="Q52" s="994"/>
      <c r="R52" s="994"/>
      <c r="S52" s="994"/>
      <c r="T52" s="994"/>
      <c r="U52" s="994"/>
      <c r="V52" s="994"/>
      <c r="W52" s="994"/>
      <c r="X52" s="994"/>
      <c r="Y52" s="994"/>
      <c r="Z52" s="994"/>
      <c r="AA52" s="995"/>
      <c r="AB52" s="994"/>
      <c r="AC52" s="994"/>
      <c r="AD52" s="994"/>
      <c r="AE52" s="994"/>
      <c r="AF52" s="994"/>
      <c r="AG52" s="994"/>
      <c r="AH52" s="995"/>
      <c r="AI52" s="994"/>
      <c r="AJ52" s="994"/>
      <c r="AK52" s="994"/>
      <c r="AL52" s="994"/>
      <c r="AM52" s="994"/>
      <c r="AN52" s="994"/>
      <c r="AO52" s="994"/>
    </row>
    <row r="53" spans="1:71" x14ac:dyDescent="0.25">
      <c r="A53" s="909"/>
      <c r="B53" s="909"/>
      <c r="C53" s="909"/>
      <c r="D53" s="909"/>
      <c r="E53" s="909"/>
      <c r="F53" s="909"/>
      <c r="G53" s="417"/>
      <c r="H53" s="909"/>
      <c r="I53" s="909"/>
      <c r="J53" s="909"/>
      <c r="K53" s="909"/>
      <c r="L53" s="909"/>
      <c r="M53" s="909"/>
      <c r="N53" s="417"/>
      <c r="O53" s="18"/>
      <c r="P53" s="909"/>
      <c r="Q53" s="909"/>
      <c r="R53" s="909"/>
      <c r="S53" s="909"/>
      <c r="T53" s="909"/>
      <c r="U53" s="909"/>
      <c r="V53" s="909"/>
      <c r="W53" s="909"/>
      <c r="X53" s="909"/>
      <c r="Y53" s="909"/>
      <c r="Z53" s="909"/>
      <c r="AA53" s="417"/>
      <c r="AB53" s="909"/>
      <c r="AC53" s="909"/>
      <c r="AD53" s="909"/>
      <c r="AE53" s="909"/>
      <c r="AF53" s="909"/>
      <c r="AG53" s="909"/>
      <c r="AH53" s="417"/>
      <c r="AI53" s="909"/>
      <c r="AJ53" s="909"/>
      <c r="AK53" s="909"/>
      <c r="AL53" s="909"/>
      <c r="AM53" s="909"/>
      <c r="AN53" s="909"/>
      <c r="AO53" s="909"/>
      <c r="AP53" s="994"/>
      <c r="AQ53" s="994"/>
      <c r="AR53" s="994"/>
      <c r="AS53" s="994"/>
      <c r="AT53" s="994"/>
      <c r="AU53" s="994"/>
      <c r="AV53" s="994"/>
    </row>
    <row r="54" spans="1:71" ht="12.75" customHeight="1" x14ac:dyDescent="0.25">
      <c r="A54" s="194" t="s">
        <v>42</v>
      </c>
      <c r="B54" s="1765" t="s">
        <v>43</v>
      </c>
      <c r="C54" s="1765"/>
      <c r="D54" s="1765"/>
      <c r="E54" s="1765"/>
      <c r="F54" s="1765"/>
      <c r="G54" s="1765"/>
      <c r="H54" s="1765"/>
      <c r="I54" s="1765"/>
      <c r="J54" s="1765"/>
      <c r="K54" s="1765"/>
      <c r="L54" s="1765"/>
      <c r="M54" s="1765"/>
      <c r="N54" s="1765"/>
      <c r="O54" s="1765"/>
      <c r="P54" s="1765"/>
      <c r="Q54" s="1765"/>
      <c r="R54" s="1765"/>
      <c r="S54" s="1765"/>
      <c r="T54" s="1765"/>
      <c r="U54" s="1765"/>
      <c r="V54" s="1765"/>
      <c r="W54" s="1765"/>
      <c r="X54" s="1765"/>
      <c r="Y54" s="1765"/>
      <c r="Z54" s="1765"/>
      <c r="AA54" s="1765"/>
      <c r="AB54" s="1765"/>
      <c r="AC54" s="1765"/>
      <c r="AD54" s="1765"/>
      <c r="AE54" s="1765"/>
      <c r="AF54" s="1765"/>
      <c r="AG54" s="1765"/>
      <c r="AH54" s="1765"/>
      <c r="AI54" s="1765"/>
      <c r="AJ54" s="1765"/>
      <c r="AK54" s="1765"/>
      <c r="AL54" s="1765"/>
      <c r="AM54" s="1765"/>
      <c r="AN54" s="1765"/>
      <c r="AO54" s="1765"/>
      <c r="AP54" s="985"/>
      <c r="AQ54" s="985"/>
      <c r="AR54" s="985"/>
      <c r="AS54" s="985"/>
      <c r="AT54" s="985"/>
      <c r="AU54" s="985"/>
      <c r="AV54" s="985"/>
      <c r="AW54" s="985"/>
      <c r="AX54" s="985"/>
      <c r="AY54" s="985"/>
      <c r="AZ54" s="985"/>
      <c r="BC54" s="985"/>
      <c r="BD54" s="985"/>
      <c r="BE54" s="985"/>
      <c r="BF54" s="985"/>
      <c r="BG54" s="985"/>
      <c r="BH54" s="985"/>
      <c r="BI54" s="985"/>
      <c r="BJ54" s="985"/>
      <c r="BK54" s="985"/>
      <c r="BL54" s="985"/>
      <c r="BM54" s="985"/>
      <c r="BN54" s="985"/>
      <c r="BO54" s="985"/>
      <c r="BP54" s="985"/>
      <c r="BQ54" s="985"/>
      <c r="BR54" s="985"/>
    </row>
    <row r="55" spans="1:71" ht="13.35" customHeight="1" x14ac:dyDescent="0.25">
      <c r="A55" s="194" t="s">
        <v>44</v>
      </c>
      <c r="B55" s="1765" t="s">
        <v>290</v>
      </c>
      <c r="C55" s="1765"/>
      <c r="D55" s="1765"/>
      <c r="E55" s="1765"/>
      <c r="F55" s="1765"/>
      <c r="G55" s="1765"/>
      <c r="H55" s="1765"/>
      <c r="I55" s="1765"/>
      <c r="J55" s="1765"/>
      <c r="K55" s="1765"/>
      <c r="L55" s="1765"/>
      <c r="M55" s="1765"/>
      <c r="N55" s="1765"/>
      <c r="O55" s="1765"/>
      <c r="P55" s="1765"/>
      <c r="Q55" s="1765"/>
      <c r="R55" s="1765"/>
      <c r="S55" s="1765"/>
      <c r="T55" s="1765"/>
      <c r="U55" s="1765"/>
      <c r="V55" s="1765"/>
      <c r="W55" s="1765"/>
      <c r="X55" s="1765"/>
      <c r="Y55" s="1765"/>
      <c r="Z55" s="1765"/>
      <c r="AA55" s="1765"/>
      <c r="AB55" s="1765"/>
      <c r="AC55" s="1765"/>
      <c r="AD55" s="1765"/>
      <c r="AE55" s="1765"/>
      <c r="AF55" s="1765"/>
      <c r="AG55" s="1765"/>
      <c r="AH55" s="1765"/>
      <c r="AI55" s="1765"/>
      <c r="AJ55" s="1765"/>
      <c r="AK55" s="1765"/>
      <c r="AL55" s="1765"/>
      <c r="AM55" s="1765"/>
      <c r="AN55" s="1765"/>
      <c r="AO55" s="1765"/>
    </row>
    <row r="56" spans="1:71" x14ac:dyDescent="0.25">
      <c r="A56" s="194" t="s">
        <v>45</v>
      </c>
      <c r="B56" s="1765" t="s">
        <v>291</v>
      </c>
      <c r="C56" s="1765"/>
      <c r="D56" s="1765"/>
      <c r="E56" s="1765"/>
      <c r="F56" s="1765"/>
      <c r="G56" s="1765"/>
      <c r="H56" s="1765"/>
      <c r="I56" s="1765"/>
      <c r="J56" s="1765"/>
      <c r="K56" s="1765"/>
      <c r="L56" s="1765"/>
      <c r="M56" s="1765"/>
      <c r="N56" s="1765"/>
      <c r="O56" s="1765"/>
      <c r="P56" s="1765"/>
      <c r="Q56" s="1765"/>
      <c r="R56" s="1765"/>
      <c r="S56" s="1765"/>
      <c r="T56" s="1765"/>
      <c r="U56" s="1765"/>
      <c r="V56" s="1765"/>
      <c r="W56" s="1765"/>
      <c r="X56" s="1765"/>
      <c r="Y56" s="1765"/>
      <c r="Z56" s="1765"/>
      <c r="AA56" s="1765"/>
      <c r="AB56" s="1765"/>
      <c r="AC56" s="1765"/>
      <c r="AD56" s="1765"/>
      <c r="AE56" s="1765"/>
      <c r="AF56" s="1765"/>
      <c r="AG56" s="1765"/>
      <c r="AH56" s="1765"/>
      <c r="AI56" s="1765"/>
      <c r="AJ56" s="1765"/>
      <c r="AK56" s="1765"/>
      <c r="AL56" s="1765"/>
      <c r="AM56" s="1765"/>
      <c r="AN56" s="1765"/>
      <c r="AO56" s="1765"/>
    </row>
    <row r="57" spans="1:71" ht="13.35" customHeight="1" x14ac:dyDescent="0.25">
      <c r="A57" s="194" t="s">
        <v>46</v>
      </c>
      <c r="B57" s="1765" t="s">
        <v>257</v>
      </c>
      <c r="C57" s="1765"/>
      <c r="D57" s="1765"/>
      <c r="E57" s="1765"/>
      <c r="F57" s="1765"/>
      <c r="G57" s="1765"/>
      <c r="H57" s="1765"/>
      <c r="I57" s="1765"/>
      <c r="J57" s="1765"/>
      <c r="K57" s="1765"/>
      <c r="L57" s="1765"/>
      <c r="M57" s="1765"/>
      <c r="N57" s="1765"/>
      <c r="O57" s="1765"/>
      <c r="P57" s="1765"/>
      <c r="Q57" s="1765"/>
      <c r="R57" s="1765"/>
      <c r="S57" s="1765"/>
      <c r="T57" s="1765"/>
      <c r="U57" s="1765"/>
      <c r="V57" s="1765"/>
      <c r="W57" s="1765"/>
      <c r="X57" s="1765"/>
      <c r="Y57" s="1765"/>
      <c r="Z57" s="1765"/>
      <c r="AA57" s="1765"/>
      <c r="AB57" s="1765"/>
      <c r="AC57" s="1765"/>
      <c r="AD57" s="1765"/>
      <c r="AE57" s="1765"/>
      <c r="AF57" s="1765"/>
      <c r="AG57" s="1765"/>
      <c r="AH57" s="1765"/>
      <c r="AI57" s="1765"/>
      <c r="AJ57" s="1765"/>
      <c r="AK57" s="1765"/>
      <c r="AL57" s="1765"/>
      <c r="AM57" s="1765"/>
      <c r="AN57" s="1765"/>
      <c r="AO57" s="1765"/>
    </row>
    <row r="58" spans="1:71" s="362" customFormat="1" ht="13.35" customHeight="1" x14ac:dyDescent="0.25">
      <c r="B58" s="363"/>
      <c r="C58" s="363"/>
      <c r="D58" s="363"/>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c r="AJ58" s="363"/>
      <c r="AK58" s="363"/>
      <c r="AL58" s="363"/>
      <c r="AM58" s="363"/>
      <c r="AN58" s="363"/>
      <c r="AP58" s="967"/>
      <c r="AQ58" s="967"/>
      <c r="AR58" s="967"/>
      <c r="AS58" s="967"/>
      <c r="AT58" s="967"/>
      <c r="AU58" s="967"/>
      <c r="AV58" s="967"/>
    </row>
    <row r="59" spans="1:71" s="362" customFormat="1" ht="13.35" customHeight="1" x14ac:dyDescent="0.25">
      <c r="B59" s="363"/>
      <c r="C59" s="363"/>
      <c r="D59" s="363"/>
      <c r="E59" s="363"/>
      <c r="F59" s="363"/>
      <c r="G59" s="363"/>
      <c r="H59" s="363"/>
      <c r="I59" s="363"/>
      <c r="J59" s="363"/>
      <c r="K59" s="363"/>
      <c r="L59" s="363"/>
      <c r="M59" s="363"/>
      <c r="N59" s="363"/>
      <c r="O59" s="363"/>
      <c r="P59" s="363"/>
      <c r="Q59" s="363"/>
      <c r="R59" s="363"/>
      <c r="S59" s="363"/>
      <c r="T59" s="363"/>
      <c r="U59" s="363"/>
      <c r="V59" s="363"/>
      <c r="W59" s="363"/>
      <c r="X59" s="363"/>
      <c r="Y59" s="363"/>
      <c r="Z59" s="363"/>
      <c r="AA59" s="363"/>
      <c r="AB59" s="363"/>
      <c r="AC59" s="363"/>
      <c r="AD59" s="363"/>
      <c r="AE59" s="363"/>
      <c r="AF59" s="363"/>
      <c r="AG59" s="363"/>
      <c r="AH59" s="363"/>
      <c r="AI59" s="363"/>
      <c r="AJ59" s="363"/>
      <c r="AK59" s="363"/>
      <c r="AL59" s="363"/>
      <c r="AM59" s="363"/>
      <c r="AN59" s="363"/>
      <c r="AP59" s="967"/>
      <c r="AQ59" s="967"/>
      <c r="AR59" s="967"/>
      <c r="AS59" s="967"/>
      <c r="AT59" s="967"/>
      <c r="AU59" s="967"/>
      <c r="AV59" s="967"/>
    </row>
    <row r="60" spans="1:71" s="689" customFormat="1" ht="13.35" customHeight="1" x14ac:dyDescent="0.25">
      <c r="AP60" s="967"/>
      <c r="AQ60" s="967"/>
      <c r="AR60" s="967"/>
      <c r="AS60" s="967"/>
      <c r="AT60" s="967"/>
      <c r="AU60" s="967"/>
      <c r="AV60" s="967"/>
      <c r="AW60" s="362"/>
      <c r="AX60" s="362"/>
      <c r="AY60" s="362"/>
      <c r="AZ60" s="362"/>
      <c r="BA60" s="362"/>
      <c r="BB60" s="362"/>
      <c r="BC60" s="362"/>
      <c r="BD60" s="362"/>
      <c r="BE60" s="362"/>
      <c r="BF60" s="362"/>
      <c r="BG60" s="362"/>
      <c r="BH60" s="362"/>
      <c r="BI60" s="362"/>
      <c r="BJ60" s="362"/>
      <c r="BK60" s="362"/>
      <c r="BL60" s="362"/>
      <c r="BM60" s="362"/>
      <c r="BN60" s="362"/>
      <c r="BO60" s="362"/>
      <c r="BP60" s="362"/>
      <c r="BQ60" s="362"/>
    </row>
    <row r="61" spans="1:71" s="689" customFormat="1" ht="13.35" customHeight="1" x14ac:dyDescent="0.2">
      <c r="A61" s="355"/>
      <c r="B61" s="359"/>
      <c r="C61" s="359"/>
      <c r="D61" s="359"/>
      <c r="E61" s="359"/>
      <c r="F61" s="359"/>
      <c r="G61" s="359"/>
      <c r="H61" s="359"/>
      <c r="I61" s="359"/>
      <c r="J61" s="359"/>
      <c r="K61" s="359"/>
      <c r="L61" s="359"/>
      <c r="M61" s="359"/>
      <c r="N61" s="359"/>
      <c r="O61" s="359"/>
      <c r="P61" s="359"/>
      <c r="Q61" s="359"/>
      <c r="R61" s="359"/>
      <c r="S61" s="359"/>
      <c r="T61" s="359"/>
      <c r="U61" s="359"/>
      <c r="V61" s="359"/>
      <c r="W61" s="359"/>
      <c r="X61" s="359"/>
      <c r="Y61" s="359"/>
      <c r="Z61" s="359"/>
      <c r="AA61" s="359"/>
      <c r="AB61" s="359"/>
      <c r="AC61" s="359"/>
      <c r="AD61" s="359"/>
      <c r="AE61" s="359"/>
      <c r="AF61" s="359"/>
      <c r="AG61" s="359"/>
      <c r="AH61" s="359"/>
      <c r="AI61" s="359"/>
      <c r="AJ61" s="359"/>
      <c r="AK61" s="359"/>
      <c r="AL61" s="359"/>
      <c r="AM61" s="359"/>
      <c r="AN61" s="359"/>
      <c r="AO61" s="359"/>
      <c r="AP61" s="349"/>
      <c r="AQ61" s="349"/>
      <c r="AR61" s="349"/>
      <c r="AS61" s="349"/>
      <c r="AT61" s="349"/>
      <c r="AU61" s="349"/>
      <c r="AV61" s="349"/>
      <c r="AW61" s="991"/>
      <c r="AX61" s="991"/>
      <c r="AY61" s="991"/>
      <c r="AZ61" s="991"/>
      <c r="BA61" s="991"/>
      <c r="BB61" s="991"/>
      <c r="BC61" s="991"/>
      <c r="BD61" s="991"/>
      <c r="BE61" s="991"/>
      <c r="BF61" s="991"/>
      <c r="BG61" s="991"/>
      <c r="BH61" s="991"/>
      <c r="BI61" s="991"/>
      <c r="BJ61" s="991"/>
      <c r="BK61" s="991"/>
      <c r="BL61" s="991"/>
      <c r="BM61" s="991"/>
      <c r="BN61" s="991"/>
      <c r="BO61" s="991"/>
      <c r="BP61" s="991"/>
      <c r="BQ61" s="991"/>
      <c r="BR61" s="991"/>
      <c r="BS61" s="991"/>
    </row>
    <row r="62" spans="1:71" s="689" customFormat="1" ht="13.35" customHeight="1" x14ac:dyDescent="0.2">
      <c r="A62" s="356"/>
      <c r="B62" s="360"/>
      <c r="C62" s="360"/>
      <c r="D62" s="360"/>
      <c r="E62" s="360"/>
      <c r="F62" s="360"/>
      <c r="G62" s="360"/>
      <c r="H62" s="360"/>
      <c r="I62" s="360"/>
      <c r="J62" s="360"/>
      <c r="K62" s="360"/>
      <c r="L62" s="360"/>
      <c r="M62" s="360"/>
      <c r="N62" s="360"/>
      <c r="O62" s="360"/>
      <c r="P62" s="360"/>
      <c r="Q62" s="360"/>
      <c r="R62" s="360"/>
      <c r="S62" s="360"/>
      <c r="T62" s="360"/>
      <c r="U62" s="360"/>
      <c r="V62" s="360"/>
      <c r="W62" s="360"/>
      <c r="X62" s="360"/>
      <c r="Y62" s="360"/>
      <c r="Z62" s="360"/>
      <c r="AA62" s="360"/>
      <c r="AB62" s="360"/>
      <c r="AC62" s="360"/>
      <c r="AD62" s="360"/>
      <c r="AE62" s="360"/>
      <c r="AF62" s="360"/>
      <c r="AG62" s="360"/>
      <c r="AH62" s="360"/>
      <c r="AI62" s="360"/>
      <c r="AJ62" s="360"/>
      <c r="AK62" s="360"/>
      <c r="AL62" s="360"/>
      <c r="AM62" s="360"/>
      <c r="AN62" s="360"/>
      <c r="AO62" s="360"/>
      <c r="AP62" s="348"/>
      <c r="AQ62" s="348"/>
      <c r="AR62" s="348"/>
      <c r="AS62" s="348"/>
      <c r="AT62" s="348"/>
      <c r="AU62" s="348"/>
      <c r="AV62" s="348"/>
      <c r="AW62" s="989"/>
      <c r="AX62" s="989"/>
      <c r="AY62" s="989"/>
      <c r="AZ62" s="989"/>
      <c r="BA62" s="989"/>
      <c r="BB62" s="989"/>
      <c r="BC62" s="989"/>
      <c r="BD62" s="989"/>
      <c r="BE62" s="989"/>
      <c r="BF62" s="989"/>
      <c r="BG62" s="989"/>
      <c r="BH62" s="989"/>
      <c r="BI62" s="989"/>
      <c r="BJ62" s="989"/>
      <c r="BK62" s="989"/>
      <c r="BL62" s="989"/>
      <c r="BM62" s="989"/>
      <c r="BN62" s="989"/>
      <c r="BO62" s="989"/>
      <c r="BP62" s="989"/>
      <c r="BQ62" s="989"/>
      <c r="BR62" s="989"/>
      <c r="BS62" s="989"/>
    </row>
    <row r="63" spans="1:71" s="689" customFormat="1" ht="13.35" customHeight="1" x14ac:dyDescent="0.2">
      <c r="A63" s="364"/>
      <c r="B63" s="361"/>
      <c r="C63" s="361"/>
      <c r="D63" s="361"/>
      <c r="E63" s="361"/>
      <c r="F63" s="361"/>
      <c r="G63" s="361"/>
      <c r="H63" s="361"/>
      <c r="I63" s="361"/>
      <c r="J63" s="361"/>
      <c r="K63" s="361"/>
      <c r="L63" s="361"/>
      <c r="M63" s="361"/>
      <c r="N63" s="361"/>
      <c r="O63" s="361"/>
      <c r="P63" s="361"/>
      <c r="Q63" s="361"/>
      <c r="R63" s="361"/>
      <c r="S63" s="361"/>
      <c r="T63" s="361"/>
      <c r="U63" s="361"/>
      <c r="V63" s="361"/>
      <c r="W63" s="361"/>
      <c r="X63" s="361"/>
      <c r="Y63" s="361"/>
      <c r="Z63" s="361"/>
      <c r="AA63" s="361"/>
      <c r="AB63" s="361"/>
      <c r="AC63" s="361"/>
      <c r="AD63" s="361"/>
      <c r="AE63" s="361"/>
      <c r="AF63" s="361"/>
      <c r="AG63" s="361"/>
      <c r="AH63" s="361"/>
      <c r="AI63" s="361"/>
      <c r="AJ63" s="361"/>
      <c r="AK63" s="361"/>
      <c r="AL63" s="361"/>
      <c r="AM63" s="361"/>
      <c r="AN63" s="361"/>
      <c r="AO63" s="361"/>
      <c r="AP63" s="349"/>
      <c r="AQ63" s="349"/>
      <c r="AR63" s="349"/>
      <c r="AS63" s="349"/>
      <c r="AT63" s="349"/>
      <c r="AU63" s="349"/>
      <c r="AV63" s="349"/>
      <c r="AW63" s="991"/>
      <c r="AX63" s="991"/>
      <c r="AY63" s="991"/>
      <c r="AZ63" s="991"/>
      <c r="BA63" s="991"/>
      <c r="BB63" s="991"/>
      <c r="BC63" s="991"/>
      <c r="BD63" s="991"/>
      <c r="BE63" s="991"/>
      <c r="BF63" s="991"/>
      <c r="BG63" s="991"/>
      <c r="BH63" s="991"/>
      <c r="BI63" s="991"/>
      <c r="BJ63" s="991"/>
      <c r="BK63" s="991"/>
      <c r="BL63" s="991"/>
      <c r="BM63" s="991"/>
      <c r="BN63" s="991"/>
      <c r="BO63" s="991"/>
      <c r="BP63" s="991"/>
      <c r="BQ63" s="991"/>
      <c r="BR63" s="991"/>
      <c r="BS63" s="991"/>
    </row>
    <row r="64" spans="1:71" s="362" customFormat="1" ht="13.35" customHeight="1" x14ac:dyDescent="0.25">
      <c r="A64" s="365"/>
      <c r="B64" s="360"/>
      <c r="C64" s="360"/>
      <c r="D64" s="360"/>
      <c r="E64" s="360"/>
      <c r="F64" s="360"/>
      <c r="G64" s="360"/>
      <c r="H64" s="360"/>
      <c r="I64" s="360"/>
      <c r="J64" s="360"/>
      <c r="K64" s="360"/>
      <c r="L64" s="360"/>
      <c r="M64" s="360"/>
      <c r="N64" s="360"/>
      <c r="O64" s="360"/>
      <c r="P64" s="360"/>
      <c r="Q64" s="360"/>
      <c r="R64" s="360"/>
      <c r="S64" s="360"/>
      <c r="T64" s="360"/>
      <c r="U64" s="360"/>
      <c r="V64" s="360"/>
      <c r="W64" s="360"/>
      <c r="X64" s="360"/>
      <c r="Y64" s="360"/>
      <c r="Z64" s="360"/>
      <c r="AA64" s="360"/>
      <c r="AB64" s="360"/>
      <c r="AC64" s="360"/>
      <c r="AD64" s="360"/>
      <c r="AE64" s="360"/>
      <c r="AF64" s="360"/>
      <c r="AG64" s="360"/>
      <c r="AH64" s="360"/>
      <c r="AI64" s="360"/>
      <c r="AJ64" s="360"/>
      <c r="AK64" s="360"/>
      <c r="AL64" s="360"/>
      <c r="AM64" s="360"/>
      <c r="AN64" s="360"/>
      <c r="AO64" s="360"/>
      <c r="AP64" s="348"/>
      <c r="AQ64" s="348"/>
      <c r="AR64" s="348"/>
      <c r="AS64" s="348"/>
      <c r="AT64" s="348"/>
      <c r="AU64" s="348"/>
      <c r="AV64" s="348"/>
      <c r="AW64" s="989"/>
      <c r="AX64" s="989"/>
      <c r="AY64" s="989"/>
      <c r="AZ64" s="989"/>
      <c r="BA64" s="989"/>
      <c r="BB64" s="989"/>
      <c r="BC64" s="989"/>
      <c r="BD64" s="989"/>
      <c r="BE64" s="989"/>
      <c r="BF64" s="989"/>
      <c r="BG64" s="989"/>
      <c r="BH64" s="989"/>
      <c r="BI64" s="989"/>
      <c r="BJ64" s="989"/>
      <c r="BK64" s="989"/>
      <c r="BL64" s="989"/>
      <c r="BM64" s="989"/>
      <c r="BN64" s="989"/>
      <c r="BO64" s="989"/>
      <c r="BP64" s="989"/>
      <c r="BQ64" s="989"/>
      <c r="BR64" s="989"/>
      <c r="BS64" s="989"/>
    </row>
    <row r="65" spans="1:71" s="362" customFormat="1" ht="13.35" customHeight="1" x14ac:dyDescent="0.25">
      <c r="A65" s="365"/>
      <c r="B65" s="360"/>
      <c r="C65" s="360"/>
      <c r="D65" s="360"/>
      <c r="E65" s="360"/>
      <c r="F65" s="360"/>
      <c r="G65" s="360"/>
      <c r="H65" s="360"/>
      <c r="I65" s="360"/>
      <c r="J65" s="360"/>
      <c r="K65" s="360"/>
      <c r="L65" s="360"/>
      <c r="M65" s="360"/>
      <c r="N65" s="360"/>
      <c r="O65" s="360"/>
      <c r="P65" s="360"/>
      <c r="Q65" s="360"/>
      <c r="R65" s="360"/>
      <c r="S65" s="360"/>
      <c r="T65" s="360"/>
      <c r="U65" s="360"/>
      <c r="V65" s="360"/>
      <c r="W65" s="360"/>
      <c r="X65" s="360"/>
      <c r="Y65" s="360"/>
      <c r="Z65" s="360"/>
      <c r="AA65" s="360"/>
      <c r="AB65" s="360"/>
      <c r="AC65" s="360"/>
      <c r="AD65" s="360"/>
      <c r="AE65" s="360"/>
      <c r="AF65" s="360"/>
      <c r="AG65" s="360"/>
      <c r="AH65" s="360"/>
      <c r="AI65" s="360"/>
      <c r="AJ65" s="360"/>
      <c r="AK65" s="360"/>
      <c r="AL65" s="360"/>
      <c r="AM65" s="360"/>
      <c r="AN65" s="360"/>
      <c r="AO65" s="360"/>
      <c r="AP65" s="348"/>
      <c r="AQ65" s="348"/>
      <c r="AR65" s="348"/>
      <c r="AS65" s="348"/>
      <c r="AT65" s="348"/>
      <c r="AU65" s="348"/>
      <c r="AV65" s="348"/>
      <c r="AW65" s="989"/>
      <c r="AX65" s="989"/>
      <c r="AY65" s="989"/>
      <c r="AZ65" s="989"/>
      <c r="BA65" s="989"/>
      <c r="BB65" s="989"/>
      <c r="BC65" s="989"/>
      <c r="BD65" s="989"/>
      <c r="BE65" s="989"/>
      <c r="BF65" s="989"/>
      <c r="BG65" s="989"/>
      <c r="BH65" s="989"/>
      <c r="BI65" s="989"/>
      <c r="BJ65" s="989"/>
      <c r="BK65" s="989"/>
      <c r="BL65" s="989"/>
      <c r="BM65" s="989"/>
      <c r="BN65" s="989"/>
      <c r="BO65" s="989"/>
      <c r="BP65" s="989"/>
      <c r="BQ65" s="989"/>
      <c r="BR65" s="989"/>
      <c r="BS65" s="989"/>
    </row>
    <row r="66" spans="1:71" s="362" customFormat="1" ht="13.35" customHeight="1" x14ac:dyDescent="0.25">
      <c r="A66" s="365"/>
      <c r="B66" s="360"/>
      <c r="C66" s="360"/>
      <c r="D66" s="360"/>
      <c r="E66" s="360"/>
      <c r="F66" s="360"/>
      <c r="G66" s="360"/>
      <c r="H66" s="360"/>
      <c r="I66" s="360"/>
      <c r="J66" s="360"/>
      <c r="K66" s="360"/>
      <c r="L66" s="360"/>
      <c r="M66" s="360"/>
      <c r="N66" s="360"/>
      <c r="O66" s="360"/>
      <c r="P66" s="360"/>
      <c r="Q66" s="360"/>
      <c r="R66" s="360"/>
      <c r="S66" s="360"/>
      <c r="T66" s="360"/>
      <c r="U66" s="360"/>
      <c r="V66" s="360"/>
      <c r="W66" s="360"/>
      <c r="X66" s="360"/>
      <c r="Y66" s="360"/>
      <c r="Z66" s="360"/>
      <c r="AA66" s="360"/>
      <c r="AB66" s="360"/>
      <c r="AC66" s="360"/>
      <c r="AD66" s="360"/>
      <c r="AE66" s="360"/>
      <c r="AF66" s="360"/>
      <c r="AG66" s="360"/>
      <c r="AH66" s="360"/>
      <c r="AI66" s="360"/>
      <c r="AJ66" s="360"/>
      <c r="AK66" s="360"/>
      <c r="AL66" s="360"/>
      <c r="AM66" s="360"/>
      <c r="AN66" s="360"/>
      <c r="AO66" s="360"/>
      <c r="AP66" s="348"/>
      <c r="AQ66" s="348"/>
      <c r="AR66" s="348"/>
      <c r="AS66" s="348"/>
      <c r="AT66" s="348"/>
      <c r="AU66" s="348"/>
      <c r="AV66" s="348"/>
      <c r="AW66" s="989"/>
      <c r="AX66" s="989"/>
      <c r="AY66" s="989"/>
      <c r="AZ66" s="989"/>
      <c r="BA66" s="989"/>
      <c r="BB66" s="989"/>
      <c r="BC66" s="989"/>
      <c r="BD66" s="989"/>
      <c r="BE66" s="989"/>
      <c r="BF66" s="989"/>
      <c r="BG66" s="989"/>
      <c r="BH66" s="989"/>
      <c r="BI66" s="989"/>
      <c r="BJ66" s="989"/>
      <c r="BK66" s="989"/>
      <c r="BL66" s="989"/>
      <c r="BM66" s="989"/>
      <c r="BN66" s="989"/>
      <c r="BO66" s="989"/>
      <c r="BP66" s="989"/>
      <c r="BQ66" s="989"/>
      <c r="BR66" s="989"/>
      <c r="BS66" s="989"/>
    </row>
    <row r="67" spans="1:71" s="362" customFormat="1" ht="13.35" customHeight="1" x14ac:dyDescent="0.25">
      <c r="A67" s="365"/>
      <c r="B67" s="360"/>
      <c r="C67" s="360"/>
      <c r="D67" s="360"/>
      <c r="E67" s="360"/>
      <c r="F67" s="360"/>
      <c r="G67" s="360"/>
      <c r="H67" s="360"/>
      <c r="I67" s="360"/>
      <c r="J67" s="360"/>
      <c r="K67" s="360"/>
      <c r="L67" s="360"/>
      <c r="M67" s="360"/>
      <c r="N67" s="360"/>
      <c r="O67" s="360"/>
      <c r="P67" s="360"/>
      <c r="Q67" s="360"/>
      <c r="R67" s="360"/>
      <c r="S67" s="360"/>
      <c r="T67" s="360"/>
      <c r="U67" s="360"/>
      <c r="V67" s="360"/>
      <c r="W67" s="360"/>
      <c r="X67" s="360"/>
      <c r="Y67" s="360"/>
      <c r="Z67" s="360"/>
      <c r="AA67" s="360"/>
      <c r="AB67" s="360"/>
      <c r="AC67" s="360"/>
      <c r="AD67" s="360"/>
      <c r="AE67" s="360"/>
      <c r="AF67" s="360"/>
      <c r="AG67" s="360"/>
      <c r="AH67" s="360"/>
      <c r="AI67" s="360"/>
      <c r="AJ67" s="360"/>
      <c r="AK67" s="360"/>
      <c r="AL67" s="360"/>
      <c r="AM67" s="360"/>
      <c r="AN67" s="360"/>
      <c r="AO67" s="360"/>
      <c r="AP67" s="348"/>
      <c r="AQ67" s="348"/>
      <c r="AR67" s="348"/>
      <c r="AS67" s="348"/>
      <c r="AT67" s="348"/>
      <c r="AU67" s="348"/>
      <c r="AV67" s="348"/>
      <c r="AW67" s="989"/>
      <c r="AX67" s="989"/>
      <c r="AY67" s="989"/>
      <c r="AZ67" s="989"/>
      <c r="BA67" s="989"/>
      <c r="BB67" s="989"/>
      <c r="BC67" s="989"/>
      <c r="BD67" s="989"/>
      <c r="BE67" s="989"/>
      <c r="BF67" s="989"/>
      <c r="BG67" s="989"/>
      <c r="BH67" s="989"/>
      <c r="BI67" s="989"/>
      <c r="BJ67" s="989"/>
      <c r="BK67" s="989"/>
      <c r="BL67" s="989"/>
      <c r="BM67" s="989"/>
      <c r="BN67" s="989"/>
      <c r="BO67" s="989"/>
      <c r="BP67" s="989"/>
      <c r="BQ67" s="989"/>
      <c r="BR67" s="989"/>
      <c r="BS67" s="989"/>
    </row>
    <row r="68" spans="1:71" s="362" customFormat="1" ht="13.35" customHeight="1" x14ac:dyDescent="0.25">
      <c r="A68" s="364"/>
      <c r="B68" s="361"/>
      <c r="C68" s="361"/>
      <c r="D68" s="361"/>
      <c r="E68" s="361"/>
      <c r="F68" s="361"/>
      <c r="G68" s="361"/>
      <c r="H68" s="361"/>
      <c r="I68" s="361"/>
      <c r="J68" s="361"/>
      <c r="K68" s="361"/>
      <c r="L68" s="361"/>
      <c r="M68" s="361"/>
      <c r="N68" s="361"/>
      <c r="O68" s="361"/>
      <c r="P68" s="361"/>
      <c r="Q68" s="361"/>
      <c r="R68" s="361"/>
      <c r="S68" s="361"/>
      <c r="T68" s="361"/>
      <c r="U68" s="361"/>
      <c r="V68" s="361"/>
      <c r="W68" s="361"/>
      <c r="X68" s="361"/>
      <c r="Y68" s="361"/>
      <c r="Z68" s="361"/>
      <c r="AA68" s="361"/>
      <c r="AB68" s="361"/>
      <c r="AC68" s="361"/>
      <c r="AD68" s="361"/>
      <c r="AE68" s="361"/>
      <c r="AF68" s="361"/>
      <c r="AG68" s="361"/>
      <c r="AH68" s="361"/>
      <c r="AI68" s="361"/>
      <c r="AJ68" s="361"/>
      <c r="AK68" s="361"/>
      <c r="AL68" s="361"/>
      <c r="AM68" s="361"/>
      <c r="AN68" s="361"/>
      <c r="AO68" s="361"/>
      <c r="AP68" s="349"/>
      <c r="AQ68" s="349"/>
      <c r="AR68" s="349"/>
      <c r="AS68" s="349"/>
      <c r="AT68" s="349"/>
      <c r="AU68" s="349"/>
      <c r="AV68" s="349"/>
      <c r="AW68" s="991"/>
      <c r="AX68" s="991"/>
      <c r="AY68" s="991"/>
      <c r="AZ68" s="991"/>
      <c r="BA68" s="991"/>
      <c r="BB68" s="991"/>
      <c r="BC68" s="991"/>
      <c r="BD68" s="991"/>
      <c r="BE68" s="991"/>
      <c r="BF68" s="991"/>
      <c r="BG68" s="991"/>
      <c r="BH68" s="991"/>
      <c r="BI68" s="991"/>
      <c r="BJ68" s="991"/>
      <c r="BK68" s="991"/>
      <c r="BL68" s="991"/>
      <c r="BM68" s="991"/>
      <c r="BN68" s="991"/>
      <c r="BO68" s="991"/>
      <c r="BP68" s="991"/>
      <c r="BQ68" s="991"/>
      <c r="BR68" s="991"/>
      <c r="BS68" s="991"/>
    </row>
    <row r="69" spans="1:71" s="362" customFormat="1" ht="13.35" customHeight="1" x14ac:dyDescent="0.25">
      <c r="A69" s="365"/>
      <c r="B69" s="360"/>
      <c r="C69" s="360"/>
      <c r="D69" s="360"/>
      <c r="E69" s="360"/>
      <c r="F69" s="360"/>
      <c r="G69" s="360"/>
      <c r="H69" s="360"/>
      <c r="I69" s="360"/>
      <c r="J69" s="360"/>
      <c r="K69" s="360"/>
      <c r="L69" s="360"/>
      <c r="M69" s="360"/>
      <c r="N69" s="360"/>
      <c r="O69" s="360"/>
      <c r="P69" s="360"/>
      <c r="Q69" s="360"/>
      <c r="R69" s="360"/>
      <c r="S69" s="360"/>
      <c r="T69" s="360"/>
      <c r="U69" s="360"/>
      <c r="V69" s="360"/>
      <c r="W69" s="360"/>
      <c r="X69" s="360"/>
      <c r="Y69" s="360"/>
      <c r="Z69" s="360"/>
      <c r="AA69" s="360"/>
      <c r="AB69" s="360"/>
      <c r="AC69" s="360"/>
      <c r="AD69" s="360"/>
      <c r="AE69" s="360"/>
      <c r="AF69" s="360"/>
      <c r="AG69" s="360"/>
      <c r="AH69" s="360"/>
      <c r="AI69" s="360"/>
      <c r="AJ69" s="360"/>
      <c r="AK69" s="360"/>
      <c r="AL69" s="360"/>
      <c r="AM69" s="360"/>
      <c r="AN69" s="360"/>
      <c r="AO69" s="360"/>
      <c r="AP69" s="348"/>
      <c r="AQ69" s="348"/>
      <c r="AR69" s="348"/>
      <c r="AS69" s="348"/>
      <c r="AT69" s="348"/>
      <c r="AU69" s="348"/>
      <c r="AV69" s="348"/>
      <c r="AW69" s="989"/>
      <c r="AX69" s="989"/>
      <c r="AY69" s="989"/>
      <c r="AZ69" s="989"/>
      <c r="BA69" s="989"/>
      <c r="BB69" s="989"/>
      <c r="BC69" s="989"/>
      <c r="BD69" s="989"/>
      <c r="BE69" s="989"/>
      <c r="BF69" s="989"/>
      <c r="BG69" s="989"/>
      <c r="BH69" s="989"/>
      <c r="BI69" s="989"/>
      <c r="BJ69" s="989"/>
      <c r="BK69" s="989"/>
      <c r="BL69" s="989"/>
      <c r="BM69" s="989"/>
      <c r="BN69" s="989"/>
      <c r="BO69" s="989"/>
      <c r="BP69" s="989"/>
      <c r="BQ69" s="989"/>
      <c r="BR69" s="989"/>
      <c r="BS69" s="989"/>
    </row>
    <row r="70" spans="1:71" s="362" customFormat="1" ht="13.35" customHeight="1" x14ac:dyDescent="0.25">
      <c r="A70" s="364"/>
      <c r="B70" s="361"/>
      <c r="C70" s="361"/>
      <c r="D70" s="361"/>
      <c r="E70" s="361"/>
      <c r="F70" s="361"/>
      <c r="G70" s="361"/>
      <c r="H70" s="361"/>
      <c r="I70" s="361"/>
      <c r="J70" s="361"/>
      <c r="K70" s="361"/>
      <c r="L70" s="361"/>
      <c r="M70" s="361"/>
      <c r="N70" s="361"/>
      <c r="O70" s="361"/>
      <c r="P70" s="361"/>
      <c r="Q70" s="361"/>
      <c r="R70" s="361"/>
      <c r="S70" s="361"/>
      <c r="T70" s="361"/>
      <c r="U70" s="361"/>
      <c r="V70" s="361"/>
      <c r="W70" s="361"/>
      <c r="X70" s="361"/>
      <c r="Y70" s="361"/>
      <c r="Z70" s="361"/>
      <c r="AA70" s="361"/>
      <c r="AB70" s="361"/>
      <c r="AC70" s="361"/>
      <c r="AD70" s="361"/>
      <c r="AE70" s="361"/>
      <c r="AF70" s="361"/>
      <c r="AG70" s="361"/>
      <c r="AH70" s="361"/>
      <c r="AI70" s="361"/>
      <c r="AJ70" s="361"/>
      <c r="AK70" s="361"/>
      <c r="AL70" s="361"/>
      <c r="AM70" s="361"/>
      <c r="AN70" s="361"/>
      <c r="AO70" s="361"/>
      <c r="AP70" s="349"/>
      <c r="AQ70" s="349"/>
      <c r="AR70" s="349"/>
      <c r="AS70" s="349"/>
      <c r="AT70" s="349"/>
      <c r="AU70" s="349"/>
      <c r="AV70" s="349"/>
      <c r="AW70" s="991"/>
      <c r="AX70" s="991"/>
      <c r="AY70" s="991"/>
      <c r="AZ70" s="991"/>
      <c r="BA70" s="991"/>
      <c r="BB70" s="991"/>
      <c r="BC70" s="991"/>
      <c r="BD70" s="991"/>
      <c r="BE70" s="991"/>
      <c r="BF70" s="991"/>
      <c r="BG70" s="991"/>
      <c r="BH70" s="991"/>
      <c r="BI70" s="991"/>
      <c r="BJ70" s="991"/>
      <c r="BK70" s="991"/>
      <c r="BL70" s="991"/>
      <c r="BM70" s="991"/>
      <c r="BN70" s="991"/>
      <c r="BO70" s="991"/>
      <c r="BP70" s="991"/>
      <c r="BQ70" s="991"/>
      <c r="BR70" s="991"/>
      <c r="BS70" s="991"/>
    </row>
    <row r="71" spans="1:71" s="362" customFormat="1" ht="13.35" customHeight="1" x14ac:dyDescent="0.25">
      <c r="A71" s="365"/>
      <c r="B71" s="989"/>
      <c r="C71" s="360"/>
      <c r="D71" s="360"/>
      <c r="E71" s="360"/>
      <c r="F71" s="360"/>
      <c r="G71" s="360"/>
      <c r="H71" s="360"/>
      <c r="I71" s="360"/>
      <c r="J71" s="360"/>
      <c r="K71" s="360"/>
      <c r="L71" s="360"/>
      <c r="M71" s="360"/>
      <c r="N71" s="360"/>
      <c r="O71" s="360"/>
      <c r="P71" s="360"/>
      <c r="Q71" s="360"/>
      <c r="R71" s="360"/>
      <c r="S71" s="360"/>
      <c r="T71" s="360"/>
      <c r="U71" s="360"/>
      <c r="V71" s="360"/>
      <c r="W71" s="360"/>
      <c r="X71" s="360"/>
      <c r="Y71" s="360"/>
      <c r="Z71" s="360"/>
      <c r="AA71" s="360"/>
      <c r="AB71" s="360"/>
      <c r="AC71" s="360"/>
      <c r="AD71" s="360"/>
      <c r="AE71" s="360"/>
      <c r="AF71" s="360"/>
      <c r="AG71" s="360"/>
      <c r="AH71" s="360"/>
      <c r="AI71" s="360"/>
      <c r="AJ71" s="360"/>
      <c r="AK71" s="360"/>
      <c r="AL71" s="360"/>
      <c r="AM71" s="360"/>
      <c r="AN71" s="360"/>
      <c r="AO71" s="360"/>
      <c r="AP71" s="181"/>
      <c r="AQ71" s="181"/>
      <c r="AR71" s="181"/>
      <c r="AS71" s="181"/>
      <c r="AT71" s="181"/>
      <c r="AU71" s="181"/>
      <c r="AV71" s="181"/>
      <c r="AW71" s="846"/>
      <c r="AX71" s="846"/>
      <c r="AY71" s="846"/>
      <c r="AZ71" s="846"/>
      <c r="BA71" s="846"/>
      <c r="BB71" s="846"/>
      <c r="BC71" s="846"/>
      <c r="BD71" s="846"/>
      <c r="BE71" s="846"/>
      <c r="BF71" s="846"/>
      <c r="BG71" s="846"/>
      <c r="BH71" s="846"/>
      <c r="BI71" s="846"/>
      <c r="BJ71" s="846"/>
      <c r="BK71" s="846"/>
      <c r="BL71" s="846"/>
      <c r="BM71" s="846"/>
      <c r="BN71" s="846"/>
      <c r="BO71" s="846"/>
      <c r="BP71" s="846"/>
      <c r="BQ71" s="846"/>
      <c r="BR71" s="846"/>
      <c r="BS71" s="846"/>
    </row>
    <row r="72" spans="1:71" s="362" customFormat="1" ht="13.35" customHeight="1" x14ac:dyDescent="0.25">
      <c r="A72" s="365"/>
      <c r="B72" s="989"/>
      <c r="C72" s="360"/>
      <c r="D72" s="360"/>
      <c r="E72" s="360"/>
      <c r="F72" s="360"/>
      <c r="G72" s="360"/>
      <c r="H72" s="360"/>
      <c r="I72" s="360"/>
      <c r="J72" s="360"/>
      <c r="K72" s="360"/>
      <c r="L72" s="360"/>
      <c r="M72" s="360"/>
      <c r="N72" s="360"/>
      <c r="O72" s="360"/>
      <c r="P72" s="360"/>
      <c r="Q72" s="360"/>
      <c r="R72" s="360"/>
      <c r="S72" s="360"/>
      <c r="T72" s="360"/>
      <c r="U72" s="360"/>
      <c r="V72" s="360"/>
      <c r="W72" s="360"/>
      <c r="X72" s="360"/>
      <c r="Y72" s="360"/>
      <c r="Z72" s="360"/>
      <c r="AA72" s="360"/>
      <c r="AB72" s="360"/>
      <c r="AC72" s="360"/>
      <c r="AD72" s="360"/>
      <c r="AE72" s="360"/>
      <c r="AF72" s="360"/>
      <c r="AG72" s="360"/>
      <c r="AH72" s="360"/>
      <c r="AI72" s="360"/>
      <c r="AJ72" s="360"/>
      <c r="AK72" s="360"/>
      <c r="AL72" s="360"/>
      <c r="AM72" s="360"/>
      <c r="AN72" s="360"/>
      <c r="AO72" s="360"/>
      <c r="AP72" s="181"/>
      <c r="AQ72" s="181"/>
      <c r="AR72" s="181"/>
      <c r="AS72" s="181"/>
      <c r="AT72" s="181"/>
      <c r="AU72" s="181"/>
      <c r="AV72" s="181"/>
      <c r="AW72" s="846"/>
      <c r="AX72" s="846"/>
      <c r="AY72" s="846"/>
      <c r="AZ72" s="846"/>
      <c r="BA72" s="846"/>
      <c r="BB72" s="846"/>
      <c r="BC72" s="846"/>
      <c r="BD72" s="846"/>
      <c r="BE72" s="846"/>
      <c r="BF72" s="846"/>
      <c r="BG72" s="846"/>
      <c r="BH72" s="846"/>
      <c r="BI72" s="846"/>
      <c r="BJ72" s="846"/>
      <c r="BK72" s="846"/>
      <c r="BL72" s="846"/>
      <c r="BM72" s="846"/>
      <c r="BN72" s="846"/>
      <c r="BO72" s="846"/>
      <c r="BP72" s="846"/>
      <c r="BQ72" s="846"/>
      <c r="BR72" s="846"/>
      <c r="BS72" s="846"/>
    </row>
    <row r="73" spans="1:71" s="362" customFormat="1" ht="13.35" customHeight="1" x14ac:dyDescent="0.25">
      <c r="A73" s="364"/>
      <c r="B73" s="361"/>
      <c r="C73" s="361"/>
      <c r="D73" s="361"/>
      <c r="E73" s="361"/>
      <c r="F73" s="361"/>
      <c r="G73" s="361"/>
      <c r="H73" s="361"/>
      <c r="I73" s="361"/>
      <c r="J73" s="361"/>
      <c r="K73" s="361"/>
      <c r="L73" s="361"/>
      <c r="M73" s="361"/>
      <c r="N73" s="361"/>
      <c r="O73" s="361"/>
      <c r="P73" s="361"/>
      <c r="Q73" s="361"/>
      <c r="R73" s="361"/>
      <c r="S73" s="361"/>
      <c r="T73" s="361"/>
      <c r="U73" s="361"/>
      <c r="V73" s="361"/>
      <c r="W73" s="361"/>
      <c r="X73" s="361"/>
      <c r="Y73" s="361"/>
      <c r="Z73" s="361"/>
      <c r="AA73" s="361"/>
      <c r="AB73" s="361"/>
      <c r="AC73" s="361"/>
      <c r="AD73" s="361"/>
      <c r="AE73" s="361"/>
      <c r="AF73" s="361"/>
      <c r="AG73" s="361"/>
      <c r="AH73" s="361"/>
      <c r="AI73" s="361"/>
      <c r="AJ73" s="361"/>
      <c r="AK73" s="361"/>
      <c r="AL73" s="361"/>
      <c r="AM73" s="361"/>
      <c r="AN73" s="361"/>
      <c r="AO73" s="361"/>
      <c r="AP73" s="349"/>
      <c r="AQ73" s="349"/>
      <c r="AR73" s="349"/>
      <c r="AS73" s="349"/>
      <c r="AT73" s="349"/>
      <c r="AU73" s="349"/>
      <c r="AV73" s="349"/>
      <c r="AW73" s="991"/>
      <c r="AX73" s="991"/>
      <c r="AY73" s="991"/>
      <c r="AZ73" s="991"/>
      <c r="BA73" s="991"/>
      <c r="BB73" s="991"/>
      <c r="BC73" s="991"/>
      <c r="BD73" s="991"/>
      <c r="BE73" s="991"/>
      <c r="BF73" s="991"/>
      <c r="BG73" s="991"/>
      <c r="BH73" s="991"/>
      <c r="BI73" s="991"/>
      <c r="BJ73" s="991"/>
      <c r="BK73" s="991"/>
      <c r="BL73" s="991"/>
      <c r="BM73" s="991"/>
      <c r="BN73" s="991"/>
      <c r="BO73" s="991"/>
      <c r="BP73" s="991"/>
      <c r="BQ73" s="991"/>
      <c r="BR73" s="991"/>
      <c r="BS73" s="991"/>
    </row>
    <row r="74" spans="1:71" s="362" customFormat="1" ht="13.35" customHeight="1" x14ac:dyDescent="0.25">
      <c r="A74" s="365"/>
      <c r="B74" s="989"/>
      <c r="C74" s="360"/>
      <c r="D74" s="360"/>
      <c r="E74" s="360"/>
      <c r="F74" s="360"/>
      <c r="G74" s="360"/>
      <c r="H74" s="360"/>
      <c r="I74" s="360"/>
      <c r="J74" s="360"/>
      <c r="K74" s="360"/>
      <c r="L74" s="360"/>
      <c r="M74" s="360"/>
      <c r="N74" s="360"/>
      <c r="O74" s="360"/>
      <c r="P74" s="360"/>
      <c r="Q74" s="360"/>
      <c r="R74" s="360"/>
      <c r="S74" s="360"/>
      <c r="T74" s="360"/>
      <c r="U74" s="360"/>
      <c r="V74" s="360"/>
      <c r="W74" s="360"/>
      <c r="X74" s="360"/>
      <c r="Y74" s="360"/>
      <c r="Z74" s="360"/>
      <c r="AA74" s="360"/>
      <c r="AB74" s="360"/>
      <c r="AC74" s="360"/>
      <c r="AD74" s="360"/>
      <c r="AE74" s="360"/>
      <c r="AF74" s="360"/>
      <c r="AG74" s="360"/>
      <c r="AH74" s="360"/>
      <c r="AI74" s="360"/>
      <c r="AJ74" s="360"/>
      <c r="AK74" s="360"/>
      <c r="AL74" s="360"/>
      <c r="AM74" s="360"/>
      <c r="AN74" s="360"/>
      <c r="AO74" s="360"/>
      <c r="AP74" s="181"/>
      <c r="AQ74" s="181"/>
      <c r="AR74" s="181"/>
      <c r="AS74" s="181"/>
      <c r="AT74" s="181"/>
      <c r="AU74" s="181"/>
      <c r="AV74" s="181"/>
      <c r="AW74" s="846"/>
      <c r="AX74" s="846"/>
      <c r="AY74" s="846"/>
      <c r="AZ74" s="846"/>
      <c r="BA74" s="846"/>
      <c r="BB74" s="846"/>
      <c r="BC74" s="846"/>
      <c r="BD74" s="846"/>
      <c r="BE74" s="846"/>
      <c r="BF74" s="846"/>
      <c r="BG74" s="846"/>
      <c r="BH74" s="846"/>
      <c r="BI74" s="846"/>
      <c r="BJ74" s="846"/>
      <c r="BK74" s="846"/>
      <c r="BL74" s="846"/>
      <c r="BM74" s="846"/>
      <c r="BN74" s="846"/>
      <c r="BO74" s="846"/>
      <c r="BP74" s="846"/>
      <c r="BQ74" s="846"/>
      <c r="BR74" s="846"/>
      <c r="BS74" s="846"/>
    </row>
    <row r="75" spans="1:71" s="362" customFormat="1" ht="13.35" customHeight="1" x14ac:dyDescent="0.25">
      <c r="A75" s="365"/>
      <c r="B75" s="358"/>
      <c r="C75" s="360"/>
      <c r="D75" s="360"/>
      <c r="E75" s="360"/>
      <c r="F75" s="360"/>
      <c r="G75" s="360"/>
      <c r="H75" s="360"/>
      <c r="I75" s="360"/>
      <c r="J75" s="360"/>
      <c r="K75" s="360"/>
      <c r="L75" s="360"/>
      <c r="M75" s="360"/>
      <c r="N75" s="360"/>
      <c r="O75" s="360"/>
      <c r="P75" s="360"/>
      <c r="Q75" s="360"/>
      <c r="R75" s="360"/>
      <c r="S75" s="360"/>
      <c r="T75" s="360"/>
      <c r="U75" s="360"/>
      <c r="V75" s="360"/>
      <c r="W75" s="360"/>
      <c r="X75" s="360"/>
      <c r="Y75" s="360"/>
      <c r="Z75" s="360"/>
      <c r="AA75" s="360"/>
      <c r="AB75" s="360"/>
      <c r="AC75" s="360"/>
      <c r="AD75" s="360"/>
      <c r="AE75" s="360"/>
      <c r="AF75" s="360"/>
      <c r="AG75" s="360"/>
      <c r="AH75" s="360"/>
      <c r="AI75" s="360"/>
      <c r="AJ75" s="360"/>
      <c r="AK75" s="360"/>
      <c r="AL75" s="360"/>
      <c r="AM75" s="360"/>
      <c r="AN75" s="360"/>
      <c r="AO75" s="360"/>
      <c r="AP75" s="348"/>
      <c r="AQ75" s="348"/>
      <c r="AR75" s="348"/>
      <c r="AS75" s="348"/>
      <c r="AT75" s="348"/>
      <c r="AU75" s="348"/>
      <c r="AV75" s="348"/>
      <c r="AW75" s="989"/>
      <c r="AX75" s="989"/>
      <c r="AY75" s="989"/>
      <c r="AZ75" s="989"/>
      <c r="BA75" s="989"/>
      <c r="BB75" s="989"/>
      <c r="BC75" s="989"/>
      <c r="BD75" s="989"/>
      <c r="BE75" s="989"/>
      <c r="BF75" s="989"/>
      <c r="BG75" s="989"/>
      <c r="BH75" s="989"/>
      <c r="BI75" s="989"/>
      <c r="BJ75" s="989"/>
      <c r="BK75" s="989"/>
      <c r="BL75" s="989"/>
      <c r="BM75" s="989"/>
      <c r="BN75" s="989"/>
      <c r="BO75" s="989"/>
      <c r="BP75" s="989"/>
      <c r="BQ75" s="989"/>
      <c r="BR75" s="989"/>
      <c r="BS75" s="989"/>
    </row>
    <row r="76" spans="1:71" s="362" customFormat="1" ht="13.35" customHeight="1" x14ac:dyDescent="0.25">
      <c r="A76" s="365"/>
      <c r="B76" s="358"/>
      <c r="C76" s="360"/>
      <c r="D76" s="360"/>
      <c r="E76" s="360"/>
      <c r="F76" s="360"/>
      <c r="G76" s="360"/>
      <c r="H76" s="360"/>
      <c r="I76" s="360"/>
      <c r="J76" s="360"/>
      <c r="K76" s="360"/>
      <c r="L76" s="360"/>
      <c r="M76" s="360"/>
      <c r="N76" s="360"/>
      <c r="O76" s="360"/>
      <c r="P76" s="360"/>
      <c r="Q76" s="360"/>
      <c r="R76" s="360"/>
      <c r="S76" s="360"/>
      <c r="T76" s="360"/>
      <c r="U76" s="360"/>
      <c r="V76" s="360"/>
      <c r="W76" s="360"/>
      <c r="X76" s="360"/>
      <c r="Y76" s="360"/>
      <c r="Z76" s="360"/>
      <c r="AA76" s="360"/>
      <c r="AB76" s="360"/>
      <c r="AC76" s="360"/>
      <c r="AD76" s="360"/>
      <c r="AE76" s="360"/>
      <c r="AF76" s="360"/>
      <c r="AG76" s="360"/>
      <c r="AH76" s="360"/>
      <c r="AI76" s="360"/>
      <c r="AJ76" s="360"/>
      <c r="AK76" s="360"/>
      <c r="AL76" s="360"/>
      <c r="AM76" s="360"/>
      <c r="AN76" s="360"/>
      <c r="AO76" s="360"/>
      <c r="AP76" s="348"/>
      <c r="AQ76" s="348"/>
      <c r="AR76" s="348"/>
      <c r="AS76" s="348"/>
      <c r="AT76" s="348"/>
      <c r="AU76" s="348"/>
      <c r="AV76" s="348"/>
      <c r="AW76" s="989"/>
      <c r="AX76" s="989"/>
      <c r="AY76" s="989"/>
      <c r="AZ76" s="989"/>
      <c r="BA76" s="989"/>
      <c r="BB76" s="989"/>
      <c r="BC76" s="989"/>
      <c r="BD76" s="989"/>
      <c r="BE76" s="989"/>
      <c r="BF76" s="989"/>
      <c r="BG76" s="989"/>
      <c r="BH76" s="989"/>
      <c r="BI76" s="989"/>
      <c r="BJ76" s="989"/>
      <c r="BK76" s="989"/>
      <c r="BL76" s="989"/>
      <c r="BM76" s="989"/>
      <c r="BN76" s="989"/>
      <c r="BO76" s="989"/>
      <c r="BP76" s="989"/>
      <c r="BQ76" s="989"/>
      <c r="BR76" s="989"/>
      <c r="BS76" s="989"/>
    </row>
    <row r="77" spans="1:71" s="362" customFormat="1" ht="13.35" customHeight="1" x14ac:dyDescent="0.25">
      <c r="A77" s="365"/>
      <c r="B77" s="989"/>
      <c r="C77" s="360"/>
      <c r="D77" s="360"/>
      <c r="E77" s="360"/>
      <c r="F77" s="360"/>
      <c r="G77" s="360"/>
      <c r="H77" s="360"/>
      <c r="I77" s="360"/>
      <c r="J77" s="360"/>
      <c r="K77" s="360"/>
      <c r="L77" s="360"/>
      <c r="M77" s="360"/>
      <c r="N77" s="360"/>
      <c r="O77" s="360"/>
      <c r="P77" s="360"/>
      <c r="Q77" s="360"/>
      <c r="R77" s="360"/>
      <c r="S77" s="360"/>
      <c r="T77" s="360"/>
      <c r="U77" s="360"/>
      <c r="V77" s="360"/>
      <c r="W77" s="360"/>
      <c r="X77" s="360"/>
      <c r="Y77" s="360"/>
      <c r="Z77" s="360"/>
      <c r="AA77" s="360"/>
      <c r="AB77" s="360"/>
      <c r="AC77" s="360"/>
      <c r="AD77" s="360"/>
      <c r="AE77" s="360"/>
      <c r="AF77" s="360"/>
      <c r="AG77" s="360"/>
      <c r="AH77" s="360"/>
      <c r="AI77" s="360"/>
      <c r="AJ77" s="360"/>
      <c r="AK77" s="360"/>
      <c r="AL77" s="360"/>
      <c r="AM77" s="360"/>
      <c r="AN77" s="360"/>
      <c r="AO77" s="360"/>
      <c r="AP77" s="181"/>
      <c r="AQ77" s="181"/>
      <c r="AR77" s="181"/>
      <c r="AS77" s="181"/>
      <c r="AT77" s="181"/>
      <c r="AU77" s="181"/>
      <c r="AV77" s="181"/>
      <c r="AW77" s="846"/>
      <c r="AX77" s="846"/>
      <c r="AY77" s="846"/>
      <c r="AZ77" s="846"/>
      <c r="BA77" s="846"/>
      <c r="BB77" s="846"/>
      <c r="BC77" s="846"/>
      <c r="BD77" s="846"/>
      <c r="BE77" s="846"/>
      <c r="BF77" s="846"/>
      <c r="BG77" s="846"/>
      <c r="BH77" s="846"/>
      <c r="BI77" s="846"/>
      <c r="BJ77" s="846"/>
      <c r="BK77" s="846"/>
      <c r="BL77" s="846"/>
      <c r="BM77" s="846"/>
      <c r="BN77" s="846"/>
      <c r="BO77" s="846"/>
      <c r="BP77" s="846"/>
      <c r="BQ77" s="846"/>
      <c r="BR77" s="846"/>
      <c r="BS77" s="846"/>
    </row>
    <row r="78" spans="1:71" s="362" customFormat="1" ht="13.35" customHeight="1" x14ac:dyDescent="0.25">
      <c r="A78" s="364"/>
      <c r="B78" s="361"/>
      <c r="C78" s="361"/>
      <c r="D78" s="361"/>
      <c r="E78" s="361"/>
      <c r="F78" s="361"/>
      <c r="G78" s="361"/>
      <c r="H78" s="361"/>
      <c r="I78" s="361"/>
      <c r="J78" s="361"/>
      <c r="K78" s="361"/>
      <c r="L78" s="361"/>
      <c r="M78" s="361"/>
      <c r="N78" s="361"/>
      <c r="O78" s="361"/>
      <c r="P78" s="361"/>
      <c r="Q78" s="361"/>
      <c r="R78" s="361"/>
      <c r="S78" s="361"/>
      <c r="T78" s="361"/>
      <c r="U78" s="361"/>
      <c r="V78" s="361"/>
      <c r="W78" s="361"/>
      <c r="X78" s="361"/>
      <c r="Y78" s="361"/>
      <c r="Z78" s="361"/>
      <c r="AA78" s="361"/>
      <c r="AB78" s="361"/>
      <c r="AC78" s="361"/>
      <c r="AD78" s="361"/>
      <c r="AE78" s="361"/>
      <c r="AF78" s="361"/>
      <c r="AG78" s="361"/>
      <c r="AH78" s="361"/>
      <c r="AI78" s="361"/>
      <c r="AJ78" s="361"/>
      <c r="AK78" s="361"/>
      <c r="AL78" s="361"/>
      <c r="AM78" s="361"/>
      <c r="AN78" s="361"/>
      <c r="AO78" s="361"/>
      <c r="AP78" s="349"/>
      <c r="AQ78" s="349"/>
      <c r="AR78" s="349"/>
      <c r="AS78" s="349"/>
      <c r="AT78" s="349"/>
      <c r="AU78" s="349"/>
      <c r="AV78" s="349"/>
      <c r="AW78" s="991"/>
      <c r="AX78" s="991"/>
      <c r="AY78" s="991"/>
      <c r="AZ78" s="991"/>
      <c r="BA78" s="991"/>
      <c r="BB78" s="991"/>
      <c r="BC78" s="991"/>
      <c r="BD78" s="991"/>
      <c r="BE78" s="991"/>
      <c r="BF78" s="991"/>
      <c r="BG78" s="991"/>
      <c r="BH78" s="991"/>
      <c r="BI78" s="991"/>
      <c r="BJ78" s="991"/>
      <c r="BK78" s="991"/>
      <c r="BL78" s="991"/>
      <c r="BM78" s="991"/>
      <c r="BN78" s="991"/>
      <c r="BO78" s="991"/>
      <c r="BP78" s="991"/>
      <c r="BQ78" s="991"/>
      <c r="BR78" s="991"/>
      <c r="BS78" s="991"/>
    </row>
    <row r="79" spans="1:71" s="362" customFormat="1" ht="13.35" customHeight="1" x14ac:dyDescent="0.25">
      <c r="A79" s="365"/>
      <c r="B79" s="360"/>
      <c r="C79" s="360"/>
      <c r="D79" s="360"/>
      <c r="E79" s="360"/>
      <c r="F79" s="360"/>
      <c r="G79" s="360"/>
      <c r="H79" s="360"/>
      <c r="I79" s="360"/>
      <c r="J79" s="360"/>
      <c r="K79" s="360"/>
      <c r="L79" s="360"/>
      <c r="M79" s="360"/>
      <c r="N79" s="360"/>
      <c r="O79" s="360"/>
      <c r="P79" s="360"/>
      <c r="Q79" s="360"/>
      <c r="R79" s="360"/>
      <c r="S79" s="360"/>
      <c r="T79" s="360"/>
      <c r="U79" s="360"/>
      <c r="V79" s="360"/>
      <c r="W79" s="360"/>
      <c r="X79" s="360"/>
      <c r="Y79" s="360"/>
      <c r="Z79" s="360"/>
      <c r="AA79" s="360"/>
      <c r="AB79" s="360"/>
      <c r="AC79" s="360"/>
      <c r="AD79" s="360"/>
      <c r="AE79" s="360"/>
      <c r="AF79" s="360"/>
      <c r="AG79" s="360"/>
      <c r="AH79" s="360"/>
      <c r="AI79" s="360"/>
      <c r="AJ79" s="360"/>
      <c r="AK79" s="360"/>
      <c r="AL79" s="360"/>
      <c r="AM79" s="360"/>
      <c r="AN79" s="360"/>
      <c r="AO79" s="360"/>
      <c r="AP79" s="348"/>
      <c r="AQ79" s="348"/>
      <c r="AR79" s="348"/>
      <c r="AS79" s="348"/>
      <c r="AT79" s="348"/>
      <c r="AU79" s="348"/>
      <c r="AV79" s="348"/>
      <c r="AW79" s="989"/>
      <c r="AX79" s="989"/>
      <c r="AY79" s="989"/>
      <c r="AZ79" s="989"/>
      <c r="BA79" s="989"/>
      <c r="BB79" s="989"/>
      <c r="BC79" s="989"/>
      <c r="BD79" s="989"/>
      <c r="BE79" s="989"/>
      <c r="BF79" s="989"/>
      <c r="BG79" s="989"/>
      <c r="BH79" s="989"/>
      <c r="BI79" s="989"/>
      <c r="BJ79" s="989"/>
      <c r="BK79" s="989"/>
      <c r="BL79" s="989"/>
      <c r="BM79" s="989"/>
      <c r="BN79" s="989"/>
      <c r="BO79" s="989"/>
      <c r="BP79" s="989"/>
      <c r="BQ79" s="989"/>
      <c r="BR79" s="989"/>
      <c r="BS79" s="989"/>
    </row>
    <row r="80" spans="1:71" s="362" customFormat="1" ht="13.35" customHeight="1" x14ac:dyDescent="0.25">
      <c r="A80" s="364"/>
      <c r="B80" s="361"/>
      <c r="C80" s="361"/>
      <c r="D80" s="361"/>
      <c r="E80" s="361"/>
      <c r="F80" s="361"/>
      <c r="G80" s="361"/>
      <c r="H80" s="361"/>
      <c r="I80" s="361"/>
      <c r="J80" s="361"/>
      <c r="K80" s="361"/>
      <c r="L80" s="361"/>
      <c r="M80" s="361"/>
      <c r="N80" s="361"/>
      <c r="O80" s="361"/>
      <c r="P80" s="361"/>
      <c r="Q80" s="361"/>
      <c r="R80" s="361"/>
      <c r="S80" s="361"/>
      <c r="T80" s="361"/>
      <c r="U80" s="361"/>
      <c r="V80" s="361"/>
      <c r="W80" s="361"/>
      <c r="X80" s="361"/>
      <c r="Y80" s="361"/>
      <c r="Z80" s="361"/>
      <c r="AA80" s="361"/>
      <c r="AB80" s="361"/>
      <c r="AC80" s="361"/>
      <c r="AD80" s="361"/>
      <c r="AE80" s="361"/>
      <c r="AF80" s="361"/>
      <c r="AG80" s="361"/>
      <c r="AH80" s="361"/>
      <c r="AI80" s="361"/>
      <c r="AJ80" s="361"/>
      <c r="AK80" s="361"/>
      <c r="AL80" s="361"/>
      <c r="AM80" s="361"/>
      <c r="AN80" s="361"/>
      <c r="AO80" s="361"/>
      <c r="AP80" s="349"/>
      <c r="AQ80" s="349"/>
      <c r="AR80" s="349"/>
      <c r="AS80" s="349"/>
      <c r="AT80" s="349"/>
      <c r="AU80" s="349"/>
      <c r="AV80" s="349"/>
      <c r="AW80" s="991"/>
      <c r="AX80" s="991"/>
      <c r="AY80" s="991"/>
      <c r="AZ80" s="991"/>
      <c r="BA80" s="991"/>
      <c r="BB80" s="991"/>
      <c r="BC80" s="991"/>
      <c r="BD80" s="991"/>
      <c r="BE80" s="991"/>
      <c r="BF80" s="991"/>
      <c r="BG80" s="991"/>
      <c r="BH80" s="991"/>
      <c r="BI80" s="991"/>
      <c r="BJ80" s="991"/>
      <c r="BK80" s="991"/>
      <c r="BL80" s="991"/>
      <c r="BM80" s="991"/>
      <c r="BN80" s="991"/>
      <c r="BO80" s="991"/>
      <c r="BP80" s="991"/>
      <c r="BQ80" s="991"/>
      <c r="BR80" s="991"/>
      <c r="BS80" s="991"/>
    </row>
    <row r="81" spans="1:71" s="362" customFormat="1" ht="13.35" customHeight="1" x14ac:dyDescent="0.25">
      <c r="A81" s="365"/>
      <c r="B81" s="360"/>
      <c r="C81" s="360"/>
      <c r="D81" s="360"/>
      <c r="E81" s="360"/>
      <c r="F81" s="360"/>
      <c r="G81" s="360"/>
      <c r="H81" s="360"/>
      <c r="I81" s="360"/>
      <c r="J81" s="360"/>
      <c r="K81" s="360"/>
      <c r="L81" s="360"/>
      <c r="M81" s="360"/>
      <c r="N81" s="360"/>
      <c r="O81" s="360"/>
      <c r="P81" s="360"/>
      <c r="Q81" s="360"/>
      <c r="R81" s="360"/>
      <c r="S81" s="360"/>
      <c r="T81" s="360"/>
      <c r="U81" s="360"/>
      <c r="V81" s="360"/>
      <c r="W81" s="360"/>
      <c r="X81" s="360"/>
      <c r="Y81" s="360"/>
      <c r="Z81" s="360"/>
      <c r="AA81" s="360"/>
      <c r="AB81" s="360"/>
      <c r="AC81" s="360"/>
      <c r="AD81" s="360"/>
      <c r="AE81" s="360"/>
      <c r="AF81" s="360"/>
      <c r="AG81" s="360"/>
      <c r="AH81" s="360"/>
      <c r="AI81" s="360"/>
      <c r="AJ81" s="360"/>
      <c r="AK81" s="360"/>
      <c r="AL81" s="360"/>
      <c r="AM81" s="360"/>
      <c r="AN81" s="360"/>
      <c r="AO81" s="360"/>
      <c r="AP81" s="348"/>
      <c r="AQ81" s="348"/>
      <c r="AR81" s="348"/>
      <c r="AS81" s="348"/>
      <c r="AT81" s="348"/>
      <c r="AU81" s="348"/>
      <c r="AV81" s="348"/>
      <c r="AW81" s="989"/>
      <c r="AX81" s="989"/>
      <c r="AY81" s="989"/>
      <c r="AZ81" s="989"/>
      <c r="BA81" s="989"/>
      <c r="BB81" s="989"/>
      <c r="BC81" s="989"/>
      <c r="BD81" s="989"/>
      <c r="BE81" s="989"/>
      <c r="BF81" s="989"/>
      <c r="BG81" s="989"/>
      <c r="BH81" s="989"/>
      <c r="BI81" s="989"/>
      <c r="BJ81" s="989"/>
      <c r="BK81" s="989"/>
      <c r="BL81" s="989"/>
      <c r="BM81" s="989"/>
      <c r="BN81" s="989"/>
      <c r="BO81" s="989"/>
      <c r="BP81" s="989"/>
      <c r="BQ81" s="989"/>
      <c r="BR81" s="989"/>
      <c r="BS81" s="989"/>
    </row>
    <row r="82" spans="1:71" s="362" customFormat="1" ht="13.35" customHeight="1" x14ac:dyDescent="0.25">
      <c r="A82" s="364"/>
      <c r="B82" s="361"/>
      <c r="C82" s="361"/>
      <c r="D82" s="361"/>
      <c r="E82" s="361"/>
      <c r="F82" s="361"/>
      <c r="G82" s="361"/>
      <c r="H82" s="361"/>
      <c r="I82" s="361"/>
      <c r="J82" s="361"/>
      <c r="K82" s="361"/>
      <c r="L82" s="361"/>
      <c r="M82" s="361"/>
      <c r="N82" s="361"/>
      <c r="O82" s="361"/>
      <c r="P82" s="361"/>
      <c r="Q82" s="361"/>
      <c r="R82" s="361"/>
      <c r="S82" s="361"/>
      <c r="T82" s="361"/>
      <c r="U82" s="361"/>
      <c r="V82" s="361"/>
      <c r="W82" s="361"/>
      <c r="X82" s="361"/>
      <c r="Y82" s="361"/>
      <c r="Z82" s="361"/>
      <c r="AA82" s="361"/>
      <c r="AB82" s="361"/>
      <c r="AC82" s="361"/>
      <c r="AD82" s="361"/>
      <c r="AE82" s="361"/>
      <c r="AF82" s="361"/>
      <c r="AG82" s="361"/>
      <c r="AH82" s="361"/>
      <c r="AI82" s="361"/>
      <c r="AJ82" s="361"/>
      <c r="AK82" s="361"/>
      <c r="AL82" s="361"/>
      <c r="AM82" s="361"/>
      <c r="AN82" s="361"/>
      <c r="AO82" s="361"/>
      <c r="AP82" s="348"/>
      <c r="AQ82" s="348"/>
      <c r="AR82" s="348"/>
      <c r="AS82" s="348"/>
      <c r="AT82" s="348"/>
      <c r="AU82" s="348"/>
      <c r="AV82" s="348"/>
      <c r="AW82" s="989"/>
      <c r="AX82" s="989"/>
      <c r="AY82" s="989"/>
      <c r="AZ82" s="989"/>
      <c r="BA82" s="989"/>
      <c r="BB82" s="989"/>
      <c r="BC82" s="989"/>
      <c r="BD82" s="989"/>
      <c r="BE82" s="989"/>
      <c r="BF82" s="989"/>
      <c r="BG82" s="989"/>
      <c r="BH82" s="989"/>
      <c r="BI82" s="989"/>
      <c r="BJ82" s="989"/>
      <c r="BK82" s="989"/>
      <c r="BL82" s="989"/>
      <c r="BM82" s="989"/>
      <c r="BN82" s="989"/>
      <c r="BO82" s="989"/>
      <c r="BP82" s="989"/>
      <c r="BQ82" s="989"/>
      <c r="BR82" s="989"/>
      <c r="BS82" s="989"/>
    </row>
    <row r="83" spans="1:71" s="362" customFormat="1" ht="13.35" customHeight="1" x14ac:dyDescent="0.25">
      <c r="A83" s="365"/>
      <c r="B83" s="360"/>
      <c r="C83" s="360"/>
      <c r="D83" s="360"/>
      <c r="E83" s="360"/>
      <c r="F83" s="360"/>
      <c r="G83" s="360"/>
      <c r="H83" s="360"/>
      <c r="I83" s="360"/>
      <c r="J83" s="360"/>
      <c r="K83" s="360"/>
      <c r="L83" s="360"/>
      <c r="M83" s="360"/>
      <c r="N83" s="360"/>
      <c r="O83" s="360"/>
      <c r="P83" s="360"/>
      <c r="Q83" s="360"/>
      <c r="R83" s="360"/>
      <c r="S83" s="360"/>
      <c r="T83" s="360"/>
      <c r="U83" s="360"/>
      <c r="V83" s="360"/>
      <c r="W83" s="360"/>
      <c r="X83" s="360"/>
      <c r="Y83" s="360"/>
      <c r="Z83" s="360"/>
      <c r="AA83" s="360"/>
      <c r="AB83" s="360"/>
      <c r="AC83" s="360"/>
      <c r="AD83" s="360"/>
      <c r="AE83" s="360"/>
      <c r="AF83" s="360"/>
      <c r="AG83" s="360"/>
      <c r="AH83" s="360"/>
      <c r="AI83" s="360"/>
      <c r="AJ83" s="360"/>
      <c r="AK83" s="360"/>
      <c r="AL83" s="360"/>
      <c r="AM83" s="360"/>
      <c r="AN83" s="360"/>
      <c r="AO83" s="360"/>
      <c r="AP83" s="348"/>
      <c r="AQ83" s="348"/>
      <c r="AR83" s="348"/>
      <c r="AS83" s="348"/>
      <c r="AT83" s="348"/>
      <c r="AU83" s="348"/>
      <c r="AV83" s="348"/>
      <c r="AW83" s="989"/>
      <c r="AX83" s="989"/>
      <c r="AY83" s="989"/>
      <c r="AZ83" s="989"/>
      <c r="BA83" s="989"/>
      <c r="BB83" s="989"/>
      <c r="BC83" s="989"/>
      <c r="BD83" s="989"/>
      <c r="BE83" s="989"/>
      <c r="BF83" s="989"/>
      <c r="BG83" s="989"/>
      <c r="BH83" s="989"/>
      <c r="BI83" s="989"/>
      <c r="BJ83" s="989"/>
      <c r="BK83" s="989"/>
      <c r="BL83" s="989"/>
      <c r="BM83" s="989"/>
      <c r="BN83" s="989"/>
      <c r="BO83" s="989"/>
      <c r="BP83" s="989"/>
      <c r="BQ83" s="989"/>
      <c r="BR83" s="989"/>
      <c r="BS83" s="989"/>
    </row>
    <row r="84" spans="1:71" s="362" customFormat="1" ht="13.35" customHeight="1" x14ac:dyDescent="0.25">
      <c r="A84" s="364"/>
      <c r="B84" s="361"/>
      <c r="C84" s="361"/>
      <c r="D84" s="361"/>
      <c r="E84" s="361"/>
      <c r="F84" s="361"/>
      <c r="G84" s="361"/>
      <c r="H84" s="361"/>
      <c r="I84" s="361"/>
      <c r="J84" s="361"/>
      <c r="K84" s="361"/>
      <c r="L84" s="361"/>
      <c r="M84" s="361"/>
      <c r="N84" s="361"/>
      <c r="O84" s="361"/>
      <c r="P84" s="361"/>
      <c r="Q84" s="361"/>
      <c r="R84" s="361"/>
      <c r="S84" s="361"/>
      <c r="T84" s="361"/>
      <c r="U84" s="361"/>
      <c r="V84" s="361"/>
      <c r="W84" s="361"/>
      <c r="X84" s="361"/>
      <c r="Y84" s="361"/>
      <c r="Z84" s="361"/>
      <c r="AA84" s="361"/>
      <c r="AB84" s="361"/>
      <c r="AC84" s="361"/>
      <c r="AD84" s="361"/>
      <c r="AE84" s="361"/>
      <c r="AF84" s="361"/>
      <c r="AG84" s="361"/>
      <c r="AH84" s="361"/>
      <c r="AI84" s="361"/>
      <c r="AJ84" s="361"/>
      <c r="AK84" s="361"/>
      <c r="AL84" s="361"/>
      <c r="AM84" s="361"/>
      <c r="AN84" s="361"/>
      <c r="AO84" s="361"/>
      <c r="AP84" s="348"/>
      <c r="AQ84" s="348"/>
      <c r="AR84" s="348"/>
      <c r="AS84" s="348"/>
      <c r="AT84" s="348"/>
      <c r="AU84" s="348"/>
      <c r="AV84" s="348"/>
      <c r="AW84" s="989"/>
      <c r="AX84" s="989"/>
      <c r="AY84" s="989"/>
      <c r="AZ84" s="989"/>
      <c r="BA84" s="989"/>
      <c r="BB84" s="989"/>
      <c r="BC84" s="989"/>
      <c r="BD84" s="989"/>
      <c r="BE84" s="989"/>
      <c r="BF84" s="989"/>
      <c r="BG84" s="989"/>
      <c r="BH84" s="989"/>
      <c r="BI84" s="989"/>
      <c r="BJ84" s="989"/>
      <c r="BK84" s="989"/>
      <c r="BL84" s="989"/>
      <c r="BM84" s="989"/>
      <c r="BN84" s="989"/>
      <c r="BO84" s="989"/>
      <c r="BP84" s="989"/>
      <c r="BQ84" s="989"/>
      <c r="BR84" s="989"/>
      <c r="BS84" s="989"/>
    </row>
    <row r="85" spans="1:71" s="362" customFormat="1" ht="13.35" customHeight="1" x14ac:dyDescent="0.25">
      <c r="A85" s="366"/>
      <c r="B85" s="989"/>
      <c r="C85" s="360"/>
      <c r="D85" s="360"/>
      <c r="E85" s="360"/>
      <c r="F85" s="360"/>
      <c r="G85" s="360"/>
      <c r="H85" s="360"/>
      <c r="I85" s="360"/>
      <c r="J85" s="360"/>
      <c r="K85" s="360"/>
      <c r="L85" s="360"/>
      <c r="M85" s="360"/>
      <c r="N85" s="360"/>
      <c r="O85" s="360"/>
      <c r="P85" s="360"/>
      <c r="Q85" s="360"/>
      <c r="R85" s="360"/>
      <c r="S85" s="360"/>
      <c r="T85" s="360"/>
      <c r="U85" s="360"/>
      <c r="V85" s="360"/>
      <c r="W85" s="360"/>
      <c r="X85" s="360"/>
      <c r="Y85" s="360"/>
      <c r="Z85" s="360"/>
      <c r="AA85" s="360"/>
      <c r="AB85" s="360"/>
      <c r="AC85" s="360"/>
      <c r="AD85" s="360"/>
      <c r="AE85" s="360"/>
      <c r="AF85" s="360"/>
      <c r="AG85" s="360"/>
      <c r="AH85" s="360"/>
      <c r="AI85" s="360"/>
      <c r="AJ85" s="360"/>
      <c r="AK85" s="360"/>
      <c r="AL85" s="360"/>
      <c r="AM85" s="360"/>
      <c r="AN85" s="360"/>
      <c r="AO85" s="360"/>
      <c r="AP85" s="348"/>
      <c r="AQ85" s="348"/>
      <c r="AR85" s="348"/>
      <c r="AS85" s="348"/>
      <c r="AT85" s="348"/>
      <c r="AU85" s="348"/>
      <c r="AV85" s="348"/>
      <c r="AW85" s="989"/>
      <c r="AX85" s="989"/>
      <c r="AY85" s="989"/>
      <c r="AZ85" s="989"/>
      <c r="BA85" s="989"/>
      <c r="BB85" s="989"/>
      <c r="BC85" s="989"/>
      <c r="BD85" s="989"/>
      <c r="BE85" s="989"/>
      <c r="BF85" s="989"/>
      <c r="BG85" s="989"/>
      <c r="BH85" s="989"/>
      <c r="BI85" s="989"/>
      <c r="BJ85" s="989"/>
      <c r="BK85" s="989"/>
      <c r="BL85" s="989"/>
      <c r="BM85" s="989"/>
      <c r="BN85" s="989"/>
      <c r="BO85" s="989"/>
      <c r="BP85" s="989"/>
      <c r="BQ85" s="989"/>
      <c r="BR85" s="989"/>
      <c r="BS85" s="989"/>
    </row>
    <row r="86" spans="1:71" s="362" customFormat="1" ht="13.35" customHeight="1" x14ac:dyDescent="0.25">
      <c r="A86" s="366"/>
      <c r="B86" s="989"/>
      <c r="C86" s="360"/>
      <c r="D86" s="360"/>
      <c r="E86" s="360"/>
      <c r="F86" s="360"/>
      <c r="G86" s="360"/>
      <c r="H86" s="360"/>
      <c r="I86" s="360"/>
      <c r="J86" s="360"/>
      <c r="K86" s="360"/>
      <c r="L86" s="360"/>
      <c r="M86" s="360"/>
      <c r="N86" s="360"/>
      <c r="O86" s="360"/>
      <c r="P86" s="360"/>
      <c r="Q86" s="360"/>
      <c r="R86" s="360"/>
      <c r="S86" s="360"/>
      <c r="T86" s="360"/>
      <c r="U86" s="360"/>
      <c r="V86" s="360"/>
      <c r="W86" s="360"/>
      <c r="X86" s="360"/>
      <c r="Y86" s="360"/>
      <c r="Z86" s="360"/>
      <c r="AA86" s="360"/>
      <c r="AB86" s="360"/>
      <c r="AC86" s="360"/>
      <c r="AD86" s="360"/>
      <c r="AE86" s="360"/>
      <c r="AF86" s="360"/>
      <c r="AG86" s="360"/>
      <c r="AH86" s="360"/>
      <c r="AI86" s="360"/>
      <c r="AJ86" s="360"/>
      <c r="AK86" s="360"/>
      <c r="AL86" s="360"/>
      <c r="AM86" s="360"/>
      <c r="AN86" s="360"/>
      <c r="AO86" s="360"/>
      <c r="AP86" s="349"/>
      <c r="AQ86" s="349"/>
      <c r="AR86" s="349"/>
      <c r="AS86" s="349"/>
      <c r="AT86" s="349"/>
      <c r="AU86" s="349"/>
      <c r="AV86" s="349"/>
      <c r="AW86" s="991"/>
      <c r="AX86" s="991"/>
      <c r="AY86" s="991"/>
      <c r="AZ86" s="991"/>
      <c r="BA86" s="991"/>
      <c r="BB86" s="991"/>
      <c r="BC86" s="991"/>
      <c r="BD86" s="991"/>
      <c r="BE86" s="991"/>
      <c r="BF86" s="991"/>
      <c r="BG86" s="991"/>
      <c r="BH86" s="991"/>
      <c r="BI86" s="991"/>
      <c r="BJ86" s="991"/>
      <c r="BK86" s="991"/>
      <c r="BL86" s="991"/>
      <c r="BM86" s="991"/>
      <c r="BN86" s="991"/>
      <c r="BO86" s="991"/>
      <c r="BP86" s="991"/>
      <c r="BQ86" s="991"/>
      <c r="BR86" s="991"/>
      <c r="BS86" s="991"/>
    </row>
    <row r="87" spans="1:71" s="362" customFormat="1" ht="13.35" customHeight="1" x14ac:dyDescent="0.25">
      <c r="A87" s="364"/>
      <c r="B87" s="361"/>
      <c r="C87" s="361"/>
      <c r="D87" s="361"/>
      <c r="E87" s="361"/>
      <c r="F87" s="361"/>
      <c r="G87" s="361"/>
      <c r="H87" s="361"/>
      <c r="I87" s="361"/>
      <c r="J87" s="361"/>
      <c r="K87" s="361"/>
      <c r="L87" s="361"/>
      <c r="M87" s="361"/>
      <c r="N87" s="361"/>
      <c r="O87" s="361"/>
      <c r="P87" s="361"/>
      <c r="Q87" s="361"/>
      <c r="R87" s="361"/>
      <c r="S87" s="361"/>
      <c r="T87" s="361"/>
      <c r="U87" s="361"/>
      <c r="V87" s="361"/>
      <c r="W87" s="361"/>
      <c r="X87" s="361"/>
      <c r="Y87" s="361"/>
      <c r="Z87" s="361"/>
      <c r="AA87" s="361"/>
      <c r="AB87" s="361"/>
      <c r="AC87" s="361"/>
      <c r="AD87" s="361"/>
      <c r="AE87" s="361"/>
      <c r="AF87" s="361"/>
      <c r="AG87" s="361"/>
      <c r="AH87" s="361"/>
      <c r="AI87" s="361"/>
      <c r="AJ87" s="361"/>
      <c r="AK87" s="361"/>
      <c r="AL87" s="361"/>
      <c r="AM87" s="361"/>
      <c r="AN87" s="361"/>
      <c r="AO87" s="361"/>
      <c r="AP87" s="348"/>
      <c r="AQ87" s="348"/>
      <c r="AR87" s="348"/>
      <c r="AS87" s="348"/>
      <c r="AT87" s="348"/>
      <c r="AU87" s="348"/>
      <c r="AV87" s="348"/>
      <c r="AW87" s="989"/>
      <c r="AX87" s="989"/>
      <c r="AY87" s="989"/>
      <c r="AZ87" s="989"/>
      <c r="BA87" s="989"/>
      <c r="BB87" s="989"/>
      <c r="BC87" s="989"/>
      <c r="BD87" s="989"/>
      <c r="BE87" s="989"/>
      <c r="BF87" s="989"/>
      <c r="BG87" s="989"/>
      <c r="BH87" s="989"/>
      <c r="BI87" s="989"/>
      <c r="BJ87" s="989"/>
      <c r="BK87" s="989"/>
      <c r="BL87" s="989"/>
      <c r="BM87" s="989"/>
      <c r="BN87" s="989"/>
      <c r="BO87" s="989"/>
      <c r="BP87" s="989"/>
      <c r="BQ87" s="989"/>
      <c r="BR87" s="989"/>
      <c r="BS87" s="989"/>
    </row>
    <row r="88" spans="1:71" s="362" customFormat="1" ht="13.35" customHeight="1" x14ac:dyDescent="0.25">
      <c r="A88" s="366"/>
      <c r="B88" s="989"/>
      <c r="C88" s="360"/>
      <c r="D88" s="360"/>
      <c r="E88" s="360"/>
      <c r="F88" s="360"/>
      <c r="G88" s="360"/>
      <c r="H88" s="360"/>
      <c r="I88" s="360"/>
      <c r="J88" s="360"/>
      <c r="K88" s="360"/>
      <c r="L88" s="360"/>
      <c r="M88" s="360"/>
      <c r="N88" s="360"/>
      <c r="O88" s="360"/>
      <c r="P88" s="360"/>
      <c r="Q88" s="360"/>
      <c r="R88" s="360"/>
      <c r="S88" s="360"/>
      <c r="T88" s="360"/>
      <c r="U88" s="360"/>
      <c r="V88" s="360"/>
      <c r="W88" s="360"/>
      <c r="X88" s="360"/>
      <c r="Y88" s="360"/>
      <c r="Z88" s="360"/>
      <c r="AA88" s="360"/>
      <c r="AB88" s="360"/>
      <c r="AC88" s="360"/>
      <c r="AD88" s="360"/>
      <c r="AE88" s="360"/>
      <c r="AF88" s="360"/>
      <c r="AG88" s="360"/>
      <c r="AH88" s="360"/>
      <c r="AI88" s="360"/>
      <c r="AJ88" s="360"/>
      <c r="AK88" s="360"/>
      <c r="AL88" s="360"/>
      <c r="AM88" s="360"/>
      <c r="AN88" s="360"/>
      <c r="AO88" s="360"/>
      <c r="AP88" s="348"/>
      <c r="AQ88" s="348"/>
      <c r="AR88" s="348"/>
      <c r="AS88" s="348"/>
      <c r="AT88" s="348"/>
      <c r="AU88" s="348"/>
      <c r="AV88" s="348"/>
      <c r="AW88" s="989"/>
      <c r="AX88" s="989"/>
      <c r="AY88" s="989"/>
      <c r="AZ88" s="989"/>
      <c r="BA88" s="989"/>
      <c r="BB88" s="989"/>
      <c r="BC88" s="989"/>
      <c r="BD88" s="989"/>
      <c r="BE88" s="989"/>
      <c r="BF88" s="989"/>
      <c r="BG88" s="989"/>
      <c r="BH88" s="989"/>
      <c r="BI88" s="989"/>
      <c r="BJ88" s="989"/>
      <c r="BK88" s="989"/>
      <c r="BL88" s="989"/>
      <c r="BM88" s="989"/>
      <c r="BN88" s="989"/>
      <c r="BO88" s="989"/>
      <c r="BP88" s="989"/>
      <c r="BQ88" s="989"/>
      <c r="BR88" s="989"/>
      <c r="BS88" s="989"/>
    </row>
    <row r="89" spans="1:71" s="362" customFormat="1" ht="13.35" customHeight="1" x14ac:dyDescent="0.25">
      <c r="A89" s="366"/>
      <c r="B89" s="989"/>
      <c r="C89" s="360"/>
      <c r="D89" s="360"/>
      <c r="E89" s="360"/>
      <c r="F89" s="360"/>
      <c r="G89" s="360"/>
      <c r="H89" s="360"/>
      <c r="I89" s="360"/>
      <c r="J89" s="360"/>
      <c r="K89" s="360"/>
      <c r="L89" s="360"/>
      <c r="M89" s="360"/>
      <c r="N89" s="360"/>
      <c r="O89" s="360"/>
      <c r="P89" s="360"/>
      <c r="Q89" s="360"/>
      <c r="R89" s="360"/>
      <c r="S89" s="360"/>
      <c r="T89" s="360"/>
      <c r="U89" s="360"/>
      <c r="V89" s="360"/>
      <c r="W89" s="360"/>
      <c r="X89" s="360"/>
      <c r="Y89" s="360"/>
      <c r="Z89" s="360"/>
      <c r="AA89" s="360"/>
      <c r="AB89" s="360"/>
      <c r="AC89" s="360"/>
      <c r="AD89" s="360"/>
      <c r="AE89" s="360"/>
      <c r="AF89" s="360"/>
      <c r="AG89" s="360"/>
      <c r="AH89" s="360"/>
      <c r="AI89" s="360"/>
      <c r="AJ89" s="360"/>
      <c r="AK89" s="360"/>
      <c r="AL89" s="360"/>
      <c r="AM89" s="360"/>
      <c r="AN89" s="360"/>
      <c r="AO89" s="360"/>
      <c r="AP89" s="348"/>
      <c r="AQ89" s="348"/>
      <c r="AR89" s="348"/>
      <c r="AS89" s="348"/>
      <c r="AT89" s="348"/>
      <c r="AU89" s="348"/>
      <c r="AV89" s="348"/>
      <c r="AW89" s="989"/>
      <c r="AX89" s="989"/>
      <c r="AY89" s="989"/>
      <c r="AZ89" s="989"/>
      <c r="BA89" s="989"/>
      <c r="BB89" s="989"/>
      <c r="BC89" s="989"/>
      <c r="BD89" s="989"/>
      <c r="BE89" s="989"/>
      <c r="BF89" s="989"/>
      <c r="BG89" s="989"/>
      <c r="BH89" s="989"/>
      <c r="BI89" s="989"/>
      <c r="BJ89" s="989"/>
      <c r="BK89" s="989"/>
      <c r="BL89" s="989"/>
      <c r="BM89" s="989"/>
      <c r="BN89" s="989"/>
      <c r="BO89" s="989"/>
      <c r="BP89" s="989"/>
      <c r="BQ89" s="989"/>
      <c r="BR89" s="989"/>
      <c r="BS89" s="989"/>
    </row>
    <row r="90" spans="1:71" s="362" customFormat="1" ht="13.35" customHeight="1" x14ac:dyDescent="0.25">
      <c r="A90" s="366"/>
      <c r="B90" s="989"/>
      <c r="C90" s="360"/>
      <c r="D90" s="360"/>
      <c r="E90" s="360"/>
      <c r="F90" s="360"/>
      <c r="G90" s="360"/>
      <c r="H90" s="360"/>
      <c r="I90" s="360"/>
      <c r="J90" s="360"/>
      <c r="K90" s="360"/>
      <c r="L90" s="360"/>
      <c r="M90" s="360"/>
      <c r="N90" s="360"/>
      <c r="O90" s="360"/>
      <c r="P90" s="360"/>
      <c r="Q90" s="360"/>
      <c r="R90" s="360"/>
      <c r="S90" s="360"/>
      <c r="T90" s="360"/>
      <c r="U90" s="360"/>
      <c r="V90" s="360"/>
      <c r="W90" s="360"/>
      <c r="X90" s="360"/>
      <c r="Y90" s="360"/>
      <c r="Z90" s="360"/>
      <c r="AA90" s="360"/>
      <c r="AB90" s="360"/>
      <c r="AC90" s="360"/>
      <c r="AD90" s="360"/>
      <c r="AE90" s="360"/>
      <c r="AF90" s="360"/>
      <c r="AG90" s="360"/>
      <c r="AH90" s="360"/>
      <c r="AI90" s="360"/>
      <c r="AJ90" s="360"/>
      <c r="AK90" s="360"/>
      <c r="AL90" s="360"/>
      <c r="AM90" s="360"/>
      <c r="AN90" s="360"/>
      <c r="AO90" s="360"/>
      <c r="AP90" s="348"/>
      <c r="AQ90" s="348"/>
      <c r="AR90" s="348"/>
      <c r="AS90" s="348"/>
      <c r="AT90" s="348"/>
      <c r="AU90" s="348"/>
      <c r="AV90" s="348"/>
      <c r="AW90" s="989"/>
      <c r="AX90" s="989"/>
      <c r="AY90" s="989"/>
      <c r="AZ90" s="989"/>
      <c r="BA90" s="989"/>
      <c r="BB90" s="989"/>
      <c r="BC90" s="989"/>
      <c r="BD90" s="989"/>
      <c r="BE90" s="989"/>
      <c r="BF90" s="989"/>
      <c r="BG90" s="989"/>
      <c r="BH90" s="989"/>
      <c r="BI90" s="989"/>
      <c r="BJ90" s="989"/>
      <c r="BK90" s="989"/>
      <c r="BL90" s="989"/>
      <c r="BM90" s="989"/>
      <c r="BN90" s="989"/>
      <c r="BO90" s="989"/>
      <c r="BP90" s="989"/>
      <c r="BQ90" s="989"/>
      <c r="BR90" s="989"/>
      <c r="BS90" s="989"/>
    </row>
    <row r="91" spans="1:71" s="362" customFormat="1" ht="13.35" customHeight="1" x14ac:dyDescent="0.25">
      <c r="A91" s="366"/>
      <c r="B91" s="989"/>
      <c r="C91" s="360"/>
      <c r="D91" s="360"/>
      <c r="E91" s="360"/>
      <c r="F91" s="360"/>
      <c r="G91" s="360"/>
      <c r="H91" s="360"/>
      <c r="I91" s="360"/>
      <c r="J91" s="360"/>
      <c r="K91" s="360"/>
      <c r="L91" s="360"/>
      <c r="M91" s="360"/>
      <c r="N91" s="360"/>
      <c r="O91" s="360"/>
      <c r="P91" s="360"/>
      <c r="Q91" s="360"/>
      <c r="R91" s="360"/>
      <c r="S91" s="360"/>
      <c r="T91" s="360"/>
      <c r="U91" s="360"/>
      <c r="V91" s="360"/>
      <c r="W91" s="360"/>
      <c r="X91" s="360"/>
      <c r="Y91" s="360"/>
      <c r="Z91" s="360"/>
      <c r="AA91" s="360"/>
      <c r="AB91" s="360"/>
      <c r="AC91" s="360"/>
      <c r="AD91" s="360"/>
      <c r="AE91" s="360"/>
      <c r="AF91" s="360"/>
      <c r="AG91" s="360"/>
      <c r="AH91" s="360"/>
      <c r="AI91" s="360"/>
      <c r="AJ91" s="360"/>
      <c r="AK91" s="360"/>
      <c r="AL91" s="360"/>
      <c r="AM91" s="360"/>
      <c r="AN91" s="360"/>
      <c r="AO91" s="360"/>
      <c r="AP91" s="348"/>
      <c r="AQ91" s="348"/>
      <c r="AR91" s="348"/>
      <c r="AS91" s="348"/>
      <c r="AT91" s="348"/>
      <c r="AU91" s="348"/>
      <c r="AV91" s="348"/>
      <c r="AW91" s="989"/>
      <c r="AX91" s="989"/>
      <c r="AY91" s="989"/>
      <c r="AZ91" s="989"/>
      <c r="BA91" s="989"/>
      <c r="BB91" s="989"/>
      <c r="BC91" s="989"/>
      <c r="BD91" s="989"/>
      <c r="BE91" s="989"/>
      <c r="BF91" s="989"/>
      <c r="BG91" s="989"/>
      <c r="BH91" s="989"/>
      <c r="BI91" s="989"/>
      <c r="BJ91" s="989"/>
      <c r="BK91" s="989"/>
      <c r="BL91" s="989"/>
      <c r="BM91" s="989"/>
      <c r="BN91" s="989"/>
      <c r="BO91" s="989"/>
      <c r="BP91" s="989"/>
      <c r="BQ91" s="989"/>
      <c r="BR91" s="989"/>
      <c r="BS91" s="989"/>
    </row>
    <row r="92" spans="1:71" s="362" customFormat="1" ht="13.35" customHeight="1" x14ac:dyDescent="0.25">
      <c r="A92" s="366"/>
      <c r="B92" s="989"/>
      <c r="C92" s="360"/>
      <c r="D92" s="360"/>
      <c r="E92" s="360"/>
      <c r="F92" s="360"/>
      <c r="G92" s="360"/>
      <c r="H92" s="360"/>
      <c r="I92" s="360"/>
      <c r="J92" s="360"/>
      <c r="K92" s="360"/>
      <c r="L92" s="360"/>
      <c r="M92" s="360"/>
      <c r="N92" s="360"/>
      <c r="O92" s="360"/>
      <c r="P92" s="360"/>
      <c r="Q92" s="360"/>
      <c r="R92" s="360"/>
      <c r="S92" s="360"/>
      <c r="T92" s="360"/>
      <c r="U92" s="360"/>
      <c r="V92" s="360"/>
      <c r="W92" s="360"/>
      <c r="X92" s="360"/>
      <c r="Y92" s="360"/>
      <c r="Z92" s="360"/>
      <c r="AA92" s="360"/>
      <c r="AB92" s="360"/>
      <c r="AC92" s="360"/>
      <c r="AD92" s="360"/>
      <c r="AE92" s="360"/>
      <c r="AF92" s="360"/>
      <c r="AG92" s="360"/>
      <c r="AH92" s="360"/>
      <c r="AI92" s="360"/>
      <c r="AJ92" s="360"/>
      <c r="AK92" s="360"/>
      <c r="AL92" s="360"/>
      <c r="AM92" s="360"/>
      <c r="AN92" s="360"/>
      <c r="AO92" s="360"/>
      <c r="AP92" s="349"/>
      <c r="AQ92" s="349"/>
      <c r="AR92" s="349"/>
      <c r="AS92" s="349"/>
      <c r="AT92" s="349"/>
      <c r="AU92" s="349"/>
      <c r="AV92" s="349"/>
      <c r="AW92" s="991"/>
      <c r="AX92" s="991"/>
      <c r="AY92" s="991"/>
      <c r="AZ92" s="991"/>
      <c r="BA92" s="991"/>
      <c r="BB92" s="991"/>
      <c r="BC92" s="991"/>
      <c r="BD92" s="991"/>
      <c r="BE92" s="991"/>
      <c r="BF92" s="991"/>
      <c r="BG92" s="991"/>
      <c r="BH92" s="991"/>
      <c r="BI92" s="991"/>
      <c r="BJ92" s="991"/>
      <c r="BK92" s="991"/>
      <c r="BL92" s="991"/>
      <c r="BM92" s="991"/>
      <c r="BN92" s="991"/>
      <c r="BO92" s="991"/>
      <c r="BP92" s="991"/>
      <c r="BQ92" s="991"/>
      <c r="BR92" s="991"/>
      <c r="BS92" s="991"/>
    </row>
    <row r="93" spans="1:71" s="362" customFormat="1" ht="13.35" customHeight="1" x14ac:dyDescent="0.25">
      <c r="A93" s="364"/>
      <c r="B93" s="361"/>
      <c r="C93" s="361"/>
      <c r="D93" s="361"/>
      <c r="E93" s="361"/>
      <c r="F93" s="361"/>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c r="AM93" s="361"/>
      <c r="AN93" s="361"/>
      <c r="AO93" s="361"/>
      <c r="AP93" s="348"/>
      <c r="AQ93" s="348"/>
      <c r="AR93" s="348"/>
      <c r="AS93" s="348"/>
      <c r="AT93" s="348"/>
      <c r="AU93" s="348"/>
      <c r="AV93" s="348"/>
      <c r="AW93" s="989"/>
      <c r="AX93" s="989"/>
      <c r="AY93" s="989"/>
      <c r="AZ93" s="989"/>
      <c r="BA93" s="989"/>
      <c r="BB93" s="989"/>
      <c r="BC93" s="989"/>
      <c r="BD93" s="989"/>
      <c r="BE93" s="989"/>
      <c r="BF93" s="989"/>
      <c r="BG93" s="989"/>
      <c r="BH93" s="989"/>
      <c r="BI93" s="989"/>
      <c r="BJ93" s="989"/>
      <c r="BK93" s="989"/>
      <c r="BL93" s="989"/>
      <c r="BM93" s="989"/>
      <c r="BN93" s="989"/>
      <c r="BO93" s="989"/>
      <c r="BP93" s="989"/>
      <c r="BQ93" s="989"/>
      <c r="BR93" s="989"/>
      <c r="BS93" s="989"/>
    </row>
    <row r="94" spans="1:71" s="362" customFormat="1" ht="13.35" customHeight="1" x14ac:dyDescent="0.25">
      <c r="A94" s="365"/>
      <c r="B94" s="360"/>
      <c r="C94" s="360"/>
      <c r="D94" s="360"/>
      <c r="E94" s="360"/>
      <c r="F94" s="360"/>
      <c r="G94" s="360"/>
      <c r="H94" s="360"/>
      <c r="I94" s="360"/>
      <c r="J94" s="360"/>
      <c r="K94" s="360"/>
      <c r="L94" s="360"/>
      <c r="M94" s="360"/>
      <c r="N94" s="360"/>
      <c r="O94" s="360"/>
      <c r="P94" s="360"/>
      <c r="Q94" s="360"/>
      <c r="R94" s="360"/>
      <c r="S94" s="360"/>
      <c r="T94" s="360"/>
      <c r="U94" s="360"/>
      <c r="V94" s="360"/>
      <c r="W94" s="360"/>
      <c r="X94" s="360"/>
      <c r="Y94" s="360"/>
      <c r="Z94" s="360"/>
      <c r="AA94" s="360"/>
      <c r="AB94" s="360"/>
      <c r="AC94" s="360"/>
      <c r="AD94" s="360"/>
      <c r="AE94" s="360"/>
      <c r="AF94" s="360"/>
      <c r="AG94" s="360"/>
      <c r="AH94" s="360"/>
      <c r="AI94" s="360"/>
      <c r="AJ94" s="360"/>
      <c r="AK94" s="360"/>
      <c r="AL94" s="360"/>
      <c r="AM94" s="360"/>
      <c r="AN94" s="360"/>
      <c r="AO94" s="360"/>
      <c r="AP94" s="349"/>
      <c r="AQ94" s="349"/>
      <c r="AR94" s="349"/>
      <c r="AS94" s="349"/>
      <c r="AT94" s="349"/>
      <c r="AU94" s="349"/>
      <c r="AV94" s="349"/>
      <c r="AW94" s="991"/>
      <c r="AX94" s="991"/>
      <c r="AY94" s="991"/>
      <c r="AZ94" s="991"/>
      <c r="BA94" s="991"/>
      <c r="BB94" s="991"/>
      <c r="BC94" s="991"/>
      <c r="BD94" s="991"/>
      <c r="BE94" s="991"/>
      <c r="BF94" s="991"/>
      <c r="BG94" s="991"/>
      <c r="BH94" s="991"/>
      <c r="BI94" s="991"/>
      <c r="BJ94" s="991"/>
      <c r="BK94" s="991"/>
      <c r="BL94" s="991"/>
      <c r="BM94" s="991"/>
      <c r="BN94" s="991"/>
      <c r="BO94" s="991"/>
      <c r="BP94" s="991"/>
      <c r="BQ94" s="991"/>
      <c r="BR94" s="991"/>
      <c r="BS94" s="991"/>
    </row>
    <row r="95" spans="1:71" s="362" customFormat="1" ht="13.35" customHeight="1" x14ac:dyDescent="0.25">
      <c r="A95" s="364"/>
      <c r="B95" s="361"/>
      <c r="C95" s="361"/>
      <c r="D95" s="361"/>
      <c r="E95" s="361"/>
      <c r="F95" s="361"/>
      <c r="G95" s="361"/>
      <c r="H95" s="361"/>
      <c r="I95" s="361"/>
      <c r="J95" s="361"/>
      <c r="K95" s="361"/>
      <c r="L95" s="361"/>
      <c r="M95" s="361"/>
      <c r="N95" s="361"/>
      <c r="O95" s="361"/>
      <c r="P95" s="361"/>
      <c r="Q95" s="361"/>
      <c r="R95" s="361"/>
      <c r="S95" s="361"/>
      <c r="T95" s="361"/>
      <c r="U95" s="361"/>
      <c r="V95" s="361"/>
      <c r="W95" s="361"/>
      <c r="X95" s="361"/>
      <c r="Y95" s="361"/>
      <c r="Z95" s="361"/>
      <c r="AA95" s="361"/>
      <c r="AB95" s="361"/>
      <c r="AC95" s="361"/>
      <c r="AD95" s="361"/>
      <c r="AE95" s="361"/>
      <c r="AF95" s="361"/>
      <c r="AG95" s="361"/>
      <c r="AH95" s="361"/>
      <c r="AI95" s="361"/>
      <c r="AJ95" s="361"/>
      <c r="AK95" s="361"/>
      <c r="AL95" s="361"/>
      <c r="AM95" s="361"/>
      <c r="AN95" s="361"/>
      <c r="AO95" s="361"/>
      <c r="AP95" s="348"/>
      <c r="AQ95" s="348"/>
      <c r="AR95" s="348"/>
      <c r="AS95" s="348"/>
      <c r="AT95" s="348"/>
      <c r="AU95" s="348"/>
      <c r="AV95" s="348"/>
      <c r="AW95" s="989"/>
      <c r="AX95" s="989"/>
      <c r="AY95" s="989"/>
      <c r="AZ95" s="989"/>
      <c r="BA95" s="989"/>
      <c r="BB95" s="989"/>
      <c r="BC95" s="989"/>
      <c r="BD95" s="989"/>
      <c r="BE95" s="989"/>
      <c r="BF95" s="989"/>
      <c r="BG95" s="989"/>
      <c r="BH95" s="989"/>
      <c r="BI95" s="989"/>
      <c r="BJ95" s="989"/>
      <c r="BK95" s="989"/>
      <c r="BL95" s="989"/>
      <c r="BM95" s="989"/>
      <c r="BN95" s="989"/>
      <c r="BO95" s="989"/>
      <c r="BP95" s="989"/>
      <c r="BQ95" s="989"/>
      <c r="BR95" s="989"/>
      <c r="BS95" s="989"/>
    </row>
    <row r="96" spans="1:71" s="362" customFormat="1" ht="13.35" customHeight="1" x14ac:dyDescent="0.25">
      <c r="A96" s="366"/>
      <c r="B96" s="989"/>
      <c r="C96" s="360"/>
      <c r="D96" s="360"/>
      <c r="E96" s="360"/>
      <c r="F96" s="360"/>
      <c r="G96" s="360"/>
      <c r="H96" s="360"/>
      <c r="I96" s="360"/>
      <c r="J96" s="360"/>
      <c r="K96" s="360"/>
      <c r="L96" s="360"/>
      <c r="M96" s="360"/>
      <c r="N96" s="360"/>
      <c r="O96" s="360"/>
      <c r="P96" s="360"/>
      <c r="Q96" s="360"/>
      <c r="R96" s="360"/>
      <c r="S96" s="360"/>
      <c r="T96" s="360"/>
      <c r="U96" s="360"/>
      <c r="V96" s="360"/>
      <c r="W96" s="360"/>
      <c r="X96" s="360"/>
      <c r="Y96" s="360"/>
      <c r="Z96" s="360"/>
      <c r="AA96" s="360"/>
      <c r="AB96" s="360"/>
      <c r="AC96" s="360"/>
      <c r="AD96" s="360"/>
      <c r="AE96" s="360"/>
      <c r="AF96" s="360"/>
      <c r="AG96" s="360"/>
      <c r="AH96" s="360"/>
      <c r="AI96" s="360"/>
      <c r="AJ96" s="360"/>
      <c r="AK96" s="360"/>
      <c r="AL96" s="360"/>
      <c r="AM96" s="360"/>
      <c r="AN96" s="360"/>
      <c r="AO96" s="360"/>
      <c r="AP96" s="348"/>
      <c r="AQ96" s="348"/>
      <c r="AR96" s="348"/>
      <c r="AS96" s="348"/>
      <c r="AT96" s="348"/>
      <c r="AU96" s="348"/>
      <c r="AV96" s="348"/>
      <c r="AW96" s="989"/>
      <c r="AX96" s="989"/>
      <c r="AY96" s="989"/>
      <c r="AZ96" s="989"/>
      <c r="BA96" s="989"/>
      <c r="BB96" s="989"/>
      <c r="BC96" s="989"/>
      <c r="BD96" s="989"/>
      <c r="BE96" s="989"/>
      <c r="BF96" s="989"/>
      <c r="BG96" s="989"/>
      <c r="BH96" s="989"/>
      <c r="BI96" s="989"/>
      <c r="BJ96" s="989"/>
      <c r="BK96" s="989"/>
      <c r="BL96" s="989"/>
      <c r="BM96" s="989"/>
      <c r="BN96" s="989"/>
      <c r="BO96" s="989"/>
      <c r="BP96" s="989"/>
      <c r="BQ96" s="989"/>
      <c r="BR96" s="989"/>
      <c r="BS96" s="989"/>
    </row>
    <row r="97" spans="1:71" s="362" customFormat="1" ht="13.35" customHeight="1" x14ac:dyDescent="0.25">
      <c r="A97" s="366"/>
      <c r="B97" s="989"/>
      <c r="C97" s="360"/>
      <c r="D97" s="360"/>
      <c r="E97" s="360"/>
      <c r="F97" s="360"/>
      <c r="G97" s="360"/>
      <c r="H97" s="360"/>
      <c r="I97" s="360"/>
      <c r="J97" s="360"/>
      <c r="K97" s="360"/>
      <c r="L97" s="360"/>
      <c r="M97" s="360"/>
      <c r="N97" s="360"/>
      <c r="O97" s="360"/>
      <c r="P97" s="360"/>
      <c r="Q97" s="360"/>
      <c r="R97" s="360"/>
      <c r="S97" s="360"/>
      <c r="T97" s="360"/>
      <c r="U97" s="360"/>
      <c r="V97" s="360"/>
      <c r="W97" s="360"/>
      <c r="X97" s="360"/>
      <c r="Y97" s="360"/>
      <c r="Z97" s="360"/>
      <c r="AA97" s="360"/>
      <c r="AB97" s="360"/>
      <c r="AC97" s="360"/>
      <c r="AD97" s="360"/>
      <c r="AE97" s="360"/>
      <c r="AF97" s="360"/>
      <c r="AG97" s="360"/>
      <c r="AH97" s="360"/>
      <c r="AI97" s="360"/>
      <c r="AJ97" s="360"/>
      <c r="AK97" s="360"/>
      <c r="AL97" s="360"/>
      <c r="AM97" s="360"/>
      <c r="AN97" s="360"/>
      <c r="AO97" s="360"/>
      <c r="AP97" s="348"/>
      <c r="AQ97" s="348"/>
      <c r="AR97" s="348"/>
      <c r="AS97" s="348"/>
      <c r="AT97" s="348"/>
      <c r="AU97" s="348"/>
      <c r="AV97" s="348"/>
      <c r="AW97" s="989"/>
      <c r="AX97" s="989"/>
      <c r="AY97" s="989"/>
      <c r="AZ97" s="989"/>
      <c r="BA97" s="989"/>
      <c r="BB97" s="989"/>
      <c r="BC97" s="989"/>
      <c r="BD97" s="989"/>
      <c r="BE97" s="989"/>
      <c r="BF97" s="989"/>
      <c r="BG97" s="989"/>
      <c r="BH97" s="989"/>
      <c r="BI97" s="989"/>
      <c r="BJ97" s="989"/>
      <c r="BK97" s="989"/>
      <c r="BL97" s="989"/>
      <c r="BM97" s="989"/>
      <c r="BN97" s="989"/>
      <c r="BO97" s="989"/>
      <c r="BP97" s="989"/>
      <c r="BQ97" s="989"/>
      <c r="BR97" s="989"/>
      <c r="BS97" s="989"/>
    </row>
    <row r="98" spans="1:71" s="362" customFormat="1" ht="13.35" customHeight="1" x14ac:dyDescent="0.25">
      <c r="A98" s="366"/>
      <c r="B98" s="989"/>
      <c r="C98" s="360"/>
      <c r="D98" s="360"/>
      <c r="E98" s="360"/>
      <c r="F98" s="360"/>
      <c r="G98" s="360"/>
      <c r="H98" s="360"/>
      <c r="I98" s="360"/>
      <c r="J98" s="360"/>
      <c r="K98" s="360"/>
      <c r="L98" s="360"/>
      <c r="M98" s="360"/>
      <c r="N98" s="360"/>
      <c r="O98" s="360"/>
      <c r="P98" s="360"/>
      <c r="Q98" s="360"/>
      <c r="R98" s="360"/>
      <c r="S98" s="360"/>
      <c r="T98" s="360"/>
      <c r="U98" s="360"/>
      <c r="V98" s="360"/>
      <c r="W98" s="360"/>
      <c r="X98" s="360"/>
      <c r="Y98" s="360"/>
      <c r="Z98" s="360"/>
      <c r="AA98" s="360"/>
      <c r="AB98" s="360"/>
      <c r="AC98" s="360"/>
      <c r="AD98" s="360"/>
      <c r="AE98" s="360"/>
      <c r="AF98" s="360"/>
      <c r="AG98" s="360"/>
      <c r="AH98" s="360"/>
      <c r="AI98" s="360"/>
      <c r="AJ98" s="360"/>
      <c r="AK98" s="360"/>
      <c r="AL98" s="360"/>
      <c r="AM98" s="360"/>
      <c r="AN98" s="360"/>
      <c r="AO98" s="360"/>
      <c r="AP98" s="348"/>
      <c r="AQ98" s="348"/>
      <c r="AR98" s="348"/>
      <c r="AS98" s="348"/>
      <c r="AT98" s="348"/>
      <c r="AU98" s="348"/>
      <c r="AV98" s="348"/>
      <c r="AW98" s="989"/>
      <c r="AX98" s="989"/>
      <c r="AY98" s="989"/>
      <c r="AZ98" s="989"/>
      <c r="BA98" s="989"/>
      <c r="BB98" s="989"/>
      <c r="BC98" s="989"/>
      <c r="BD98" s="989"/>
      <c r="BE98" s="989"/>
      <c r="BF98" s="989"/>
      <c r="BG98" s="989"/>
      <c r="BH98" s="989"/>
      <c r="BI98" s="989"/>
      <c r="BJ98" s="989"/>
      <c r="BK98" s="989"/>
      <c r="BL98" s="989"/>
      <c r="BM98" s="989"/>
      <c r="BN98" s="989"/>
      <c r="BO98" s="989"/>
      <c r="BP98" s="989"/>
      <c r="BQ98" s="989"/>
      <c r="BR98" s="989"/>
      <c r="BS98" s="989"/>
    </row>
    <row r="99" spans="1:71" s="362" customFormat="1" ht="13.35" customHeight="1" x14ac:dyDescent="0.25">
      <c r="A99" s="366"/>
      <c r="B99" s="989"/>
      <c r="C99" s="360"/>
      <c r="D99" s="360"/>
      <c r="E99" s="360"/>
      <c r="F99" s="360"/>
      <c r="G99" s="360"/>
      <c r="H99" s="360"/>
      <c r="I99" s="360"/>
      <c r="J99" s="360"/>
      <c r="K99" s="360"/>
      <c r="L99" s="360"/>
      <c r="M99" s="360"/>
      <c r="N99" s="360"/>
      <c r="O99" s="360"/>
      <c r="P99" s="360"/>
      <c r="Q99" s="360"/>
      <c r="R99" s="360"/>
      <c r="S99" s="360"/>
      <c r="T99" s="360"/>
      <c r="U99" s="360"/>
      <c r="V99" s="360"/>
      <c r="W99" s="360"/>
      <c r="X99" s="360"/>
      <c r="Y99" s="360"/>
      <c r="Z99" s="360"/>
      <c r="AA99" s="360"/>
      <c r="AB99" s="360"/>
      <c r="AC99" s="360"/>
      <c r="AD99" s="360"/>
      <c r="AE99" s="360"/>
      <c r="AF99" s="360"/>
      <c r="AG99" s="360"/>
      <c r="AH99" s="360"/>
      <c r="AI99" s="360"/>
      <c r="AJ99" s="360"/>
      <c r="AK99" s="360"/>
      <c r="AL99" s="360"/>
      <c r="AM99" s="360"/>
      <c r="AN99" s="360"/>
      <c r="AO99" s="360"/>
      <c r="AP99" s="348"/>
      <c r="AQ99" s="348"/>
      <c r="AR99" s="348"/>
      <c r="AS99" s="348"/>
      <c r="AT99" s="348"/>
      <c r="AU99" s="348"/>
      <c r="AV99" s="348"/>
      <c r="AW99" s="989"/>
      <c r="AX99" s="989"/>
      <c r="AY99" s="989"/>
      <c r="AZ99" s="989"/>
      <c r="BA99" s="989"/>
      <c r="BB99" s="989"/>
      <c r="BC99" s="989"/>
      <c r="BD99" s="989"/>
      <c r="BE99" s="989"/>
      <c r="BF99" s="989"/>
      <c r="BG99" s="989"/>
      <c r="BH99" s="989"/>
      <c r="BI99" s="989"/>
      <c r="BJ99" s="989"/>
      <c r="BK99" s="989"/>
      <c r="BL99" s="989"/>
      <c r="BM99" s="989"/>
      <c r="BN99" s="989"/>
      <c r="BO99" s="989"/>
      <c r="BP99" s="989"/>
      <c r="BQ99" s="989"/>
      <c r="BR99" s="989"/>
      <c r="BS99" s="989"/>
    </row>
    <row r="100" spans="1:71" s="362" customFormat="1" ht="13.35" customHeight="1" x14ac:dyDescent="0.25">
      <c r="A100" s="366"/>
      <c r="B100" s="989"/>
      <c r="C100" s="360"/>
      <c r="D100" s="360"/>
      <c r="E100" s="360"/>
      <c r="F100" s="360"/>
      <c r="G100" s="360"/>
      <c r="H100" s="360"/>
      <c r="I100" s="360"/>
      <c r="J100" s="360"/>
      <c r="K100" s="360"/>
      <c r="L100" s="360"/>
      <c r="M100" s="360"/>
      <c r="N100" s="360"/>
      <c r="O100" s="360"/>
      <c r="P100" s="360"/>
      <c r="Q100" s="360"/>
      <c r="R100" s="360"/>
      <c r="S100" s="360"/>
      <c r="T100" s="360"/>
      <c r="U100" s="360"/>
      <c r="V100" s="360"/>
      <c r="W100" s="360"/>
      <c r="X100" s="360"/>
      <c r="Y100" s="360"/>
      <c r="Z100" s="360"/>
      <c r="AA100" s="360"/>
      <c r="AB100" s="360"/>
      <c r="AC100" s="360"/>
      <c r="AD100" s="360"/>
      <c r="AE100" s="360"/>
      <c r="AF100" s="360"/>
      <c r="AG100" s="360"/>
      <c r="AH100" s="360"/>
      <c r="AI100" s="360"/>
      <c r="AJ100" s="360"/>
      <c r="AK100" s="360"/>
      <c r="AL100" s="360"/>
      <c r="AM100" s="360"/>
      <c r="AN100" s="360"/>
      <c r="AO100" s="360"/>
      <c r="AP100" s="348"/>
      <c r="AQ100" s="348"/>
      <c r="AR100" s="348"/>
      <c r="AS100" s="348"/>
      <c r="AT100" s="348"/>
      <c r="AU100" s="348"/>
      <c r="AV100" s="348"/>
      <c r="AW100" s="989"/>
      <c r="AX100" s="989"/>
      <c r="AY100" s="989"/>
      <c r="AZ100" s="989"/>
      <c r="BA100" s="989"/>
      <c r="BB100" s="989"/>
      <c r="BC100" s="989"/>
      <c r="BD100" s="989"/>
      <c r="BE100" s="989"/>
      <c r="BF100" s="989"/>
      <c r="BG100" s="989"/>
      <c r="BH100" s="989"/>
      <c r="BI100" s="989"/>
      <c r="BJ100" s="989"/>
      <c r="BK100" s="989"/>
      <c r="BL100" s="989"/>
      <c r="BM100" s="989"/>
      <c r="BN100" s="989"/>
      <c r="BO100" s="989"/>
      <c r="BP100" s="989"/>
      <c r="BQ100" s="989"/>
      <c r="BR100" s="989"/>
      <c r="BS100" s="989"/>
    </row>
    <row r="101" spans="1:71" s="362" customFormat="1" ht="13.35" customHeight="1" x14ac:dyDescent="0.25">
      <c r="A101" s="366"/>
      <c r="B101" s="360"/>
      <c r="C101" s="360"/>
      <c r="D101" s="360"/>
      <c r="E101" s="360"/>
      <c r="F101" s="360"/>
      <c r="G101" s="360"/>
      <c r="H101" s="360"/>
      <c r="I101" s="360"/>
      <c r="J101" s="360"/>
      <c r="K101" s="360"/>
      <c r="L101" s="360"/>
      <c r="M101" s="360"/>
      <c r="N101" s="360"/>
      <c r="O101" s="360"/>
      <c r="P101" s="360"/>
      <c r="Q101" s="360"/>
      <c r="R101" s="360"/>
      <c r="S101" s="360"/>
      <c r="T101" s="360"/>
      <c r="U101" s="360"/>
      <c r="V101" s="360"/>
      <c r="W101" s="360"/>
      <c r="X101" s="360"/>
      <c r="Y101" s="360"/>
      <c r="Z101" s="360"/>
      <c r="AA101" s="360"/>
      <c r="AB101" s="360"/>
      <c r="AC101" s="360"/>
      <c r="AD101" s="360"/>
      <c r="AE101" s="360"/>
      <c r="AF101" s="360"/>
      <c r="AG101" s="360"/>
      <c r="AH101" s="360"/>
      <c r="AI101" s="360"/>
      <c r="AJ101" s="360"/>
      <c r="AK101" s="360"/>
      <c r="AL101" s="360"/>
      <c r="AM101" s="360"/>
      <c r="AN101" s="360"/>
      <c r="AO101" s="360"/>
      <c r="AP101" s="348"/>
      <c r="AQ101" s="348"/>
      <c r="AR101" s="348"/>
      <c r="AS101" s="348"/>
      <c r="AT101" s="348"/>
      <c r="AU101" s="348"/>
      <c r="AV101" s="348"/>
      <c r="AW101" s="989"/>
      <c r="AX101" s="989"/>
      <c r="AY101" s="989"/>
      <c r="AZ101" s="989"/>
      <c r="BA101" s="989"/>
      <c r="BB101" s="989"/>
      <c r="BC101" s="989"/>
      <c r="BD101" s="989"/>
      <c r="BE101" s="989"/>
      <c r="BF101" s="989"/>
      <c r="BG101" s="989"/>
      <c r="BH101" s="989"/>
      <c r="BI101" s="989"/>
      <c r="BJ101" s="989"/>
      <c r="BK101" s="989"/>
      <c r="BL101" s="989"/>
      <c r="BM101" s="989"/>
      <c r="BN101" s="989"/>
      <c r="BO101" s="989"/>
      <c r="BP101" s="989"/>
      <c r="BQ101" s="989"/>
      <c r="BR101" s="989"/>
      <c r="BS101" s="989"/>
    </row>
    <row r="102" spans="1:71" s="362" customFormat="1" ht="13.35" customHeight="1" x14ac:dyDescent="0.25">
      <c r="A102" s="366"/>
      <c r="B102" s="360"/>
      <c r="C102" s="360"/>
      <c r="D102" s="360"/>
      <c r="E102" s="360"/>
      <c r="F102" s="360"/>
      <c r="G102" s="360"/>
      <c r="H102" s="360"/>
      <c r="I102" s="360"/>
      <c r="J102" s="360"/>
      <c r="K102" s="360"/>
      <c r="L102" s="360"/>
      <c r="M102" s="360"/>
      <c r="N102" s="360"/>
      <c r="O102" s="360"/>
      <c r="P102" s="360"/>
      <c r="Q102" s="360"/>
      <c r="R102" s="360"/>
      <c r="S102" s="360"/>
      <c r="T102" s="360"/>
      <c r="U102" s="360"/>
      <c r="V102" s="360"/>
      <c r="W102" s="360"/>
      <c r="X102" s="360"/>
      <c r="Y102" s="360"/>
      <c r="Z102" s="360"/>
      <c r="AA102" s="360"/>
      <c r="AB102" s="360"/>
      <c r="AC102" s="360"/>
      <c r="AD102" s="360"/>
      <c r="AE102" s="360"/>
      <c r="AF102" s="360"/>
      <c r="AG102" s="360"/>
      <c r="AH102" s="360"/>
      <c r="AI102" s="360"/>
      <c r="AJ102" s="360"/>
      <c r="AK102" s="360"/>
      <c r="AL102" s="360"/>
      <c r="AM102" s="360"/>
      <c r="AN102" s="360"/>
      <c r="AO102" s="360"/>
      <c r="AP102" s="349"/>
      <c r="AQ102" s="349"/>
      <c r="AR102" s="349"/>
      <c r="AS102" s="349"/>
      <c r="AT102" s="349"/>
      <c r="AU102" s="349"/>
      <c r="AV102" s="349"/>
      <c r="AW102" s="991"/>
      <c r="AX102" s="991"/>
      <c r="AY102" s="991"/>
      <c r="AZ102" s="991"/>
      <c r="BA102" s="991"/>
      <c r="BB102" s="991"/>
      <c r="BC102" s="991"/>
      <c r="BD102" s="991"/>
      <c r="BE102" s="991"/>
      <c r="BF102" s="991"/>
      <c r="BG102" s="991"/>
      <c r="BH102" s="991"/>
      <c r="BI102" s="991"/>
      <c r="BJ102" s="991"/>
      <c r="BK102" s="991"/>
      <c r="BL102" s="991"/>
      <c r="BM102" s="991"/>
      <c r="BN102" s="991"/>
      <c r="BO102" s="991"/>
      <c r="BP102" s="991"/>
      <c r="BQ102" s="991"/>
      <c r="BR102" s="991"/>
      <c r="BS102" s="991"/>
    </row>
    <row r="103" spans="1:71" s="362" customFormat="1" ht="13.35" customHeight="1" x14ac:dyDescent="0.25">
      <c r="A103" s="364"/>
      <c r="B103" s="361"/>
      <c r="C103" s="361"/>
      <c r="D103" s="361"/>
      <c r="E103" s="361"/>
      <c r="F103" s="361"/>
      <c r="G103" s="361"/>
      <c r="H103" s="361"/>
      <c r="I103" s="361"/>
      <c r="J103" s="361"/>
      <c r="K103" s="361"/>
      <c r="L103" s="361"/>
      <c r="M103" s="361"/>
      <c r="N103" s="361"/>
      <c r="O103" s="361"/>
      <c r="P103" s="361"/>
      <c r="Q103" s="361"/>
      <c r="R103" s="361"/>
      <c r="S103" s="361"/>
      <c r="T103" s="361"/>
      <c r="U103" s="361"/>
      <c r="V103" s="361"/>
      <c r="W103" s="361"/>
      <c r="X103" s="361"/>
      <c r="Y103" s="361"/>
      <c r="Z103" s="361"/>
      <c r="AA103" s="361"/>
      <c r="AB103" s="361"/>
      <c r="AC103" s="361"/>
      <c r="AD103" s="361"/>
      <c r="AE103" s="361"/>
      <c r="AF103" s="361"/>
      <c r="AG103" s="361"/>
      <c r="AH103" s="361"/>
      <c r="AI103" s="361"/>
      <c r="AJ103" s="361"/>
      <c r="AK103" s="361"/>
      <c r="AL103" s="361"/>
      <c r="AM103" s="361"/>
      <c r="AN103" s="361"/>
      <c r="AO103" s="361"/>
      <c r="AP103" s="348"/>
      <c r="AQ103" s="348"/>
      <c r="AR103" s="348"/>
      <c r="AS103" s="348"/>
      <c r="AT103" s="348"/>
      <c r="AU103" s="348"/>
      <c r="AV103" s="348"/>
      <c r="AW103" s="989"/>
      <c r="AX103" s="989"/>
      <c r="AY103" s="989"/>
      <c r="AZ103" s="989"/>
      <c r="BA103" s="989"/>
      <c r="BB103" s="989"/>
      <c r="BC103" s="989"/>
      <c r="BD103" s="989"/>
      <c r="BE103" s="989"/>
      <c r="BF103" s="989"/>
      <c r="BG103" s="989"/>
      <c r="BH103" s="989"/>
      <c r="BI103" s="989"/>
      <c r="BJ103" s="989"/>
      <c r="BK103" s="989"/>
      <c r="BL103" s="989"/>
      <c r="BM103" s="989"/>
      <c r="BN103" s="989"/>
      <c r="BO103" s="989"/>
      <c r="BP103" s="989"/>
      <c r="BQ103" s="989"/>
      <c r="BR103" s="989"/>
      <c r="BS103" s="989"/>
    </row>
    <row r="104" spans="1:71" s="362" customFormat="1" ht="13.35" customHeight="1" x14ac:dyDescent="0.25">
      <c r="A104" s="366"/>
      <c r="B104" s="989"/>
      <c r="C104" s="360"/>
      <c r="D104" s="360"/>
      <c r="E104" s="360"/>
      <c r="F104" s="360"/>
      <c r="G104" s="360"/>
      <c r="H104" s="360"/>
      <c r="I104" s="360"/>
      <c r="J104" s="360"/>
      <c r="K104" s="360"/>
      <c r="L104" s="360"/>
      <c r="M104" s="360"/>
      <c r="N104" s="360"/>
      <c r="O104" s="360"/>
      <c r="P104" s="360"/>
      <c r="Q104" s="360"/>
      <c r="R104" s="360"/>
      <c r="S104" s="360"/>
      <c r="T104" s="360"/>
      <c r="U104" s="360"/>
      <c r="V104" s="360"/>
      <c r="W104" s="360"/>
      <c r="X104" s="360"/>
      <c r="Y104" s="360"/>
      <c r="Z104" s="360"/>
      <c r="AA104" s="360"/>
      <c r="AB104" s="360"/>
      <c r="AC104" s="360"/>
      <c r="AD104" s="360"/>
      <c r="AE104" s="360"/>
      <c r="AF104" s="360"/>
      <c r="AG104" s="360"/>
      <c r="AH104" s="360"/>
      <c r="AI104" s="360"/>
      <c r="AJ104" s="360"/>
      <c r="AK104" s="360"/>
      <c r="AL104" s="360"/>
      <c r="AM104" s="360"/>
      <c r="AN104" s="360"/>
      <c r="AO104" s="360"/>
      <c r="AP104" s="348"/>
      <c r="AQ104" s="348"/>
      <c r="AR104" s="348"/>
      <c r="AS104" s="348"/>
      <c r="AT104" s="348"/>
      <c r="AU104" s="348"/>
      <c r="AV104" s="348"/>
      <c r="AW104" s="989"/>
      <c r="AX104" s="989"/>
      <c r="AY104" s="989"/>
      <c r="AZ104" s="989"/>
      <c r="BA104" s="989"/>
      <c r="BB104" s="989"/>
      <c r="BC104" s="989"/>
      <c r="BD104" s="989"/>
      <c r="BE104" s="989"/>
      <c r="BF104" s="989"/>
      <c r="BG104" s="989"/>
      <c r="BH104" s="989"/>
      <c r="BI104" s="989"/>
      <c r="BJ104" s="989"/>
      <c r="BK104" s="989"/>
      <c r="BL104" s="989"/>
      <c r="BM104" s="989"/>
      <c r="BN104" s="989"/>
      <c r="BO104" s="989"/>
      <c r="BP104" s="989"/>
      <c r="BQ104" s="989"/>
      <c r="BR104" s="989"/>
      <c r="BS104" s="989"/>
    </row>
    <row r="105" spans="1:71" s="362" customFormat="1" ht="13.35" customHeight="1" x14ac:dyDescent="0.25">
      <c r="A105" s="366"/>
      <c r="B105" s="989"/>
      <c r="C105" s="360"/>
      <c r="D105" s="360"/>
      <c r="E105" s="360"/>
      <c r="F105" s="360"/>
      <c r="G105" s="360"/>
      <c r="H105" s="360"/>
      <c r="I105" s="360"/>
      <c r="J105" s="360"/>
      <c r="K105" s="360"/>
      <c r="L105" s="360"/>
      <c r="M105" s="360"/>
      <c r="N105" s="360"/>
      <c r="O105" s="360"/>
      <c r="P105" s="360"/>
      <c r="Q105" s="360"/>
      <c r="R105" s="360"/>
      <c r="S105" s="360"/>
      <c r="T105" s="360"/>
      <c r="U105" s="360"/>
      <c r="V105" s="360"/>
      <c r="W105" s="360"/>
      <c r="X105" s="360"/>
      <c r="Y105" s="360"/>
      <c r="Z105" s="360"/>
      <c r="AA105" s="360"/>
      <c r="AB105" s="360"/>
      <c r="AC105" s="360"/>
      <c r="AD105" s="360"/>
      <c r="AE105" s="360"/>
      <c r="AF105" s="360"/>
      <c r="AG105" s="360"/>
      <c r="AH105" s="360"/>
      <c r="AI105" s="360"/>
      <c r="AJ105" s="360"/>
      <c r="AK105" s="360"/>
      <c r="AL105" s="360"/>
      <c r="AM105" s="360"/>
      <c r="AN105" s="360"/>
      <c r="AO105" s="360"/>
      <c r="AP105" s="348"/>
      <c r="AQ105" s="348"/>
      <c r="AR105" s="348"/>
      <c r="AS105" s="348"/>
      <c r="AT105" s="348"/>
      <c r="AU105" s="348"/>
      <c r="AV105" s="348"/>
      <c r="AW105" s="989"/>
      <c r="AX105" s="989"/>
      <c r="AY105" s="989"/>
      <c r="AZ105" s="989"/>
      <c r="BA105" s="989"/>
      <c r="BB105" s="989"/>
      <c r="BC105" s="989"/>
      <c r="BD105" s="989"/>
      <c r="BE105" s="989"/>
      <c r="BF105" s="989"/>
      <c r="BG105" s="989"/>
      <c r="BH105" s="989"/>
      <c r="BI105" s="989"/>
      <c r="BJ105" s="989"/>
      <c r="BK105" s="989"/>
      <c r="BL105" s="989"/>
      <c r="BM105" s="989"/>
      <c r="BN105" s="989"/>
      <c r="BO105" s="989"/>
      <c r="BP105" s="989"/>
      <c r="BQ105" s="989"/>
      <c r="BR105" s="989"/>
      <c r="BS105" s="989"/>
    </row>
    <row r="106" spans="1:71" s="362" customFormat="1" ht="13.35" customHeight="1" x14ac:dyDescent="0.25">
      <c r="A106" s="366"/>
      <c r="B106" s="989"/>
      <c r="C106" s="360"/>
      <c r="D106" s="360"/>
      <c r="E106" s="360"/>
      <c r="F106" s="360"/>
      <c r="G106" s="360"/>
      <c r="H106" s="360"/>
      <c r="I106" s="360"/>
      <c r="J106" s="360"/>
      <c r="K106" s="360"/>
      <c r="L106" s="360"/>
      <c r="M106" s="360"/>
      <c r="N106" s="360"/>
      <c r="O106" s="360"/>
      <c r="P106" s="360"/>
      <c r="Q106" s="360"/>
      <c r="R106" s="360"/>
      <c r="S106" s="360"/>
      <c r="T106" s="360"/>
      <c r="U106" s="360"/>
      <c r="V106" s="360"/>
      <c r="W106" s="360"/>
      <c r="X106" s="360"/>
      <c r="Y106" s="360"/>
      <c r="Z106" s="360"/>
      <c r="AA106" s="360"/>
      <c r="AB106" s="360"/>
      <c r="AC106" s="360"/>
      <c r="AD106" s="360"/>
      <c r="AE106" s="360"/>
      <c r="AF106" s="360"/>
      <c r="AG106" s="360"/>
      <c r="AH106" s="360"/>
      <c r="AI106" s="360"/>
      <c r="AJ106" s="360"/>
      <c r="AK106" s="360"/>
      <c r="AL106" s="360"/>
      <c r="AM106" s="360"/>
      <c r="AN106" s="360"/>
      <c r="AO106" s="360"/>
      <c r="AP106" s="967"/>
      <c r="AQ106" s="967"/>
      <c r="AR106" s="967"/>
      <c r="AS106" s="967"/>
      <c r="AT106" s="967"/>
      <c r="AU106" s="967"/>
      <c r="AV106" s="967"/>
    </row>
  </sheetData>
  <sheetProtection password="EC30" sheet="1" objects="1" scenarios="1" insertRows="0"/>
  <mergeCells count="183">
    <mergeCell ref="AQ30:AU31"/>
    <mergeCell ref="AQ32:AU32"/>
    <mergeCell ref="AQ33:AU33"/>
    <mergeCell ref="A19:C21"/>
    <mergeCell ref="N44:T44"/>
    <mergeCell ref="AA44:AC44"/>
    <mergeCell ref="AG10:AI10"/>
    <mergeCell ref="A1:AO1"/>
    <mergeCell ref="A2:AO2"/>
    <mergeCell ref="A4:G4"/>
    <mergeCell ref="H4:J4"/>
    <mergeCell ref="R4:V4"/>
    <mergeCell ref="W4:AA4"/>
    <mergeCell ref="AH4:AO4"/>
    <mergeCell ref="D19:R21"/>
    <mergeCell ref="S19:Z20"/>
    <mergeCell ref="AA19:AA21"/>
    <mergeCell ref="AB19:AE21"/>
    <mergeCell ref="AF19:AO20"/>
    <mergeCell ref="S21:V21"/>
    <mergeCell ref="W21:Z21"/>
    <mergeCell ref="AF21:AJ21"/>
    <mergeCell ref="AK21:AO21"/>
    <mergeCell ref="M8:AG8"/>
    <mergeCell ref="AK22:AO22"/>
    <mergeCell ref="A23:C23"/>
    <mergeCell ref="D23:R23"/>
    <mergeCell ref="S23:V23"/>
    <mergeCell ref="A13:AO13"/>
    <mergeCell ref="O15:AO15"/>
    <mergeCell ref="K16:Y16"/>
    <mergeCell ref="G17:P17"/>
    <mergeCell ref="V17:AO17"/>
    <mergeCell ref="D5:G5"/>
    <mergeCell ref="AH5:AO5"/>
    <mergeCell ref="A6:G6"/>
    <mergeCell ref="AH6:AO6"/>
    <mergeCell ref="AB23:AE23"/>
    <mergeCell ref="AF23:AJ23"/>
    <mergeCell ref="AK23:AO23"/>
    <mergeCell ref="A22:C22"/>
    <mergeCell ref="D22:R22"/>
    <mergeCell ref="S22:V22"/>
    <mergeCell ref="W22:Z22"/>
    <mergeCell ref="AB22:AE22"/>
    <mergeCell ref="AF22:AJ22"/>
    <mergeCell ref="W23:Z23"/>
    <mergeCell ref="A10:G10"/>
    <mergeCell ref="H10:L10"/>
    <mergeCell ref="V10:Y10"/>
    <mergeCell ref="A11:G11"/>
    <mergeCell ref="AL16:AN16"/>
    <mergeCell ref="A7:G7"/>
    <mergeCell ref="M7:AG7"/>
    <mergeCell ref="AH7:AO7"/>
    <mergeCell ref="B8:G8"/>
    <mergeCell ref="AH8:AO8"/>
    <mergeCell ref="AK24:AO24"/>
    <mergeCell ref="A25:C25"/>
    <mergeCell ref="D25:R25"/>
    <mergeCell ref="S25:V25"/>
    <mergeCell ref="W25:Z25"/>
    <mergeCell ref="AB25:AE25"/>
    <mergeCell ref="AF25:AJ25"/>
    <mergeCell ref="AK25:AO25"/>
    <mergeCell ref="A24:C24"/>
    <mergeCell ref="D24:R24"/>
    <mergeCell ref="S24:V24"/>
    <mergeCell ref="W24:Z24"/>
    <mergeCell ref="AB24:AE24"/>
    <mergeCell ref="AF24:AJ24"/>
    <mergeCell ref="AK26:AO26"/>
    <mergeCell ref="A27:C27"/>
    <mergeCell ref="D27:R27"/>
    <mergeCell ref="S27:V27"/>
    <mergeCell ref="W27:Z27"/>
    <mergeCell ref="AB27:AE27"/>
    <mergeCell ref="AF27:AJ27"/>
    <mergeCell ref="AK27:AO27"/>
    <mergeCell ref="A26:C26"/>
    <mergeCell ref="D26:R26"/>
    <mergeCell ref="S26:V26"/>
    <mergeCell ref="W26:Z26"/>
    <mergeCell ref="AB26:AE26"/>
    <mergeCell ref="AF26:AJ26"/>
    <mergeCell ref="AK28:AO28"/>
    <mergeCell ref="A29:C29"/>
    <mergeCell ref="D29:R29"/>
    <mergeCell ref="S29:V29"/>
    <mergeCell ref="W29:Z29"/>
    <mergeCell ref="AB29:AE29"/>
    <mergeCell ref="AF29:AJ29"/>
    <mergeCell ref="AK29:AO29"/>
    <mergeCell ref="A28:C28"/>
    <mergeCell ref="D28:R28"/>
    <mergeCell ref="S28:V28"/>
    <mergeCell ref="W28:Z28"/>
    <mergeCell ref="AB28:AE28"/>
    <mergeCell ref="AF28:AJ28"/>
    <mergeCell ref="AK30:AO30"/>
    <mergeCell ref="A31:C31"/>
    <mergeCell ref="D31:R31"/>
    <mergeCell ref="S31:V31"/>
    <mergeCell ref="W31:Z31"/>
    <mergeCell ref="AB31:AE31"/>
    <mergeCell ref="AF31:AJ31"/>
    <mergeCell ref="AK31:AO31"/>
    <mergeCell ref="A30:C30"/>
    <mergeCell ref="D30:R30"/>
    <mergeCell ref="S30:V30"/>
    <mergeCell ref="W30:Z30"/>
    <mergeCell ref="AB30:AE30"/>
    <mergeCell ref="AF30:AJ30"/>
    <mergeCell ref="AK32:AO32"/>
    <mergeCell ref="A33:C33"/>
    <mergeCell ref="D33:R33"/>
    <mergeCell ref="S33:V33"/>
    <mergeCell ref="W33:Z33"/>
    <mergeCell ref="AB33:AE33"/>
    <mergeCell ref="AF33:AJ33"/>
    <mergeCell ref="AK33:AO33"/>
    <mergeCell ref="A32:C32"/>
    <mergeCell ref="D32:R32"/>
    <mergeCell ref="S32:V32"/>
    <mergeCell ref="W32:Z32"/>
    <mergeCell ref="AB32:AE32"/>
    <mergeCell ref="AF32:AJ32"/>
    <mergeCell ref="AK34:AO34"/>
    <mergeCell ref="A35:C35"/>
    <mergeCell ref="D35:R35"/>
    <mergeCell ref="S35:V35"/>
    <mergeCell ref="W35:Z35"/>
    <mergeCell ref="AB35:AE35"/>
    <mergeCell ref="AF35:AJ35"/>
    <mergeCell ref="AK35:AO35"/>
    <mergeCell ref="A34:C34"/>
    <mergeCell ref="D34:R34"/>
    <mergeCell ref="S34:V34"/>
    <mergeCell ref="W34:Z34"/>
    <mergeCell ref="AB34:AE34"/>
    <mergeCell ref="AF34:AJ34"/>
    <mergeCell ref="L44:M44"/>
    <mergeCell ref="W38:Z38"/>
    <mergeCell ref="AB38:AE38"/>
    <mergeCell ref="AF38:AJ38"/>
    <mergeCell ref="AK36:AO36"/>
    <mergeCell ref="A37:C37"/>
    <mergeCell ref="D37:R37"/>
    <mergeCell ref="S37:V37"/>
    <mergeCell ref="W37:Z37"/>
    <mergeCell ref="AB37:AE37"/>
    <mergeCell ref="AF37:AJ37"/>
    <mergeCell ref="AK37:AO37"/>
    <mergeCell ref="A36:C36"/>
    <mergeCell ref="D36:R36"/>
    <mergeCell ref="S36:V36"/>
    <mergeCell ref="W36:Z36"/>
    <mergeCell ref="AB36:AE36"/>
    <mergeCell ref="AF36:AJ36"/>
    <mergeCell ref="I5:AG6"/>
    <mergeCell ref="AQ34:AU36"/>
    <mergeCell ref="L4:P4"/>
    <mergeCell ref="B56:AO56"/>
    <mergeCell ref="B57:AO57"/>
    <mergeCell ref="H49:N50"/>
    <mergeCell ref="O49:AA50"/>
    <mergeCell ref="AB49:AH49"/>
    <mergeCell ref="AI49:AO49"/>
    <mergeCell ref="B54:AO54"/>
    <mergeCell ref="B55:AO55"/>
    <mergeCell ref="I46:U46"/>
    <mergeCell ref="A48:G48"/>
    <mergeCell ref="H48:N48"/>
    <mergeCell ref="O48:AA48"/>
    <mergeCell ref="AB48:AH48"/>
    <mergeCell ref="AI48:AO48"/>
    <mergeCell ref="AK38:AO38"/>
    <mergeCell ref="AF39:AJ39"/>
    <mergeCell ref="AK39:AO39"/>
    <mergeCell ref="AF42:AO42"/>
    <mergeCell ref="A38:C38"/>
    <mergeCell ref="D38:R38"/>
    <mergeCell ref="S38:V38"/>
  </mergeCells>
  <conditionalFormatting sqref="AF22:AO22">
    <cfRule type="cellIs" dxfId="441" priority="25" operator="equal">
      <formula>0</formula>
    </cfRule>
  </conditionalFormatting>
  <conditionalFormatting sqref="W4 L4 R4">
    <cfRule type="expression" dxfId="440" priority="24" stopIfTrue="1">
      <formula>L4&lt;&gt;TypeChantier</formula>
    </cfRule>
  </conditionalFormatting>
  <conditionalFormatting sqref="AF38:AO38">
    <cfRule type="cellIs" dxfId="439" priority="9" operator="equal">
      <formula>0</formula>
    </cfRule>
  </conditionalFormatting>
  <conditionalFormatting sqref="AF23:AO23">
    <cfRule type="cellIs" dxfId="438" priority="23" operator="equal">
      <formula>0</formula>
    </cfRule>
  </conditionalFormatting>
  <conditionalFormatting sqref="AF24:AO24">
    <cfRule type="cellIs" dxfId="437" priority="22" operator="equal">
      <formula>0</formula>
    </cfRule>
  </conditionalFormatting>
  <conditionalFormatting sqref="AF25:AO25">
    <cfRule type="cellIs" dxfId="436" priority="21" operator="equal">
      <formula>0</formula>
    </cfRule>
  </conditionalFormatting>
  <conditionalFormatting sqref="AF26:AO26">
    <cfRule type="cellIs" dxfId="435" priority="20" operator="equal">
      <formula>0</formula>
    </cfRule>
  </conditionalFormatting>
  <conditionalFormatting sqref="AF27:AO27">
    <cfRule type="cellIs" dxfId="434" priority="19" operator="equal">
      <formula>0</formula>
    </cfRule>
  </conditionalFormatting>
  <conditionalFormatting sqref="AF28:AO28">
    <cfRule type="cellIs" dxfId="433" priority="18" operator="equal">
      <formula>0</formula>
    </cfRule>
  </conditionalFormatting>
  <conditionalFormatting sqref="AF29:AO29">
    <cfRule type="cellIs" dxfId="432" priority="17" operator="equal">
      <formula>0</formula>
    </cfRule>
  </conditionalFormatting>
  <conditionalFormatting sqref="AF30:AO30">
    <cfRule type="cellIs" dxfId="431" priority="16" operator="equal">
      <formula>0</formula>
    </cfRule>
  </conditionalFormatting>
  <conditionalFormatting sqref="AF31:AO31">
    <cfRule type="cellIs" dxfId="430" priority="15" operator="equal">
      <formula>0</formula>
    </cfRule>
  </conditionalFormatting>
  <conditionalFormatting sqref="AF32:AO32">
    <cfRule type="cellIs" dxfId="429" priority="14" operator="equal">
      <formula>0</formula>
    </cfRule>
  </conditionalFormatting>
  <conditionalFormatting sqref="AF33:AO33">
    <cfRule type="cellIs" dxfId="428" priority="13" operator="equal">
      <formula>0</formula>
    </cfRule>
  </conditionalFormatting>
  <conditionalFormatting sqref="AF34:AO34">
    <cfRule type="cellIs" dxfId="427" priority="12" operator="equal">
      <formula>0</formula>
    </cfRule>
  </conditionalFormatting>
  <conditionalFormatting sqref="AF35:AO35">
    <cfRule type="cellIs" dxfId="426" priority="11" operator="equal">
      <formula>0</formula>
    </cfRule>
  </conditionalFormatting>
  <conditionalFormatting sqref="AF36:AO36">
    <cfRule type="cellIs" dxfId="425" priority="10" operator="equal">
      <formula>0</formula>
    </cfRule>
  </conditionalFormatting>
  <conditionalFormatting sqref="AF37:AO37">
    <cfRule type="cellIs" dxfId="424" priority="8" operator="equal">
      <formula>0</formula>
    </cfRule>
  </conditionalFormatting>
  <conditionalFormatting sqref="V45">
    <cfRule type="expression" dxfId="423" priority="1" stopIfTrue="1">
      <formula>$L$44&lt;&gt;0</formula>
    </cfRule>
  </conditionalFormatting>
  <conditionalFormatting sqref="AC41">
    <cfRule type="expression" dxfId="422" priority="2">
      <formula>$L$44&gt;=0</formula>
    </cfRule>
  </conditionalFormatting>
  <conditionalFormatting sqref="AA44">
    <cfRule type="expression" dxfId="421" priority="390" stopIfTrue="1">
      <formula>#REF!&lt;&gt;0</formula>
    </cfRule>
  </conditionalFormatting>
  <conditionalFormatting sqref="Z44">
    <cfRule type="expression" dxfId="420" priority="391">
      <formula>#REF!&gt;=0</formula>
    </cfRule>
  </conditionalFormatting>
  <conditionalFormatting sqref="U44">
    <cfRule type="expression" dxfId="419" priority="392">
      <formula>#REF!&lt;=0</formula>
    </cfRule>
  </conditionalFormatting>
  <dataValidations count="1">
    <dataValidation type="list" errorStyle="warning" allowBlank="1" showErrorMessage="1" sqref="A22:C38" xr:uid="{00000000-0002-0000-0400-000000000000}">
      <formula1>MRPosteQP</formula1>
    </dataValidation>
  </dataValidations>
  <printOptions horizontalCentered="1" verticalCentered="1"/>
  <pageMargins left="0.19685039370078741" right="0" top="0.19685039370078741" bottom="0" header="0" footer="0"/>
  <pageSetup paperSize="9" scale="99" fitToHeight="0" orientation="portrait" r:id="rId1"/>
  <headerFooter alignWithMargins="0"/>
  <rowBreaks count="1" manualBreakCount="1">
    <brk id="57" max="40" man="1"/>
  </rowBreaks>
  <drawing r:id="rId2"/>
  <legacyDrawing r:id="rId3"/>
  <oleObjects>
    <mc:AlternateContent xmlns:mc="http://schemas.openxmlformats.org/markup-compatibility/2006">
      <mc:Choice Requires="x14">
        <oleObject progId="Document" shapeId="25607" r:id="rId4">
          <objectPr defaultSize="0" autoPict="0" r:id="rId5">
            <anchor moveWithCells="1">
              <from>
                <xdr:col>0</xdr:col>
                <xdr:colOff>114300</xdr:colOff>
                <xdr:row>58</xdr:row>
                <xdr:rowOff>68580</xdr:rowOff>
              </from>
              <to>
                <xdr:col>39</xdr:col>
                <xdr:colOff>99060</xdr:colOff>
                <xdr:row>112</xdr:row>
                <xdr:rowOff>76200</xdr:rowOff>
              </to>
            </anchor>
          </objectPr>
        </oleObject>
      </mc:Choice>
      <mc:Fallback>
        <oleObject progId="Document" shapeId="25607" r:id="rId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4">
    <pageSetUpPr fitToPage="1"/>
  </sheetPr>
  <dimension ref="A1:CE113"/>
  <sheetViews>
    <sheetView zoomScaleNormal="100" workbookViewId="0">
      <selection activeCell="AS117" sqref="AS117"/>
    </sheetView>
  </sheetViews>
  <sheetFormatPr baseColWidth="10" defaultColWidth="11.44140625" defaultRowHeight="13.2" x14ac:dyDescent="0.25"/>
  <cols>
    <col min="1" max="1" width="3.109375" customWidth="1"/>
    <col min="2" max="26" width="2.44140625" customWidth="1"/>
    <col min="27" max="27" width="3.88671875" customWidth="1"/>
    <col min="28" max="31" width="2.5546875" customWidth="1"/>
    <col min="32" max="41" width="2.44140625" customWidth="1"/>
    <col min="42" max="42" width="6.44140625" customWidth="1"/>
    <col min="43" max="46" width="11.44140625" style="175" customWidth="1"/>
    <col min="47" max="47" width="15.44140625" style="175" customWidth="1"/>
    <col min="48" max="48" width="3.88671875" customWidth="1"/>
    <col min="49" max="49" width="6.88671875" customWidth="1"/>
    <col min="50" max="50" width="9.88671875" customWidth="1"/>
    <col min="51" max="51" width="2.109375" customWidth="1"/>
    <col min="52" max="52" width="12" customWidth="1"/>
  </cols>
  <sheetData>
    <row r="1" spans="1:81" s="89" customFormat="1" ht="17.399999999999999" x14ac:dyDescent="0.3">
      <c r="A1" s="1769" t="s">
        <v>86</v>
      </c>
      <c r="B1" s="1769"/>
      <c r="C1" s="1769"/>
      <c r="D1" s="1769"/>
      <c r="E1" s="1769"/>
      <c r="F1" s="1769"/>
      <c r="G1" s="1769"/>
      <c r="H1" s="1769"/>
      <c r="I1" s="1769"/>
      <c r="J1" s="1769"/>
      <c r="K1" s="1769"/>
      <c r="L1" s="1769"/>
      <c r="M1" s="1769"/>
      <c r="N1" s="1769"/>
      <c r="O1" s="1769"/>
      <c r="P1" s="1769"/>
      <c r="Q1" s="1769"/>
      <c r="R1" s="1769"/>
      <c r="S1" s="1769"/>
      <c r="T1" s="1769"/>
      <c r="U1" s="1769"/>
      <c r="V1" s="1769"/>
      <c r="W1" s="1769"/>
      <c r="X1" s="1769"/>
      <c r="Y1" s="1769"/>
      <c r="Z1" s="1769"/>
      <c r="AA1" s="1769"/>
      <c r="AB1" s="1769"/>
      <c r="AC1" s="1769"/>
      <c r="AD1" s="1769"/>
      <c r="AE1" s="1769"/>
      <c r="AF1" s="1769"/>
      <c r="AG1" s="1769"/>
      <c r="AH1" s="1769"/>
      <c r="AI1" s="1769"/>
      <c r="AJ1" s="1769"/>
      <c r="AK1" s="1769"/>
      <c r="AL1" s="1769"/>
      <c r="AM1" s="1769"/>
      <c r="AN1" s="1769"/>
      <c r="AO1" s="1769"/>
      <c r="AQ1" s="213"/>
      <c r="AR1" s="248"/>
      <c r="AS1" s="184"/>
      <c r="AT1" s="213"/>
      <c r="AU1" s="175"/>
      <c r="AV1"/>
      <c r="AW1"/>
      <c r="AX1"/>
      <c r="AY1"/>
      <c r="AZ1"/>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row>
    <row r="2" spans="1:81" s="92" customFormat="1" ht="17.399999999999999" x14ac:dyDescent="0.3">
      <c r="A2" s="1770" t="s">
        <v>221</v>
      </c>
      <c r="B2" s="1770"/>
      <c r="C2" s="1770"/>
      <c r="D2" s="1770"/>
      <c r="E2" s="1770"/>
      <c r="F2" s="1770"/>
      <c r="G2" s="1770"/>
      <c r="H2" s="1770"/>
      <c r="I2" s="1770"/>
      <c r="J2" s="1770"/>
      <c r="K2" s="1770"/>
      <c r="L2" s="1770"/>
      <c r="M2" s="1770"/>
      <c r="N2" s="1770"/>
      <c r="O2" s="1770"/>
      <c r="P2" s="1770"/>
      <c r="Q2" s="1770"/>
      <c r="R2" s="1770"/>
      <c r="S2" s="1770"/>
      <c r="T2" s="1770"/>
      <c r="U2" s="1770"/>
      <c r="V2" s="1770"/>
      <c r="W2" s="1770"/>
      <c r="X2" s="1770"/>
      <c r="Y2" s="1770"/>
      <c r="Z2" s="1770"/>
      <c r="AA2" s="1770"/>
      <c r="AB2" s="1770"/>
      <c r="AC2" s="1770"/>
      <c r="AD2" s="1770"/>
      <c r="AE2" s="1770"/>
      <c r="AF2" s="1770"/>
      <c r="AG2" s="1770"/>
      <c r="AH2" s="1770"/>
      <c r="AI2" s="1770"/>
      <c r="AJ2" s="1770"/>
      <c r="AK2" s="1770"/>
      <c r="AL2" s="1770"/>
      <c r="AM2" s="1770"/>
      <c r="AN2" s="1770"/>
      <c r="AO2" s="1770"/>
      <c r="AQ2" s="248"/>
      <c r="AR2" s="184"/>
      <c r="AS2" s="184"/>
      <c r="AT2" s="248"/>
      <c r="AU2" s="202"/>
      <c r="AV2" s="19"/>
      <c r="AW2" s="19"/>
      <c r="AX2" s="19"/>
      <c r="AY2" s="19"/>
      <c r="AZ2" s="19"/>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row>
    <row r="3" spans="1:81" x14ac:dyDescent="0.25">
      <c r="A3" t="str">
        <f>données!A5</f>
        <v>version 2021 (1)</v>
      </c>
      <c r="AQ3" s="248"/>
      <c r="AR3" s="185"/>
      <c r="AS3" s="184"/>
      <c r="AT3" s="248"/>
      <c r="AU3" s="202"/>
      <c r="AV3" s="19"/>
      <c r="AW3" s="19"/>
      <c r="AX3" s="19"/>
      <c r="AY3" s="19"/>
      <c r="AZ3" s="19"/>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row>
    <row r="4" spans="1:81" x14ac:dyDescent="0.25">
      <c r="A4" s="1620" t="s">
        <v>100</v>
      </c>
      <c r="B4" s="1620"/>
      <c r="C4" s="1620"/>
      <c r="D4" s="1620"/>
      <c r="E4" s="1620"/>
      <c r="F4" s="1620"/>
      <c r="G4" s="1780"/>
      <c r="H4" s="1519" t="s">
        <v>97</v>
      </c>
      <c r="I4" s="1520"/>
      <c r="J4" s="1520"/>
      <c r="K4" s="269"/>
      <c r="L4" s="1863" t="s">
        <v>488</v>
      </c>
      <c r="M4" s="1863"/>
      <c r="N4" s="1863"/>
      <c r="O4" s="1863"/>
      <c r="P4" s="1863"/>
      <c r="Q4" s="1277"/>
      <c r="R4" s="1863" t="s">
        <v>484</v>
      </c>
      <c r="S4" s="1863"/>
      <c r="T4" s="1863"/>
      <c r="U4" s="1863"/>
      <c r="V4" s="1863"/>
      <c r="W4" s="1647" t="s">
        <v>489</v>
      </c>
      <c r="X4" s="1647"/>
      <c r="Y4" s="1647"/>
      <c r="Z4" s="1647"/>
      <c r="AA4" s="1647"/>
      <c r="AB4" s="1133" t="s">
        <v>42</v>
      </c>
      <c r="AC4" s="1276"/>
      <c r="AD4" s="1276"/>
      <c r="AE4" s="1276"/>
      <c r="AF4" s="1276"/>
      <c r="AG4" s="1134"/>
      <c r="AH4" s="1621" t="s">
        <v>101</v>
      </c>
      <c r="AI4" s="1622"/>
      <c r="AJ4" s="1622"/>
      <c r="AK4" s="1622"/>
      <c r="AL4" s="1622"/>
      <c r="AM4" s="1622"/>
      <c r="AN4" s="1622"/>
      <c r="AO4" s="1622"/>
      <c r="AP4" s="20"/>
      <c r="AQ4" s="216"/>
      <c r="AR4" s="185"/>
      <c r="AS4" s="186"/>
    </row>
    <row r="5" spans="1:81" ht="12.75" customHeight="1" x14ac:dyDescent="0.25">
      <c r="A5" s="1123" t="s">
        <v>137</v>
      </c>
      <c r="B5" s="1123"/>
      <c r="C5" s="1123"/>
      <c r="D5" s="1744">
        <f>données!D7</f>
        <v>0</v>
      </c>
      <c r="E5" s="1744"/>
      <c r="F5" s="1744"/>
      <c r="G5" s="1779"/>
      <c r="H5" s="269" t="s">
        <v>141</v>
      </c>
      <c r="I5" s="1701">
        <f>données!$J$7</f>
        <v>0</v>
      </c>
      <c r="J5" s="1701"/>
      <c r="K5" s="1701"/>
      <c r="L5" s="1701"/>
      <c r="M5" s="1701"/>
      <c r="N5" s="1701"/>
      <c r="O5" s="1701"/>
      <c r="P5" s="1701"/>
      <c r="Q5" s="1701"/>
      <c r="R5" s="1701"/>
      <c r="S5" s="1701"/>
      <c r="T5" s="1701"/>
      <c r="U5" s="1701"/>
      <c r="V5" s="1701"/>
      <c r="W5" s="1701"/>
      <c r="X5" s="1701"/>
      <c r="Y5" s="1701"/>
      <c r="Z5" s="1701"/>
      <c r="AA5" s="1701"/>
      <c r="AB5" s="1701"/>
      <c r="AC5" s="1701"/>
      <c r="AD5" s="1701"/>
      <c r="AE5" s="1701"/>
      <c r="AF5" s="1701"/>
      <c r="AG5" s="1702"/>
      <c r="AH5" s="1743">
        <f>données!$AI$7</f>
        <v>0</v>
      </c>
      <c r="AI5" s="1744"/>
      <c r="AJ5" s="1744"/>
      <c r="AK5" s="1744"/>
      <c r="AL5" s="1744"/>
      <c r="AM5" s="1744"/>
      <c r="AN5" s="1744"/>
      <c r="AO5" s="1744"/>
      <c r="AP5" s="15"/>
      <c r="AQ5" s="213"/>
      <c r="AR5" s="185"/>
      <c r="AS5" s="186"/>
    </row>
    <row r="6" spans="1:81" x14ac:dyDescent="0.25">
      <c r="A6" s="1724">
        <f>données!A8</f>
        <v>0</v>
      </c>
      <c r="B6" s="1724"/>
      <c r="C6" s="1724"/>
      <c r="D6" s="1724"/>
      <c r="E6" s="1724"/>
      <c r="F6" s="1724"/>
      <c r="G6" s="1725"/>
      <c r="H6" s="269" t="s">
        <v>138</v>
      </c>
      <c r="I6" s="1703"/>
      <c r="J6" s="1703"/>
      <c r="K6" s="1703"/>
      <c r="L6" s="1703"/>
      <c r="M6" s="1703"/>
      <c r="N6" s="1703"/>
      <c r="O6" s="1703"/>
      <c r="P6" s="1703"/>
      <c r="Q6" s="1703"/>
      <c r="R6" s="1703"/>
      <c r="S6" s="1703"/>
      <c r="T6" s="1703"/>
      <c r="U6" s="1703"/>
      <c r="V6" s="1703"/>
      <c r="W6" s="1703"/>
      <c r="X6" s="1703"/>
      <c r="Y6" s="1703"/>
      <c r="Z6" s="1703"/>
      <c r="AA6" s="1703"/>
      <c r="AB6" s="1703"/>
      <c r="AC6" s="1703"/>
      <c r="AD6" s="1703"/>
      <c r="AE6" s="1703"/>
      <c r="AF6" s="1703"/>
      <c r="AG6" s="1704"/>
      <c r="AH6" s="1755">
        <f>données!$AI$8</f>
        <v>0</v>
      </c>
      <c r="AI6" s="1756"/>
      <c r="AJ6" s="1756"/>
      <c r="AK6" s="1756"/>
      <c r="AL6" s="1756"/>
      <c r="AM6" s="1756"/>
      <c r="AN6" s="1756"/>
      <c r="AO6" s="1756"/>
      <c r="AP6" s="15"/>
      <c r="AQ6" s="213"/>
      <c r="AR6" s="185"/>
      <c r="AS6" s="186"/>
    </row>
    <row r="7" spans="1:81" ht="12.15" customHeight="1" x14ac:dyDescent="0.25">
      <c r="A7" s="1724">
        <f>données!A9</f>
        <v>0</v>
      </c>
      <c r="B7" s="1724"/>
      <c r="C7" s="1724"/>
      <c r="D7" s="1724"/>
      <c r="E7" s="1724"/>
      <c r="F7" s="1724"/>
      <c r="G7" s="1725"/>
      <c r="H7" s="269" t="s">
        <v>140</v>
      </c>
      <c r="I7" s="269"/>
      <c r="J7" s="269"/>
      <c r="K7" s="269"/>
      <c r="L7" s="269"/>
      <c r="M7" s="1695">
        <f>données!$M$9</f>
        <v>0</v>
      </c>
      <c r="N7" s="1695"/>
      <c r="O7" s="1695"/>
      <c r="P7" s="1695"/>
      <c r="Q7" s="1695"/>
      <c r="R7" s="1695"/>
      <c r="S7" s="1695"/>
      <c r="T7" s="1695"/>
      <c r="U7" s="1695"/>
      <c r="V7" s="1695"/>
      <c r="W7" s="1695"/>
      <c r="X7" s="1695"/>
      <c r="Y7" s="1695"/>
      <c r="Z7" s="1695"/>
      <c r="AA7" s="1695"/>
      <c r="AB7" s="1695"/>
      <c r="AC7" s="1695"/>
      <c r="AD7" s="1695"/>
      <c r="AE7" s="1695"/>
      <c r="AF7" s="1695"/>
      <c r="AG7" s="1696"/>
      <c r="AH7" s="1755">
        <f>données!$AI$9</f>
        <v>0</v>
      </c>
      <c r="AI7" s="1756"/>
      <c r="AJ7" s="1756"/>
      <c r="AK7" s="1756"/>
      <c r="AL7" s="1756"/>
      <c r="AM7" s="1756"/>
      <c r="AN7" s="1756"/>
      <c r="AO7" s="1756"/>
      <c r="AP7" s="15"/>
      <c r="AQ7" s="213"/>
      <c r="AR7" s="185"/>
      <c r="AS7" s="186"/>
    </row>
    <row r="8" spans="1:81" x14ac:dyDescent="0.25">
      <c r="A8" s="1123" t="s">
        <v>138</v>
      </c>
      <c r="B8" s="1726">
        <f>données!B10</f>
        <v>0</v>
      </c>
      <c r="C8" s="1726"/>
      <c r="D8" s="1726"/>
      <c r="E8" s="1726"/>
      <c r="F8" s="1726"/>
      <c r="G8" s="1727"/>
      <c r="H8" s="269" t="s">
        <v>139</v>
      </c>
      <c r="I8" s="269"/>
      <c r="J8" s="269"/>
      <c r="K8" s="269"/>
      <c r="L8" s="1276"/>
      <c r="M8" s="1728">
        <f>données!$M$10</f>
        <v>0</v>
      </c>
      <c r="N8" s="1728"/>
      <c r="O8" s="1728"/>
      <c r="P8" s="1728"/>
      <c r="Q8" s="1728"/>
      <c r="R8" s="1728"/>
      <c r="S8" s="1728"/>
      <c r="T8" s="1728"/>
      <c r="U8" s="1728"/>
      <c r="V8" s="1728"/>
      <c r="W8" s="1728"/>
      <c r="X8" s="1728"/>
      <c r="Y8" s="1728"/>
      <c r="Z8" s="1728"/>
      <c r="AA8" s="1728"/>
      <c r="AB8" s="1728"/>
      <c r="AC8" s="1728"/>
      <c r="AD8" s="1728"/>
      <c r="AE8" s="1728"/>
      <c r="AF8" s="1728"/>
      <c r="AG8" s="1729"/>
      <c r="AH8" s="1755" t="str">
        <f>IF(données!$AI$10=0,"",données!$AI$10)</f>
        <v/>
      </c>
      <c r="AI8" s="1756"/>
      <c r="AJ8" s="1756"/>
      <c r="AK8" s="1756"/>
      <c r="AL8" s="1756"/>
      <c r="AM8" s="1756"/>
      <c r="AN8" s="1756"/>
      <c r="AO8" s="1756"/>
      <c r="AP8" s="15"/>
      <c r="AQ8" s="213"/>
      <c r="AR8" s="187"/>
      <c r="AS8" s="184"/>
      <c r="AT8" s="213"/>
      <c r="AU8" s="213"/>
      <c r="AV8" s="15"/>
      <c r="AW8" s="15"/>
      <c r="AX8" s="15"/>
      <c r="AY8" s="15"/>
    </row>
    <row r="9" spans="1:81" x14ac:dyDescent="0.25">
      <c r="A9" s="1278"/>
      <c r="B9" s="1278"/>
      <c r="C9" s="1278"/>
      <c r="D9" s="1278"/>
      <c r="E9" s="1278"/>
      <c r="F9" s="1278"/>
      <c r="G9" s="1279"/>
      <c r="H9" s="1280"/>
      <c r="I9" s="1278"/>
      <c r="J9" s="1278"/>
      <c r="K9" s="1278"/>
      <c r="L9" s="1278"/>
      <c r="M9" s="1278"/>
      <c r="N9" s="1278"/>
      <c r="O9" s="1278"/>
      <c r="P9" s="1278"/>
      <c r="Q9" s="1278"/>
      <c r="R9" s="1278"/>
      <c r="S9" s="1278"/>
      <c r="T9" s="1278"/>
      <c r="U9" s="1278"/>
      <c r="V9" s="1278"/>
      <c r="W9" s="1278"/>
      <c r="X9" s="1278"/>
      <c r="Y9" s="1278"/>
      <c r="Z9" s="1278"/>
      <c r="AA9" s="1278"/>
      <c r="AB9" s="1278"/>
      <c r="AC9" s="1278"/>
      <c r="AD9" s="1278"/>
      <c r="AE9" s="1278"/>
      <c r="AF9" s="1278"/>
      <c r="AG9" s="1278"/>
      <c r="AH9" s="1281"/>
      <c r="AI9" s="1278"/>
      <c r="AJ9" s="1278"/>
      <c r="AK9" s="1278"/>
      <c r="AL9" s="1278"/>
      <c r="AM9" s="1278"/>
      <c r="AN9" s="1278"/>
      <c r="AO9" s="1278"/>
      <c r="AP9" s="27"/>
      <c r="AQ9" s="213"/>
      <c r="AR9" s="186"/>
      <c r="AS9" s="186"/>
      <c r="BA9" s="19"/>
      <c r="BB9" s="19"/>
      <c r="BC9" s="19"/>
      <c r="BD9" s="19"/>
      <c r="BE9" s="19"/>
      <c r="BF9" s="19"/>
      <c r="BG9" s="19"/>
      <c r="BH9" s="19"/>
      <c r="BI9" s="19"/>
      <c r="BJ9" s="19"/>
      <c r="BK9" s="19"/>
      <c r="BL9" s="19"/>
      <c r="BM9" s="19"/>
      <c r="BN9" s="19"/>
      <c r="BO9" s="19"/>
      <c r="BP9" s="19"/>
      <c r="BQ9" s="19"/>
      <c r="BR9" s="19"/>
      <c r="BS9" s="19"/>
      <c r="BT9" s="19"/>
      <c r="BU9" s="19"/>
      <c r="BV9" s="19"/>
      <c r="BW9" s="19"/>
      <c r="BX9" s="19"/>
      <c r="BY9" s="19"/>
      <c r="BZ9" s="19"/>
      <c r="CA9" s="19"/>
      <c r="CB9" s="19"/>
      <c r="CC9" s="19"/>
    </row>
    <row r="10" spans="1:81" ht="21" x14ac:dyDescent="0.4">
      <c r="A10" s="1771" t="str">
        <f>'dv1'!A10:E10</f>
        <v>Ed. 2017</v>
      </c>
      <c r="B10" s="1771"/>
      <c r="C10" s="1771"/>
      <c r="D10" s="1771"/>
      <c r="E10" s="1771"/>
      <c r="F10" s="1771"/>
      <c r="G10" s="1636"/>
      <c r="H10" s="1861" t="s">
        <v>124</v>
      </c>
      <c r="I10" s="1862"/>
      <c r="J10" s="1862"/>
      <c r="K10" s="1862"/>
      <c r="L10" s="1862"/>
      <c r="M10" s="1864" t="s">
        <v>280</v>
      </c>
      <c r="N10" s="1864"/>
      <c r="O10" s="1864"/>
      <c r="P10" s="1864"/>
      <c r="Q10" s="1864"/>
      <c r="R10" s="1864"/>
      <c r="S10" s="1864"/>
      <c r="T10" s="1864"/>
      <c r="U10" s="734" t="s">
        <v>125</v>
      </c>
      <c r="V10" s="1757">
        <v>1</v>
      </c>
      <c r="W10" s="1757"/>
      <c r="X10" s="1757"/>
      <c r="Y10" s="1757"/>
      <c r="Z10" s="1068" t="s">
        <v>126</v>
      </c>
      <c r="AA10" s="1069"/>
      <c r="AB10" s="1069"/>
      <c r="AC10" s="1069"/>
      <c r="AD10" s="1069"/>
      <c r="AE10" s="1069"/>
      <c r="AF10" s="1069"/>
      <c r="AG10" s="1757"/>
      <c r="AH10" s="1757"/>
      <c r="AI10" s="1758"/>
      <c r="AJ10" s="101" t="s">
        <v>498</v>
      </c>
      <c r="AK10" s="98"/>
      <c r="AL10" s="98"/>
      <c r="AM10" s="98"/>
      <c r="AN10" s="98"/>
      <c r="AO10" s="98"/>
      <c r="AP10" s="107"/>
      <c r="AR10" s="186"/>
      <c r="AS10" s="186"/>
      <c r="BA10" s="19"/>
      <c r="BB10" s="19"/>
      <c r="BC10" s="19"/>
      <c r="BD10" s="19"/>
      <c r="BE10" s="19"/>
      <c r="BF10" s="19"/>
      <c r="BG10" s="19"/>
      <c r="BH10" s="19"/>
      <c r="BI10" s="19"/>
      <c r="BJ10" s="19"/>
      <c r="BK10" s="19"/>
      <c r="BL10" s="19"/>
      <c r="BM10" s="19"/>
      <c r="BN10" s="19"/>
      <c r="BO10" s="19"/>
      <c r="BP10" s="19"/>
      <c r="BQ10" s="19"/>
      <c r="BR10" s="19"/>
      <c r="BS10" s="19"/>
      <c r="BT10" s="19"/>
      <c r="BU10" s="19"/>
      <c r="BV10" s="19"/>
      <c r="BW10" s="19"/>
      <c r="BX10" s="19"/>
      <c r="BY10" s="19"/>
      <c r="BZ10" s="19"/>
      <c r="CA10" s="19"/>
      <c r="CB10" s="19"/>
      <c r="CC10" s="19"/>
    </row>
    <row r="11" spans="1:81" x14ac:dyDescent="0.25">
      <c r="A11" s="1648" t="str">
        <f>'dv1'!A11:F11</f>
        <v>(SLRB/MT 2017)</v>
      </c>
      <c r="B11" s="1648"/>
      <c r="C11" s="1648"/>
      <c r="D11" s="1648"/>
      <c r="E11" s="1648"/>
      <c r="F11" s="1648"/>
      <c r="G11" s="1649"/>
      <c r="H11" s="61"/>
      <c r="I11" s="8"/>
      <c r="J11" s="8"/>
      <c r="K11" s="8"/>
      <c r="L11" s="8"/>
      <c r="M11" s="1072"/>
      <c r="N11" s="1072"/>
      <c r="O11" s="1072"/>
      <c r="P11" s="1072"/>
      <c r="Q11" s="1072"/>
      <c r="R11" s="1072"/>
      <c r="S11" s="1072"/>
      <c r="T11" s="1072"/>
      <c r="U11" s="1072"/>
      <c r="V11" s="1072"/>
      <c r="W11" s="1072"/>
      <c r="X11" s="1072"/>
      <c r="Y11" s="1072"/>
      <c r="Z11" s="1070" t="s">
        <v>127</v>
      </c>
      <c r="AA11" s="1071"/>
      <c r="AB11" s="1071"/>
      <c r="AC11" s="1071"/>
      <c r="AD11" s="1071"/>
      <c r="AE11" s="1071"/>
      <c r="AF11" s="1071"/>
      <c r="AG11" s="1071"/>
      <c r="AH11" s="1071"/>
      <c r="AI11" s="1145"/>
      <c r="AJ11" s="6"/>
      <c r="AK11" s="6"/>
      <c r="AL11" s="6"/>
      <c r="AM11" s="6"/>
      <c r="AN11" s="6"/>
      <c r="AO11" s="6"/>
      <c r="AP11" s="36"/>
      <c r="AQ11" s="202"/>
      <c r="AR11" s="186"/>
      <c r="AS11" s="186"/>
      <c r="AT11" s="202"/>
      <c r="AU11" s="202"/>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row>
    <row r="12" spans="1:81" ht="12.75" customHeight="1" x14ac:dyDescent="0.25">
      <c r="AP12" s="36"/>
      <c r="AQ12" s="202"/>
      <c r="AR12" s="186"/>
      <c r="AS12" s="186"/>
      <c r="AT12" s="202"/>
      <c r="AU12" s="202"/>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9"/>
      <c r="BT12" s="19"/>
      <c r="BU12" s="19"/>
      <c r="BV12" s="19"/>
      <c r="BW12" s="19"/>
      <c r="BX12" s="19"/>
      <c r="BY12" s="19"/>
      <c r="BZ12" s="19"/>
      <c r="CA12" s="19"/>
      <c r="CB12" s="19"/>
      <c r="CC12" s="19"/>
    </row>
    <row r="13" spans="1:81" ht="15.75" customHeight="1" x14ac:dyDescent="0.25">
      <c r="A13" s="1821" t="s">
        <v>293</v>
      </c>
      <c r="B13" s="1821"/>
      <c r="C13" s="1821"/>
      <c r="D13" s="1821"/>
      <c r="E13" s="1821"/>
      <c r="F13" s="1821"/>
      <c r="G13" s="1821"/>
      <c r="H13" s="1821"/>
      <c r="I13" s="1821"/>
      <c r="J13" s="1821"/>
      <c r="K13" s="1821"/>
      <c r="L13" s="1821"/>
      <c r="M13" s="1821"/>
      <c r="N13" s="1821"/>
      <c r="O13" s="1821"/>
      <c r="P13" s="1821"/>
      <c r="Q13" s="1821"/>
      <c r="R13" s="1821"/>
      <c r="S13" s="1821"/>
      <c r="T13" s="1821"/>
      <c r="U13" s="1821"/>
      <c r="V13" s="1821"/>
      <c r="W13" s="1821"/>
      <c r="X13" s="1821"/>
      <c r="Y13" s="1821"/>
      <c r="Z13" s="1821"/>
      <c r="AA13" s="1821"/>
      <c r="AB13" s="1821"/>
      <c r="AC13" s="1821"/>
      <c r="AD13" s="1821"/>
      <c r="AE13" s="1821"/>
      <c r="AF13" s="1821"/>
      <c r="AG13" s="1821"/>
      <c r="AH13" s="1821"/>
      <c r="AI13" s="1821"/>
      <c r="AJ13" s="1821"/>
      <c r="AK13" s="1821"/>
      <c r="AL13" s="1821"/>
      <c r="AM13" s="1821"/>
      <c r="AN13" s="1821"/>
      <c r="AO13" s="1821"/>
      <c r="AP13" s="15"/>
      <c r="AR13" s="186"/>
      <c r="AS13" s="186"/>
    </row>
    <row r="14" spans="1:81" x14ac:dyDescent="0.25">
      <c r="A14" s="30"/>
      <c r="AP14" s="15"/>
      <c r="AR14" s="186"/>
      <c r="AS14" s="186"/>
    </row>
    <row r="15" spans="1:81" s="836" customFormat="1" x14ac:dyDescent="0.25">
      <c r="A15" s="841" t="s">
        <v>128</v>
      </c>
      <c r="B15" s="837"/>
      <c r="C15" s="837"/>
      <c r="D15" s="837"/>
      <c r="E15" s="837"/>
      <c r="F15" s="837"/>
      <c r="G15" s="837"/>
      <c r="H15" s="837"/>
      <c r="I15" s="837"/>
      <c r="J15" s="837"/>
      <c r="K15" s="837"/>
      <c r="L15" s="837"/>
      <c r="M15" s="837"/>
      <c r="N15" s="837"/>
      <c r="O15" s="1733"/>
      <c r="P15" s="1733"/>
      <c r="Q15" s="1733"/>
      <c r="R15" s="1733"/>
      <c r="S15" s="1733"/>
      <c r="T15" s="1733"/>
      <c r="U15" s="1733"/>
      <c r="V15" s="1733"/>
      <c r="W15" s="1733"/>
      <c r="X15" s="1733"/>
      <c r="Y15" s="1733"/>
      <c r="Z15" s="1733"/>
      <c r="AA15" s="1733"/>
      <c r="AB15" s="1733"/>
      <c r="AC15" s="1733"/>
      <c r="AD15" s="1733"/>
      <c r="AE15" s="1733"/>
      <c r="AF15" s="1733"/>
      <c r="AG15" s="1733"/>
      <c r="AH15" s="1733"/>
      <c r="AI15" s="1733"/>
      <c r="AJ15" s="1733"/>
      <c r="AK15" s="1733"/>
      <c r="AL15" s="1733"/>
      <c r="AM15" s="1733"/>
      <c r="AN15" s="1733"/>
      <c r="AO15" s="1733"/>
      <c r="AP15" s="412"/>
      <c r="AQ15" s="837"/>
      <c r="AR15" s="837"/>
      <c r="AS15" s="837"/>
      <c r="AT15" s="837"/>
      <c r="AU15" s="837"/>
      <c r="AV15" s="837"/>
    </row>
    <row r="16" spans="1:81" s="836" customFormat="1" x14ac:dyDescent="0.25">
      <c r="A16" s="840" t="s">
        <v>50</v>
      </c>
      <c r="B16" s="837"/>
      <c r="C16" s="837"/>
      <c r="D16" s="837"/>
      <c r="E16" s="837"/>
      <c r="F16" s="837"/>
      <c r="G16" s="837"/>
      <c r="H16" s="837"/>
      <c r="I16" s="837"/>
      <c r="J16" s="845"/>
      <c r="K16" s="1734"/>
      <c r="L16" s="1734"/>
      <c r="M16" s="1734"/>
      <c r="N16" s="1734"/>
      <c r="O16" s="1734"/>
      <c r="P16" s="1734"/>
      <c r="Q16" s="1734"/>
      <c r="R16" s="1734"/>
      <c r="S16" s="1734"/>
      <c r="T16" s="1734"/>
      <c r="U16" s="1734"/>
      <c r="V16" s="1734"/>
      <c r="W16" s="1734"/>
      <c r="X16" s="1734"/>
      <c r="Y16" s="1734"/>
      <c r="Z16" s="840" t="s">
        <v>130</v>
      </c>
      <c r="AA16" s="837"/>
      <c r="AB16" s="837"/>
      <c r="AC16" s="837"/>
      <c r="AD16" s="837"/>
      <c r="AE16" s="837"/>
      <c r="AF16" s="837"/>
      <c r="AG16" s="837"/>
      <c r="AH16" s="837"/>
      <c r="AI16" s="837"/>
      <c r="AJ16" s="837"/>
      <c r="AL16" s="1751"/>
      <c r="AM16" s="1751"/>
      <c r="AN16" s="1751"/>
      <c r="AO16" s="733" t="s">
        <v>53</v>
      </c>
      <c r="AP16" s="837"/>
      <c r="AQ16" s="837"/>
      <c r="AR16" s="837"/>
      <c r="AS16" s="837"/>
      <c r="AT16" s="837"/>
      <c r="AU16" s="837"/>
      <c r="AV16" s="837"/>
    </row>
    <row r="17" spans="1:81" s="836" customFormat="1" x14ac:dyDescent="0.25">
      <c r="A17" s="833" t="s">
        <v>129</v>
      </c>
      <c r="B17" s="837"/>
      <c r="C17" s="837"/>
      <c r="D17" s="837"/>
      <c r="E17" s="837"/>
      <c r="F17" s="837"/>
      <c r="G17" s="1782"/>
      <c r="H17" s="1782"/>
      <c r="I17" s="1782"/>
      <c r="J17" s="1782"/>
      <c r="K17" s="1782"/>
      <c r="L17" s="1782"/>
      <c r="M17" s="1782"/>
      <c r="N17" s="1782"/>
      <c r="O17" s="1782"/>
      <c r="P17" s="1782"/>
      <c r="Q17" s="840" t="s">
        <v>131</v>
      </c>
      <c r="R17" s="837"/>
      <c r="S17" s="837"/>
      <c r="T17" s="837"/>
      <c r="U17" s="315"/>
      <c r="V17" s="1734"/>
      <c r="W17" s="1734"/>
      <c r="X17" s="1734"/>
      <c r="Y17" s="1734"/>
      <c r="Z17" s="1734"/>
      <c r="AA17" s="1734"/>
      <c r="AB17" s="1734"/>
      <c r="AC17" s="1734"/>
      <c r="AD17" s="1734"/>
      <c r="AE17" s="1734"/>
      <c r="AF17" s="1734"/>
      <c r="AG17" s="1734"/>
      <c r="AH17" s="1734"/>
      <c r="AI17" s="1734"/>
      <c r="AJ17" s="1734"/>
      <c r="AK17" s="1734"/>
      <c r="AL17" s="1734"/>
      <c r="AM17" s="1734"/>
      <c r="AN17" s="1734"/>
      <c r="AO17" s="1734"/>
      <c r="AP17" s="837"/>
      <c r="AQ17" s="837"/>
      <c r="AR17" s="837"/>
      <c r="AS17" s="837"/>
      <c r="AT17" s="837"/>
      <c r="AU17" s="837"/>
      <c r="AV17" s="837"/>
    </row>
    <row r="18" spans="1:81" s="31" customFormat="1" ht="13.8" thickBot="1" x14ac:dyDescent="0.3">
      <c r="AB18" s="15"/>
      <c r="AC18" s="15"/>
      <c r="AD18" s="15"/>
      <c r="AE18" s="15"/>
      <c r="AP18" s="15"/>
      <c r="AQ18" s="175"/>
      <c r="AR18" s="186"/>
      <c r="AS18" s="186"/>
      <c r="AT18" s="175"/>
      <c r="AU18" s="175"/>
      <c r="AV18"/>
      <c r="AW18"/>
      <c r="AX18"/>
      <c r="AY18"/>
      <c r="AZ18"/>
      <c r="BA18"/>
      <c r="BB18"/>
      <c r="BC18"/>
      <c r="BD18"/>
      <c r="BE18"/>
      <c r="BF18"/>
      <c r="BG18"/>
      <c r="BH18"/>
      <c r="BI18"/>
      <c r="BJ18"/>
      <c r="BK18"/>
      <c r="BL18"/>
      <c r="BM18"/>
      <c r="BN18"/>
      <c r="BO18"/>
      <c r="BP18"/>
      <c r="BQ18"/>
      <c r="BR18"/>
      <c r="BS18"/>
      <c r="BT18"/>
      <c r="BU18"/>
      <c r="BV18"/>
      <c r="BW18"/>
      <c r="BX18"/>
      <c r="BY18"/>
      <c r="BZ18"/>
      <c r="CA18"/>
      <c r="CB18"/>
      <c r="CC18"/>
    </row>
    <row r="19" spans="1:81" ht="10.5" customHeight="1" x14ac:dyDescent="0.25">
      <c r="A19" s="1746" t="s">
        <v>89</v>
      </c>
      <c r="B19" s="1746"/>
      <c r="C19" s="1747"/>
      <c r="D19" s="1737" t="s">
        <v>294</v>
      </c>
      <c r="E19" s="1738"/>
      <c r="F19" s="1738"/>
      <c r="G19" s="1738"/>
      <c r="H19" s="1738"/>
      <c r="I19" s="1738"/>
      <c r="J19" s="1738"/>
      <c r="K19" s="1738"/>
      <c r="L19" s="1738"/>
      <c r="M19" s="1738"/>
      <c r="N19" s="1738"/>
      <c r="O19" s="1738"/>
      <c r="P19" s="1738"/>
      <c r="Q19" s="1738"/>
      <c r="R19" s="1739"/>
      <c r="S19" s="1745" t="s">
        <v>87</v>
      </c>
      <c r="T19" s="1746"/>
      <c r="U19" s="1746"/>
      <c r="V19" s="1746"/>
      <c r="W19" s="1746"/>
      <c r="X19" s="1746"/>
      <c r="Y19" s="1746"/>
      <c r="Z19" s="1747"/>
      <c r="AA19" s="1831" t="s">
        <v>75</v>
      </c>
      <c r="AB19" s="1822" t="s">
        <v>74</v>
      </c>
      <c r="AC19" s="1823"/>
      <c r="AD19" s="1823"/>
      <c r="AE19" s="1824"/>
      <c r="AF19" s="1737" t="s">
        <v>285</v>
      </c>
      <c r="AG19" s="1738"/>
      <c r="AH19" s="1738"/>
      <c r="AI19" s="1738"/>
      <c r="AJ19" s="1738"/>
      <c r="AK19" s="1738"/>
      <c r="AL19" s="1738"/>
      <c r="AM19" s="1738"/>
      <c r="AN19" s="1738"/>
      <c r="AO19" s="1738"/>
      <c r="AP19" s="22"/>
      <c r="AR19" s="186"/>
      <c r="AS19" s="186"/>
    </row>
    <row r="20" spans="1:81" ht="26.4" customHeight="1" x14ac:dyDescent="0.25">
      <c r="A20" s="1774"/>
      <c r="B20" s="1774"/>
      <c r="C20" s="1775"/>
      <c r="D20" s="1589"/>
      <c r="E20" s="1590"/>
      <c r="F20" s="1590"/>
      <c r="G20" s="1590"/>
      <c r="H20" s="1590"/>
      <c r="I20" s="1590"/>
      <c r="J20" s="1590"/>
      <c r="K20" s="1590"/>
      <c r="L20" s="1590"/>
      <c r="M20" s="1590"/>
      <c r="N20" s="1590"/>
      <c r="O20" s="1590"/>
      <c r="P20" s="1590"/>
      <c r="Q20" s="1590"/>
      <c r="R20" s="1591"/>
      <c r="S20" s="1748"/>
      <c r="T20" s="1749"/>
      <c r="U20" s="1749"/>
      <c r="V20" s="1749"/>
      <c r="W20" s="1749"/>
      <c r="X20" s="1749"/>
      <c r="Y20" s="1749"/>
      <c r="Z20" s="1750"/>
      <c r="AA20" s="1832"/>
      <c r="AB20" s="1825"/>
      <c r="AC20" s="1826"/>
      <c r="AD20" s="1826"/>
      <c r="AE20" s="1827"/>
      <c r="AF20" s="1592"/>
      <c r="AG20" s="1593"/>
      <c r="AH20" s="1593"/>
      <c r="AI20" s="1593"/>
      <c r="AJ20" s="1593"/>
      <c r="AK20" s="1593"/>
      <c r="AL20" s="1593"/>
      <c r="AM20" s="1593"/>
      <c r="AN20" s="1593"/>
      <c r="AO20" s="1593"/>
      <c r="AP20" s="15"/>
      <c r="AR20" s="186"/>
      <c r="AS20" s="186"/>
    </row>
    <row r="21" spans="1:81" ht="38.25" customHeight="1" x14ac:dyDescent="0.25">
      <c r="A21" s="1749"/>
      <c r="B21" s="1749"/>
      <c r="C21" s="1750"/>
      <c r="D21" s="1592"/>
      <c r="E21" s="1593"/>
      <c r="F21" s="1593"/>
      <c r="G21" s="1593"/>
      <c r="H21" s="1593"/>
      <c r="I21" s="1593"/>
      <c r="J21" s="1593"/>
      <c r="K21" s="1593"/>
      <c r="L21" s="1593"/>
      <c r="M21" s="1593"/>
      <c r="N21" s="1593"/>
      <c r="O21" s="1593"/>
      <c r="P21" s="1593"/>
      <c r="Q21" s="1593"/>
      <c r="R21" s="1594"/>
      <c r="S21" s="1865" t="s">
        <v>283</v>
      </c>
      <c r="T21" s="1866"/>
      <c r="U21" s="1866"/>
      <c r="V21" s="1867"/>
      <c r="W21" s="1865" t="s">
        <v>295</v>
      </c>
      <c r="X21" s="1866"/>
      <c r="Y21" s="1866"/>
      <c r="Z21" s="1867"/>
      <c r="AA21" s="1833"/>
      <c r="AB21" s="1828"/>
      <c r="AC21" s="1829"/>
      <c r="AD21" s="1829"/>
      <c r="AE21" s="1830"/>
      <c r="AF21" s="1868" t="s">
        <v>286</v>
      </c>
      <c r="AG21" s="1869"/>
      <c r="AH21" s="1869"/>
      <c r="AI21" s="1869"/>
      <c r="AJ21" s="1870"/>
      <c r="AK21" s="1868" t="s">
        <v>496</v>
      </c>
      <c r="AL21" s="1869"/>
      <c r="AM21" s="1869"/>
      <c r="AN21" s="1869"/>
      <c r="AO21" s="1869"/>
      <c r="AP21" s="22"/>
      <c r="AR21" s="186"/>
      <c r="AS21" s="186"/>
    </row>
    <row r="22" spans="1:81" s="375" customFormat="1" ht="12.15" customHeight="1" x14ac:dyDescent="0.25">
      <c r="A22" s="1878"/>
      <c r="B22" s="1878"/>
      <c r="C22" s="1879"/>
      <c r="D22" s="1880"/>
      <c r="E22" s="1881"/>
      <c r="F22" s="1881"/>
      <c r="G22" s="1881"/>
      <c r="H22" s="1881"/>
      <c r="I22" s="1881"/>
      <c r="J22" s="1881"/>
      <c r="K22" s="1881"/>
      <c r="L22" s="1881"/>
      <c r="M22" s="1881"/>
      <c r="N22" s="1881"/>
      <c r="O22" s="1881"/>
      <c r="P22" s="1881"/>
      <c r="Q22" s="1881"/>
      <c r="R22" s="1882"/>
      <c r="S22" s="1883" t="s">
        <v>44</v>
      </c>
      <c r="T22" s="1884"/>
      <c r="U22" s="1884"/>
      <c r="V22" s="1885"/>
      <c r="W22" s="1883" t="s">
        <v>44</v>
      </c>
      <c r="X22" s="1884"/>
      <c r="Y22" s="1884"/>
      <c r="Z22" s="1885"/>
      <c r="AA22" s="389" t="s">
        <v>44</v>
      </c>
      <c r="AB22" s="1883" t="s">
        <v>44</v>
      </c>
      <c r="AC22" s="1884"/>
      <c r="AD22" s="1884"/>
      <c r="AE22" s="1885"/>
      <c r="AF22" s="1886"/>
      <c r="AG22" s="1887"/>
      <c r="AH22" s="1887"/>
      <c r="AI22" s="1887"/>
      <c r="AJ22" s="1888"/>
      <c r="AK22" s="1886"/>
      <c r="AL22" s="1887"/>
      <c r="AM22" s="1887"/>
      <c r="AN22" s="1887"/>
      <c r="AO22" s="1887"/>
      <c r="AP22" s="377"/>
      <c r="AQ22" s="175"/>
      <c r="AR22" s="186"/>
      <c r="AS22" s="186"/>
      <c r="AT22" s="175"/>
      <c r="AU22" s="175"/>
    </row>
    <row r="23" spans="1:81" x14ac:dyDescent="0.25">
      <c r="A23" s="1819"/>
      <c r="B23" s="1819"/>
      <c r="C23" s="1820"/>
      <c r="D23" s="1875"/>
      <c r="E23" s="1876"/>
      <c r="F23" s="1876"/>
      <c r="G23" s="1876"/>
      <c r="H23" s="1876"/>
      <c r="I23" s="1876"/>
      <c r="J23" s="1876"/>
      <c r="K23" s="1876"/>
      <c r="L23" s="1876"/>
      <c r="M23" s="1876"/>
      <c r="N23" s="1876"/>
      <c r="O23" s="1876"/>
      <c r="P23" s="1876"/>
      <c r="Q23" s="1876"/>
      <c r="R23" s="1877"/>
      <c r="S23" s="1872"/>
      <c r="T23" s="1873"/>
      <c r="U23" s="1873"/>
      <c r="V23" s="1874"/>
      <c r="W23" s="1872"/>
      <c r="X23" s="1873"/>
      <c r="Y23" s="1873"/>
      <c r="Z23" s="1874"/>
      <c r="AA23" s="1014"/>
      <c r="AB23" s="1872"/>
      <c r="AC23" s="1873"/>
      <c r="AD23" s="1873"/>
      <c r="AE23" s="1874"/>
      <c r="AF23" s="1816">
        <f>ROUND(S23*AB23,2)</f>
        <v>0</v>
      </c>
      <c r="AG23" s="1817"/>
      <c r="AH23" s="1817"/>
      <c r="AI23" s="1817"/>
      <c r="AJ23" s="1818"/>
      <c r="AK23" s="1814">
        <f>ROUND(W23*AB23,2)</f>
        <v>0</v>
      </c>
      <c r="AL23" s="1815"/>
      <c r="AM23" s="1815"/>
      <c r="AN23" s="1815"/>
      <c r="AO23" s="1815"/>
      <c r="AP23" s="15"/>
      <c r="AQ23" s="213"/>
      <c r="AR23" s="186"/>
      <c r="AS23" s="186"/>
    </row>
    <row r="24" spans="1:81" x14ac:dyDescent="0.25">
      <c r="A24" s="1871"/>
      <c r="B24" s="1763"/>
      <c r="C24" s="1764"/>
      <c r="D24" s="1760"/>
      <c r="E24" s="1761"/>
      <c r="F24" s="1761"/>
      <c r="G24" s="1761"/>
      <c r="H24" s="1761"/>
      <c r="I24" s="1761"/>
      <c r="J24" s="1761"/>
      <c r="K24" s="1761"/>
      <c r="L24" s="1761"/>
      <c r="M24" s="1761"/>
      <c r="N24" s="1761"/>
      <c r="O24" s="1761"/>
      <c r="P24" s="1761"/>
      <c r="Q24" s="1761"/>
      <c r="R24" s="1762"/>
      <c r="S24" s="1730"/>
      <c r="T24" s="1731"/>
      <c r="U24" s="1731"/>
      <c r="V24" s="1732"/>
      <c r="W24" s="1730"/>
      <c r="X24" s="1731"/>
      <c r="Y24" s="1731"/>
      <c r="Z24" s="1732"/>
      <c r="AA24" s="1012"/>
      <c r="AB24" s="1730"/>
      <c r="AC24" s="1731"/>
      <c r="AD24" s="1731"/>
      <c r="AE24" s="1732"/>
      <c r="AF24" s="1816">
        <f t="shared" ref="AF24:AF37" si="0">ROUND(S24*AB24,2)</f>
        <v>0</v>
      </c>
      <c r="AG24" s="1817"/>
      <c r="AH24" s="1817"/>
      <c r="AI24" s="1817"/>
      <c r="AJ24" s="1818"/>
      <c r="AK24" s="1814">
        <f t="shared" ref="AK24:AK37" si="1">ROUND(W24*AB24,2)</f>
        <v>0</v>
      </c>
      <c r="AL24" s="1815"/>
      <c r="AM24" s="1815"/>
      <c r="AN24" s="1815"/>
      <c r="AO24" s="1815"/>
      <c r="AP24" s="15"/>
      <c r="AQ24" s="213"/>
      <c r="AR24" s="186"/>
      <c r="AS24" s="186"/>
    </row>
    <row r="25" spans="1:81" x14ac:dyDescent="0.25">
      <c r="A25" s="1763"/>
      <c r="B25" s="1763"/>
      <c r="C25" s="1764"/>
      <c r="D25" s="1760"/>
      <c r="E25" s="1761"/>
      <c r="F25" s="1761"/>
      <c r="G25" s="1761"/>
      <c r="H25" s="1761"/>
      <c r="I25" s="1761"/>
      <c r="J25" s="1761"/>
      <c r="K25" s="1761"/>
      <c r="L25" s="1761"/>
      <c r="M25" s="1761"/>
      <c r="N25" s="1761"/>
      <c r="O25" s="1761"/>
      <c r="P25" s="1761"/>
      <c r="Q25" s="1761"/>
      <c r="R25" s="1762"/>
      <c r="S25" s="1730"/>
      <c r="T25" s="1731"/>
      <c r="U25" s="1731"/>
      <c r="V25" s="1732"/>
      <c r="W25" s="1730"/>
      <c r="X25" s="1731"/>
      <c r="Y25" s="1731"/>
      <c r="Z25" s="1732"/>
      <c r="AA25" s="1012"/>
      <c r="AB25" s="1730"/>
      <c r="AC25" s="1731"/>
      <c r="AD25" s="1731"/>
      <c r="AE25" s="1732"/>
      <c r="AF25" s="1816">
        <f t="shared" si="0"/>
        <v>0</v>
      </c>
      <c r="AG25" s="1817"/>
      <c r="AH25" s="1817"/>
      <c r="AI25" s="1817"/>
      <c r="AJ25" s="1818"/>
      <c r="AK25" s="1814">
        <f t="shared" si="1"/>
        <v>0</v>
      </c>
      <c r="AL25" s="1815"/>
      <c r="AM25" s="1815"/>
      <c r="AN25" s="1815"/>
      <c r="AO25" s="1815"/>
      <c r="AP25" s="15"/>
      <c r="AQ25" s="213"/>
      <c r="AR25" s="186"/>
      <c r="AS25" s="186"/>
    </row>
    <row r="26" spans="1:81" x14ac:dyDescent="0.25">
      <c r="A26" s="1871"/>
      <c r="B26" s="1763"/>
      <c r="C26" s="1764"/>
      <c r="D26" s="1760"/>
      <c r="E26" s="1761"/>
      <c r="F26" s="1761"/>
      <c r="G26" s="1761"/>
      <c r="H26" s="1761"/>
      <c r="I26" s="1761"/>
      <c r="J26" s="1761"/>
      <c r="K26" s="1761"/>
      <c r="L26" s="1761"/>
      <c r="M26" s="1761"/>
      <c r="N26" s="1761"/>
      <c r="O26" s="1761"/>
      <c r="P26" s="1761"/>
      <c r="Q26" s="1761"/>
      <c r="R26" s="1762"/>
      <c r="S26" s="1730"/>
      <c r="T26" s="1731"/>
      <c r="U26" s="1731"/>
      <c r="V26" s="1732"/>
      <c r="W26" s="1730"/>
      <c r="X26" s="1731"/>
      <c r="Y26" s="1731"/>
      <c r="Z26" s="1732"/>
      <c r="AA26" s="1012"/>
      <c r="AB26" s="1730"/>
      <c r="AC26" s="1731"/>
      <c r="AD26" s="1731"/>
      <c r="AE26" s="1732"/>
      <c r="AF26" s="1816">
        <f t="shared" si="0"/>
        <v>0</v>
      </c>
      <c r="AG26" s="1817"/>
      <c r="AH26" s="1817"/>
      <c r="AI26" s="1817"/>
      <c r="AJ26" s="1818"/>
      <c r="AK26" s="1814">
        <f t="shared" si="1"/>
        <v>0</v>
      </c>
      <c r="AL26" s="1815"/>
      <c r="AM26" s="1815"/>
      <c r="AN26" s="1815"/>
      <c r="AO26" s="1815"/>
      <c r="AP26" s="15"/>
      <c r="AQ26" s="213"/>
      <c r="AR26" s="186"/>
      <c r="AS26" s="186"/>
    </row>
    <row r="27" spans="1:81" x14ac:dyDescent="0.25">
      <c r="A27" s="1763"/>
      <c r="B27" s="1763"/>
      <c r="C27" s="1764"/>
      <c r="D27" s="1760"/>
      <c r="E27" s="1761"/>
      <c r="F27" s="1761"/>
      <c r="G27" s="1761"/>
      <c r="H27" s="1761"/>
      <c r="I27" s="1761"/>
      <c r="J27" s="1761"/>
      <c r="K27" s="1761"/>
      <c r="L27" s="1761"/>
      <c r="M27" s="1761"/>
      <c r="N27" s="1761"/>
      <c r="O27" s="1761"/>
      <c r="P27" s="1761"/>
      <c r="Q27" s="1761"/>
      <c r="R27" s="1762"/>
      <c r="S27" s="1730"/>
      <c r="T27" s="1731"/>
      <c r="U27" s="1731"/>
      <c r="V27" s="1732"/>
      <c r="W27" s="1730"/>
      <c r="X27" s="1731"/>
      <c r="Y27" s="1731"/>
      <c r="Z27" s="1732"/>
      <c r="AA27" s="1012"/>
      <c r="AB27" s="1730"/>
      <c r="AC27" s="1731"/>
      <c r="AD27" s="1731"/>
      <c r="AE27" s="1732"/>
      <c r="AF27" s="1816">
        <f t="shared" si="0"/>
        <v>0</v>
      </c>
      <c r="AG27" s="1817"/>
      <c r="AH27" s="1817"/>
      <c r="AI27" s="1817"/>
      <c r="AJ27" s="1818"/>
      <c r="AK27" s="1814">
        <f t="shared" si="1"/>
        <v>0</v>
      </c>
      <c r="AL27" s="1815"/>
      <c r="AM27" s="1815"/>
      <c r="AN27" s="1815"/>
      <c r="AO27" s="1815"/>
      <c r="AP27" s="15"/>
      <c r="AQ27" s="213"/>
      <c r="AR27" s="186"/>
      <c r="AS27" s="186"/>
    </row>
    <row r="28" spans="1:81" x14ac:dyDescent="0.25">
      <c r="A28" s="1763"/>
      <c r="B28" s="1763"/>
      <c r="C28" s="1764"/>
      <c r="D28" s="1760"/>
      <c r="E28" s="1761"/>
      <c r="F28" s="1761"/>
      <c r="G28" s="1761"/>
      <c r="H28" s="1761"/>
      <c r="I28" s="1761"/>
      <c r="J28" s="1761"/>
      <c r="K28" s="1761"/>
      <c r="L28" s="1761"/>
      <c r="M28" s="1761"/>
      <c r="N28" s="1761"/>
      <c r="O28" s="1761"/>
      <c r="P28" s="1761"/>
      <c r="Q28" s="1761"/>
      <c r="R28" s="1762"/>
      <c r="S28" s="1730"/>
      <c r="T28" s="1731"/>
      <c r="U28" s="1731"/>
      <c r="V28" s="1732"/>
      <c r="W28" s="1730"/>
      <c r="X28" s="1731"/>
      <c r="Y28" s="1731"/>
      <c r="Z28" s="1732"/>
      <c r="AA28" s="1012"/>
      <c r="AB28" s="1730"/>
      <c r="AC28" s="1731"/>
      <c r="AD28" s="1731"/>
      <c r="AE28" s="1732"/>
      <c r="AF28" s="1816">
        <f t="shared" si="0"/>
        <v>0</v>
      </c>
      <c r="AG28" s="1817"/>
      <c r="AH28" s="1817"/>
      <c r="AI28" s="1817"/>
      <c r="AJ28" s="1818"/>
      <c r="AK28" s="1814">
        <f t="shared" si="1"/>
        <v>0</v>
      </c>
      <c r="AL28" s="1815"/>
      <c r="AM28" s="1815"/>
      <c r="AN28" s="1815"/>
      <c r="AO28" s="1815"/>
      <c r="AP28" s="15"/>
      <c r="AQ28" s="213"/>
      <c r="AR28" s="186"/>
      <c r="AS28" s="186"/>
    </row>
    <row r="29" spans="1:81" x14ac:dyDescent="0.25">
      <c r="A29" s="1763"/>
      <c r="B29" s="1763"/>
      <c r="C29" s="1764"/>
      <c r="D29" s="1760"/>
      <c r="E29" s="1761"/>
      <c r="F29" s="1761"/>
      <c r="G29" s="1761"/>
      <c r="H29" s="1761"/>
      <c r="I29" s="1761"/>
      <c r="J29" s="1761"/>
      <c r="K29" s="1761"/>
      <c r="L29" s="1761"/>
      <c r="M29" s="1761"/>
      <c r="N29" s="1761"/>
      <c r="O29" s="1761"/>
      <c r="P29" s="1761"/>
      <c r="Q29" s="1761"/>
      <c r="R29" s="1762"/>
      <c r="S29" s="1730"/>
      <c r="T29" s="1731"/>
      <c r="U29" s="1731"/>
      <c r="V29" s="1732"/>
      <c r="W29" s="1730"/>
      <c r="X29" s="1731"/>
      <c r="Y29" s="1731"/>
      <c r="Z29" s="1732"/>
      <c r="AA29" s="1012"/>
      <c r="AB29" s="1730"/>
      <c r="AC29" s="1731"/>
      <c r="AD29" s="1731"/>
      <c r="AE29" s="1732"/>
      <c r="AF29" s="1816">
        <f t="shared" si="0"/>
        <v>0</v>
      </c>
      <c r="AG29" s="1817"/>
      <c r="AH29" s="1817"/>
      <c r="AI29" s="1817"/>
      <c r="AJ29" s="1818"/>
      <c r="AK29" s="1814">
        <f t="shared" si="1"/>
        <v>0</v>
      </c>
      <c r="AL29" s="1815"/>
      <c r="AM29" s="1815"/>
      <c r="AN29" s="1815"/>
      <c r="AO29" s="1815"/>
      <c r="AP29" s="917"/>
      <c r="AQ29" s="269" t="s">
        <v>616</v>
      </c>
      <c r="AR29" s="917"/>
      <c r="AS29" s="917"/>
      <c r="AT29" s="917"/>
      <c r="AU29" s="917"/>
    </row>
    <row r="30" spans="1:81" x14ac:dyDescent="0.25">
      <c r="A30" s="1763"/>
      <c r="B30" s="1763"/>
      <c r="C30" s="1764"/>
      <c r="D30" s="1760"/>
      <c r="E30" s="1761"/>
      <c r="F30" s="1761"/>
      <c r="G30" s="1761"/>
      <c r="H30" s="1761"/>
      <c r="I30" s="1761"/>
      <c r="J30" s="1761"/>
      <c r="K30" s="1761"/>
      <c r="L30" s="1761"/>
      <c r="M30" s="1761"/>
      <c r="N30" s="1761"/>
      <c r="O30" s="1761"/>
      <c r="P30" s="1761"/>
      <c r="Q30" s="1761"/>
      <c r="R30" s="1762"/>
      <c r="S30" s="1730"/>
      <c r="T30" s="1731"/>
      <c r="U30" s="1731"/>
      <c r="V30" s="1732"/>
      <c r="W30" s="1730"/>
      <c r="X30" s="1731"/>
      <c r="Y30" s="1731"/>
      <c r="Z30" s="1732"/>
      <c r="AA30" s="1012"/>
      <c r="AB30" s="1730"/>
      <c r="AC30" s="1731"/>
      <c r="AD30" s="1731"/>
      <c r="AE30" s="1732"/>
      <c r="AF30" s="1816">
        <f t="shared" si="0"/>
        <v>0</v>
      </c>
      <c r="AG30" s="1817"/>
      <c r="AH30" s="1817"/>
      <c r="AI30" s="1817"/>
      <c r="AJ30" s="1818"/>
      <c r="AK30" s="1814">
        <f t="shared" si="1"/>
        <v>0</v>
      </c>
      <c r="AL30" s="1815"/>
      <c r="AM30" s="1815"/>
      <c r="AN30" s="1815"/>
      <c r="AO30" s="1815"/>
      <c r="AP30" s="1369" t="s">
        <v>112</v>
      </c>
      <c r="AQ30" s="1708" t="s">
        <v>619</v>
      </c>
      <c r="AR30" s="1708"/>
      <c r="AS30" s="1708"/>
      <c r="AT30" s="1708"/>
      <c r="AU30" s="1708"/>
    </row>
    <row r="31" spans="1:81" x14ac:dyDescent="0.25">
      <c r="A31" s="1763"/>
      <c r="B31" s="1763"/>
      <c r="C31" s="1764"/>
      <c r="D31" s="1760"/>
      <c r="E31" s="1761"/>
      <c r="F31" s="1761"/>
      <c r="G31" s="1761"/>
      <c r="H31" s="1761"/>
      <c r="I31" s="1761"/>
      <c r="J31" s="1761"/>
      <c r="K31" s="1761"/>
      <c r="L31" s="1761"/>
      <c r="M31" s="1761"/>
      <c r="N31" s="1761"/>
      <c r="O31" s="1761"/>
      <c r="P31" s="1761"/>
      <c r="Q31" s="1761"/>
      <c r="R31" s="1762"/>
      <c r="S31" s="1730"/>
      <c r="T31" s="1731"/>
      <c r="U31" s="1731"/>
      <c r="V31" s="1732"/>
      <c r="W31" s="1730"/>
      <c r="X31" s="1731"/>
      <c r="Y31" s="1731"/>
      <c r="Z31" s="1732"/>
      <c r="AA31" s="1012"/>
      <c r="AB31" s="1730"/>
      <c r="AC31" s="1731"/>
      <c r="AD31" s="1731"/>
      <c r="AE31" s="1732"/>
      <c r="AF31" s="1816">
        <f t="shared" si="0"/>
        <v>0</v>
      </c>
      <c r="AG31" s="1817"/>
      <c r="AH31" s="1817"/>
      <c r="AI31" s="1817"/>
      <c r="AJ31" s="1818"/>
      <c r="AK31" s="1814">
        <f t="shared" si="1"/>
        <v>0</v>
      </c>
      <c r="AL31" s="1815"/>
      <c r="AM31" s="1815"/>
      <c r="AN31" s="1815"/>
      <c r="AO31" s="1815"/>
      <c r="AP31" s="1370"/>
      <c r="AQ31" s="1708"/>
      <c r="AR31" s="1708"/>
      <c r="AS31" s="1708"/>
      <c r="AT31" s="1708"/>
      <c r="AU31" s="1708"/>
    </row>
    <row r="32" spans="1:81" ht="12.75" customHeight="1" x14ac:dyDescent="0.25">
      <c r="A32" s="1763"/>
      <c r="B32" s="1763"/>
      <c r="C32" s="1764"/>
      <c r="D32" s="1760"/>
      <c r="E32" s="1761"/>
      <c r="F32" s="1761"/>
      <c r="G32" s="1761"/>
      <c r="H32" s="1761"/>
      <c r="I32" s="1761"/>
      <c r="J32" s="1761"/>
      <c r="K32" s="1761"/>
      <c r="L32" s="1761"/>
      <c r="M32" s="1761"/>
      <c r="N32" s="1761"/>
      <c r="O32" s="1761"/>
      <c r="P32" s="1761"/>
      <c r="Q32" s="1761"/>
      <c r="R32" s="1762"/>
      <c r="S32" s="1730"/>
      <c r="T32" s="1731"/>
      <c r="U32" s="1731"/>
      <c r="V32" s="1732"/>
      <c r="W32" s="1730"/>
      <c r="X32" s="1731"/>
      <c r="Y32" s="1731"/>
      <c r="Z32" s="1732"/>
      <c r="AA32" s="1012"/>
      <c r="AB32" s="1730"/>
      <c r="AC32" s="1731"/>
      <c r="AD32" s="1731"/>
      <c r="AE32" s="1732"/>
      <c r="AF32" s="1816">
        <f t="shared" si="0"/>
        <v>0</v>
      </c>
      <c r="AG32" s="1817"/>
      <c r="AH32" s="1817"/>
      <c r="AI32" s="1817"/>
      <c r="AJ32" s="1818"/>
      <c r="AK32" s="1814">
        <f t="shared" si="1"/>
        <v>0</v>
      </c>
      <c r="AL32" s="1815"/>
      <c r="AM32" s="1815"/>
      <c r="AN32" s="1815"/>
      <c r="AO32" s="1815"/>
      <c r="AP32" s="1369" t="s">
        <v>112</v>
      </c>
      <c r="AQ32" s="1708" t="s">
        <v>617</v>
      </c>
      <c r="AR32" s="1708"/>
      <c r="AS32" s="1708"/>
      <c r="AT32" s="1708"/>
      <c r="AU32" s="1708"/>
    </row>
    <row r="33" spans="1:81" ht="12.75" customHeight="1" x14ac:dyDescent="0.25">
      <c r="A33" s="1763"/>
      <c r="B33" s="1763"/>
      <c r="C33" s="1764"/>
      <c r="D33" s="1760"/>
      <c r="E33" s="1761"/>
      <c r="F33" s="1761"/>
      <c r="G33" s="1761"/>
      <c r="H33" s="1761"/>
      <c r="I33" s="1761"/>
      <c r="J33" s="1761"/>
      <c r="K33" s="1761"/>
      <c r="L33" s="1761"/>
      <c r="M33" s="1761"/>
      <c r="N33" s="1761"/>
      <c r="O33" s="1761"/>
      <c r="P33" s="1761"/>
      <c r="Q33" s="1761"/>
      <c r="R33" s="1762"/>
      <c r="S33" s="1730"/>
      <c r="T33" s="1731"/>
      <c r="U33" s="1731"/>
      <c r="V33" s="1732"/>
      <c r="W33" s="1730"/>
      <c r="X33" s="1731"/>
      <c r="Y33" s="1731"/>
      <c r="Z33" s="1732"/>
      <c r="AA33" s="1012"/>
      <c r="AB33" s="1730"/>
      <c r="AC33" s="1731"/>
      <c r="AD33" s="1731"/>
      <c r="AE33" s="1732"/>
      <c r="AF33" s="1816">
        <f t="shared" si="0"/>
        <v>0</v>
      </c>
      <c r="AG33" s="1817"/>
      <c r="AH33" s="1817"/>
      <c r="AI33" s="1817"/>
      <c r="AJ33" s="1818"/>
      <c r="AK33" s="1814">
        <f t="shared" si="1"/>
        <v>0</v>
      </c>
      <c r="AL33" s="1815"/>
      <c r="AM33" s="1815"/>
      <c r="AN33" s="1815"/>
      <c r="AO33" s="1815"/>
      <c r="AP33" s="1369" t="s">
        <v>112</v>
      </c>
      <c r="AQ33" s="1709" t="s">
        <v>618</v>
      </c>
      <c r="AR33" s="1709"/>
      <c r="AS33" s="1709"/>
      <c r="AT33" s="1709"/>
      <c r="AU33" s="1709"/>
    </row>
    <row r="34" spans="1:81" ht="12.75" customHeight="1" x14ac:dyDescent="0.25">
      <c r="A34" s="1763"/>
      <c r="B34" s="1763"/>
      <c r="C34" s="1764"/>
      <c r="D34" s="1760"/>
      <c r="E34" s="1761"/>
      <c r="F34" s="1761"/>
      <c r="G34" s="1761"/>
      <c r="H34" s="1761"/>
      <c r="I34" s="1761"/>
      <c r="J34" s="1761"/>
      <c r="K34" s="1761"/>
      <c r="L34" s="1761"/>
      <c r="M34" s="1761"/>
      <c r="N34" s="1761"/>
      <c r="O34" s="1761"/>
      <c r="P34" s="1761"/>
      <c r="Q34" s="1761"/>
      <c r="R34" s="1762"/>
      <c r="S34" s="1730"/>
      <c r="T34" s="1731"/>
      <c r="U34" s="1731"/>
      <c r="V34" s="1732"/>
      <c r="W34" s="1730"/>
      <c r="X34" s="1731"/>
      <c r="Y34" s="1731"/>
      <c r="Z34" s="1732"/>
      <c r="AA34" s="1012"/>
      <c r="AB34" s="1730"/>
      <c r="AC34" s="1731"/>
      <c r="AD34" s="1731"/>
      <c r="AE34" s="1732"/>
      <c r="AF34" s="1816">
        <f t="shared" si="0"/>
        <v>0</v>
      </c>
      <c r="AG34" s="1817"/>
      <c r="AH34" s="1817"/>
      <c r="AI34" s="1817"/>
      <c r="AJ34" s="1818"/>
      <c r="AK34" s="1814">
        <f t="shared" si="1"/>
        <v>0</v>
      </c>
      <c r="AL34" s="1815"/>
      <c r="AM34" s="1815"/>
      <c r="AN34" s="1815"/>
      <c r="AO34" s="1815"/>
      <c r="AP34" s="1369" t="s">
        <v>112</v>
      </c>
      <c r="AQ34" s="1553" t="s">
        <v>615</v>
      </c>
      <c r="AR34" s="1553"/>
      <c r="AS34" s="1553"/>
      <c r="AT34" s="1553"/>
      <c r="AU34" s="1553"/>
    </row>
    <row r="35" spans="1:81" ht="12.75" customHeight="1" x14ac:dyDescent="0.25">
      <c r="A35" s="1763"/>
      <c r="B35" s="1763"/>
      <c r="C35" s="1764"/>
      <c r="D35" s="1760"/>
      <c r="E35" s="1761"/>
      <c r="F35" s="1761"/>
      <c r="G35" s="1761"/>
      <c r="H35" s="1761"/>
      <c r="I35" s="1761"/>
      <c r="J35" s="1761"/>
      <c r="K35" s="1761"/>
      <c r="L35" s="1761"/>
      <c r="M35" s="1761"/>
      <c r="N35" s="1761"/>
      <c r="O35" s="1761"/>
      <c r="P35" s="1761"/>
      <c r="Q35" s="1761"/>
      <c r="R35" s="1762"/>
      <c r="S35" s="1730"/>
      <c r="T35" s="1731"/>
      <c r="U35" s="1731"/>
      <c r="V35" s="1732"/>
      <c r="W35" s="1730"/>
      <c r="X35" s="1731"/>
      <c r="Y35" s="1731"/>
      <c r="Z35" s="1732"/>
      <c r="AA35" s="1012"/>
      <c r="AB35" s="1730"/>
      <c r="AC35" s="1731"/>
      <c r="AD35" s="1731"/>
      <c r="AE35" s="1732"/>
      <c r="AF35" s="1816">
        <f t="shared" si="0"/>
        <v>0</v>
      </c>
      <c r="AG35" s="1817"/>
      <c r="AH35" s="1817"/>
      <c r="AI35" s="1817"/>
      <c r="AJ35" s="1818"/>
      <c r="AK35" s="1814">
        <f t="shared" si="1"/>
        <v>0</v>
      </c>
      <c r="AL35" s="1815"/>
      <c r="AM35" s="1815"/>
      <c r="AN35" s="1815"/>
      <c r="AO35" s="1815"/>
      <c r="AP35" s="1370"/>
      <c r="AQ35" s="1553"/>
      <c r="AR35" s="1553"/>
      <c r="AS35" s="1553"/>
      <c r="AT35" s="1553"/>
      <c r="AU35" s="1553"/>
    </row>
    <row r="36" spans="1:81" x14ac:dyDescent="0.25">
      <c r="A36" s="1763"/>
      <c r="B36" s="1763"/>
      <c r="C36" s="1764"/>
      <c r="D36" s="1760"/>
      <c r="E36" s="1761"/>
      <c r="F36" s="1761"/>
      <c r="G36" s="1761"/>
      <c r="H36" s="1761"/>
      <c r="I36" s="1761"/>
      <c r="J36" s="1761"/>
      <c r="K36" s="1761"/>
      <c r="L36" s="1761"/>
      <c r="M36" s="1761"/>
      <c r="N36" s="1761"/>
      <c r="O36" s="1761"/>
      <c r="P36" s="1761"/>
      <c r="Q36" s="1761"/>
      <c r="R36" s="1762"/>
      <c r="S36" s="1730"/>
      <c r="T36" s="1731"/>
      <c r="U36" s="1731"/>
      <c r="V36" s="1732"/>
      <c r="W36" s="1730"/>
      <c r="X36" s="1731"/>
      <c r="Y36" s="1731"/>
      <c r="Z36" s="1732"/>
      <c r="AA36" s="1012"/>
      <c r="AB36" s="1730"/>
      <c r="AC36" s="1731"/>
      <c r="AD36" s="1731"/>
      <c r="AE36" s="1732"/>
      <c r="AF36" s="1816">
        <f t="shared" si="0"/>
        <v>0</v>
      </c>
      <c r="AG36" s="1817"/>
      <c r="AH36" s="1817"/>
      <c r="AI36" s="1817"/>
      <c r="AJ36" s="1818"/>
      <c r="AK36" s="1814">
        <f t="shared" si="1"/>
        <v>0</v>
      </c>
      <c r="AL36" s="1815"/>
      <c r="AM36" s="1815"/>
      <c r="AN36" s="1815"/>
      <c r="AO36" s="1815"/>
      <c r="AP36" s="1371"/>
      <c r="AQ36" s="1553"/>
      <c r="AR36" s="1553"/>
      <c r="AS36" s="1553"/>
      <c r="AT36" s="1553"/>
      <c r="AU36" s="1553"/>
    </row>
    <row r="37" spans="1:81" x14ac:dyDescent="0.25">
      <c r="A37" s="1763"/>
      <c r="B37" s="1763"/>
      <c r="C37" s="1764"/>
      <c r="D37" s="1760"/>
      <c r="E37" s="1761"/>
      <c r="F37" s="1761"/>
      <c r="G37" s="1761"/>
      <c r="H37" s="1761"/>
      <c r="I37" s="1761"/>
      <c r="J37" s="1761"/>
      <c r="K37" s="1761"/>
      <c r="L37" s="1761"/>
      <c r="M37" s="1761"/>
      <c r="N37" s="1761"/>
      <c r="O37" s="1761"/>
      <c r="P37" s="1761"/>
      <c r="Q37" s="1761"/>
      <c r="R37" s="1762"/>
      <c r="S37" s="1730"/>
      <c r="T37" s="1731"/>
      <c r="U37" s="1731"/>
      <c r="V37" s="1732"/>
      <c r="W37" s="1730"/>
      <c r="X37" s="1731"/>
      <c r="Y37" s="1731"/>
      <c r="Z37" s="1732"/>
      <c r="AA37" s="1012"/>
      <c r="AB37" s="1730"/>
      <c r="AC37" s="1731"/>
      <c r="AD37" s="1731"/>
      <c r="AE37" s="1732"/>
      <c r="AF37" s="1835">
        <f t="shared" si="0"/>
        <v>0</v>
      </c>
      <c r="AG37" s="1836"/>
      <c r="AH37" s="1836"/>
      <c r="AI37" s="1836"/>
      <c r="AJ37" s="1837"/>
      <c r="AK37" s="1838">
        <f t="shared" si="1"/>
        <v>0</v>
      </c>
      <c r="AL37" s="1839"/>
      <c r="AM37" s="1839"/>
      <c r="AN37" s="1839"/>
      <c r="AO37" s="1839"/>
      <c r="AP37" s="15"/>
      <c r="AQ37" s="362"/>
    </row>
    <row r="38" spans="1:81" ht="13.35" customHeight="1" x14ac:dyDescent="0.25">
      <c r="A38" s="1763"/>
      <c r="B38" s="1763"/>
      <c r="C38" s="1764"/>
      <c r="D38" s="1760"/>
      <c r="E38" s="1761"/>
      <c r="F38" s="1761"/>
      <c r="G38" s="1761"/>
      <c r="H38" s="1761"/>
      <c r="I38" s="1761"/>
      <c r="J38" s="1761"/>
      <c r="K38" s="1761"/>
      <c r="L38" s="1761"/>
      <c r="M38" s="1761"/>
      <c r="N38" s="1761"/>
      <c r="O38" s="1761"/>
      <c r="P38" s="1761"/>
      <c r="Q38" s="1761"/>
      <c r="R38" s="1762"/>
      <c r="S38" s="1730"/>
      <c r="T38" s="1731"/>
      <c r="U38" s="1731"/>
      <c r="V38" s="1732"/>
      <c r="W38" s="1730"/>
      <c r="X38" s="1731"/>
      <c r="Y38" s="1731"/>
      <c r="Z38" s="1732"/>
      <c r="AA38" s="1012"/>
      <c r="AB38" s="1730"/>
      <c r="AC38" s="1731"/>
      <c r="AD38" s="1731"/>
      <c r="AE38" s="1732"/>
      <c r="AF38" s="1846">
        <f t="shared" ref="AF38" si="2">ROUND(S38*AB38,2)</f>
        <v>0</v>
      </c>
      <c r="AG38" s="1847"/>
      <c r="AH38" s="1847"/>
      <c r="AI38" s="1847"/>
      <c r="AJ38" s="1848"/>
      <c r="AK38" s="1849">
        <f t="shared" ref="AK38" si="3">ROUND(W38*AB38,2)</f>
        <v>0</v>
      </c>
      <c r="AL38" s="1850"/>
      <c r="AM38" s="1850"/>
      <c r="AN38" s="1850"/>
      <c r="AO38" s="1850"/>
      <c r="AP38" s="15"/>
      <c r="AQ38" s="1117"/>
      <c r="AR38" s="1116"/>
      <c r="AS38" s="1116"/>
      <c r="AT38" s="1116"/>
      <c r="AU38" s="1116"/>
    </row>
    <row r="39" spans="1:81" x14ac:dyDescent="0.25">
      <c r="AB39" s="977"/>
      <c r="AC39" s="977"/>
      <c r="AD39" s="977"/>
      <c r="AE39" s="975" t="s">
        <v>78</v>
      </c>
      <c r="AF39" s="1851">
        <f>SUM(AF23:AJ38)</f>
        <v>0</v>
      </c>
      <c r="AG39" s="1852"/>
      <c r="AH39" s="1852"/>
      <c r="AI39" s="1852"/>
      <c r="AJ39" s="1853"/>
      <c r="AK39" s="1844">
        <f>SUM(AK23:AO38)</f>
        <v>0</v>
      </c>
      <c r="AL39" s="1845"/>
      <c r="AM39" s="1845"/>
      <c r="AN39" s="1845"/>
      <c r="AO39" s="1845"/>
      <c r="AP39" s="15"/>
      <c r="AQ39" s="1116"/>
      <c r="AR39" s="1116"/>
      <c r="AS39" s="1116"/>
      <c r="AT39" s="1116"/>
      <c r="AU39" s="1116"/>
    </row>
    <row r="40" spans="1:81" x14ac:dyDescent="0.25">
      <c r="AB40" s="977"/>
      <c r="AC40" s="977"/>
      <c r="AD40" s="977"/>
      <c r="AE40" s="975" t="s">
        <v>45</v>
      </c>
      <c r="AF40" s="144"/>
      <c r="AG40" s="34"/>
      <c r="AH40" s="34"/>
      <c r="AI40" s="34"/>
      <c r="AJ40" s="24"/>
      <c r="AK40" s="144"/>
      <c r="AL40" s="34"/>
      <c r="AM40" s="34"/>
      <c r="AN40" s="34"/>
      <c r="AO40" s="34"/>
      <c r="AP40" s="15"/>
      <c r="AQ40" s="213"/>
      <c r="AR40" s="186"/>
      <c r="AS40" s="186"/>
    </row>
    <row r="41" spans="1:81" x14ac:dyDescent="0.25">
      <c r="AB41" s="977"/>
      <c r="AC41" s="977"/>
      <c r="AD41" s="977"/>
      <c r="AE41" s="977"/>
      <c r="AF41" s="1840">
        <f>AF39-AK39</f>
        <v>0</v>
      </c>
      <c r="AG41" s="1841"/>
      <c r="AH41" s="1841"/>
      <c r="AI41" s="1841"/>
      <c r="AJ41" s="1841"/>
      <c r="AK41" s="1841"/>
      <c r="AL41" s="1841"/>
      <c r="AM41" s="1841"/>
      <c r="AN41" s="1841"/>
      <c r="AO41" s="1841"/>
      <c r="AP41" s="15"/>
      <c r="AR41" s="186"/>
      <c r="AS41" s="186"/>
    </row>
    <row r="42" spans="1:81" x14ac:dyDescent="0.25">
      <c r="AB42" s="977"/>
      <c r="AC42" s="977"/>
      <c r="AD42" s="977"/>
      <c r="AE42" s="975" t="s">
        <v>79</v>
      </c>
      <c r="AF42" s="1842"/>
      <c r="AG42" s="1843"/>
      <c r="AH42" s="1843"/>
      <c r="AI42" s="1843"/>
      <c r="AJ42" s="1843"/>
      <c r="AK42" s="1843"/>
      <c r="AL42" s="1843"/>
      <c r="AM42" s="1843"/>
      <c r="AN42" s="1843"/>
      <c r="AO42" s="1843"/>
      <c r="AP42" s="15"/>
      <c r="AR42" s="186"/>
      <c r="AS42" s="186"/>
    </row>
    <row r="43" spans="1:81" s="375" customFormat="1" x14ac:dyDescent="0.25">
      <c r="AB43" s="977"/>
      <c r="AC43" s="977"/>
      <c r="AD43" s="976" t="s">
        <v>45</v>
      </c>
      <c r="AE43" s="976" t="s">
        <v>296</v>
      </c>
      <c r="AF43" s="979"/>
      <c r="AG43" s="979"/>
      <c r="AH43" s="979"/>
      <c r="AI43" s="979"/>
      <c r="AJ43" s="979"/>
      <c r="AK43" s="979"/>
      <c r="AL43" s="979"/>
      <c r="AM43" s="979"/>
      <c r="AN43" s="979"/>
      <c r="AO43" s="979"/>
      <c r="AP43" s="373"/>
      <c r="AQ43" s="175"/>
      <c r="AR43" s="186"/>
      <c r="AS43" s="186"/>
      <c r="AT43" s="175"/>
      <c r="AU43" s="175"/>
    </row>
    <row r="44" spans="1:81" s="373" customFormat="1" x14ac:dyDescent="0.25">
      <c r="A44" s="1066" t="s">
        <v>287</v>
      </c>
      <c r="B44" s="1066"/>
      <c r="C44" s="1066"/>
      <c r="D44" s="1066"/>
      <c r="E44" s="1066"/>
      <c r="F44" s="1066"/>
      <c r="G44" s="1066"/>
      <c r="H44" s="1066"/>
      <c r="I44" s="741"/>
      <c r="J44" s="741"/>
      <c r="L44" s="1792"/>
      <c r="M44" s="1792"/>
      <c r="N44" s="1812" t="s">
        <v>479</v>
      </c>
      <c r="O44" s="1812"/>
      <c r="P44" s="1812"/>
      <c r="Q44" s="1812"/>
      <c r="R44" s="1812"/>
      <c r="S44" s="1812"/>
      <c r="T44" s="1812"/>
      <c r="U44" s="370" t="s">
        <v>480</v>
      </c>
      <c r="V44" s="1066"/>
      <c r="W44" s="1066"/>
      <c r="X44" s="1066"/>
      <c r="Y44" s="1066"/>
      <c r="Z44" s="800" t="s">
        <v>77</v>
      </c>
      <c r="AA44" s="1813" t="s">
        <v>177</v>
      </c>
      <c r="AB44" s="1813"/>
      <c r="AC44" s="1813"/>
      <c r="AD44" s="1066" t="s">
        <v>42</v>
      </c>
      <c r="AQ44" s="163"/>
      <c r="AR44" s="163"/>
      <c r="AS44" s="163"/>
      <c r="AT44" s="213"/>
      <c r="AU44" s="213"/>
    </row>
    <row r="45" spans="1:81" s="373" customFormat="1" ht="12.75" customHeight="1" x14ac:dyDescent="0.25">
      <c r="A45" s="1857"/>
      <c r="B45" s="1857"/>
      <c r="C45" s="1857"/>
      <c r="D45" s="1857"/>
      <c r="E45" s="1857"/>
      <c r="F45" s="1857"/>
      <c r="G45" s="1857"/>
      <c r="H45" s="1857"/>
      <c r="I45" s="1857"/>
      <c r="J45" s="1857"/>
      <c r="K45" s="1857"/>
      <c r="L45" s="1857"/>
      <c r="M45" s="1857"/>
      <c r="N45" s="1857"/>
      <c r="O45" s="1857"/>
      <c r="P45" s="1857"/>
      <c r="Q45" s="1857"/>
      <c r="R45" s="1857"/>
      <c r="S45" s="1857"/>
      <c r="T45" s="1857"/>
      <c r="U45" s="1857"/>
      <c r="V45" s="1857"/>
      <c r="W45" s="1857"/>
      <c r="X45" s="1857"/>
      <c r="Y45" s="1857"/>
      <c r="Z45" s="1857"/>
      <c r="AA45" s="1857"/>
      <c r="AB45" s="1857"/>
      <c r="AC45" s="1857"/>
      <c r="AD45" s="1857"/>
      <c r="AE45" s="1857"/>
      <c r="AF45" s="1857"/>
      <c r="AG45" s="1857"/>
      <c r="AH45" s="1857"/>
      <c r="AI45" s="1857"/>
      <c r="AJ45" s="1857"/>
      <c r="AK45" s="1857"/>
      <c r="AL45" s="1857"/>
      <c r="AM45" s="1857"/>
      <c r="AN45" s="1857"/>
      <c r="AO45" s="1857"/>
      <c r="AQ45" s="213"/>
      <c r="AR45" s="184"/>
      <c r="AS45" s="184"/>
      <c r="AT45" s="213"/>
      <c r="AU45" s="213"/>
    </row>
    <row r="46" spans="1:81" s="837" customFormat="1" ht="12.75" customHeight="1" x14ac:dyDescent="0.25">
      <c r="A46" s="940" t="s">
        <v>91</v>
      </c>
      <c r="B46" s="738"/>
      <c r="C46" s="941" t="s">
        <v>203</v>
      </c>
      <c r="D46" s="941"/>
      <c r="E46" s="941"/>
      <c r="F46" s="941"/>
      <c r="G46" s="738" t="s">
        <v>635</v>
      </c>
      <c r="H46" s="942"/>
      <c r="I46" s="1585"/>
      <c r="J46" s="1585"/>
      <c r="K46" s="1585"/>
      <c r="L46" s="1585"/>
      <c r="M46" s="1585"/>
      <c r="N46" s="1585"/>
      <c r="O46" s="1585"/>
      <c r="P46" s="1585"/>
      <c r="Q46" s="1585"/>
      <c r="R46" s="1585"/>
      <c r="S46" s="1585"/>
      <c r="T46" s="1585"/>
      <c r="U46" s="1585"/>
      <c r="V46" s="942"/>
      <c r="W46" s="947" t="s">
        <v>494</v>
      </c>
      <c r="X46" s="942"/>
      <c r="Y46" s="942"/>
      <c r="Z46" s="942"/>
      <c r="AA46" s="942"/>
      <c r="AB46" s="942"/>
      <c r="AC46" s="942"/>
      <c r="AD46" s="942"/>
      <c r="AE46" s="942"/>
      <c r="AF46" s="942"/>
      <c r="AG46" s="944"/>
      <c r="AH46" s="944"/>
      <c r="AI46" s="948"/>
      <c r="AJ46" s="940"/>
      <c r="AK46" s="738"/>
      <c r="AL46" s="738"/>
      <c r="AM46" s="738"/>
      <c r="AN46" s="738"/>
      <c r="AO46" s="738"/>
      <c r="AP46" s="840"/>
      <c r="AQ46" s="796"/>
      <c r="AR46" s="796"/>
      <c r="AS46" s="796"/>
      <c r="AT46" s="796"/>
      <c r="AU46" s="796"/>
      <c r="AV46" s="796"/>
      <c r="AW46" s="796"/>
      <c r="AX46" s="796"/>
      <c r="AY46" s="796"/>
      <c r="AZ46" s="796"/>
      <c r="BA46" s="796"/>
      <c r="BB46" s="840"/>
      <c r="BC46" s="840"/>
    </row>
    <row r="47" spans="1:81" s="15" customFormat="1" x14ac:dyDescent="0.25">
      <c r="B47"/>
      <c r="C47"/>
      <c r="W47"/>
      <c r="X47"/>
      <c r="AA47"/>
      <c r="AB47"/>
      <c r="AC47"/>
      <c r="AD47"/>
      <c r="AE47"/>
      <c r="AF47"/>
      <c r="AG47"/>
      <c r="AQ47" s="175"/>
      <c r="AR47" s="186"/>
      <c r="AS47" s="186"/>
      <c r="AT47" s="175"/>
      <c r="AU47" s="175"/>
      <c r="AV47"/>
      <c r="AW47"/>
      <c r="AX47"/>
      <c r="AY47"/>
      <c r="AZ47"/>
      <c r="BA47"/>
      <c r="BB47"/>
      <c r="BC47"/>
      <c r="BD47"/>
      <c r="BE47"/>
      <c r="BF47"/>
      <c r="BG47"/>
      <c r="BH47"/>
      <c r="BI47"/>
      <c r="BJ47"/>
      <c r="BK47"/>
      <c r="BL47"/>
      <c r="BM47"/>
      <c r="BN47"/>
      <c r="BO47"/>
      <c r="BP47"/>
      <c r="BQ47"/>
      <c r="BR47"/>
      <c r="BS47"/>
      <c r="BT47"/>
      <c r="BU47"/>
      <c r="BV47"/>
      <c r="BW47"/>
      <c r="BX47"/>
      <c r="BY47"/>
      <c r="BZ47"/>
      <c r="CA47"/>
      <c r="CB47"/>
      <c r="CC47"/>
    </row>
    <row r="48" spans="1:81" s="15" customFormat="1" ht="12.75" customHeight="1" x14ac:dyDescent="0.25">
      <c r="A48" s="1766" t="s">
        <v>255</v>
      </c>
      <c r="B48" s="1766"/>
      <c r="C48" s="1766"/>
      <c r="D48" s="1766"/>
      <c r="E48" s="1766"/>
      <c r="F48" s="1766"/>
      <c r="G48" s="1615"/>
      <c r="H48" s="1613" t="s">
        <v>63</v>
      </c>
      <c r="I48" s="1766"/>
      <c r="J48" s="1766"/>
      <c r="K48" s="1766"/>
      <c r="L48" s="1766"/>
      <c r="M48" s="1766"/>
      <c r="N48" s="1615"/>
      <c r="O48" s="1613" t="s">
        <v>648</v>
      </c>
      <c r="P48" s="1766"/>
      <c r="Q48" s="1766"/>
      <c r="R48" s="1766"/>
      <c r="S48" s="1766"/>
      <c r="T48" s="1766"/>
      <c r="U48" s="1766"/>
      <c r="V48" s="1766"/>
      <c r="W48" s="1766"/>
      <c r="X48" s="1766"/>
      <c r="Y48" s="1766"/>
      <c r="Z48" s="1766"/>
      <c r="AA48" s="1615"/>
      <c r="AB48" s="1613" t="s">
        <v>436</v>
      </c>
      <c r="AC48" s="1766"/>
      <c r="AD48" s="1766"/>
      <c r="AE48" s="1766"/>
      <c r="AF48" s="1766"/>
      <c r="AG48" s="1766"/>
      <c r="AH48" s="1615"/>
      <c r="AI48" s="1767" t="s">
        <v>258</v>
      </c>
      <c r="AJ48" s="1768"/>
      <c r="AK48" s="1768"/>
      <c r="AL48" s="1768"/>
      <c r="AM48" s="1768"/>
      <c r="AN48" s="1768"/>
      <c r="AO48" s="1768"/>
      <c r="AQ48" s="175"/>
      <c r="AR48" s="186"/>
      <c r="AS48" s="186"/>
      <c r="AT48" s="175"/>
      <c r="AU48" s="175"/>
      <c r="AV48"/>
      <c r="AW48"/>
      <c r="AX48"/>
      <c r="AY48"/>
      <c r="AZ48"/>
      <c r="BA48"/>
      <c r="BB48"/>
      <c r="BC48"/>
      <c r="BD48"/>
      <c r="BE48"/>
      <c r="BF48"/>
      <c r="BG48"/>
      <c r="BH48"/>
      <c r="BI48"/>
      <c r="BJ48"/>
      <c r="BK48"/>
      <c r="BL48"/>
      <c r="BM48"/>
      <c r="BN48"/>
      <c r="BO48"/>
      <c r="BP48"/>
      <c r="BQ48"/>
      <c r="BR48"/>
      <c r="BS48"/>
      <c r="BT48"/>
      <c r="BU48"/>
      <c r="BV48"/>
      <c r="BW48"/>
      <c r="BX48"/>
      <c r="BY48"/>
      <c r="BZ48"/>
      <c r="CA48"/>
      <c r="CB48"/>
      <c r="CC48"/>
    </row>
    <row r="49" spans="1:83" s="15" customFormat="1" ht="12.75" customHeight="1" x14ac:dyDescent="0.25">
      <c r="A49"/>
      <c r="B49"/>
      <c r="C49"/>
      <c r="D49"/>
      <c r="E49"/>
      <c r="F49"/>
      <c r="G49" s="4"/>
      <c r="H49" s="1595" t="s">
        <v>34</v>
      </c>
      <c r="I49" s="1596"/>
      <c r="J49" s="1596"/>
      <c r="K49" s="1596"/>
      <c r="L49" s="1596"/>
      <c r="M49" s="1596"/>
      <c r="N49" s="1597"/>
      <c r="O49" s="1595" t="s">
        <v>35</v>
      </c>
      <c r="P49" s="1596"/>
      <c r="Q49" s="1596"/>
      <c r="R49" s="1596"/>
      <c r="S49" s="1596"/>
      <c r="T49" s="1596"/>
      <c r="U49" s="1596"/>
      <c r="V49" s="1596"/>
      <c r="W49" s="1596"/>
      <c r="X49" s="1596"/>
      <c r="Y49" s="1596"/>
      <c r="Z49" s="1596"/>
      <c r="AA49" s="1597"/>
      <c r="AB49" s="1617" t="s">
        <v>297</v>
      </c>
      <c r="AC49" s="1617"/>
      <c r="AD49" s="1617"/>
      <c r="AE49" s="1617"/>
      <c r="AF49" s="1617"/>
      <c r="AG49" s="1617"/>
      <c r="AH49" s="1618"/>
      <c r="AI49" s="1616" t="s">
        <v>298</v>
      </c>
      <c r="AJ49" s="1617"/>
      <c r="AK49" s="1617"/>
      <c r="AL49" s="1617"/>
      <c r="AM49" s="1617"/>
      <c r="AN49" s="1617"/>
      <c r="AO49" s="1617"/>
      <c r="AQ49" s="175"/>
      <c r="AR49" s="186"/>
      <c r="AS49" s="186"/>
      <c r="AT49" s="175"/>
      <c r="AU49" s="175"/>
      <c r="AV49"/>
      <c r="AW49"/>
      <c r="AX49"/>
      <c r="AY49"/>
      <c r="AZ49"/>
      <c r="BA49"/>
      <c r="BB49"/>
      <c r="BC49"/>
      <c r="BD49"/>
      <c r="BE49"/>
      <c r="BF49"/>
      <c r="BG49"/>
      <c r="BH49"/>
      <c r="BI49"/>
      <c r="BJ49"/>
      <c r="BK49"/>
      <c r="BL49"/>
      <c r="BM49"/>
      <c r="BN49"/>
      <c r="BO49"/>
      <c r="BP49"/>
      <c r="BQ49"/>
      <c r="BR49"/>
      <c r="BS49"/>
      <c r="BT49"/>
      <c r="BU49"/>
      <c r="BV49"/>
      <c r="BW49"/>
      <c r="BX49"/>
      <c r="BY49"/>
      <c r="BZ49"/>
      <c r="CA49"/>
      <c r="CB49"/>
      <c r="CC49"/>
    </row>
    <row r="50" spans="1:83" s="15" customFormat="1" x14ac:dyDescent="0.25">
      <c r="A50"/>
      <c r="B50"/>
      <c r="C50"/>
      <c r="D50"/>
      <c r="E50"/>
      <c r="F50"/>
      <c r="G50" s="4"/>
      <c r="H50" s="1595"/>
      <c r="I50" s="1596"/>
      <c r="J50" s="1596"/>
      <c r="K50" s="1596"/>
      <c r="L50" s="1596"/>
      <c r="M50" s="1596"/>
      <c r="N50" s="1597"/>
      <c r="O50" s="1595"/>
      <c r="P50" s="1596"/>
      <c r="Q50" s="1596"/>
      <c r="R50" s="1596"/>
      <c r="S50" s="1596"/>
      <c r="T50" s="1596"/>
      <c r="U50" s="1596"/>
      <c r="V50" s="1596"/>
      <c r="W50" s="1596"/>
      <c r="X50" s="1596"/>
      <c r="Y50" s="1596"/>
      <c r="Z50" s="1596"/>
      <c r="AA50" s="1597"/>
      <c r="AB50" s="373"/>
      <c r="AC50" s="373"/>
      <c r="AD50" s="373"/>
      <c r="AE50" s="373"/>
      <c r="AF50" s="373"/>
      <c r="AG50" s="373"/>
      <c r="AH50" s="379"/>
      <c r="AI50" s="373"/>
      <c r="AJ50" s="373"/>
      <c r="AK50" s="373"/>
      <c r="AL50" s="373"/>
      <c r="AM50" s="373"/>
      <c r="AN50" s="373"/>
      <c r="AO50" s="373"/>
      <c r="AQ50" s="175"/>
      <c r="AR50" s="186"/>
      <c r="AS50" s="186"/>
      <c r="AT50" s="175"/>
      <c r="AU50" s="175"/>
      <c r="AV50"/>
      <c r="AW50"/>
      <c r="AX50"/>
      <c r="AY50"/>
      <c r="AZ50"/>
      <c r="BA50"/>
      <c r="BB50"/>
      <c r="BC50"/>
      <c r="BD50"/>
      <c r="BE50"/>
      <c r="BF50"/>
      <c r="BG50"/>
      <c r="BH50"/>
      <c r="BI50"/>
      <c r="BJ50"/>
      <c r="BK50"/>
      <c r="BL50"/>
      <c r="BM50"/>
      <c r="BN50"/>
      <c r="BO50"/>
      <c r="BP50"/>
      <c r="BQ50"/>
      <c r="BR50"/>
      <c r="BS50"/>
      <c r="BT50"/>
      <c r="BU50"/>
      <c r="BV50"/>
      <c r="BW50"/>
      <c r="BX50"/>
      <c r="BY50"/>
      <c r="BZ50"/>
      <c r="CA50"/>
      <c r="CB50"/>
      <c r="CC50"/>
    </row>
    <row r="51" spans="1:83" s="15" customFormat="1" x14ac:dyDescent="0.25">
      <c r="A51"/>
      <c r="B51"/>
      <c r="C51"/>
      <c r="D51"/>
      <c r="E51"/>
      <c r="F51"/>
      <c r="G51" s="4"/>
      <c r="H51"/>
      <c r="I51"/>
      <c r="J51"/>
      <c r="K51"/>
      <c r="L51"/>
      <c r="N51" s="4"/>
      <c r="O51" s="374"/>
      <c r="P51" s="373"/>
      <c r="Q51" s="373"/>
      <c r="R51" s="373"/>
      <c r="S51" s="373"/>
      <c r="T51" s="373"/>
      <c r="U51" s="373"/>
      <c r="V51" s="373"/>
      <c r="W51" s="373"/>
      <c r="X51" s="373"/>
      <c r="Y51" s="373"/>
      <c r="Z51" s="373"/>
      <c r="AA51" s="379"/>
      <c r="AB51" s="373"/>
      <c r="AC51" s="373"/>
      <c r="AD51" s="373"/>
      <c r="AE51" s="373"/>
      <c r="AF51" s="373"/>
      <c r="AG51" s="373"/>
      <c r="AH51" s="379"/>
      <c r="AI51" s="373"/>
      <c r="AJ51" s="373"/>
      <c r="AK51" s="373"/>
      <c r="AL51" s="373"/>
      <c r="AM51" s="373"/>
      <c r="AN51" s="373"/>
      <c r="AO51" s="373"/>
      <c r="AQ51" s="175"/>
      <c r="AR51" s="186"/>
      <c r="AS51" s="186"/>
      <c r="AT51" s="175"/>
      <c r="AU51" s="175"/>
      <c r="AV51"/>
      <c r="AW51"/>
      <c r="AX51"/>
      <c r="AY51"/>
      <c r="AZ51"/>
      <c r="BA51"/>
      <c r="BB51"/>
      <c r="BC51"/>
      <c r="BD51"/>
      <c r="BE51"/>
      <c r="BF51"/>
      <c r="BG51"/>
      <c r="BH51"/>
      <c r="BI51"/>
      <c r="BJ51"/>
      <c r="BK51"/>
      <c r="BL51"/>
      <c r="BM51"/>
      <c r="BN51"/>
      <c r="BO51"/>
      <c r="BP51"/>
      <c r="BQ51"/>
      <c r="BR51"/>
      <c r="BS51"/>
      <c r="BT51"/>
      <c r="BU51"/>
      <c r="BV51"/>
      <c r="BW51"/>
      <c r="BX51"/>
      <c r="BY51"/>
      <c r="BZ51"/>
      <c r="CA51"/>
      <c r="CB51"/>
      <c r="CC51"/>
    </row>
    <row r="52" spans="1:83" s="15" customFormat="1" x14ac:dyDescent="0.25">
      <c r="A52"/>
      <c r="B52"/>
      <c r="C52"/>
      <c r="D52"/>
      <c r="E52"/>
      <c r="F52"/>
      <c r="G52" s="4"/>
      <c r="H52"/>
      <c r="I52"/>
      <c r="J52"/>
      <c r="K52"/>
      <c r="L52"/>
      <c r="N52" s="4"/>
      <c r="O52" s="374"/>
      <c r="P52" s="373"/>
      <c r="Q52" s="373"/>
      <c r="R52" s="373"/>
      <c r="S52" s="373"/>
      <c r="T52" s="373"/>
      <c r="U52" s="373"/>
      <c r="V52" s="373"/>
      <c r="W52" s="373"/>
      <c r="X52" s="373"/>
      <c r="Y52" s="373"/>
      <c r="Z52" s="373"/>
      <c r="AA52" s="379"/>
      <c r="AB52" s="373"/>
      <c r="AC52" s="373"/>
      <c r="AD52" s="373"/>
      <c r="AE52" s="373"/>
      <c r="AF52" s="373"/>
      <c r="AG52" s="373"/>
      <c r="AH52" s="379"/>
      <c r="AI52" s="373"/>
      <c r="AJ52" s="373"/>
      <c r="AK52" s="373"/>
      <c r="AL52" s="373"/>
      <c r="AM52" s="373"/>
      <c r="AN52" s="373"/>
      <c r="AO52" s="373"/>
      <c r="AQ52" s="175"/>
      <c r="AR52" s="186"/>
      <c r="AS52" s="186"/>
      <c r="AT52" s="175"/>
      <c r="AU52" s="175"/>
      <c r="AV52"/>
      <c r="AW52"/>
      <c r="AX52"/>
      <c r="AY52"/>
      <c r="AZ52"/>
      <c r="BA52"/>
      <c r="BB52"/>
      <c r="BC52"/>
      <c r="BD52"/>
      <c r="BE52"/>
      <c r="BF52"/>
      <c r="BG52"/>
      <c r="BH52"/>
      <c r="BI52"/>
      <c r="BJ52"/>
      <c r="BK52"/>
      <c r="BL52"/>
      <c r="BM52"/>
      <c r="BN52"/>
      <c r="BO52"/>
      <c r="BP52"/>
      <c r="BQ52"/>
      <c r="BR52"/>
      <c r="BS52"/>
      <c r="BT52"/>
      <c r="BU52"/>
      <c r="BV52"/>
      <c r="BW52"/>
      <c r="BX52"/>
      <c r="BY52"/>
      <c r="BZ52"/>
      <c r="CA52"/>
      <c r="CB52"/>
      <c r="CC52"/>
    </row>
    <row r="53" spans="1:83" s="15" customFormat="1" ht="13.8" thickBot="1" x14ac:dyDescent="0.3">
      <c r="A53" s="31"/>
      <c r="B53" s="6"/>
      <c r="C53" s="6"/>
      <c r="D53" s="6"/>
      <c r="E53" s="6"/>
      <c r="F53" s="6"/>
      <c r="G53" s="5"/>
      <c r="H53" s="6"/>
      <c r="I53" s="6"/>
      <c r="J53" s="6"/>
      <c r="K53" s="6"/>
      <c r="L53" s="6"/>
      <c r="M53" s="6"/>
      <c r="N53" s="5"/>
      <c r="O53" s="18"/>
      <c r="P53" s="382"/>
      <c r="Q53" s="382"/>
      <c r="R53" s="382"/>
      <c r="S53" s="382"/>
      <c r="T53" s="382"/>
      <c r="U53" s="382"/>
      <c r="V53" s="382"/>
      <c r="W53" s="382"/>
      <c r="X53" s="382"/>
      <c r="Y53" s="382"/>
      <c r="Z53" s="382"/>
      <c r="AA53" s="383"/>
      <c r="AB53" s="382"/>
      <c r="AC53" s="382"/>
      <c r="AD53" s="382"/>
      <c r="AE53" s="382"/>
      <c r="AF53" s="382"/>
      <c r="AG53" s="382"/>
      <c r="AH53" s="383"/>
      <c r="AI53" s="382"/>
      <c r="AJ53" s="382"/>
      <c r="AK53" s="382"/>
      <c r="AL53" s="382"/>
      <c r="AM53" s="382"/>
      <c r="AN53" s="382"/>
      <c r="AO53" s="382"/>
      <c r="AP53" s="373"/>
      <c r="AQ53" s="213"/>
      <c r="AR53" s="184"/>
      <c r="AS53" s="184"/>
      <c r="AT53" s="213"/>
      <c r="AU53" s="213"/>
      <c r="AV53" s="373"/>
      <c r="AW53" s="373"/>
      <c r="AX53" s="373"/>
      <c r="AY53" s="373"/>
      <c r="AZ53" s="373"/>
      <c r="BA53" s="373"/>
      <c r="BB53" s="373"/>
      <c r="BC53" s="373"/>
      <c r="BD53" s="373"/>
      <c r="BE53"/>
      <c r="BF53"/>
      <c r="BG53"/>
      <c r="BH53"/>
      <c r="BI53"/>
      <c r="BJ53"/>
      <c r="BK53"/>
      <c r="BL53"/>
      <c r="BM53"/>
      <c r="BN53"/>
      <c r="BO53"/>
      <c r="BP53"/>
      <c r="BQ53"/>
      <c r="BR53"/>
      <c r="BS53"/>
      <c r="BT53"/>
      <c r="BU53"/>
      <c r="BV53"/>
      <c r="BW53"/>
      <c r="BX53"/>
      <c r="BY53"/>
      <c r="BZ53"/>
      <c r="CA53"/>
      <c r="CB53"/>
      <c r="CC53"/>
    </row>
    <row r="54" spans="1:83" ht="12.75" customHeight="1" x14ac:dyDescent="0.25">
      <c r="A54" s="722" t="s">
        <v>42</v>
      </c>
      <c r="B54" s="1856" t="s">
        <v>43</v>
      </c>
      <c r="C54" s="1856"/>
      <c r="D54" s="1856"/>
      <c r="E54" s="1856"/>
      <c r="F54" s="1856"/>
      <c r="G54" s="1856"/>
      <c r="H54" s="1856"/>
      <c r="I54" s="1856"/>
      <c r="J54" s="1856"/>
      <c r="K54" s="1856"/>
      <c r="L54" s="1856"/>
      <c r="M54" s="1856"/>
      <c r="N54" s="1856"/>
      <c r="O54" s="1856"/>
      <c r="P54" s="1856"/>
      <c r="Q54" s="1856"/>
      <c r="R54" s="1856"/>
      <c r="S54" s="1856"/>
      <c r="T54" s="1856"/>
      <c r="U54" s="1856"/>
      <c r="V54" s="1856"/>
      <c r="W54" s="1856"/>
      <c r="X54" s="1856"/>
      <c r="Y54" s="1856"/>
      <c r="Z54" s="1856"/>
      <c r="AA54" s="1856"/>
      <c r="AB54" s="1856"/>
      <c r="AC54" s="1856"/>
      <c r="AD54" s="1856"/>
      <c r="AE54" s="1856"/>
      <c r="AF54" s="1856"/>
      <c r="AG54" s="1856"/>
      <c r="AH54" s="1856"/>
      <c r="AI54" s="1856"/>
      <c r="AJ54" s="1856"/>
      <c r="AK54" s="1856"/>
      <c r="AL54" s="1856"/>
      <c r="AM54" s="1856"/>
      <c r="AN54" s="1856"/>
      <c r="AO54" s="1856"/>
      <c r="AP54" s="15"/>
      <c r="AR54" s="183"/>
      <c r="AS54" s="183"/>
      <c r="AV54" s="372"/>
      <c r="AW54" s="372"/>
      <c r="AX54" s="372"/>
      <c r="AY54" s="372"/>
      <c r="AZ54" s="372"/>
      <c r="BA54" s="372"/>
      <c r="BB54" s="372"/>
      <c r="BC54" s="372"/>
      <c r="BD54" s="372"/>
      <c r="BE54" s="178"/>
      <c r="BF54" s="178"/>
      <c r="BG54" s="178"/>
      <c r="BH54" s="178"/>
      <c r="BI54" s="178"/>
      <c r="BJ54" s="178"/>
      <c r="BK54" s="178"/>
      <c r="BL54" s="178"/>
      <c r="BM54" s="178"/>
      <c r="BN54" s="178"/>
      <c r="BO54" s="178"/>
      <c r="BP54" s="178"/>
      <c r="BQ54" s="178"/>
      <c r="BR54" s="178"/>
      <c r="BS54" s="178"/>
      <c r="BT54" s="178"/>
      <c r="BU54" s="178"/>
      <c r="BV54" s="178"/>
      <c r="BW54" s="178"/>
      <c r="BX54" s="178"/>
      <c r="BY54" s="178"/>
      <c r="BZ54" s="178"/>
      <c r="CA54" s="178"/>
      <c r="CB54" s="178"/>
      <c r="CC54" s="178"/>
      <c r="CD54" s="178"/>
    </row>
    <row r="55" spans="1:83" s="15" customFormat="1" x14ac:dyDescent="0.25">
      <c r="A55" s="723" t="s">
        <v>44</v>
      </c>
      <c r="B55" s="1854" t="s">
        <v>162</v>
      </c>
      <c r="C55" s="1854"/>
      <c r="D55" s="1854"/>
      <c r="E55" s="1854"/>
      <c r="F55" s="1854"/>
      <c r="G55" s="1854"/>
      <c r="H55" s="1854"/>
      <c r="I55" s="1854"/>
      <c r="J55" s="1854"/>
      <c r="K55" s="1854"/>
      <c r="L55" s="1854"/>
      <c r="M55" s="1854"/>
      <c r="N55" s="1854"/>
      <c r="O55" s="1854"/>
      <c r="P55" s="1854"/>
      <c r="Q55" s="1854"/>
      <c r="R55" s="1854"/>
      <c r="S55" s="1854"/>
      <c r="T55" s="1854"/>
      <c r="U55" s="1854"/>
      <c r="V55" s="1854"/>
      <c r="W55" s="1854"/>
      <c r="X55" s="1854"/>
      <c r="Y55" s="1854"/>
      <c r="Z55" s="1854"/>
      <c r="AA55" s="1854"/>
      <c r="AB55" s="1854"/>
      <c r="AC55" s="1854"/>
      <c r="AD55" s="1854"/>
      <c r="AE55" s="1854"/>
      <c r="AF55" s="1854"/>
      <c r="AG55" s="1854"/>
      <c r="AH55" s="1854"/>
      <c r="AI55" s="1854"/>
      <c r="AJ55" s="1854"/>
      <c r="AK55" s="1854"/>
      <c r="AL55" s="1854"/>
      <c r="AM55" s="1854"/>
      <c r="AN55" s="1854"/>
      <c r="AO55" s="1854"/>
      <c r="AQ55" s="175"/>
      <c r="AR55" s="186"/>
      <c r="AS55" s="186"/>
      <c r="AT55" s="213"/>
      <c r="AU55" s="213"/>
      <c r="AV55"/>
      <c r="AW55"/>
      <c r="AX55"/>
      <c r="AY55"/>
      <c r="AZ55"/>
      <c r="BA55"/>
      <c r="BB55"/>
      <c r="BC55"/>
      <c r="BD55"/>
      <c r="BE55"/>
      <c r="BF55"/>
      <c r="BG55"/>
      <c r="BH55"/>
      <c r="BI55"/>
      <c r="BJ55"/>
      <c r="BK55"/>
      <c r="BL55"/>
      <c r="BM55"/>
      <c r="BN55"/>
      <c r="BO55"/>
      <c r="BP55"/>
      <c r="BQ55"/>
      <c r="BR55"/>
      <c r="BS55"/>
      <c r="BT55"/>
      <c r="BU55"/>
      <c r="BV55"/>
      <c r="BW55"/>
      <c r="BX55"/>
      <c r="BY55"/>
      <c r="BZ55"/>
      <c r="CA55"/>
      <c r="CB55"/>
      <c r="CC55"/>
    </row>
    <row r="56" spans="1:83" s="15" customFormat="1" x14ac:dyDescent="0.25">
      <c r="A56" s="723" t="s">
        <v>45</v>
      </c>
      <c r="B56" s="1854" t="s">
        <v>290</v>
      </c>
      <c r="C56" s="1854"/>
      <c r="D56" s="1854"/>
      <c r="E56" s="1854"/>
      <c r="F56" s="1854"/>
      <c r="G56" s="1854"/>
      <c r="H56" s="1854"/>
      <c r="I56" s="1854"/>
      <c r="J56" s="1854"/>
      <c r="K56" s="1854"/>
      <c r="L56" s="1854"/>
      <c r="M56" s="1854"/>
      <c r="N56" s="1854"/>
      <c r="O56" s="1854"/>
      <c r="P56" s="1854"/>
      <c r="Q56" s="1854"/>
      <c r="R56" s="1854"/>
      <c r="S56" s="1854"/>
      <c r="T56" s="1854"/>
      <c r="U56" s="1854"/>
      <c r="V56" s="1854"/>
      <c r="W56" s="1854"/>
      <c r="X56" s="1854"/>
      <c r="Y56" s="1854"/>
      <c r="Z56" s="1854"/>
      <c r="AA56" s="1854"/>
      <c r="AB56" s="1854"/>
      <c r="AC56" s="1854"/>
      <c r="AD56" s="1854"/>
      <c r="AE56" s="1854"/>
      <c r="AF56" s="1854"/>
      <c r="AG56" s="1854"/>
      <c r="AH56" s="1854"/>
      <c r="AI56" s="1854"/>
      <c r="AJ56" s="1854"/>
      <c r="AK56" s="1854"/>
      <c r="AL56" s="1854"/>
      <c r="AM56" s="1854"/>
      <c r="AN56" s="1854"/>
      <c r="AO56" s="1854"/>
      <c r="AQ56" s="175"/>
      <c r="AR56" s="186"/>
      <c r="AS56" s="186"/>
      <c r="AT56" s="213"/>
      <c r="AU56" s="213"/>
      <c r="AV56"/>
      <c r="AW56"/>
      <c r="AX56"/>
      <c r="AY56"/>
      <c r="AZ56"/>
      <c r="BA56"/>
      <c r="BB56"/>
      <c r="BC56"/>
      <c r="BD56"/>
      <c r="BE56"/>
      <c r="BF56"/>
      <c r="BG56"/>
      <c r="BH56"/>
      <c r="BI56"/>
      <c r="BJ56"/>
      <c r="BK56"/>
      <c r="BL56"/>
      <c r="BM56"/>
      <c r="BN56"/>
      <c r="BO56"/>
      <c r="BP56"/>
      <c r="BQ56"/>
      <c r="BR56"/>
      <c r="BS56"/>
      <c r="BT56"/>
      <c r="BU56"/>
      <c r="BV56"/>
      <c r="BW56"/>
      <c r="BX56"/>
      <c r="BY56"/>
      <c r="BZ56"/>
      <c r="CA56"/>
      <c r="CB56"/>
      <c r="CC56"/>
    </row>
    <row r="57" spans="1:83" s="15" customFormat="1" ht="12.75" customHeight="1" x14ac:dyDescent="0.25">
      <c r="A57" s="723" t="s">
        <v>46</v>
      </c>
      <c r="B57" s="736" t="s">
        <v>299</v>
      </c>
      <c r="C57" s="735"/>
      <c r="D57" s="735"/>
      <c r="E57" s="735"/>
      <c r="F57" s="735"/>
      <c r="G57" s="735"/>
      <c r="H57" s="735"/>
      <c r="I57" s="735"/>
      <c r="J57" s="735"/>
      <c r="K57" s="735"/>
      <c r="L57" s="735"/>
      <c r="M57" s="735"/>
      <c r="N57" s="735"/>
      <c r="O57" s="735"/>
      <c r="P57" s="735"/>
      <c r="Q57" s="735"/>
      <c r="R57" s="735"/>
      <c r="S57" s="735"/>
      <c r="T57" s="735"/>
      <c r="U57" s="735"/>
      <c r="V57" s="735"/>
      <c r="W57" s="735"/>
      <c r="X57" s="735"/>
      <c r="Y57" s="735"/>
      <c r="Z57" s="735"/>
      <c r="AA57" s="735"/>
      <c r="AB57" s="735"/>
      <c r="AC57" s="735"/>
      <c r="AD57" s="735"/>
      <c r="AE57" s="735"/>
      <c r="AF57" s="735"/>
      <c r="AG57" s="735"/>
      <c r="AH57" s="735"/>
      <c r="AI57" s="735"/>
      <c r="AJ57" s="735"/>
      <c r="AK57" s="735"/>
      <c r="AL57" s="735"/>
      <c r="AM57" s="735"/>
      <c r="AN57" s="735"/>
      <c r="AO57" s="735"/>
      <c r="AQ57" s="175"/>
      <c r="AR57" s="186"/>
      <c r="AS57" s="186"/>
      <c r="AT57" s="213"/>
      <c r="AU57" s="213"/>
      <c r="AV57"/>
      <c r="AW57"/>
      <c r="AX57"/>
      <c r="AY57"/>
      <c r="AZ57"/>
      <c r="BA57"/>
      <c r="BB57"/>
      <c r="BC57"/>
      <c r="BD57"/>
      <c r="BE57"/>
      <c r="BF57"/>
      <c r="BG57"/>
      <c r="BH57"/>
      <c r="BI57"/>
      <c r="BJ57"/>
      <c r="BK57"/>
      <c r="BL57"/>
      <c r="BM57"/>
      <c r="BN57"/>
      <c r="BO57"/>
      <c r="BP57"/>
      <c r="BQ57"/>
      <c r="BR57"/>
      <c r="BS57"/>
      <c r="BT57"/>
      <c r="BU57"/>
      <c r="BV57"/>
      <c r="BW57"/>
      <c r="BX57"/>
      <c r="BY57"/>
      <c r="BZ57"/>
      <c r="CA57"/>
      <c r="CB57"/>
      <c r="CC57"/>
    </row>
    <row r="58" spans="1:83" x14ac:dyDescent="0.25">
      <c r="A58" s="723" t="s">
        <v>47</v>
      </c>
      <c r="B58" s="1854" t="s">
        <v>257</v>
      </c>
      <c r="C58" s="1854"/>
      <c r="D58" s="1854"/>
      <c r="E58" s="1854"/>
      <c r="F58" s="1854"/>
      <c r="G58" s="1854"/>
      <c r="H58" s="1854"/>
      <c r="I58" s="1854"/>
      <c r="J58" s="1854"/>
      <c r="K58" s="1854"/>
      <c r="L58" s="1854"/>
      <c r="M58" s="1854"/>
      <c r="N58" s="1854"/>
      <c r="O58" s="1854"/>
      <c r="P58" s="1854"/>
      <c r="Q58" s="1854"/>
      <c r="R58" s="1854"/>
      <c r="S58" s="1854"/>
      <c r="T58" s="1854"/>
      <c r="U58" s="1854"/>
      <c r="V58" s="1854"/>
      <c r="W58" s="1854"/>
      <c r="X58" s="1854"/>
      <c r="Y58" s="1854"/>
      <c r="Z58" s="1854"/>
      <c r="AA58" s="1854"/>
      <c r="AB58" s="1854"/>
      <c r="AC58" s="1854"/>
      <c r="AD58" s="1854"/>
      <c r="AE58" s="1854"/>
      <c r="AF58" s="1854"/>
      <c r="AG58" s="1854"/>
      <c r="AH58" s="1854"/>
      <c r="AI58" s="1854"/>
      <c r="AJ58" s="1854"/>
      <c r="AK58" s="1854"/>
      <c r="AL58" s="1854"/>
      <c r="AM58" s="1854"/>
      <c r="AN58" s="1854"/>
      <c r="AO58" s="1854"/>
      <c r="AP58" s="15"/>
      <c r="AR58" s="186"/>
      <c r="AS58" s="186"/>
    </row>
    <row r="59" spans="1:83" x14ac:dyDescent="0.25">
      <c r="A59" s="373"/>
      <c r="B59" s="1859"/>
      <c r="C59" s="1859"/>
      <c r="D59" s="1859"/>
      <c r="E59" s="1859"/>
      <c r="F59" s="1859"/>
      <c r="G59" s="1859"/>
      <c r="H59" s="1859"/>
      <c r="I59" s="1859"/>
      <c r="J59" s="1859"/>
      <c r="K59" s="1859"/>
      <c r="L59" s="1859"/>
      <c r="M59" s="1859"/>
      <c r="N59" s="1859"/>
      <c r="O59" s="1859"/>
      <c r="P59" s="1859"/>
      <c r="Q59" s="1859"/>
      <c r="R59" s="1859"/>
      <c r="S59" s="1859"/>
      <c r="T59" s="1859"/>
      <c r="U59" s="1859"/>
      <c r="V59" s="1859"/>
      <c r="W59" s="1859"/>
      <c r="X59" s="1859"/>
      <c r="Y59" s="1859"/>
      <c r="Z59" s="1859"/>
      <c r="AA59" s="1859"/>
      <c r="AB59" s="1859"/>
      <c r="AC59" s="1859"/>
      <c r="AD59" s="1859"/>
      <c r="AE59" s="1859"/>
      <c r="AF59" s="1859"/>
      <c r="AG59" s="1859"/>
      <c r="AH59" s="1859"/>
      <c r="AI59" s="1859"/>
      <c r="AJ59" s="1859"/>
      <c r="AK59" s="1859"/>
      <c r="AL59" s="1859"/>
      <c r="AM59" s="1859"/>
      <c r="AN59" s="1859"/>
      <c r="AO59" s="373"/>
      <c r="AP59" s="15"/>
      <c r="AR59" s="186"/>
      <c r="AS59" s="190"/>
    </row>
    <row r="60" spans="1:83" x14ac:dyDescent="0.25">
      <c r="A60" s="373"/>
      <c r="B60" s="1859"/>
      <c r="C60" s="1859"/>
      <c r="D60" s="1859"/>
      <c r="E60" s="1859"/>
      <c r="F60" s="1859"/>
      <c r="G60" s="1859"/>
      <c r="H60" s="1859"/>
      <c r="I60" s="1859"/>
      <c r="J60" s="1859"/>
      <c r="K60" s="1859"/>
      <c r="L60" s="1859"/>
      <c r="M60" s="1859"/>
      <c r="N60" s="1859"/>
      <c r="O60" s="1859"/>
      <c r="P60" s="1859"/>
      <c r="Q60" s="1859"/>
      <c r="R60" s="1859"/>
      <c r="S60" s="1859"/>
      <c r="T60" s="1859"/>
      <c r="U60" s="1859"/>
      <c r="V60" s="1859"/>
      <c r="W60" s="1859"/>
      <c r="X60" s="1859"/>
      <c r="Y60" s="1859"/>
      <c r="Z60" s="1859"/>
      <c r="AA60" s="1859"/>
      <c r="AB60" s="1859"/>
      <c r="AC60" s="1859"/>
      <c r="AD60" s="1859"/>
      <c r="AE60" s="1859"/>
      <c r="AF60" s="1859"/>
      <c r="AG60" s="1859"/>
      <c r="AH60" s="1859"/>
      <c r="AI60" s="1859"/>
      <c r="AJ60" s="1859"/>
      <c r="AK60" s="1859"/>
      <c r="AL60" s="1859"/>
      <c r="AM60" s="1859"/>
      <c r="AN60" s="1859"/>
      <c r="AO60" s="373"/>
      <c r="AR60" s="186"/>
      <c r="AS60" s="190"/>
    </row>
    <row r="61" spans="1:83" s="19" customFormat="1" x14ac:dyDescent="0.25">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c r="AC61" s="43"/>
      <c r="AD61" s="43"/>
      <c r="AE61" s="43"/>
      <c r="AF61" s="43"/>
      <c r="AG61" s="43"/>
      <c r="AH61" s="43"/>
      <c r="AI61" s="43"/>
      <c r="AJ61" s="43"/>
      <c r="AK61" s="43"/>
      <c r="AL61" s="43"/>
      <c r="AM61" s="43"/>
      <c r="AN61" s="43"/>
      <c r="AO61" s="43"/>
      <c r="AP61"/>
      <c r="AQ61" s="175"/>
      <c r="AR61" s="186"/>
      <c r="AS61" s="190"/>
      <c r="AT61" s="175"/>
      <c r="AU61" s="175"/>
      <c r="AV61"/>
      <c r="AW61"/>
      <c r="AX61"/>
      <c r="AY61"/>
      <c r="AZ61"/>
      <c r="BA61"/>
      <c r="BB61"/>
      <c r="BC61"/>
      <c r="BD61"/>
      <c r="BE61"/>
      <c r="BF61"/>
      <c r="BG61"/>
      <c r="BH61"/>
      <c r="BI61"/>
      <c r="BJ61"/>
      <c r="BK61"/>
      <c r="BL61"/>
      <c r="BM61"/>
      <c r="BN61"/>
      <c r="BO61"/>
      <c r="BP61"/>
      <c r="BQ61"/>
      <c r="BR61"/>
      <c r="BS61"/>
      <c r="BT61"/>
      <c r="BU61"/>
      <c r="BV61"/>
      <c r="BW61"/>
      <c r="BX61"/>
      <c r="BY61"/>
      <c r="BZ61"/>
      <c r="CA61"/>
      <c r="CB61"/>
      <c r="CC61"/>
    </row>
    <row r="62" spans="1:83" s="19" customFormat="1" ht="12.75" customHeight="1" x14ac:dyDescent="0.25">
      <c r="A62" s="355"/>
      <c r="B62" s="1860"/>
      <c r="C62" s="1860"/>
      <c r="D62" s="1860"/>
      <c r="E62" s="1860"/>
      <c r="F62" s="1860"/>
      <c r="G62" s="1860"/>
      <c r="H62" s="1860"/>
      <c r="I62" s="1860"/>
      <c r="J62" s="1860"/>
      <c r="K62" s="1860"/>
      <c r="L62" s="1860"/>
      <c r="M62" s="1860"/>
      <c r="N62" s="1860"/>
      <c r="O62" s="1860"/>
      <c r="P62" s="1860"/>
      <c r="Q62" s="1860"/>
      <c r="R62" s="1860"/>
      <c r="S62" s="1860"/>
      <c r="T62" s="1860"/>
      <c r="U62" s="1860"/>
      <c r="V62" s="1860"/>
      <c r="W62" s="1860"/>
      <c r="X62" s="1860"/>
      <c r="Y62" s="1860"/>
      <c r="Z62" s="1860"/>
      <c r="AA62" s="1860"/>
      <c r="AB62" s="1860"/>
      <c r="AC62" s="1860"/>
      <c r="AD62" s="1860"/>
      <c r="AE62" s="1860"/>
      <c r="AF62" s="1860"/>
      <c r="AG62" s="1860"/>
      <c r="AH62" s="1860"/>
      <c r="AI62" s="1860"/>
      <c r="AJ62" s="1860"/>
      <c r="AK62" s="1860"/>
      <c r="AL62" s="1860"/>
      <c r="AM62" s="1860"/>
      <c r="AN62" s="1860"/>
      <c r="AO62" s="1860"/>
      <c r="AP62"/>
      <c r="AQ62" s="175"/>
      <c r="AR62" s="188"/>
      <c r="AS62" s="190"/>
      <c r="AT62" s="249"/>
      <c r="AU62" s="249"/>
      <c r="AV62" s="180"/>
      <c r="AW62" s="180"/>
      <c r="AX62" s="180"/>
      <c r="AY62" s="180"/>
      <c r="AZ62" s="180"/>
      <c r="BA62" s="180"/>
      <c r="BB62" s="180"/>
      <c r="BC62" s="180"/>
      <c r="BD62" s="180"/>
      <c r="BE62" s="180"/>
      <c r="BF62" s="180"/>
      <c r="BG62" s="180"/>
      <c r="BH62" s="180"/>
      <c r="BI62" s="180"/>
      <c r="BJ62" s="180"/>
      <c r="BK62" s="180"/>
      <c r="BL62" s="180"/>
      <c r="BM62" s="180"/>
      <c r="BN62" s="180"/>
      <c r="BO62" s="180"/>
      <c r="BP62" s="180"/>
      <c r="BQ62" s="180"/>
      <c r="BR62" s="180"/>
      <c r="BS62" s="180"/>
      <c r="BT62" s="180"/>
      <c r="BU62" s="180"/>
      <c r="BV62" s="180"/>
      <c r="BW62" s="180"/>
      <c r="BX62" s="180"/>
      <c r="BY62" s="180"/>
      <c r="BZ62" s="180"/>
      <c r="CA62" s="180"/>
      <c r="CB62" s="180"/>
      <c r="CC62" s="180"/>
      <c r="CD62" s="180"/>
      <c r="CE62" s="180"/>
    </row>
    <row r="63" spans="1:83" s="19" customFormat="1" ht="27.75" customHeight="1" x14ac:dyDescent="0.25">
      <c r="A63" s="356"/>
      <c r="B63" s="1834"/>
      <c r="C63" s="1834"/>
      <c r="D63" s="1834"/>
      <c r="E63" s="1834"/>
      <c r="F63" s="1834"/>
      <c r="G63" s="1834"/>
      <c r="H63" s="1834"/>
      <c r="I63" s="1834"/>
      <c r="J63" s="1834"/>
      <c r="K63" s="1834"/>
      <c r="L63" s="1834"/>
      <c r="M63" s="1834"/>
      <c r="N63" s="1834"/>
      <c r="O63" s="1834"/>
      <c r="P63" s="1834"/>
      <c r="Q63" s="1834"/>
      <c r="R63" s="1834"/>
      <c r="S63" s="1834"/>
      <c r="T63" s="1834"/>
      <c r="U63" s="1834"/>
      <c r="V63" s="1834"/>
      <c r="W63" s="1834"/>
      <c r="X63" s="1834"/>
      <c r="Y63" s="1834"/>
      <c r="Z63" s="1834"/>
      <c r="AA63" s="1834"/>
      <c r="AB63" s="1834"/>
      <c r="AC63" s="1834"/>
      <c r="AD63" s="1834"/>
      <c r="AE63" s="1834"/>
      <c r="AF63" s="1834"/>
      <c r="AG63" s="1834"/>
      <c r="AH63" s="1834"/>
      <c r="AI63" s="1834"/>
      <c r="AJ63" s="1834"/>
      <c r="AK63" s="1834"/>
      <c r="AL63" s="1834"/>
      <c r="AM63" s="1834"/>
      <c r="AN63" s="1834"/>
      <c r="AO63" s="1834"/>
      <c r="AP63"/>
      <c r="AQ63" s="175"/>
      <c r="AR63" s="188"/>
      <c r="AS63" s="191"/>
      <c r="AT63" s="250"/>
      <c r="AU63" s="250"/>
      <c r="AV63" s="156"/>
      <c r="AW63" s="156"/>
      <c r="AX63" s="156"/>
      <c r="AY63" s="156"/>
      <c r="AZ63" s="156"/>
      <c r="BA63" s="156"/>
      <c r="BB63" s="156"/>
      <c r="BC63" s="156"/>
      <c r="BD63" s="156"/>
      <c r="BE63" s="156"/>
      <c r="BF63" s="156"/>
      <c r="BG63" s="156"/>
      <c r="BH63" s="156"/>
      <c r="BI63" s="156"/>
      <c r="BJ63" s="156"/>
      <c r="BK63" s="156"/>
      <c r="BL63" s="156"/>
      <c r="BM63" s="156"/>
      <c r="BN63" s="156"/>
      <c r="BO63" s="156"/>
      <c r="BP63" s="156"/>
      <c r="BQ63" s="156"/>
      <c r="BR63" s="156"/>
      <c r="BS63" s="156"/>
      <c r="BT63" s="156"/>
      <c r="BU63" s="156"/>
      <c r="BV63" s="156"/>
      <c r="BW63" s="156"/>
      <c r="BX63" s="156"/>
      <c r="BY63" s="156"/>
      <c r="BZ63" s="156"/>
      <c r="CA63" s="156"/>
      <c r="CB63" s="156"/>
      <c r="CC63" s="156"/>
      <c r="CD63" s="156"/>
      <c r="CE63" s="156"/>
    </row>
    <row r="64" spans="1:83" s="19" customFormat="1" ht="12.75" customHeight="1" x14ac:dyDescent="0.25">
      <c r="A64" s="386"/>
      <c r="B64" s="1858"/>
      <c r="C64" s="1858"/>
      <c r="D64" s="1858"/>
      <c r="E64" s="1858"/>
      <c r="F64" s="1858"/>
      <c r="G64" s="1858"/>
      <c r="H64" s="1858"/>
      <c r="I64" s="1858"/>
      <c r="J64" s="1858"/>
      <c r="K64" s="1858"/>
      <c r="L64" s="1858"/>
      <c r="M64" s="1858"/>
      <c r="N64" s="1858"/>
      <c r="O64" s="1858"/>
      <c r="P64" s="1858"/>
      <c r="Q64" s="1858"/>
      <c r="R64" s="1858"/>
      <c r="S64" s="1858"/>
      <c r="T64" s="1858"/>
      <c r="U64" s="1858"/>
      <c r="V64" s="1858"/>
      <c r="W64" s="1858"/>
      <c r="X64" s="1858"/>
      <c r="Y64" s="1858"/>
      <c r="Z64" s="1858"/>
      <c r="AA64" s="1858"/>
      <c r="AB64" s="1858"/>
      <c r="AC64" s="1858"/>
      <c r="AD64" s="1858"/>
      <c r="AE64" s="1858"/>
      <c r="AF64" s="1858"/>
      <c r="AG64" s="1858"/>
      <c r="AH64" s="1858"/>
      <c r="AI64" s="1858"/>
      <c r="AJ64" s="1858"/>
      <c r="AK64" s="1858"/>
      <c r="AL64" s="1858"/>
      <c r="AM64" s="1858"/>
      <c r="AN64" s="1858"/>
      <c r="AO64" s="1858"/>
      <c r="AQ64" s="175"/>
      <c r="AR64" s="188"/>
      <c r="AS64" s="192"/>
      <c r="AT64" s="249"/>
      <c r="AU64" s="249"/>
      <c r="AV64" s="180"/>
      <c r="AW64" s="180"/>
      <c r="AX64" s="180"/>
      <c r="AY64" s="180"/>
      <c r="AZ64" s="180"/>
      <c r="BA64" s="180"/>
      <c r="BB64" s="180"/>
      <c r="BC64" s="180"/>
      <c r="BD64" s="180"/>
      <c r="BE64" s="180"/>
      <c r="BF64" s="180"/>
      <c r="BG64" s="180"/>
      <c r="BH64" s="180"/>
      <c r="BI64" s="180"/>
      <c r="BJ64" s="180"/>
      <c r="BK64" s="180"/>
      <c r="BL64" s="180"/>
      <c r="BM64" s="180"/>
      <c r="BN64" s="180"/>
      <c r="BO64" s="180"/>
      <c r="BP64" s="180"/>
      <c r="BQ64" s="180"/>
      <c r="BR64" s="180"/>
      <c r="BS64" s="180"/>
      <c r="BT64" s="180"/>
      <c r="BU64" s="180"/>
      <c r="BV64" s="180"/>
      <c r="BW64" s="180"/>
      <c r="BX64" s="180"/>
      <c r="BY64" s="180"/>
      <c r="BZ64" s="180"/>
      <c r="CA64" s="180"/>
      <c r="CB64" s="180"/>
      <c r="CC64" s="180"/>
      <c r="CD64" s="180"/>
      <c r="CE64" s="180"/>
    </row>
    <row r="65" spans="1:83" ht="12.75" customHeight="1" x14ac:dyDescent="0.25">
      <c r="A65" s="380"/>
      <c r="B65" s="1834"/>
      <c r="C65" s="1834"/>
      <c r="D65" s="1834"/>
      <c r="E65" s="1834"/>
      <c r="F65" s="1834"/>
      <c r="G65" s="1834"/>
      <c r="H65" s="1834"/>
      <c r="I65" s="1834"/>
      <c r="J65" s="1834"/>
      <c r="K65" s="1834"/>
      <c r="L65" s="1834"/>
      <c r="M65" s="1834"/>
      <c r="N65" s="1834"/>
      <c r="O65" s="1834"/>
      <c r="P65" s="1834"/>
      <c r="Q65" s="1834"/>
      <c r="R65" s="1834"/>
      <c r="S65" s="1834"/>
      <c r="T65" s="1834"/>
      <c r="U65" s="1834"/>
      <c r="V65" s="1834"/>
      <c r="W65" s="1834"/>
      <c r="X65" s="1834"/>
      <c r="Y65" s="1834"/>
      <c r="Z65" s="1834"/>
      <c r="AA65" s="1834"/>
      <c r="AB65" s="1834"/>
      <c r="AC65" s="1834"/>
      <c r="AD65" s="1834"/>
      <c r="AE65" s="1834"/>
      <c r="AF65" s="1834"/>
      <c r="AG65" s="1834"/>
      <c r="AH65" s="1834"/>
      <c r="AI65" s="1834"/>
      <c r="AJ65" s="1834"/>
      <c r="AK65" s="1834"/>
      <c r="AL65" s="1834"/>
      <c r="AM65" s="1834"/>
      <c r="AN65" s="1834"/>
      <c r="AO65" s="1834"/>
      <c r="AR65" s="188"/>
      <c r="AS65" s="192"/>
      <c r="AT65" s="250"/>
      <c r="AU65" s="250"/>
      <c r="AV65" s="156"/>
      <c r="AW65" s="156"/>
      <c r="AX65" s="156"/>
      <c r="AY65" s="156"/>
      <c r="AZ65" s="156"/>
      <c r="BA65" s="156"/>
      <c r="BB65" s="156"/>
      <c r="BC65" s="156"/>
      <c r="BD65" s="156"/>
      <c r="BE65" s="156"/>
      <c r="BF65" s="156"/>
      <c r="BG65" s="156"/>
      <c r="BH65" s="156"/>
      <c r="BI65" s="156"/>
      <c r="BJ65" s="156"/>
      <c r="BK65" s="156"/>
      <c r="BL65" s="156"/>
      <c r="BM65" s="156"/>
      <c r="BN65" s="156"/>
      <c r="BO65" s="156"/>
      <c r="BP65" s="156"/>
      <c r="BQ65" s="156"/>
      <c r="BR65" s="156"/>
      <c r="BS65" s="156"/>
      <c r="BT65" s="156"/>
      <c r="BU65" s="156"/>
      <c r="BV65" s="156"/>
      <c r="BW65" s="156"/>
      <c r="BX65" s="156"/>
      <c r="BY65" s="156"/>
      <c r="BZ65" s="156"/>
      <c r="CA65" s="156"/>
      <c r="CB65" s="156"/>
      <c r="CC65" s="156"/>
      <c r="CD65" s="156"/>
      <c r="CE65" s="156"/>
    </row>
    <row r="66" spans="1:83" ht="12.75" customHeight="1" x14ac:dyDescent="0.25">
      <c r="A66" s="380"/>
      <c r="B66" s="1834"/>
      <c r="C66" s="1834"/>
      <c r="D66" s="1834"/>
      <c r="E66" s="1834"/>
      <c r="F66" s="1834"/>
      <c r="G66" s="1834"/>
      <c r="H66" s="1834"/>
      <c r="I66" s="1834"/>
      <c r="J66" s="1834"/>
      <c r="K66" s="1834"/>
      <c r="L66" s="1834"/>
      <c r="M66" s="1834"/>
      <c r="N66" s="1834"/>
      <c r="O66" s="1834"/>
      <c r="P66" s="1834"/>
      <c r="Q66" s="1834"/>
      <c r="R66" s="1834"/>
      <c r="S66" s="1834"/>
      <c r="T66" s="1834"/>
      <c r="U66" s="1834"/>
      <c r="V66" s="1834"/>
      <c r="W66" s="1834"/>
      <c r="X66" s="1834"/>
      <c r="Y66" s="1834"/>
      <c r="Z66" s="1834"/>
      <c r="AA66" s="1834"/>
      <c r="AB66" s="1834"/>
      <c r="AC66" s="1834"/>
      <c r="AD66" s="1834"/>
      <c r="AE66" s="1834"/>
      <c r="AF66" s="1834"/>
      <c r="AG66" s="1834"/>
      <c r="AH66" s="1834"/>
      <c r="AI66" s="1834"/>
      <c r="AJ66" s="1834"/>
      <c r="AK66" s="1834"/>
      <c r="AL66" s="1834"/>
      <c r="AM66" s="1834"/>
      <c r="AN66" s="1834"/>
      <c r="AO66" s="1834"/>
      <c r="AR66" s="188"/>
      <c r="AS66" s="192"/>
      <c r="AT66" s="250"/>
      <c r="AU66" s="250"/>
      <c r="AV66" s="156"/>
      <c r="AW66" s="156"/>
      <c r="AX66" s="156"/>
      <c r="AY66" s="156"/>
      <c r="AZ66" s="156"/>
      <c r="BA66" s="156"/>
      <c r="BB66" s="156"/>
      <c r="BC66" s="156"/>
      <c r="BD66" s="156"/>
      <c r="BE66" s="156"/>
      <c r="BF66" s="156"/>
      <c r="BG66" s="156"/>
      <c r="BH66" s="156"/>
      <c r="BI66" s="156"/>
      <c r="BJ66" s="156"/>
      <c r="BK66" s="156"/>
      <c r="BL66" s="156"/>
      <c r="BM66" s="156"/>
      <c r="BN66" s="156"/>
      <c r="BO66" s="156"/>
      <c r="BP66" s="156"/>
      <c r="BQ66" s="156"/>
      <c r="BR66" s="156"/>
      <c r="BS66" s="156"/>
      <c r="BT66" s="156"/>
      <c r="BU66" s="156"/>
      <c r="BV66" s="156"/>
      <c r="BW66" s="156"/>
      <c r="BX66" s="156"/>
      <c r="BY66" s="156"/>
      <c r="BZ66" s="156"/>
      <c r="CA66" s="156"/>
      <c r="CB66" s="156"/>
      <c r="CC66" s="156"/>
      <c r="CD66" s="156"/>
      <c r="CE66" s="156"/>
    </row>
    <row r="67" spans="1:83" ht="12.75" customHeight="1" x14ac:dyDescent="0.25">
      <c r="A67" s="380"/>
      <c r="B67" s="1834"/>
      <c r="C67" s="1834"/>
      <c r="D67" s="1834"/>
      <c r="E67" s="1834"/>
      <c r="F67" s="1834"/>
      <c r="G67" s="1834"/>
      <c r="H67" s="1834"/>
      <c r="I67" s="1834"/>
      <c r="J67" s="1834"/>
      <c r="K67" s="1834"/>
      <c r="L67" s="1834"/>
      <c r="M67" s="1834"/>
      <c r="N67" s="1834"/>
      <c r="O67" s="1834"/>
      <c r="P67" s="1834"/>
      <c r="Q67" s="1834"/>
      <c r="R67" s="1834"/>
      <c r="S67" s="1834"/>
      <c r="T67" s="1834"/>
      <c r="U67" s="1834"/>
      <c r="V67" s="1834"/>
      <c r="W67" s="1834"/>
      <c r="X67" s="1834"/>
      <c r="Y67" s="1834"/>
      <c r="Z67" s="1834"/>
      <c r="AA67" s="1834"/>
      <c r="AB67" s="1834"/>
      <c r="AC67" s="1834"/>
      <c r="AD67" s="1834"/>
      <c r="AE67" s="1834"/>
      <c r="AF67" s="1834"/>
      <c r="AG67" s="1834"/>
      <c r="AH67" s="1834"/>
      <c r="AI67" s="1834"/>
      <c r="AJ67" s="1834"/>
      <c r="AK67" s="1834"/>
      <c r="AL67" s="1834"/>
      <c r="AM67" s="1834"/>
      <c r="AN67" s="1834"/>
      <c r="AO67" s="1834"/>
      <c r="AR67" s="188"/>
      <c r="AS67" s="192"/>
      <c r="AT67" s="250"/>
      <c r="AU67" s="250"/>
      <c r="AV67" s="156"/>
      <c r="AW67" s="156"/>
      <c r="AX67" s="156"/>
      <c r="AY67" s="156"/>
      <c r="AZ67" s="156"/>
      <c r="BA67" s="156"/>
      <c r="BB67" s="156"/>
      <c r="BC67" s="156"/>
      <c r="BD67" s="156"/>
      <c r="BE67" s="156"/>
      <c r="BF67" s="156"/>
      <c r="BG67" s="156"/>
      <c r="BH67" s="156"/>
      <c r="BI67" s="156"/>
      <c r="BJ67" s="156"/>
      <c r="BK67" s="156"/>
      <c r="BL67" s="156"/>
      <c r="BM67" s="156"/>
      <c r="BN67" s="156"/>
      <c r="BO67" s="156"/>
      <c r="BP67" s="156"/>
      <c r="BQ67" s="156"/>
      <c r="BR67" s="156"/>
      <c r="BS67" s="156"/>
      <c r="BT67" s="156"/>
      <c r="BU67" s="156"/>
      <c r="BV67" s="156"/>
      <c r="BW67" s="156"/>
      <c r="BX67" s="156"/>
      <c r="BY67" s="156"/>
      <c r="BZ67" s="156"/>
      <c r="CA67" s="156"/>
      <c r="CB67" s="156"/>
      <c r="CC67" s="156"/>
      <c r="CD67" s="156"/>
      <c r="CE67" s="156"/>
    </row>
    <row r="68" spans="1:83" ht="12.75" customHeight="1" x14ac:dyDescent="0.25">
      <c r="A68" s="380"/>
      <c r="B68" s="1834"/>
      <c r="C68" s="1834"/>
      <c r="D68" s="1834"/>
      <c r="E68" s="1834"/>
      <c r="F68" s="1834"/>
      <c r="G68" s="1834"/>
      <c r="H68" s="1834"/>
      <c r="I68" s="1834"/>
      <c r="J68" s="1834"/>
      <c r="K68" s="1834"/>
      <c r="L68" s="1834"/>
      <c r="M68" s="1834"/>
      <c r="N68" s="1834"/>
      <c r="O68" s="1834"/>
      <c r="P68" s="1834"/>
      <c r="Q68" s="1834"/>
      <c r="R68" s="1834"/>
      <c r="S68" s="1834"/>
      <c r="T68" s="1834"/>
      <c r="U68" s="1834"/>
      <c r="V68" s="1834"/>
      <c r="W68" s="1834"/>
      <c r="X68" s="1834"/>
      <c r="Y68" s="1834"/>
      <c r="Z68" s="1834"/>
      <c r="AA68" s="1834"/>
      <c r="AB68" s="1834"/>
      <c r="AC68" s="1834"/>
      <c r="AD68" s="1834"/>
      <c r="AE68" s="1834"/>
      <c r="AF68" s="1834"/>
      <c r="AG68" s="1834"/>
      <c r="AH68" s="1834"/>
      <c r="AI68" s="1834"/>
      <c r="AJ68" s="1834"/>
      <c r="AK68" s="1834"/>
      <c r="AL68" s="1834"/>
      <c r="AM68" s="1834"/>
      <c r="AN68" s="1834"/>
      <c r="AO68" s="1834"/>
      <c r="AR68" s="188"/>
      <c r="AS68" s="192"/>
      <c r="AT68" s="250"/>
      <c r="AU68" s="250"/>
      <c r="AV68" s="156"/>
      <c r="AW68" s="156"/>
      <c r="AX68" s="156"/>
      <c r="AY68" s="156"/>
      <c r="AZ68" s="156"/>
      <c r="BA68" s="156"/>
      <c r="BB68" s="156"/>
      <c r="BC68" s="156"/>
      <c r="BD68" s="156"/>
      <c r="BE68" s="156"/>
      <c r="BF68" s="156"/>
      <c r="BG68" s="156"/>
      <c r="BH68" s="156"/>
      <c r="BI68" s="156"/>
      <c r="BJ68" s="156"/>
      <c r="BK68" s="156"/>
      <c r="BL68" s="156"/>
      <c r="BM68" s="156"/>
      <c r="BN68" s="156"/>
      <c r="BO68" s="156"/>
      <c r="BP68" s="156"/>
      <c r="BQ68" s="156"/>
      <c r="BR68" s="156"/>
      <c r="BS68" s="156"/>
      <c r="BT68" s="156"/>
      <c r="BU68" s="156"/>
      <c r="BV68" s="156"/>
      <c r="BW68" s="156"/>
      <c r="BX68" s="156"/>
      <c r="BY68" s="156"/>
      <c r="BZ68" s="156"/>
      <c r="CA68" s="156"/>
      <c r="CB68" s="156"/>
      <c r="CC68" s="156"/>
      <c r="CD68" s="156"/>
      <c r="CE68" s="156"/>
    </row>
    <row r="69" spans="1:83" ht="12.75" customHeight="1" x14ac:dyDescent="0.25">
      <c r="A69" s="386"/>
      <c r="B69" s="1858"/>
      <c r="C69" s="1858"/>
      <c r="D69" s="1858"/>
      <c r="E69" s="1858"/>
      <c r="F69" s="1858"/>
      <c r="G69" s="1858"/>
      <c r="H69" s="1858"/>
      <c r="I69" s="1858"/>
      <c r="J69" s="1858"/>
      <c r="K69" s="1858"/>
      <c r="L69" s="1858"/>
      <c r="M69" s="1858"/>
      <c r="N69" s="1858"/>
      <c r="O69" s="1858"/>
      <c r="P69" s="1858"/>
      <c r="Q69" s="1858"/>
      <c r="R69" s="1858"/>
      <c r="S69" s="1858"/>
      <c r="T69" s="1858"/>
      <c r="U69" s="1858"/>
      <c r="V69" s="1858"/>
      <c r="W69" s="1858"/>
      <c r="X69" s="1858"/>
      <c r="Y69" s="1858"/>
      <c r="Z69" s="1858"/>
      <c r="AA69" s="1858"/>
      <c r="AB69" s="1858"/>
      <c r="AC69" s="1858"/>
      <c r="AD69" s="1858"/>
      <c r="AE69" s="1858"/>
      <c r="AF69" s="1858"/>
      <c r="AG69" s="1858"/>
      <c r="AH69" s="1858"/>
      <c r="AI69" s="1858"/>
      <c r="AJ69" s="1858"/>
      <c r="AK69" s="1858"/>
      <c r="AL69" s="1858"/>
      <c r="AM69" s="1858"/>
      <c r="AN69" s="1858"/>
      <c r="AO69" s="1858"/>
      <c r="AR69" s="188"/>
      <c r="AS69" s="192"/>
      <c r="AT69" s="249"/>
      <c r="AU69" s="249"/>
      <c r="AV69" s="180"/>
      <c r="AW69" s="180"/>
      <c r="AX69" s="180"/>
      <c r="AY69" s="180"/>
      <c r="AZ69" s="180"/>
      <c r="BA69" s="180"/>
      <c r="BB69" s="180"/>
      <c r="BC69" s="180"/>
      <c r="BD69" s="180"/>
      <c r="BE69" s="180"/>
      <c r="BF69" s="180"/>
      <c r="BG69" s="180"/>
      <c r="BH69" s="180"/>
      <c r="BI69" s="180"/>
      <c r="BJ69" s="180"/>
      <c r="BK69" s="180"/>
      <c r="BL69" s="180"/>
      <c r="BM69" s="180"/>
      <c r="BN69" s="180"/>
      <c r="BO69" s="180"/>
      <c r="BP69" s="180"/>
      <c r="BQ69" s="180"/>
      <c r="BR69" s="180"/>
      <c r="BS69" s="180"/>
      <c r="BT69" s="180"/>
      <c r="BU69" s="180"/>
      <c r="BV69" s="180"/>
      <c r="BW69" s="180"/>
      <c r="BX69" s="180"/>
      <c r="BY69" s="180"/>
      <c r="BZ69" s="180"/>
      <c r="CA69" s="180"/>
      <c r="CB69" s="180"/>
      <c r="CC69" s="180"/>
      <c r="CD69" s="180"/>
      <c r="CE69" s="180"/>
    </row>
    <row r="70" spans="1:83" ht="12.75" customHeight="1" x14ac:dyDescent="0.25">
      <c r="A70" s="380"/>
      <c r="B70" s="1834"/>
      <c r="C70" s="1834"/>
      <c r="D70" s="1834"/>
      <c r="E70" s="1834"/>
      <c r="F70" s="1834"/>
      <c r="G70" s="1834"/>
      <c r="H70" s="1834"/>
      <c r="I70" s="1834"/>
      <c r="J70" s="1834"/>
      <c r="K70" s="1834"/>
      <c r="L70" s="1834"/>
      <c r="M70" s="1834"/>
      <c r="N70" s="1834"/>
      <c r="O70" s="1834"/>
      <c r="P70" s="1834"/>
      <c r="Q70" s="1834"/>
      <c r="R70" s="1834"/>
      <c r="S70" s="1834"/>
      <c r="T70" s="1834"/>
      <c r="U70" s="1834"/>
      <c r="V70" s="1834"/>
      <c r="W70" s="1834"/>
      <c r="X70" s="1834"/>
      <c r="Y70" s="1834"/>
      <c r="Z70" s="1834"/>
      <c r="AA70" s="1834"/>
      <c r="AB70" s="1834"/>
      <c r="AC70" s="1834"/>
      <c r="AD70" s="1834"/>
      <c r="AE70" s="1834"/>
      <c r="AF70" s="1834"/>
      <c r="AG70" s="1834"/>
      <c r="AH70" s="1834"/>
      <c r="AI70" s="1834"/>
      <c r="AJ70" s="1834"/>
      <c r="AK70" s="1834"/>
      <c r="AL70" s="1834"/>
      <c r="AM70" s="1834"/>
      <c r="AN70" s="1834"/>
      <c r="AO70" s="1834"/>
      <c r="AR70" s="188"/>
      <c r="AS70" s="192"/>
      <c r="AT70" s="250"/>
      <c r="AU70" s="250"/>
      <c r="AV70" s="156"/>
      <c r="AW70" s="156"/>
      <c r="AX70" s="156"/>
      <c r="AY70" s="156"/>
      <c r="AZ70" s="156"/>
      <c r="BA70" s="156"/>
      <c r="BB70" s="156"/>
      <c r="BC70" s="156"/>
      <c r="BD70" s="156"/>
      <c r="BE70" s="156"/>
      <c r="BF70" s="156"/>
      <c r="BG70" s="156"/>
      <c r="BH70" s="156"/>
      <c r="BI70" s="156"/>
      <c r="BJ70" s="156"/>
      <c r="BK70" s="156"/>
      <c r="BL70" s="156"/>
      <c r="BM70" s="156"/>
      <c r="BN70" s="156"/>
      <c r="BO70" s="156"/>
      <c r="BP70" s="156"/>
      <c r="BQ70" s="156"/>
      <c r="BR70" s="156"/>
      <c r="BS70" s="156"/>
      <c r="BT70" s="156"/>
      <c r="BU70" s="156"/>
      <c r="BV70" s="156"/>
      <c r="BW70" s="156"/>
      <c r="BX70" s="156"/>
      <c r="BY70" s="156"/>
      <c r="BZ70" s="156"/>
      <c r="CA70" s="156"/>
      <c r="CB70" s="156"/>
      <c r="CC70" s="156"/>
      <c r="CD70" s="156"/>
      <c r="CE70" s="156"/>
    </row>
    <row r="71" spans="1:83" ht="12.75" customHeight="1" x14ac:dyDescent="0.25">
      <c r="A71" s="386"/>
      <c r="B71" s="1858"/>
      <c r="C71" s="1858"/>
      <c r="D71" s="1858"/>
      <c r="E71" s="1858"/>
      <c r="F71" s="1858"/>
      <c r="G71" s="1858"/>
      <c r="H71" s="1858"/>
      <c r="I71" s="1858"/>
      <c r="J71" s="1858"/>
      <c r="K71" s="1858"/>
      <c r="L71" s="1858"/>
      <c r="M71" s="1858"/>
      <c r="N71" s="1858"/>
      <c r="O71" s="1858"/>
      <c r="P71" s="1858"/>
      <c r="Q71" s="1858"/>
      <c r="R71" s="1858"/>
      <c r="S71" s="1858"/>
      <c r="T71" s="1858"/>
      <c r="U71" s="1858"/>
      <c r="V71" s="1858"/>
      <c r="W71" s="1858"/>
      <c r="X71" s="1858"/>
      <c r="Y71" s="1858"/>
      <c r="Z71" s="1858"/>
      <c r="AA71" s="1858"/>
      <c r="AB71" s="1858"/>
      <c r="AC71" s="1858"/>
      <c r="AD71" s="1858"/>
      <c r="AE71" s="1858"/>
      <c r="AF71" s="1858"/>
      <c r="AG71" s="1858"/>
      <c r="AH71" s="1858"/>
      <c r="AI71" s="1858"/>
      <c r="AJ71" s="1858"/>
      <c r="AK71" s="1858"/>
      <c r="AL71" s="1858"/>
      <c r="AM71" s="1858"/>
      <c r="AN71" s="1858"/>
      <c r="AO71" s="1858"/>
      <c r="AR71" s="188"/>
      <c r="AS71" s="192"/>
      <c r="AT71" s="249"/>
      <c r="AU71" s="249"/>
      <c r="AV71" s="180"/>
      <c r="AW71" s="180"/>
      <c r="AX71" s="180"/>
      <c r="AY71" s="180"/>
      <c r="AZ71" s="180"/>
      <c r="BA71" s="180"/>
      <c r="BB71" s="180"/>
      <c r="BC71" s="180"/>
      <c r="BD71" s="180"/>
      <c r="BE71" s="180"/>
      <c r="BF71" s="180"/>
      <c r="BG71" s="180"/>
      <c r="BH71" s="180"/>
      <c r="BI71" s="180"/>
      <c r="BJ71" s="180"/>
      <c r="BK71" s="180"/>
      <c r="BL71" s="180"/>
      <c r="BM71" s="180"/>
      <c r="BN71" s="180"/>
      <c r="BO71" s="180"/>
      <c r="BP71" s="180"/>
      <c r="BQ71" s="180"/>
      <c r="BR71" s="180"/>
      <c r="BS71" s="180"/>
      <c r="BT71" s="180"/>
      <c r="BU71" s="180"/>
      <c r="BV71" s="180"/>
      <c r="BW71" s="180"/>
      <c r="BX71" s="180"/>
      <c r="BY71" s="180"/>
      <c r="BZ71" s="180"/>
      <c r="CA71" s="180"/>
      <c r="CB71" s="180"/>
      <c r="CC71" s="180"/>
      <c r="CD71" s="180"/>
      <c r="CE71" s="180"/>
    </row>
    <row r="72" spans="1:83" ht="47.25" customHeight="1" x14ac:dyDescent="0.25">
      <c r="A72" s="380"/>
      <c r="B72" s="357"/>
      <c r="C72" s="1834"/>
      <c r="D72" s="1834"/>
      <c r="E72" s="1834"/>
      <c r="F72" s="1834"/>
      <c r="G72" s="1834"/>
      <c r="H72" s="1834"/>
      <c r="I72" s="1834"/>
      <c r="J72" s="1834"/>
      <c r="K72" s="1834"/>
      <c r="L72" s="1834"/>
      <c r="M72" s="1834"/>
      <c r="N72" s="1834"/>
      <c r="O72" s="1834"/>
      <c r="P72" s="1834"/>
      <c r="Q72" s="1834"/>
      <c r="R72" s="1834"/>
      <c r="S72" s="1834"/>
      <c r="T72" s="1834"/>
      <c r="U72" s="1834"/>
      <c r="V72" s="1834"/>
      <c r="W72" s="1834"/>
      <c r="X72" s="1834"/>
      <c r="Y72" s="1834"/>
      <c r="Z72" s="1834"/>
      <c r="AA72" s="1834"/>
      <c r="AB72" s="1834"/>
      <c r="AC72" s="1834"/>
      <c r="AD72" s="1834"/>
      <c r="AE72" s="1834"/>
      <c r="AF72" s="1834"/>
      <c r="AG72" s="1834"/>
      <c r="AH72" s="1834"/>
      <c r="AI72" s="1834"/>
      <c r="AJ72" s="1834"/>
      <c r="AK72" s="1834"/>
      <c r="AL72" s="1834"/>
      <c r="AM72" s="1834"/>
      <c r="AN72" s="1834"/>
      <c r="AO72" s="1834"/>
      <c r="AR72" s="189"/>
      <c r="AS72" s="193"/>
      <c r="AT72" s="251"/>
      <c r="AU72" s="251"/>
      <c r="AV72" s="181"/>
      <c r="AW72" s="181"/>
      <c r="AX72" s="181"/>
      <c r="AY72" s="181"/>
      <c r="AZ72" s="181"/>
      <c r="BA72" s="181"/>
      <c r="BB72" s="181"/>
      <c r="BC72" s="181"/>
      <c r="BD72" s="181"/>
      <c r="BE72" s="181"/>
      <c r="BF72" s="181"/>
      <c r="BG72" s="181"/>
      <c r="BH72" s="181"/>
      <c r="BI72" s="181"/>
      <c r="BJ72" s="181"/>
      <c r="BK72" s="181"/>
      <c r="BL72" s="181"/>
      <c r="BM72" s="181"/>
      <c r="BN72" s="181"/>
      <c r="BO72" s="181"/>
      <c r="BP72" s="181"/>
      <c r="BQ72" s="181"/>
      <c r="BR72" s="181"/>
      <c r="BS72" s="181"/>
      <c r="BT72" s="181"/>
      <c r="BU72" s="181"/>
      <c r="BV72" s="181"/>
      <c r="BW72" s="181"/>
      <c r="BX72" s="181"/>
      <c r="BY72" s="181"/>
      <c r="BZ72" s="181"/>
      <c r="CA72" s="181"/>
      <c r="CB72" s="181"/>
      <c r="CC72" s="181"/>
      <c r="CD72" s="181"/>
      <c r="CE72" s="181"/>
    </row>
    <row r="73" spans="1:83" ht="12.75" customHeight="1" x14ac:dyDescent="0.25">
      <c r="A73" s="380"/>
      <c r="B73" s="357"/>
      <c r="C73" s="1834"/>
      <c r="D73" s="1834"/>
      <c r="E73" s="1834"/>
      <c r="F73" s="1834"/>
      <c r="G73" s="1834"/>
      <c r="H73" s="1834"/>
      <c r="I73" s="1834"/>
      <c r="J73" s="1834"/>
      <c r="K73" s="1834"/>
      <c r="L73" s="1834"/>
      <c r="M73" s="1834"/>
      <c r="N73" s="1834"/>
      <c r="O73" s="1834"/>
      <c r="P73" s="1834"/>
      <c r="Q73" s="1834"/>
      <c r="R73" s="1834"/>
      <c r="S73" s="1834"/>
      <c r="T73" s="1834"/>
      <c r="U73" s="1834"/>
      <c r="V73" s="1834"/>
      <c r="W73" s="1834"/>
      <c r="X73" s="1834"/>
      <c r="Y73" s="1834"/>
      <c r="Z73" s="1834"/>
      <c r="AA73" s="1834"/>
      <c r="AB73" s="1834"/>
      <c r="AC73" s="1834"/>
      <c r="AD73" s="1834"/>
      <c r="AE73" s="1834"/>
      <c r="AF73" s="1834"/>
      <c r="AG73" s="1834"/>
      <c r="AH73" s="1834"/>
      <c r="AI73" s="1834"/>
      <c r="AJ73" s="1834"/>
      <c r="AK73" s="1834"/>
      <c r="AL73" s="1834"/>
      <c r="AM73" s="1834"/>
      <c r="AN73" s="1834"/>
      <c r="AO73" s="1834"/>
      <c r="AR73" s="189"/>
      <c r="AS73" s="190"/>
      <c r="AT73" s="251"/>
      <c r="AU73" s="251"/>
      <c r="AV73" s="181"/>
      <c r="AW73" s="181"/>
      <c r="AX73" s="181"/>
      <c r="AY73" s="181"/>
      <c r="AZ73" s="181"/>
      <c r="BA73" s="181"/>
      <c r="BB73" s="181"/>
      <c r="BC73" s="181"/>
      <c r="BD73" s="181"/>
      <c r="BE73" s="181"/>
      <c r="BF73" s="181"/>
      <c r="BG73" s="181"/>
      <c r="BH73" s="181"/>
      <c r="BI73" s="181"/>
      <c r="BJ73" s="181"/>
      <c r="BK73" s="181"/>
      <c r="BL73" s="181"/>
      <c r="BM73" s="181"/>
      <c r="BN73" s="181"/>
      <c r="BO73" s="181"/>
      <c r="BP73" s="181"/>
      <c r="BQ73" s="181"/>
      <c r="BR73" s="181"/>
      <c r="BS73" s="181"/>
      <c r="BT73" s="181"/>
      <c r="BU73" s="181"/>
      <c r="BV73" s="181"/>
      <c r="BW73" s="181"/>
      <c r="BX73" s="181"/>
      <c r="BY73" s="181"/>
      <c r="BZ73" s="181"/>
      <c r="CA73" s="181"/>
      <c r="CB73" s="181"/>
      <c r="CC73" s="181"/>
      <c r="CD73" s="181"/>
      <c r="CE73" s="181"/>
    </row>
    <row r="74" spans="1:83" ht="12.75" customHeight="1" x14ac:dyDescent="0.25">
      <c r="A74" s="386"/>
      <c r="B74" s="1858"/>
      <c r="C74" s="1858"/>
      <c r="D74" s="1858"/>
      <c r="E74" s="1858"/>
      <c r="F74" s="1858"/>
      <c r="G74" s="1858"/>
      <c r="H74" s="1858"/>
      <c r="I74" s="1858"/>
      <c r="J74" s="1858"/>
      <c r="K74" s="1858"/>
      <c r="L74" s="1858"/>
      <c r="M74" s="1858"/>
      <c r="N74" s="1858"/>
      <c r="O74" s="1858"/>
      <c r="P74" s="1858"/>
      <c r="Q74" s="1858"/>
      <c r="R74" s="1858"/>
      <c r="S74" s="1858"/>
      <c r="T74" s="1858"/>
      <c r="U74" s="1858"/>
      <c r="V74" s="1858"/>
      <c r="W74" s="1858"/>
      <c r="X74" s="1858"/>
      <c r="Y74" s="1858"/>
      <c r="Z74" s="1858"/>
      <c r="AA74" s="1858"/>
      <c r="AB74" s="1858"/>
      <c r="AC74" s="1858"/>
      <c r="AD74" s="1858"/>
      <c r="AE74" s="1858"/>
      <c r="AF74" s="1858"/>
      <c r="AG74" s="1858"/>
      <c r="AH74" s="1858"/>
      <c r="AI74" s="1858"/>
      <c r="AJ74" s="1858"/>
      <c r="AK74" s="1858"/>
      <c r="AL74" s="1858"/>
      <c r="AM74" s="1858"/>
      <c r="AN74" s="1858"/>
      <c r="AO74" s="1858"/>
      <c r="AR74" s="188"/>
      <c r="AS74" s="190"/>
      <c r="AT74" s="249"/>
      <c r="AU74" s="249"/>
      <c r="AV74" s="180"/>
      <c r="AW74" s="180"/>
      <c r="AX74" s="180"/>
      <c r="AY74" s="180"/>
      <c r="AZ74" s="180"/>
      <c r="BA74" s="180"/>
      <c r="BB74" s="180"/>
      <c r="BC74" s="180"/>
      <c r="BD74" s="180"/>
      <c r="BE74" s="180"/>
      <c r="BF74" s="180"/>
      <c r="BG74" s="180"/>
      <c r="BH74" s="180"/>
      <c r="BI74" s="180"/>
      <c r="BJ74" s="180"/>
      <c r="BK74" s="180"/>
      <c r="BL74" s="180"/>
      <c r="BM74" s="180"/>
      <c r="BN74" s="180"/>
      <c r="BO74" s="180"/>
      <c r="BP74" s="180"/>
      <c r="BQ74" s="180"/>
      <c r="BR74" s="180"/>
      <c r="BS74" s="180"/>
      <c r="BT74" s="180"/>
      <c r="BU74" s="180"/>
      <c r="BV74" s="180"/>
      <c r="BW74" s="180"/>
      <c r="BX74" s="180"/>
      <c r="BY74" s="180"/>
      <c r="BZ74" s="180"/>
      <c r="CA74" s="180"/>
      <c r="CB74" s="180"/>
      <c r="CC74" s="180"/>
      <c r="CD74" s="180"/>
      <c r="CE74" s="180"/>
    </row>
    <row r="75" spans="1:83" ht="36.75" customHeight="1" x14ac:dyDescent="0.25">
      <c r="A75" s="380"/>
      <c r="B75" s="357"/>
      <c r="C75" s="1834"/>
      <c r="D75" s="1834"/>
      <c r="E75" s="1834"/>
      <c r="F75" s="1834"/>
      <c r="G75" s="1834"/>
      <c r="H75" s="1834"/>
      <c r="I75" s="1834"/>
      <c r="J75" s="1834"/>
      <c r="K75" s="1834"/>
      <c r="L75" s="1834"/>
      <c r="M75" s="1834"/>
      <c r="N75" s="1834"/>
      <c r="O75" s="1834"/>
      <c r="P75" s="1834"/>
      <c r="Q75" s="1834"/>
      <c r="R75" s="1834"/>
      <c r="S75" s="1834"/>
      <c r="T75" s="1834"/>
      <c r="U75" s="1834"/>
      <c r="V75" s="1834"/>
      <c r="W75" s="1834"/>
      <c r="X75" s="1834"/>
      <c r="Y75" s="1834"/>
      <c r="Z75" s="1834"/>
      <c r="AA75" s="1834"/>
      <c r="AB75" s="1834"/>
      <c r="AC75" s="1834"/>
      <c r="AD75" s="1834"/>
      <c r="AE75" s="1834"/>
      <c r="AF75" s="1834"/>
      <c r="AG75" s="1834"/>
      <c r="AH75" s="1834"/>
      <c r="AI75" s="1834"/>
      <c r="AJ75" s="1834"/>
      <c r="AK75" s="1834"/>
      <c r="AL75" s="1834"/>
      <c r="AM75" s="1834"/>
      <c r="AN75" s="1834"/>
      <c r="AO75" s="1834"/>
      <c r="AR75" s="189"/>
      <c r="AS75" s="191"/>
      <c r="AT75" s="251"/>
      <c r="AU75" s="251"/>
      <c r="AV75" s="181"/>
      <c r="AW75" s="181"/>
      <c r="AX75" s="181"/>
      <c r="AY75" s="181"/>
      <c r="AZ75" s="181"/>
      <c r="BA75" s="181"/>
      <c r="BB75" s="181"/>
      <c r="BC75" s="181"/>
      <c r="BD75" s="181"/>
      <c r="BE75" s="181"/>
      <c r="BF75" s="181"/>
      <c r="BG75" s="181"/>
      <c r="BH75" s="181"/>
      <c r="BI75" s="181"/>
      <c r="BJ75" s="181"/>
      <c r="BK75" s="181"/>
      <c r="BL75" s="181"/>
      <c r="BM75" s="181"/>
      <c r="BN75" s="181"/>
      <c r="BO75" s="181"/>
      <c r="BP75" s="181"/>
      <c r="BQ75" s="181"/>
      <c r="BR75" s="181"/>
      <c r="BS75" s="181"/>
      <c r="BT75" s="181"/>
      <c r="BU75" s="181"/>
      <c r="BV75" s="181"/>
      <c r="BW75" s="181"/>
      <c r="BX75" s="181"/>
      <c r="BY75" s="181"/>
      <c r="BZ75" s="181"/>
      <c r="CA75" s="181"/>
      <c r="CB75" s="181"/>
      <c r="CC75" s="181"/>
      <c r="CD75" s="181"/>
      <c r="CE75" s="181"/>
    </row>
    <row r="76" spans="1:83" ht="12.75" customHeight="1" x14ac:dyDescent="0.25">
      <c r="A76" s="380"/>
      <c r="B76" s="358"/>
      <c r="C76" s="1834"/>
      <c r="D76" s="1834"/>
      <c r="E76" s="1834"/>
      <c r="F76" s="1834"/>
      <c r="G76" s="1834"/>
      <c r="H76" s="1834"/>
      <c r="I76" s="1834"/>
      <c r="J76" s="1834"/>
      <c r="K76" s="1834"/>
      <c r="L76" s="1834"/>
      <c r="M76" s="1834"/>
      <c r="N76" s="1834"/>
      <c r="O76" s="1834"/>
      <c r="P76" s="1834"/>
      <c r="Q76" s="1834"/>
      <c r="R76" s="1834"/>
      <c r="S76" s="1834"/>
      <c r="T76" s="1834"/>
      <c r="U76" s="1834"/>
      <c r="V76" s="1834"/>
      <c r="W76" s="1834"/>
      <c r="X76" s="1834"/>
      <c r="Y76" s="1834"/>
      <c r="Z76" s="1834"/>
      <c r="AA76" s="1834"/>
      <c r="AB76" s="1834"/>
      <c r="AC76" s="1834"/>
      <c r="AD76" s="1834"/>
      <c r="AE76" s="1834"/>
      <c r="AF76" s="1834"/>
      <c r="AG76" s="1834"/>
      <c r="AH76" s="1834"/>
      <c r="AI76" s="1834"/>
      <c r="AJ76" s="1834"/>
      <c r="AK76" s="1834"/>
      <c r="AL76" s="1834"/>
      <c r="AM76" s="1834"/>
      <c r="AN76" s="1834"/>
      <c r="AO76" s="1834"/>
      <c r="AR76" s="188"/>
      <c r="AS76" s="190"/>
      <c r="AT76" s="250"/>
      <c r="AU76" s="250"/>
      <c r="AV76" s="156"/>
      <c r="AW76" s="156"/>
      <c r="AX76" s="156"/>
      <c r="AY76" s="156"/>
      <c r="AZ76" s="156"/>
      <c r="BA76" s="156"/>
      <c r="BB76" s="156"/>
      <c r="BC76" s="156"/>
      <c r="BD76" s="156"/>
      <c r="BE76" s="156"/>
      <c r="BF76" s="156"/>
      <c r="BG76" s="156"/>
      <c r="BH76" s="156"/>
      <c r="BI76" s="156"/>
      <c r="BJ76" s="156"/>
      <c r="BK76" s="156"/>
      <c r="BL76" s="156"/>
      <c r="BM76" s="156"/>
      <c r="BN76" s="156"/>
      <c r="BO76" s="156"/>
      <c r="BP76" s="156"/>
      <c r="BQ76" s="156"/>
      <c r="BR76" s="156"/>
      <c r="BS76" s="156"/>
      <c r="BT76" s="156"/>
      <c r="BU76" s="156"/>
      <c r="BV76" s="156"/>
      <c r="BW76" s="156"/>
      <c r="BX76" s="156"/>
      <c r="BY76" s="156"/>
      <c r="BZ76" s="156"/>
      <c r="CA76" s="156"/>
      <c r="CB76" s="156"/>
      <c r="CC76" s="156"/>
      <c r="CD76" s="156"/>
      <c r="CE76" s="156"/>
    </row>
    <row r="77" spans="1:83" ht="27.75" customHeight="1" x14ac:dyDescent="0.25">
      <c r="A77" s="380"/>
      <c r="B77" s="358"/>
      <c r="C77" s="1834"/>
      <c r="D77" s="1834"/>
      <c r="E77" s="1834"/>
      <c r="F77" s="1834"/>
      <c r="G77" s="1834"/>
      <c r="H77" s="1834"/>
      <c r="I77" s="1834"/>
      <c r="J77" s="1834"/>
      <c r="K77" s="1834"/>
      <c r="L77" s="1834"/>
      <c r="M77" s="1834"/>
      <c r="N77" s="1834"/>
      <c r="O77" s="1834"/>
      <c r="P77" s="1834"/>
      <c r="Q77" s="1834"/>
      <c r="R77" s="1834"/>
      <c r="S77" s="1834"/>
      <c r="T77" s="1834"/>
      <c r="U77" s="1834"/>
      <c r="V77" s="1834"/>
      <c r="W77" s="1834"/>
      <c r="X77" s="1834"/>
      <c r="Y77" s="1834"/>
      <c r="Z77" s="1834"/>
      <c r="AA77" s="1834"/>
      <c r="AB77" s="1834"/>
      <c r="AC77" s="1834"/>
      <c r="AD77" s="1834"/>
      <c r="AE77" s="1834"/>
      <c r="AF77" s="1834"/>
      <c r="AG77" s="1834"/>
      <c r="AH77" s="1834"/>
      <c r="AI77" s="1834"/>
      <c r="AJ77" s="1834"/>
      <c r="AK77" s="1834"/>
      <c r="AL77" s="1834"/>
      <c r="AM77" s="1834"/>
      <c r="AN77" s="1834"/>
      <c r="AO77" s="1834"/>
      <c r="AR77" s="188"/>
      <c r="AS77" s="193"/>
      <c r="AT77" s="250"/>
      <c r="AU77" s="250"/>
      <c r="AV77" s="156"/>
      <c r="AW77" s="156"/>
      <c r="AX77" s="156"/>
      <c r="AY77" s="156"/>
      <c r="AZ77" s="156"/>
      <c r="BA77" s="156"/>
      <c r="BB77" s="156"/>
      <c r="BC77" s="156"/>
      <c r="BD77" s="156"/>
      <c r="BE77" s="156"/>
      <c r="BF77" s="156"/>
      <c r="BG77" s="156"/>
      <c r="BH77" s="156"/>
      <c r="BI77" s="156"/>
      <c r="BJ77" s="156"/>
      <c r="BK77" s="156"/>
      <c r="BL77" s="156"/>
      <c r="BM77" s="156"/>
      <c r="BN77" s="156"/>
      <c r="BO77" s="156"/>
      <c r="BP77" s="156"/>
      <c r="BQ77" s="156"/>
      <c r="BR77" s="156"/>
      <c r="BS77" s="156"/>
      <c r="BT77" s="156"/>
      <c r="BU77" s="156"/>
      <c r="BV77" s="156"/>
      <c r="BW77" s="156"/>
      <c r="BX77" s="156"/>
      <c r="BY77" s="156"/>
      <c r="BZ77" s="156"/>
      <c r="CA77" s="156"/>
      <c r="CB77" s="156"/>
      <c r="CC77" s="156"/>
      <c r="CD77" s="156"/>
      <c r="CE77" s="156"/>
    </row>
    <row r="78" spans="1:83" ht="12.75" customHeight="1" x14ac:dyDescent="0.25">
      <c r="A78" s="380"/>
      <c r="B78" s="357"/>
      <c r="C78" s="1834"/>
      <c r="D78" s="1834"/>
      <c r="E78" s="1834"/>
      <c r="F78" s="1834"/>
      <c r="G78" s="1834"/>
      <c r="H78" s="1834"/>
      <c r="I78" s="1834"/>
      <c r="J78" s="1834"/>
      <c r="K78" s="1834"/>
      <c r="L78" s="1834"/>
      <c r="M78" s="1834"/>
      <c r="N78" s="1834"/>
      <c r="O78" s="1834"/>
      <c r="P78" s="1834"/>
      <c r="Q78" s="1834"/>
      <c r="R78" s="1834"/>
      <c r="S78" s="1834"/>
      <c r="T78" s="1834"/>
      <c r="U78" s="1834"/>
      <c r="V78" s="1834"/>
      <c r="W78" s="1834"/>
      <c r="X78" s="1834"/>
      <c r="Y78" s="1834"/>
      <c r="Z78" s="1834"/>
      <c r="AA78" s="1834"/>
      <c r="AB78" s="1834"/>
      <c r="AC78" s="1834"/>
      <c r="AD78" s="1834"/>
      <c r="AE78" s="1834"/>
      <c r="AF78" s="1834"/>
      <c r="AG78" s="1834"/>
      <c r="AH78" s="1834"/>
      <c r="AI78" s="1834"/>
      <c r="AJ78" s="1834"/>
      <c r="AK78" s="1834"/>
      <c r="AL78" s="1834"/>
      <c r="AM78" s="1834"/>
      <c r="AN78" s="1834"/>
      <c r="AO78" s="1834"/>
      <c r="AR78" s="189"/>
      <c r="AS78" s="190"/>
      <c r="AT78" s="251"/>
      <c r="AU78" s="251"/>
      <c r="AV78" s="181"/>
      <c r="AW78" s="181"/>
      <c r="AX78" s="181"/>
      <c r="AY78" s="181"/>
      <c r="AZ78" s="181"/>
      <c r="BA78" s="181"/>
      <c r="BB78" s="181"/>
      <c r="BC78" s="181"/>
      <c r="BD78" s="181"/>
      <c r="BE78" s="181"/>
      <c r="BF78" s="181"/>
      <c r="BG78" s="181"/>
      <c r="BH78" s="181"/>
      <c r="BI78" s="181"/>
      <c r="BJ78" s="181"/>
      <c r="BK78" s="181"/>
      <c r="BL78" s="181"/>
      <c r="BM78" s="181"/>
      <c r="BN78" s="181"/>
      <c r="BO78" s="181"/>
      <c r="BP78" s="181"/>
      <c r="BQ78" s="181"/>
      <c r="BR78" s="181"/>
      <c r="BS78" s="181"/>
      <c r="BT78" s="181"/>
      <c r="BU78" s="181"/>
      <c r="BV78" s="181"/>
      <c r="BW78" s="181"/>
      <c r="BX78" s="181"/>
      <c r="BY78" s="181"/>
      <c r="BZ78" s="181"/>
      <c r="CA78" s="181"/>
      <c r="CB78" s="181"/>
      <c r="CC78" s="181"/>
      <c r="CD78" s="181"/>
      <c r="CE78" s="181"/>
    </row>
    <row r="79" spans="1:83" ht="12.75" customHeight="1" x14ac:dyDescent="0.25">
      <c r="A79" s="386"/>
      <c r="B79" s="1858"/>
      <c r="C79" s="1858"/>
      <c r="D79" s="1858"/>
      <c r="E79" s="1858"/>
      <c r="F79" s="1858"/>
      <c r="G79" s="1858"/>
      <c r="H79" s="1858"/>
      <c r="I79" s="1858"/>
      <c r="J79" s="1858"/>
      <c r="K79" s="1858"/>
      <c r="L79" s="1858"/>
      <c r="M79" s="1858"/>
      <c r="N79" s="1858"/>
      <c r="O79" s="1858"/>
      <c r="P79" s="1858"/>
      <c r="Q79" s="1858"/>
      <c r="R79" s="1858"/>
      <c r="S79" s="1858"/>
      <c r="T79" s="1858"/>
      <c r="U79" s="1858"/>
      <c r="V79" s="1858"/>
      <c r="W79" s="1858"/>
      <c r="X79" s="1858"/>
      <c r="Y79" s="1858"/>
      <c r="Z79" s="1858"/>
      <c r="AA79" s="1858"/>
      <c r="AB79" s="1858"/>
      <c r="AC79" s="1858"/>
      <c r="AD79" s="1858"/>
      <c r="AE79" s="1858"/>
      <c r="AF79" s="1858"/>
      <c r="AG79" s="1858"/>
      <c r="AH79" s="1858"/>
      <c r="AI79" s="1858"/>
      <c r="AJ79" s="1858"/>
      <c r="AK79" s="1858"/>
      <c r="AL79" s="1858"/>
      <c r="AM79" s="1858"/>
      <c r="AN79" s="1858"/>
      <c r="AO79" s="1858"/>
      <c r="AR79" s="188"/>
      <c r="AS79" s="190"/>
      <c r="AT79" s="249"/>
      <c r="AU79" s="249"/>
      <c r="AV79" s="180"/>
      <c r="AW79" s="180"/>
      <c r="AX79" s="180"/>
      <c r="AY79" s="180"/>
      <c r="AZ79" s="180"/>
      <c r="BA79" s="180"/>
      <c r="BB79" s="180"/>
      <c r="BC79" s="180"/>
      <c r="BD79" s="180"/>
      <c r="BE79" s="180"/>
      <c r="BF79" s="180"/>
      <c r="BG79" s="180"/>
      <c r="BH79" s="180"/>
      <c r="BI79" s="180"/>
      <c r="BJ79" s="180"/>
      <c r="BK79" s="180"/>
      <c r="BL79" s="180"/>
      <c r="BM79" s="180"/>
      <c r="BN79" s="180"/>
      <c r="BO79" s="180"/>
      <c r="BP79" s="180"/>
      <c r="BQ79" s="180"/>
      <c r="BR79" s="180"/>
      <c r="BS79" s="180"/>
      <c r="BT79" s="180"/>
      <c r="BU79" s="180"/>
      <c r="BV79" s="180"/>
      <c r="BW79" s="180"/>
      <c r="BX79" s="180"/>
      <c r="BY79" s="180"/>
      <c r="BZ79" s="180"/>
      <c r="CA79" s="180"/>
      <c r="CB79" s="180"/>
      <c r="CC79" s="180"/>
      <c r="CD79" s="180"/>
      <c r="CE79" s="180"/>
    </row>
    <row r="80" spans="1:83" ht="12.75" customHeight="1" x14ac:dyDescent="0.25">
      <c r="A80" s="380"/>
      <c r="B80" s="1834"/>
      <c r="C80" s="1834"/>
      <c r="D80" s="1834"/>
      <c r="E80" s="1834"/>
      <c r="F80" s="1834"/>
      <c r="G80" s="1834"/>
      <c r="H80" s="1834"/>
      <c r="I80" s="1834"/>
      <c r="J80" s="1834"/>
      <c r="K80" s="1834"/>
      <c r="L80" s="1834"/>
      <c r="M80" s="1834"/>
      <c r="N80" s="1834"/>
      <c r="O80" s="1834"/>
      <c r="P80" s="1834"/>
      <c r="Q80" s="1834"/>
      <c r="R80" s="1834"/>
      <c r="S80" s="1834"/>
      <c r="T80" s="1834"/>
      <c r="U80" s="1834"/>
      <c r="V80" s="1834"/>
      <c r="W80" s="1834"/>
      <c r="X80" s="1834"/>
      <c r="Y80" s="1834"/>
      <c r="Z80" s="1834"/>
      <c r="AA80" s="1834"/>
      <c r="AB80" s="1834"/>
      <c r="AC80" s="1834"/>
      <c r="AD80" s="1834"/>
      <c r="AE80" s="1834"/>
      <c r="AF80" s="1834"/>
      <c r="AG80" s="1834"/>
      <c r="AH80" s="1834"/>
      <c r="AI80" s="1834"/>
      <c r="AJ80" s="1834"/>
      <c r="AK80" s="1834"/>
      <c r="AL80" s="1834"/>
      <c r="AM80" s="1834"/>
      <c r="AN80" s="1834"/>
      <c r="AO80" s="1834"/>
      <c r="AR80" s="188"/>
      <c r="AS80" s="192"/>
      <c r="AT80" s="250"/>
      <c r="AU80" s="250"/>
      <c r="AV80" s="156"/>
      <c r="AW80" s="156"/>
      <c r="AX80" s="156"/>
      <c r="AY80" s="156"/>
      <c r="AZ80" s="156"/>
      <c r="BA80" s="156"/>
      <c r="BB80" s="156"/>
      <c r="BC80" s="156"/>
      <c r="BD80" s="156"/>
      <c r="BE80" s="156"/>
      <c r="BF80" s="156"/>
      <c r="BG80" s="156"/>
      <c r="BH80" s="156"/>
      <c r="BI80" s="156"/>
      <c r="BJ80" s="156"/>
      <c r="BK80" s="156"/>
      <c r="BL80" s="156"/>
      <c r="BM80" s="156"/>
      <c r="BN80" s="156"/>
      <c r="BO80" s="156"/>
      <c r="BP80" s="156"/>
      <c r="BQ80" s="156"/>
      <c r="BR80" s="156"/>
      <c r="BS80" s="156"/>
      <c r="BT80" s="156"/>
      <c r="BU80" s="156"/>
      <c r="BV80" s="156"/>
      <c r="BW80" s="156"/>
      <c r="BX80" s="156"/>
      <c r="BY80" s="156"/>
      <c r="BZ80" s="156"/>
      <c r="CA80" s="156"/>
      <c r="CB80" s="156"/>
      <c r="CC80" s="156"/>
      <c r="CD80" s="156"/>
      <c r="CE80" s="156"/>
    </row>
    <row r="81" spans="1:83" ht="12.75" customHeight="1" x14ac:dyDescent="0.25">
      <c r="A81" s="386"/>
      <c r="B81" s="1858"/>
      <c r="C81" s="1858"/>
      <c r="D81" s="1858"/>
      <c r="E81" s="1858"/>
      <c r="F81" s="1858"/>
      <c r="G81" s="1858"/>
      <c r="H81" s="1858"/>
      <c r="I81" s="1858"/>
      <c r="J81" s="1858"/>
      <c r="K81" s="1858"/>
      <c r="L81" s="1858"/>
      <c r="M81" s="1858"/>
      <c r="N81" s="1858"/>
      <c r="O81" s="1858"/>
      <c r="P81" s="1858"/>
      <c r="Q81" s="1858"/>
      <c r="R81" s="1858"/>
      <c r="S81" s="1858"/>
      <c r="T81" s="1858"/>
      <c r="U81" s="1858"/>
      <c r="V81" s="1858"/>
      <c r="W81" s="1858"/>
      <c r="X81" s="1858"/>
      <c r="Y81" s="1858"/>
      <c r="Z81" s="1858"/>
      <c r="AA81" s="1858"/>
      <c r="AB81" s="1858"/>
      <c r="AC81" s="1858"/>
      <c r="AD81" s="1858"/>
      <c r="AE81" s="1858"/>
      <c r="AF81" s="1858"/>
      <c r="AG81" s="1858"/>
      <c r="AH81" s="1858"/>
      <c r="AI81" s="1858"/>
      <c r="AJ81" s="1858"/>
      <c r="AK81" s="1858"/>
      <c r="AL81" s="1858"/>
      <c r="AM81" s="1858"/>
      <c r="AN81" s="1858"/>
      <c r="AO81" s="1858"/>
      <c r="AR81" s="188"/>
      <c r="AS81" s="192"/>
      <c r="AT81" s="249"/>
      <c r="AU81" s="249"/>
      <c r="AV81" s="180"/>
      <c r="AW81" s="180"/>
      <c r="AX81" s="180"/>
      <c r="AY81" s="180"/>
      <c r="AZ81" s="180"/>
      <c r="BA81" s="180"/>
      <c r="BB81" s="180"/>
      <c r="BC81" s="180"/>
      <c r="BD81" s="180"/>
      <c r="BE81" s="180"/>
      <c r="BF81" s="180"/>
      <c r="BG81" s="180"/>
      <c r="BH81" s="180"/>
      <c r="BI81" s="180"/>
      <c r="BJ81" s="180"/>
      <c r="BK81" s="180"/>
      <c r="BL81" s="180"/>
      <c r="BM81" s="180"/>
      <c r="BN81" s="180"/>
      <c r="BO81" s="180"/>
      <c r="BP81" s="180"/>
      <c r="BQ81" s="180"/>
      <c r="BR81" s="180"/>
      <c r="BS81" s="180"/>
      <c r="BT81" s="180"/>
      <c r="BU81" s="180"/>
      <c r="BV81" s="180"/>
      <c r="BW81" s="180"/>
      <c r="BX81" s="180"/>
      <c r="BY81" s="180"/>
      <c r="BZ81" s="180"/>
      <c r="CA81" s="180"/>
      <c r="CB81" s="180"/>
      <c r="CC81" s="180"/>
      <c r="CD81" s="180"/>
      <c r="CE81" s="180"/>
    </row>
    <row r="82" spans="1:83" ht="39.15" customHeight="1" x14ac:dyDescent="0.25">
      <c r="A82" s="380"/>
      <c r="B82" s="1834"/>
      <c r="C82" s="1834"/>
      <c r="D82" s="1834"/>
      <c r="E82" s="1834"/>
      <c r="F82" s="1834"/>
      <c r="G82" s="1834"/>
      <c r="H82" s="1834"/>
      <c r="I82" s="1834"/>
      <c r="J82" s="1834"/>
      <c r="K82" s="1834"/>
      <c r="L82" s="1834"/>
      <c r="M82" s="1834"/>
      <c r="N82" s="1834"/>
      <c r="O82" s="1834"/>
      <c r="P82" s="1834"/>
      <c r="Q82" s="1834"/>
      <c r="R82" s="1834"/>
      <c r="S82" s="1834"/>
      <c r="T82" s="1834"/>
      <c r="U82" s="1834"/>
      <c r="V82" s="1834"/>
      <c r="W82" s="1834"/>
      <c r="X82" s="1834"/>
      <c r="Y82" s="1834"/>
      <c r="Z82" s="1834"/>
      <c r="AA82" s="1834"/>
      <c r="AB82" s="1834"/>
      <c r="AC82" s="1834"/>
      <c r="AD82" s="1834"/>
      <c r="AE82" s="1834"/>
      <c r="AF82" s="1834"/>
      <c r="AG82" s="1834"/>
      <c r="AH82" s="1834"/>
      <c r="AI82" s="1834"/>
      <c r="AJ82" s="1834"/>
      <c r="AK82" s="1834"/>
      <c r="AL82" s="1834"/>
      <c r="AM82" s="1834"/>
      <c r="AN82" s="1834"/>
      <c r="AO82" s="1834"/>
      <c r="AR82" s="188"/>
      <c r="AS82" s="192"/>
      <c r="AT82" s="250"/>
      <c r="AU82" s="250"/>
      <c r="AV82" s="156"/>
      <c r="AW82" s="156"/>
      <c r="AX82" s="156"/>
      <c r="AY82" s="156"/>
      <c r="AZ82" s="156"/>
      <c r="BA82" s="156"/>
      <c r="BB82" s="156"/>
      <c r="BC82" s="156"/>
      <c r="BD82" s="156"/>
      <c r="BE82" s="156"/>
      <c r="BF82" s="156"/>
      <c r="BG82" s="156"/>
      <c r="BH82" s="156"/>
      <c r="BI82" s="156"/>
      <c r="BJ82" s="156"/>
      <c r="BK82" s="156"/>
      <c r="BL82" s="156"/>
      <c r="BM82" s="156"/>
      <c r="BN82" s="156"/>
      <c r="BO82" s="156"/>
      <c r="BP82" s="156"/>
      <c r="BQ82" s="156"/>
      <c r="BR82" s="156"/>
      <c r="BS82" s="156"/>
      <c r="BT82" s="156"/>
      <c r="BU82" s="156"/>
      <c r="BV82" s="156"/>
      <c r="BW82" s="156"/>
      <c r="BX82" s="156"/>
      <c r="BY82" s="156"/>
      <c r="BZ82" s="156"/>
      <c r="CA82" s="156"/>
      <c r="CB82" s="156"/>
      <c r="CC82" s="156"/>
      <c r="CD82" s="156"/>
      <c r="CE82" s="156"/>
    </row>
    <row r="83" spans="1:83" ht="16.5" customHeight="1" x14ac:dyDescent="0.25">
      <c r="A83" s="386"/>
      <c r="B83" s="1858"/>
      <c r="C83" s="1858"/>
      <c r="D83" s="1858"/>
      <c r="E83" s="1858"/>
      <c r="F83" s="1858"/>
      <c r="G83" s="1858"/>
      <c r="H83" s="1858"/>
      <c r="I83" s="1858"/>
      <c r="J83" s="1858"/>
      <c r="K83" s="1858"/>
      <c r="L83" s="1858"/>
      <c r="M83" s="1858"/>
      <c r="N83" s="1858"/>
      <c r="O83" s="1858"/>
      <c r="P83" s="1858"/>
      <c r="Q83" s="1858"/>
      <c r="R83" s="1858"/>
      <c r="S83" s="1858"/>
      <c r="T83" s="1858"/>
      <c r="U83" s="1858"/>
      <c r="V83" s="1858"/>
      <c r="W83" s="1858"/>
      <c r="X83" s="1858"/>
      <c r="Y83" s="1858"/>
      <c r="Z83" s="1858"/>
      <c r="AA83" s="1858"/>
      <c r="AB83" s="1858"/>
      <c r="AC83" s="1858"/>
      <c r="AD83" s="1858"/>
      <c r="AE83" s="1858"/>
      <c r="AF83" s="1858"/>
      <c r="AG83" s="1858"/>
      <c r="AH83" s="1858"/>
      <c r="AI83" s="1858"/>
      <c r="AJ83" s="1858"/>
      <c r="AK83" s="1858"/>
      <c r="AL83" s="1858"/>
      <c r="AM83" s="1858"/>
      <c r="AN83" s="1858"/>
      <c r="AO83" s="1858"/>
      <c r="AR83" s="188"/>
      <c r="AS83" s="192"/>
      <c r="AT83" s="250"/>
      <c r="AU83" s="250"/>
      <c r="AV83" s="156"/>
      <c r="AW83" s="156"/>
      <c r="AX83" s="156"/>
      <c r="AY83" s="156"/>
      <c r="AZ83" s="156"/>
      <c r="BA83" s="156"/>
      <c r="BB83" s="156"/>
      <c r="BC83" s="156"/>
      <c r="BD83" s="156"/>
      <c r="BE83" s="156"/>
      <c r="BF83" s="156"/>
      <c r="BG83" s="156"/>
      <c r="BH83" s="156"/>
      <c r="BI83" s="156"/>
      <c r="BJ83" s="156"/>
      <c r="BK83" s="156"/>
      <c r="BL83" s="156"/>
      <c r="BM83" s="156"/>
      <c r="BN83" s="156"/>
      <c r="BO83" s="156"/>
      <c r="BP83" s="156"/>
      <c r="BQ83" s="156"/>
      <c r="BR83" s="156"/>
      <c r="BS83" s="156"/>
      <c r="BT83" s="156"/>
      <c r="BU83" s="156"/>
      <c r="BV83" s="156"/>
      <c r="BW83" s="156"/>
      <c r="BX83" s="156"/>
      <c r="BY83" s="156"/>
      <c r="BZ83" s="156"/>
      <c r="CA83" s="156"/>
      <c r="CB83" s="156"/>
      <c r="CC83" s="156"/>
      <c r="CD83" s="156"/>
      <c r="CE83" s="156"/>
    </row>
    <row r="84" spans="1:83" ht="40.65" customHeight="1" x14ac:dyDescent="0.25">
      <c r="A84" s="380"/>
      <c r="B84" s="1834"/>
      <c r="C84" s="1834"/>
      <c r="D84" s="1834"/>
      <c r="E84" s="1834"/>
      <c r="F84" s="1834"/>
      <c r="G84" s="1834"/>
      <c r="H84" s="1834"/>
      <c r="I84" s="1834"/>
      <c r="J84" s="1834"/>
      <c r="K84" s="1834"/>
      <c r="L84" s="1834"/>
      <c r="M84" s="1834"/>
      <c r="N84" s="1834"/>
      <c r="O84" s="1834"/>
      <c r="P84" s="1834"/>
      <c r="Q84" s="1834"/>
      <c r="R84" s="1834"/>
      <c r="S84" s="1834"/>
      <c r="T84" s="1834"/>
      <c r="U84" s="1834"/>
      <c r="V84" s="1834"/>
      <c r="W84" s="1834"/>
      <c r="X84" s="1834"/>
      <c r="Y84" s="1834"/>
      <c r="Z84" s="1834"/>
      <c r="AA84" s="1834"/>
      <c r="AB84" s="1834"/>
      <c r="AC84" s="1834"/>
      <c r="AD84" s="1834"/>
      <c r="AE84" s="1834"/>
      <c r="AF84" s="1834"/>
      <c r="AG84" s="1834"/>
      <c r="AH84" s="1834"/>
      <c r="AI84" s="1834"/>
      <c r="AJ84" s="1834"/>
      <c r="AK84" s="1834"/>
      <c r="AL84" s="1834"/>
      <c r="AM84" s="1834"/>
      <c r="AN84" s="1834"/>
      <c r="AO84" s="1834"/>
      <c r="AR84" s="188"/>
      <c r="AS84" s="191"/>
      <c r="AT84" s="250"/>
      <c r="AU84" s="250"/>
      <c r="AV84" s="156"/>
      <c r="AW84" s="156"/>
      <c r="AX84" s="156"/>
      <c r="AY84" s="156"/>
      <c r="AZ84" s="156"/>
      <c r="BA84" s="156"/>
      <c r="BB84" s="156"/>
      <c r="BC84" s="156"/>
      <c r="BD84" s="156"/>
      <c r="BE84" s="156"/>
      <c r="BF84" s="156"/>
      <c r="BG84" s="156"/>
      <c r="BH84" s="156"/>
      <c r="BI84" s="156"/>
      <c r="BJ84" s="156"/>
      <c r="BK84" s="156"/>
      <c r="BL84" s="156"/>
      <c r="BM84" s="156"/>
      <c r="BN84" s="156"/>
      <c r="BO84" s="156"/>
      <c r="BP84" s="156"/>
      <c r="BQ84" s="156"/>
      <c r="BR84" s="156"/>
      <c r="BS84" s="156"/>
      <c r="BT84" s="156"/>
      <c r="BU84" s="156"/>
      <c r="BV84" s="156"/>
      <c r="BW84" s="156"/>
      <c r="BX84" s="156"/>
      <c r="BY84" s="156"/>
      <c r="BZ84" s="156"/>
      <c r="CA84" s="156"/>
      <c r="CB84" s="156"/>
      <c r="CC84" s="156"/>
      <c r="CD84" s="156"/>
      <c r="CE84" s="156"/>
    </row>
    <row r="85" spans="1:83" ht="12.75" customHeight="1" x14ac:dyDescent="0.25">
      <c r="A85" s="386"/>
      <c r="B85" s="1858"/>
      <c r="C85" s="1858"/>
      <c r="D85" s="1858"/>
      <c r="E85" s="1858"/>
      <c r="F85" s="1858"/>
      <c r="G85" s="1858"/>
      <c r="H85" s="1858"/>
      <c r="I85" s="1858"/>
      <c r="J85" s="1858"/>
      <c r="K85" s="1858"/>
      <c r="L85" s="1858"/>
      <c r="M85" s="1858"/>
      <c r="N85" s="1858"/>
      <c r="O85" s="1858"/>
      <c r="P85" s="1858"/>
      <c r="Q85" s="1858"/>
      <c r="R85" s="1858"/>
      <c r="S85" s="1858"/>
      <c r="T85" s="1858"/>
      <c r="U85" s="1858"/>
      <c r="V85" s="1858"/>
      <c r="W85" s="1858"/>
      <c r="X85" s="1858"/>
      <c r="Y85" s="1858"/>
      <c r="Z85" s="1858"/>
      <c r="AA85" s="1858"/>
      <c r="AB85" s="1858"/>
      <c r="AC85" s="1858"/>
      <c r="AD85" s="1858"/>
      <c r="AE85" s="1858"/>
      <c r="AF85" s="1858"/>
      <c r="AG85" s="1858"/>
      <c r="AH85" s="1858"/>
      <c r="AI85" s="1858"/>
      <c r="AJ85" s="1858"/>
      <c r="AK85" s="1858"/>
      <c r="AL85" s="1858"/>
      <c r="AM85" s="1858"/>
      <c r="AN85" s="1858"/>
      <c r="AO85" s="1858"/>
      <c r="AR85" s="188"/>
      <c r="AS85" s="192"/>
      <c r="AT85" s="252"/>
      <c r="AU85" s="252"/>
      <c r="AV85" s="157"/>
      <c r="AW85" s="157"/>
      <c r="AX85" s="157"/>
      <c r="AY85" s="157"/>
      <c r="AZ85" s="157"/>
      <c r="BA85" s="157"/>
      <c r="BB85" s="157"/>
      <c r="BC85" s="157"/>
      <c r="BD85" s="157"/>
      <c r="BE85" s="157"/>
      <c r="BF85" s="157"/>
      <c r="BG85" s="157"/>
      <c r="BH85" s="157"/>
      <c r="BI85" s="157"/>
      <c r="BJ85" s="157"/>
      <c r="BK85" s="157"/>
      <c r="BL85" s="157"/>
      <c r="BM85" s="157"/>
      <c r="BN85" s="157"/>
      <c r="BO85" s="157"/>
      <c r="BP85" s="157"/>
      <c r="BQ85" s="157"/>
      <c r="BR85" s="157"/>
      <c r="BS85" s="157"/>
      <c r="BT85" s="157"/>
      <c r="BU85" s="157"/>
      <c r="BV85" s="157"/>
      <c r="BW85" s="157"/>
      <c r="BX85" s="157"/>
      <c r="BY85" s="157"/>
      <c r="BZ85" s="157"/>
      <c r="CA85" s="157"/>
      <c r="CB85" s="157"/>
      <c r="CC85" s="157"/>
      <c r="CD85" s="157"/>
      <c r="CE85" s="157"/>
    </row>
    <row r="86" spans="1:83" ht="12.75" customHeight="1" x14ac:dyDescent="0.25">
      <c r="A86" s="387"/>
      <c r="B86" s="388"/>
      <c r="C86" s="1855"/>
      <c r="D86" s="1855"/>
      <c r="E86" s="1855"/>
      <c r="F86" s="1855"/>
      <c r="G86" s="1855"/>
      <c r="H86" s="1855"/>
      <c r="I86" s="1855"/>
      <c r="J86" s="1855"/>
      <c r="K86" s="1855"/>
      <c r="L86" s="1855"/>
      <c r="M86" s="1855"/>
      <c r="N86" s="1855"/>
      <c r="O86" s="1855"/>
      <c r="P86" s="1855"/>
      <c r="Q86" s="1855"/>
      <c r="R86" s="1855"/>
      <c r="S86" s="1855"/>
      <c r="T86" s="1855"/>
      <c r="U86" s="1855"/>
      <c r="V86" s="1855"/>
      <c r="W86" s="1855"/>
      <c r="X86" s="1855"/>
      <c r="Y86" s="1855"/>
      <c r="Z86" s="1855"/>
      <c r="AA86" s="1855"/>
      <c r="AB86" s="1855"/>
      <c r="AC86" s="1855"/>
      <c r="AD86" s="1855"/>
      <c r="AE86" s="1855"/>
      <c r="AF86" s="1855"/>
      <c r="AG86" s="1855"/>
      <c r="AH86" s="1855"/>
      <c r="AI86" s="1855"/>
      <c r="AJ86" s="1855"/>
      <c r="AK86" s="1855"/>
      <c r="AL86" s="1855"/>
      <c r="AM86" s="1855"/>
      <c r="AN86" s="1855"/>
      <c r="AO86" s="1855"/>
      <c r="AR86" s="188"/>
      <c r="AS86" s="192"/>
      <c r="AT86" s="252"/>
      <c r="AU86" s="252"/>
      <c r="AV86" s="157"/>
      <c r="AW86" s="157"/>
      <c r="AX86" s="157"/>
      <c r="AY86" s="157"/>
      <c r="AZ86" s="157"/>
      <c r="BA86" s="157"/>
      <c r="BB86" s="157"/>
      <c r="BC86" s="157"/>
      <c r="BD86" s="157"/>
      <c r="BE86" s="157"/>
      <c r="BF86" s="157"/>
      <c r="BG86" s="157"/>
      <c r="BH86" s="157"/>
      <c r="BI86" s="157"/>
      <c r="BJ86" s="157"/>
      <c r="BK86" s="157"/>
      <c r="BL86" s="157"/>
      <c r="BM86" s="157"/>
      <c r="BN86" s="157"/>
      <c r="BO86" s="157"/>
      <c r="BP86" s="157"/>
      <c r="BQ86" s="157"/>
      <c r="BR86" s="157"/>
      <c r="BS86" s="157"/>
      <c r="BT86" s="157"/>
      <c r="BU86" s="157"/>
      <c r="BV86" s="157"/>
      <c r="BW86" s="157"/>
      <c r="BX86" s="157"/>
      <c r="BY86" s="157"/>
      <c r="BZ86" s="157"/>
      <c r="CA86" s="157"/>
      <c r="CB86" s="157"/>
      <c r="CC86" s="157"/>
      <c r="CD86" s="157"/>
      <c r="CE86" s="157"/>
    </row>
    <row r="87" spans="1:83" ht="12.75" customHeight="1" x14ac:dyDescent="0.25">
      <c r="A87" s="387"/>
      <c r="B87" s="388"/>
      <c r="C87" s="1855"/>
      <c r="D87" s="1855"/>
      <c r="E87" s="1855"/>
      <c r="F87" s="1855"/>
      <c r="G87" s="1855"/>
      <c r="H87" s="1855"/>
      <c r="I87" s="1855"/>
      <c r="J87" s="1855"/>
      <c r="K87" s="1855"/>
      <c r="L87" s="1855"/>
      <c r="M87" s="1855"/>
      <c r="N87" s="1855"/>
      <c r="O87" s="1855"/>
      <c r="P87" s="1855"/>
      <c r="Q87" s="1855"/>
      <c r="R87" s="1855"/>
      <c r="S87" s="1855"/>
      <c r="T87" s="1855"/>
      <c r="U87" s="1855"/>
      <c r="V87" s="1855"/>
      <c r="W87" s="1855"/>
      <c r="X87" s="1855"/>
      <c r="Y87" s="1855"/>
      <c r="Z87" s="1855"/>
      <c r="AA87" s="1855"/>
      <c r="AB87" s="1855"/>
      <c r="AC87" s="1855"/>
      <c r="AD87" s="1855"/>
      <c r="AE87" s="1855"/>
      <c r="AF87" s="1855"/>
      <c r="AG87" s="1855"/>
      <c r="AH87" s="1855"/>
      <c r="AI87" s="1855"/>
      <c r="AJ87" s="1855"/>
      <c r="AK87" s="1855"/>
      <c r="AL87" s="1855"/>
      <c r="AM87" s="1855"/>
      <c r="AN87" s="1855"/>
      <c r="AO87" s="1855"/>
      <c r="AR87" s="188"/>
      <c r="AS87" s="192"/>
      <c r="AT87" s="249"/>
      <c r="AU87" s="249"/>
      <c r="AV87" s="180"/>
      <c r="AW87" s="180"/>
      <c r="AX87" s="180"/>
      <c r="AY87" s="180"/>
      <c r="AZ87" s="180"/>
      <c r="BA87" s="180"/>
      <c r="BB87" s="180"/>
      <c r="BC87" s="180"/>
      <c r="BD87" s="180"/>
      <c r="BE87" s="180"/>
      <c r="BF87" s="180"/>
      <c r="BG87" s="180"/>
      <c r="BH87" s="180"/>
      <c r="BI87" s="180"/>
      <c r="BJ87" s="180"/>
      <c r="BK87" s="180"/>
      <c r="BL87" s="180"/>
      <c r="BM87" s="180"/>
      <c r="BN87" s="180"/>
      <c r="BO87" s="180"/>
      <c r="BP87" s="180"/>
      <c r="BQ87" s="180"/>
      <c r="BR87" s="180"/>
      <c r="BS87" s="180"/>
      <c r="BT87" s="180"/>
      <c r="BU87" s="180"/>
      <c r="BV87" s="180"/>
      <c r="BW87" s="180"/>
      <c r="BX87" s="180"/>
      <c r="BY87" s="180"/>
      <c r="BZ87" s="180"/>
      <c r="CA87" s="180"/>
      <c r="CB87" s="180"/>
      <c r="CC87" s="180"/>
      <c r="CD87" s="180"/>
      <c r="CE87" s="180"/>
    </row>
    <row r="88" spans="1:83" ht="12.75" customHeight="1" x14ac:dyDescent="0.25">
      <c r="A88" s="386"/>
      <c r="B88" s="1858"/>
      <c r="C88" s="1858"/>
      <c r="D88" s="1858"/>
      <c r="E88" s="1858"/>
      <c r="F88" s="1858"/>
      <c r="G88" s="1858"/>
      <c r="H88" s="1858"/>
      <c r="I88" s="1858"/>
      <c r="J88" s="1858"/>
      <c r="K88" s="1858"/>
      <c r="L88" s="1858"/>
      <c r="M88" s="1858"/>
      <c r="N88" s="1858"/>
      <c r="O88" s="1858"/>
      <c r="P88" s="1858"/>
      <c r="Q88" s="1858"/>
      <c r="R88" s="1858"/>
      <c r="S88" s="1858"/>
      <c r="T88" s="1858"/>
      <c r="U88" s="1858"/>
      <c r="V88" s="1858"/>
      <c r="W88" s="1858"/>
      <c r="X88" s="1858"/>
      <c r="Y88" s="1858"/>
      <c r="Z88" s="1858"/>
      <c r="AA88" s="1858"/>
      <c r="AB88" s="1858"/>
      <c r="AC88" s="1858"/>
      <c r="AD88" s="1858"/>
      <c r="AE88" s="1858"/>
      <c r="AF88" s="1858"/>
      <c r="AG88" s="1858"/>
      <c r="AH88" s="1858"/>
      <c r="AI88" s="1858"/>
      <c r="AJ88" s="1858"/>
      <c r="AK88" s="1858"/>
      <c r="AL88" s="1858"/>
      <c r="AM88" s="1858"/>
      <c r="AN88" s="1858"/>
      <c r="AO88" s="1858"/>
      <c r="AR88" s="188"/>
      <c r="AS88" s="190"/>
      <c r="AT88" s="252"/>
      <c r="AU88" s="252"/>
      <c r="AV88" s="157"/>
      <c r="AW88" s="157"/>
      <c r="AX88" s="157"/>
      <c r="AY88" s="157"/>
      <c r="AZ88" s="157"/>
      <c r="BA88" s="157"/>
      <c r="BB88" s="157"/>
      <c r="BC88" s="157"/>
      <c r="BD88" s="157"/>
      <c r="BE88" s="157"/>
      <c r="BF88" s="157"/>
      <c r="BG88" s="157"/>
      <c r="BH88" s="157"/>
      <c r="BI88" s="157"/>
      <c r="BJ88" s="157"/>
      <c r="BK88" s="157"/>
      <c r="BL88" s="157"/>
      <c r="BM88" s="157"/>
      <c r="BN88" s="157"/>
      <c r="BO88" s="157"/>
      <c r="BP88" s="157"/>
      <c r="BQ88" s="157"/>
      <c r="BR88" s="157"/>
      <c r="BS88" s="157"/>
      <c r="BT88" s="157"/>
      <c r="BU88" s="157"/>
      <c r="BV88" s="157"/>
      <c r="BW88" s="157"/>
      <c r="BX88" s="157"/>
      <c r="BY88" s="157"/>
      <c r="BZ88" s="157"/>
      <c r="CA88" s="157"/>
      <c r="CB88" s="157"/>
      <c r="CC88" s="157"/>
      <c r="CD88" s="157"/>
      <c r="CE88" s="157"/>
    </row>
    <row r="89" spans="1:83" ht="19.5" customHeight="1" x14ac:dyDescent="0.25">
      <c r="A89" s="387"/>
      <c r="B89" s="388"/>
      <c r="C89" s="1855"/>
      <c r="D89" s="1855"/>
      <c r="E89" s="1855"/>
      <c r="F89" s="1855"/>
      <c r="G89" s="1855"/>
      <c r="H89" s="1855"/>
      <c r="I89" s="1855"/>
      <c r="J89" s="1855"/>
      <c r="K89" s="1855"/>
      <c r="L89" s="1855"/>
      <c r="M89" s="1855"/>
      <c r="N89" s="1855"/>
      <c r="O89" s="1855"/>
      <c r="P89" s="1855"/>
      <c r="Q89" s="1855"/>
      <c r="R89" s="1855"/>
      <c r="S89" s="1855"/>
      <c r="T89" s="1855"/>
      <c r="U89" s="1855"/>
      <c r="V89" s="1855"/>
      <c r="W89" s="1855"/>
      <c r="X89" s="1855"/>
      <c r="Y89" s="1855"/>
      <c r="Z89" s="1855"/>
      <c r="AA89" s="1855"/>
      <c r="AB89" s="1855"/>
      <c r="AC89" s="1855"/>
      <c r="AD89" s="1855"/>
      <c r="AE89" s="1855"/>
      <c r="AF89" s="1855"/>
      <c r="AG89" s="1855"/>
      <c r="AH89" s="1855"/>
      <c r="AI89" s="1855"/>
      <c r="AJ89" s="1855"/>
      <c r="AK89" s="1855"/>
      <c r="AL89" s="1855"/>
      <c r="AM89" s="1855"/>
      <c r="AN89" s="1855"/>
      <c r="AO89" s="1855"/>
      <c r="AR89" s="188"/>
      <c r="AS89" s="190"/>
      <c r="AT89" s="252"/>
      <c r="AU89" s="252"/>
      <c r="AV89" s="157"/>
      <c r="AW89" s="157"/>
      <c r="AX89" s="157"/>
      <c r="AY89" s="157"/>
      <c r="AZ89" s="157"/>
      <c r="BA89" s="157"/>
      <c r="BB89" s="157"/>
      <c r="BC89" s="157"/>
      <c r="BD89" s="157"/>
      <c r="BE89" s="157"/>
      <c r="BF89" s="157"/>
      <c r="BG89" s="157"/>
      <c r="BH89" s="157"/>
      <c r="BI89" s="157"/>
      <c r="BJ89" s="157"/>
      <c r="BK89" s="157"/>
      <c r="BL89" s="157"/>
      <c r="BM89" s="157"/>
      <c r="BN89" s="157"/>
      <c r="BO89" s="157"/>
      <c r="BP89" s="157"/>
      <c r="BQ89" s="157"/>
      <c r="BR89" s="157"/>
      <c r="BS89" s="157"/>
      <c r="BT89" s="157"/>
      <c r="BU89" s="157"/>
      <c r="BV89" s="157"/>
      <c r="BW89" s="157"/>
      <c r="BX89" s="157"/>
      <c r="BY89" s="157"/>
      <c r="BZ89" s="157"/>
      <c r="CA89" s="157"/>
      <c r="CB89" s="157"/>
      <c r="CC89" s="157"/>
      <c r="CD89" s="157"/>
      <c r="CE89" s="157"/>
    </row>
    <row r="90" spans="1:83" ht="12.75" customHeight="1" x14ac:dyDescent="0.25">
      <c r="A90" s="387"/>
      <c r="B90" s="388"/>
      <c r="C90" s="1855"/>
      <c r="D90" s="1855"/>
      <c r="E90" s="1855"/>
      <c r="F90" s="1855"/>
      <c r="G90" s="1855"/>
      <c r="H90" s="1855"/>
      <c r="I90" s="1855"/>
      <c r="J90" s="1855"/>
      <c r="K90" s="1855"/>
      <c r="L90" s="1855"/>
      <c r="M90" s="1855"/>
      <c r="N90" s="1855"/>
      <c r="O90" s="1855"/>
      <c r="P90" s="1855"/>
      <c r="Q90" s="1855"/>
      <c r="R90" s="1855"/>
      <c r="S90" s="1855"/>
      <c r="T90" s="1855"/>
      <c r="U90" s="1855"/>
      <c r="V90" s="1855"/>
      <c r="W90" s="1855"/>
      <c r="X90" s="1855"/>
      <c r="Y90" s="1855"/>
      <c r="Z90" s="1855"/>
      <c r="AA90" s="1855"/>
      <c r="AB90" s="1855"/>
      <c r="AC90" s="1855"/>
      <c r="AD90" s="1855"/>
      <c r="AE90" s="1855"/>
      <c r="AF90" s="1855"/>
      <c r="AG90" s="1855"/>
      <c r="AH90" s="1855"/>
      <c r="AI90" s="1855"/>
      <c r="AJ90" s="1855"/>
      <c r="AK90" s="1855"/>
      <c r="AL90" s="1855"/>
      <c r="AM90" s="1855"/>
      <c r="AN90" s="1855"/>
      <c r="AO90" s="1855"/>
      <c r="AR90" s="188"/>
      <c r="AS90" s="192"/>
      <c r="AT90" s="252"/>
      <c r="AU90" s="252"/>
      <c r="AV90" s="157"/>
      <c r="AW90" s="157"/>
      <c r="AX90" s="157"/>
      <c r="AY90" s="157"/>
      <c r="AZ90" s="157"/>
      <c r="BA90" s="157"/>
      <c r="BB90" s="157"/>
      <c r="BC90" s="157"/>
      <c r="BD90" s="157"/>
      <c r="BE90" s="157"/>
      <c r="BF90" s="157"/>
      <c r="BG90" s="157"/>
      <c r="BH90" s="157"/>
      <c r="BI90" s="157"/>
      <c r="BJ90" s="157"/>
      <c r="BK90" s="157"/>
      <c r="BL90" s="157"/>
      <c r="BM90" s="157"/>
      <c r="BN90" s="157"/>
      <c r="BO90" s="157"/>
      <c r="BP90" s="157"/>
      <c r="BQ90" s="157"/>
      <c r="BR90" s="157"/>
      <c r="BS90" s="157"/>
      <c r="BT90" s="157"/>
      <c r="BU90" s="157"/>
      <c r="BV90" s="157"/>
      <c r="BW90" s="157"/>
      <c r="BX90" s="157"/>
      <c r="BY90" s="157"/>
      <c r="BZ90" s="157"/>
      <c r="CA90" s="157"/>
      <c r="CB90" s="157"/>
      <c r="CC90" s="157"/>
      <c r="CD90" s="157"/>
      <c r="CE90" s="157"/>
    </row>
    <row r="91" spans="1:83" ht="20.25" customHeight="1" x14ac:dyDescent="0.25">
      <c r="A91" s="387"/>
      <c r="B91" s="388"/>
      <c r="C91" s="1855"/>
      <c r="D91" s="1855"/>
      <c r="E91" s="1855"/>
      <c r="F91" s="1855"/>
      <c r="G91" s="1855"/>
      <c r="H91" s="1855"/>
      <c r="I91" s="1855"/>
      <c r="J91" s="1855"/>
      <c r="K91" s="1855"/>
      <c r="L91" s="1855"/>
      <c r="M91" s="1855"/>
      <c r="N91" s="1855"/>
      <c r="O91" s="1855"/>
      <c r="P91" s="1855"/>
      <c r="Q91" s="1855"/>
      <c r="R91" s="1855"/>
      <c r="S91" s="1855"/>
      <c r="T91" s="1855"/>
      <c r="U91" s="1855"/>
      <c r="V91" s="1855"/>
      <c r="W91" s="1855"/>
      <c r="X91" s="1855"/>
      <c r="Y91" s="1855"/>
      <c r="Z91" s="1855"/>
      <c r="AA91" s="1855"/>
      <c r="AB91" s="1855"/>
      <c r="AC91" s="1855"/>
      <c r="AD91" s="1855"/>
      <c r="AE91" s="1855"/>
      <c r="AF91" s="1855"/>
      <c r="AG91" s="1855"/>
      <c r="AH91" s="1855"/>
      <c r="AI91" s="1855"/>
      <c r="AJ91" s="1855"/>
      <c r="AK91" s="1855"/>
      <c r="AL91" s="1855"/>
      <c r="AM91" s="1855"/>
      <c r="AN91" s="1855"/>
      <c r="AO91" s="1855"/>
      <c r="AR91" s="188"/>
      <c r="AS91" s="190"/>
      <c r="AT91" s="252"/>
      <c r="AU91" s="252"/>
      <c r="AV91" s="157"/>
      <c r="AW91" s="157"/>
      <c r="AX91" s="157"/>
      <c r="AY91" s="157"/>
      <c r="AZ91" s="157"/>
      <c r="BA91" s="157"/>
      <c r="BB91" s="157"/>
      <c r="BC91" s="157"/>
      <c r="BD91" s="157"/>
      <c r="BE91" s="157"/>
      <c r="BF91" s="157"/>
      <c r="BG91" s="157"/>
      <c r="BH91" s="157"/>
      <c r="BI91" s="157"/>
      <c r="BJ91" s="157"/>
      <c r="BK91" s="157"/>
      <c r="BL91" s="157"/>
      <c r="BM91" s="157"/>
      <c r="BN91" s="157"/>
      <c r="BO91" s="157"/>
      <c r="BP91" s="157"/>
      <c r="BQ91" s="157"/>
      <c r="BR91" s="157"/>
      <c r="BS91" s="157"/>
      <c r="BT91" s="157"/>
      <c r="BU91" s="157"/>
      <c r="BV91" s="157"/>
      <c r="BW91" s="157"/>
      <c r="BX91" s="157"/>
      <c r="BY91" s="157"/>
      <c r="BZ91" s="157"/>
      <c r="CA91" s="157"/>
      <c r="CB91" s="157"/>
      <c r="CC91" s="157"/>
      <c r="CD91" s="157"/>
      <c r="CE91" s="157"/>
    </row>
    <row r="92" spans="1:83" ht="12.75" customHeight="1" x14ac:dyDescent="0.25">
      <c r="A92" s="387"/>
      <c r="B92" s="388"/>
      <c r="C92" s="1855"/>
      <c r="D92" s="1855"/>
      <c r="E92" s="1855"/>
      <c r="F92" s="1855"/>
      <c r="G92" s="1855"/>
      <c r="H92" s="1855"/>
      <c r="I92" s="1855"/>
      <c r="J92" s="1855"/>
      <c r="K92" s="1855"/>
      <c r="L92" s="1855"/>
      <c r="M92" s="1855"/>
      <c r="N92" s="1855"/>
      <c r="O92" s="1855"/>
      <c r="P92" s="1855"/>
      <c r="Q92" s="1855"/>
      <c r="R92" s="1855"/>
      <c r="S92" s="1855"/>
      <c r="T92" s="1855"/>
      <c r="U92" s="1855"/>
      <c r="V92" s="1855"/>
      <c r="W92" s="1855"/>
      <c r="X92" s="1855"/>
      <c r="Y92" s="1855"/>
      <c r="Z92" s="1855"/>
      <c r="AA92" s="1855"/>
      <c r="AB92" s="1855"/>
      <c r="AC92" s="1855"/>
      <c r="AD92" s="1855"/>
      <c r="AE92" s="1855"/>
      <c r="AF92" s="1855"/>
      <c r="AG92" s="1855"/>
      <c r="AH92" s="1855"/>
      <c r="AI92" s="1855"/>
      <c r="AJ92" s="1855"/>
      <c r="AK92" s="1855"/>
      <c r="AL92" s="1855"/>
      <c r="AM92" s="1855"/>
      <c r="AN92" s="1855"/>
      <c r="AO92" s="1855"/>
      <c r="AR92" s="188"/>
      <c r="AS92" s="190"/>
      <c r="AT92" s="252"/>
      <c r="AU92" s="252"/>
      <c r="AV92" s="157"/>
      <c r="AW92" s="157"/>
      <c r="AX92" s="157"/>
      <c r="AY92" s="157"/>
      <c r="AZ92" s="157"/>
      <c r="BA92" s="157"/>
      <c r="BB92" s="157"/>
      <c r="BC92" s="157"/>
      <c r="BD92" s="157"/>
      <c r="BE92" s="157"/>
      <c r="BF92" s="157"/>
      <c r="BG92" s="157"/>
      <c r="BH92" s="157"/>
      <c r="BI92" s="157"/>
      <c r="BJ92" s="157"/>
      <c r="BK92" s="157"/>
      <c r="BL92" s="157"/>
      <c r="BM92" s="157"/>
      <c r="BN92" s="157"/>
      <c r="BO92" s="157"/>
      <c r="BP92" s="157"/>
      <c r="BQ92" s="157"/>
      <c r="BR92" s="157"/>
      <c r="BS92" s="157"/>
      <c r="BT92" s="157"/>
      <c r="BU92" s="157"/>
      <c r="BV92" s="157"/>
      <c r="BW92" s="157"/>
      <c r="BX92" s="157"/>
      <c r="BY92" s="157"/>
      <c r="BZ92" s="157"/>
      <c r="CA92" s="157"/>
      <c r="CB92" s="157"/>
      <c r="CC92" s="157"/>
      <c r="CD92" s="157"/>
      <c r="CE92" s="157"/>
    </row>
    <row r="93" spans="1:83" ht="11.25" customHeight="1" x14ac:dyDescent="0.25">
      <c r="A93" s="387"/>
      <c r="B93" s="388"/>
      <c r="C93" s="1855"/>
      <c r="D93" s="1855"/>
      <c r="E93" s="1855"/>
      <c r="F93" s="1855"/>
      <c r="G93" s="1855"/>
      <c r="H93" s="1855"/>
      <c r="I93" s="1855"/>
      <c r="J93" s="1855"/>
      <c r="K93" s="1855"/>
      <c r="L93" s="1855"/>
      <c r="M93" s="1855"/>
      <c r="N93" s="1855"/>
      <c r="O93" s="1855"/>
      <c r="P93" s="1855"/>
      <c r="Q93" s="1855"/>
      <c r="R93" s="1855"/>
      <c r="S93" s="1855"/>
      <c r="T93" s="1855"/>
      <c r="U93" s="1855"/>
      <c r="V93" s="1855"/>
      <c r="W93" s="1855"/>
      <c r="X93" s="1855"/>
      <c r="Y93" s="1855"/>
      <c r="Z93" s="1855"/>
      <c r="AA93" s="1855"/>
      <c r="AB93" s="1855"/>
      <c r="AC93" s="1855"/>
      <c r="AD93" s="1855"/>
      <c r="AE93" s="1855"/>
      <c r="AF93" s="1855"/>
      <c r="AG93" s="1855"/>
      <c r="AH93" s="1855"/>
      <c r="AI93" s="1855"/>
      <c r="AJ93" s="1855"/>
      <c r="AK93" s="1855"/>
      <c r="AL93" s="1855"/>
      <c r="AM93" s="1855"/>
      <c r="AN93" s="1855"/>
      <c r="AO93" s="1855"/>
      <c r="AR93" s="188"/>
      <c r="AS93" s="190"/>
      <c r="AT93" s="249"/>
      <c r="AU93" s="249"/>
      <c r="AV93" s="180"/>
      <c r="AW93" s="180"/>
      <c r="AX93" s="180"/>
      <c r="AY93" s="180"/>
      <c r="AZ93" s="180"/>
      <c r="BA93" s="180"/>
      <c r="BB93" s="180"/>
      <c r="BC93" s="180"/>
      <c r="BD93" s="180"/>
      <c r="BE93" s="180"/>
      <c r="BF93" s="180"/>
      <c r="BG93" s="180"/>
      <c r="BH93" s="180"/>
      <c r="BI93" s="180"/>
      <c r="BJ93" s="180"/>
      <c r="BK93" s="180"/>
      <c r="BL93" s="180"/>
      <c r="BM93" s="180"/>
      <c r="BN93" s="180"/>
      <c r="BO93" s="180"/>
      <c r="BP93" s="180"/>
      <c r="BQ93" s="180"/>
      <c r="BR93" s="180"/>
      <c r="BS93" s="180"/>
      <c r="BT93" s="180"/>
      <c r="BU93" s="180"/>
      <c r="BV93" s="180"/>
      <c r="BW93" s="180"/>
      <c r="BX93" s="180"/>
      <c r="BY93" s="180"/>
      <c r="BZ93" s="180"/>
      <c r="CA93" s="180"/>
      <c r="CB93" s="180"/>
      <c r="CC93" s="180"/>
      <c r="CD93" s="180"/>
      <c r="CE93" s="180"/>
    </row>
    <row r="94" spans="1:83" ht="15" customHeight="1" x14ac:dyDescent="0.25">
      <c r="A94" s="386"/>
      <c r="B94" s="1858"/>
      <c r="C94" s="1858"/>
      <c r="D94" s="1858"/>
      <c r="E94" s="1858"/>
      <c r="F94" s="1858"/>
      <c r="G94" s="1858"/>
      <c r="H94" s="1858"/>
      <c r="I94" s="1858"/>
      <c r="J94" s="1858"/>
      <c r="K94" s="1858"/>
      <c r="L94" s="1858"/>
      <c r="M94" s="1858"/>
      <c r="N94" s="1858"/>
      <c r="O94" s="1858"/>
      <c r="P94" s="1858"/>
      <c r="Q94" s="1858"/>
      <c r="R94" s="1858"/>
      <c r="S94" s="1858"/>
      <c r="T94" s="1858"/>
      <c r="U94" s="1858"/>
      <c r="V94" s="1858"/>
      <c r="W94" s="1858"/>
      <c r="X94" s="1858"/>
      <c r="Y94" s="1858"/>
      <c r="Z94" s="1858"/>
      <c r="AA94" s="1858"/>
      <c r="AB94" s="1858"/>
      <c r="AC94" s="1858"/>
      <c r="AD94" s="1858"/>
      <c r="AE94" s="1858"/>
      <c r="AF94" s="1858"/>
      <c r="AG94" s="1858"/>
      <c r="AH94" s="1858"/>
      <c r="AI94" s="1858"/>
      <c r="AJ94" s="1858"/>
      <c r="AK94" s="1858"/>
      <c r="AL94" s="1858"/>
      <c r="AM94" s="1858"/>
      <c r="AN94" s="1858"/>
      <c r="AO94" s="1858"/>
      <c r="AR94" s="188"/>
      <c r="AS94" s="190"/>
      <c r="AT94" s="250"/>
      <c r="AU94" s="250"/>
      <c r="AV94" s="156"/>
      <c r="AW94" s="156"/>
      <c r="AX94" s="156"/>
      <c r="AY94" s="156"/>
      <c r="AZ94" s="156"/>
      <c r="BA94" s="156"/>
      <c r="BB94" s="156"/>
      <c r="BC94" s="156"/>
      <c r="BD94" s="156"/>
      <c r="BE94" s="156"/>
      <c r="BF94" s="156"/>
      <c r="BG94" s="156"/>
      <c r="BH94" s="156"/>
      <c r="BI94" s="156"/>
      <c r="BJ94" s="156"/>
      <c r="BK94" s="156"/>
      <c r="BL94" s="156"/>
      <c r="BM94" s="156"/>
      <c r="BN94" s="156"/>
      <c r="BO94" s="156"/>
      <c r="BP94" s="156"/>
      <c r="BQ94" s="156"/>
      <c r="BR94" s="156"/>
      <c r="BS94" s="156"/>
      <c r="BT94" s="156"/>
      <c r="BU94" s="156"/>
      <c r="BV94" s="156"/>
      <c r="BW94" s="156"/>
      <c r="BX94" s="156"/>
      <c r="BY94" s="156"/>
      <c r="BZ94" s="156"/>
      <c r="CA94" s="156"/>
      <c r="CB94" s="156"/>
      <c r="CC94" s="156"/>
      <c r="CD94" s="156"/>
      <c r="CE94" s="156"/>
    </row>
    <row r="95" spans="1:83" ht="30.15" customHeight="1" x14ac:dyDescent="0.25">
      <c r="A95" s="380"/>
      <c r="B95" s="1834"/>
      <c r="C95" s="1834"/>
      <c r="D95" s="1834"/>
      <c r="E95" s="1834"/>
      <c r="F95" s="1834"/>
      <c r="G95" s="1834"/>
      <c r="H95" s="1834"/>
      <c r="I95" s="1834"/>
      <c r="J95" s="1834"/>
      <c r="K95" s="1834"/>
      <c r="L95" s="1834"/>
      <c r="M95" s="1834"/>
      <c r="N95" s="1834"/>
      <c r="O95" s="1834"/>
      <c r="P95" s="1834"/>
      <c r="Q95" s="1834"/>
      <c r="R95" s="1834"/>
      <c r="S95" s="1834"/>
      <c r="T95" s="1834"/>
      <c r="U95" s="1834"/>
      <c r="V95" s="1834"/>
      <c r="W95" s="1834"/>
      <c r="X95" s="1834"/>
      <c r="Y95" s="1834"/>
      <c r="Z95" s="1834"/>
      <c r="AA95" s="1834"/>
      <c r="AB95" s="1834"/>
      <c r="AC95" s="1834"/>
      <c r="AD95" s="1834"/>
      <c r="AE95" s="1834"/>
      <c r="AF95" s="1834"/>
      <c r="AG95" s="1834"/>
      <c r="AH95" s="1834"/>
      <c r="AI95" s="1834"/>
      <c r="AJ95" s="1834"/>
      <c r="AK95" s="1834"/>
      <c r="AL95" s="1834"/>
      <c r="AM95" s="1834"/>
      <c r="AN95" s="1834"/>
      <c r="AO95" s="1834"/>
      <c r="AR95" s="188"/>
      <c r="AS95" s="193"/>
      <c r="AT95" s="249"/>
      <c r="AU95" s="249"/>
      <c r="AV95" s="180"/>
      <c r="AW95" s="180"/>
      <c r="AX95" s="180"/>
      <c r="AY95" s="180"/>
      <c r="AZ95" s="180"/>
      <c r="BA95" s="180"/>
      <c r="BB95" s="180"/>
      <c r="BC95" s="180"/>
      <c r="BD95" s="180"/>
      <c r="BE95" s="180"/>
      <c r="BF95" s="180"/>
      <c r="BG95" s="180"/>
      <c r="BH95" s="180"/>
      <c r="BI95" s="180"/>
      <c r="BJ95" s="180"/>
      <c r="BK95" s="180"/>
      <c r="BL95" s="180"/>
      <c r="BM95" s="180"/>
      <c r="BN95" s="180"/>
      <c r="BO95" s="180"/>
      <c r="BP95" s="180"/>
      <c r="BQ95" s="180"/>
      <c r="BR95" s="180"/>
      <c r="BS95" s="180"/>
      <c r="BT95" s="180"/>
      <c r="BU95" s="180"/>
      <c r="BV95" s="180"/>
      <c r="BW95" s="180"/>
      <c r="BX95" s="180"/>
      <c r="BY95" s="180"/>
      <c r="BZ95" s="180"/>
      <c r="CA95" s="180"/>
      <c r="CB95" s="180"/>
      <c r="CC95" s="180"/>
      <c r="CD95" s="180"/>
      <c r="CE95" s="180"/>
    </row>
    <row r="96" spans="1:83" ht="12.75" customHeight="1" x14ac:dyDescent="0.25">
      <c r="A96" s="386"/>
      <c r="B96" s="1858"/>
      <c r="C96" s="1858"/>
      <c r="D96" s="1858"/>
      <c r="E96" s="1858"/>
      <c r="F96" s="1858"/>
      <c r="G96" s="1858"/>
      <c r="H96" s="1858"/>
      <c r="I96" s="1858"/>
      <c r="J96" s="1858"/>
      <c r="K96" s="1858"/>
      <c r="L96" s="1858"/>
      <c r="M96" s="1858"/>
      <c r="N96" s="1858"/>
      <c r="O96" s="1858"/>
      <c r="P96" s="1858"/>
      <c r="Q96" s="1858"/>
      <c r="R96" s="1858"/>
      <c r="S96" s="1858"/>
      <c r="T96" s="1858"/>
      <c r="U96" s="1858"/>
      <c r="V96" s="1858"/>
      <c r="W96" s="1858"/>
      <c r="X96" s="1858"/>
      <c r="Y96" s="1858"/>
      <c r="Z96" s="1858"/>
      <c r="AA96" s="1858"/>
      <c r="AB96" s="1858"/>
      <c r="AC96" s="1858"/>
      <c r="AD96" s="1858"/>
      <c r="AE96" s="1858"/>
      <c r="AF96" s="1858"/>
      <c r="AG96" s="1858"/>
      <c r="AH96" s="1858"/>
      <c r="AI96" s="1858"/>
      <c r="AJ96" s="1858"/>
      <c r="AK96" s="1858"/>
      <c r="AL96" s="1858"/>
      <c r="AM96" s="1858"/>
      <c r="AN96" s="1858"/>
      <c r="AO96" s="1858"/>
      <c r="AR96" s="188"/>
      <c r="AS96" s="192"/>
      <c r="AT96" s="252"/>
      <c r="AU96" s="252"/>
      <c r="AV96" s="157"/>
      <c r="AW96" s="157"/>
      <c r="AX96" s="157"/>
      <c r="AY96" s="157"/>
      <c r="AZ96" s="157"/>
      <c r="BA96" s="157"/>
      <c r="BB96" s="157"/>
      <c r="BC96" s="157"/>
      <c r="BD96" s="157"/>
      <c r="BE96" s="157"/>
      <c r="BF96" s="157"/>
      <c r="BG96" s="157"/>
      <c r="BH96" s="157"/>
      <c r="BI96" s="157"/>
      <c r="BJ96" s="157"/>
      <c r="BK96" s="157"/>
      <c r="BL96" s="157"/>
      <c r="BM96" s="157"/>
      <c r="BN96" s="157"/>
      <c r="BO96" s="157"/>
      <c r="BP96" s="157"/>
      <c r="BQ96" s="157"/>
      <c r="BR96" s="157"/>
      <c r="BS96" s="157"/>
      <c r="BT96" s="157"/>
      <c r="BU96" s="157"/>
      <c r="BV96" s="157"/>
      <c r="BW96" s="157"/>
      <c r="BX96" s="157"/>
      <c r="BY96" s="157"/>
      <c r="BZ96" s="157"/>
      <c r="CA96" s="157"/>
      <c r="CB96" s="157"/>
      <c r="CC96" s="157"/>
      <c r="CD96" s="157"/>
      <c r="CE96" s="157"/>
    </row>
    <row r="97" spans="1:83" ht="12.75" customHeight="1" x14ac:dyDescent="0.25">
      <c r="A97" s="387"/>
      <c r="B97" s="388"/>
      <c r="C97" s="1855"/>
      <c r="D97" s="1855"/>
      <c r="E97" s="1855"/>
      <c r="F97" s="1855"/>
      <c r="G97" s="1855"/>
      <c r="H97" s="1855"/>
      <c r="I97" s="1855"/>
      <c r="J97" s="1855"/>
      <c r="K97" s="1855"/>
      <c r="L97" s="1855"/>
      <c r="M97" s="1855"/>
      <c r="N97" s="1855"/>
      <c r="O97" s="1855"/>
      <c r="P97" s="1855"/>
      <c r="Q97" s="1855"/>
      <c r="R97" s="1855"/>
      <c r="S97" s="1855"/>
      <c r="T97" s="1855"/>
      <c r="U97" s="1855"/>
      <c r="V97" s="1855"/>
      <c r="W97" s="1855"/>
      <c r="X97" s="1855"/>
      <c r="Y97" s="1855"/>
      <c r="Z97" s="1855"/>
      <c r="AA97" s="1855"/>
      <c r="AB97" s="1855"/>
      <c r="AC97" s="1855"/>
      <c r="AD97" s="1855"/>
      <c r="AE97" s="1855"/>
      <c r="AF97" s="1855"/>
      <c r="AG97" s="1855"/>
      <c r="AH97" s="1855"/>
      <c r="AI97" s="1855"/>
      <c r="AJ97" s="1855"/>
      <c r="AK97" s="1855"/>
      <c r="AL97" s="1855"/>
      <c r="AM97" s="1855"/>
      <c r="AN97" s="1855"/>
      <c r="AO97" s="1855"/>
      <c r="AR97" s="188"/>
      <c r="AS97" s="192"/>
      <c r="AT97" s="252"/>
      <c r="AU97" s="252"/>
      <c r="AV97" s="157"/>
      <c r="AW97" s="157"/>
      <c r="AX97" s="157"/>
      <c r="AY97" s="157"/>
      <c r="AZ97" s="157"/>
      <c r="BA97" s="157"/>
      <c r="BB97" s="157"/>
      <c r="BC97" s="157"/>
      <c r="BD97" s="157"/>
      <c r="BE97" s="157"/>
      <c r="BF97" s="157"/>
      <c r="BG97" s="157"/>
      <c r="BH97" s="157"/>
      <c r="BI97" s="157"/>
      <c r="BJ97" s="157"/>
      <c r="BK97" s="157"/>
      <c r="BL97" s="157"/>
      <c r="BM97" s="157"/>
      <c r="BN97" s="157"/>
      <c r="BO97" s="157"/>
      <c r="BP97" s="157"/>
      <c r="BQ97" s="157"/>
      <c r="BR97" s="157"/>
      <c r="BS97" s="157"/>
      <c r="BT97" s="157"/>
      <c r="BU97" s="157"/>
      <c r="BV97" s="157"/>
      <c r="BW97" s="157"/>
      <c r="BX97" s="157"/>
      <c r="BY97" s="157"/>
      <c r="BZ97" s="157"/>
      <c r="CA97" s="157"/>
      <c r="CB97" s="157"/>
      <c r="CC97" s="157"/>
      <c r="CD97" s="157"/>
      <c r="CE97" s="157"/>
    </row>
    <row r="98" spans="1:83" ht="12.75" customHeight="1" x14ac:dyDescent="0.25">
      <c r="A98" s="387"/>
      <c r="B98" s="388"/>
      <c r="C98" s="1855"/>
      <c r="D98" s="1855"/>
      <c r="E98" s="1855"/>
      <c r="F98" s="1855"/>
      <c r="G98" s="1855"/>
      <c r="H98" s="1855"/>
      <c r="I98" s="1855"/>
      <c r="J98" s="1855"/>
      <c r="K98" s="1855"/>
      <c r="L98" s="1855"/>
      <c r="M98" s="1855"/>
      <c r="N98" s="1855"/>
      <c r="O98" s="1855"/>
      <c r="P98" s="1855"/>
      <c r="Q98" s="1855"/>
      <c r="R98" s="1855"/>
      <c r="S98" s="1855"/>
      <c r="T98" s="1855"/>
      <c r="U98" s="1855"/>
      <c r="V98" s="1855"/>
      <c r="W98" s="1855"/>
      <c r="X98" s="1855"/>
      <c r="Y98" s="1855"/>
      <c r="Z98" s="1855"/>
      <c r="AA98" s="1855"/>
      <c r="AB98" s="1855"/>
      <c r="AC98" s="1855"/>
      <c r="AD98" s="1855"/>
      <c r="AE98" s="1855"/>
      <c r="AF98" s="1855"/>
      <c r="AG98" s="1855"/>
      <c r="AH98" s="1855"/>
      <c r="AI98" s="1855"/>
      <c r="AJ98" s="1855"/>
      <c r="AK98" s="1855"/>
      <c r="AL98" s="1855"/>
      <c r="AM98" s="1855"/>
      <c r="AN98" s="1855"/>
      <c r="AO98" s="1855"/>
      <c r="AR98" s="188"/>
      <c r="AS98" s="192"/>
      <c r="AT98" s="252"/>
      <c r="AU98" s="252"/>
      <c r="AV98" s="157"/>
      <c r="AW98" s="157"/>
      <c r="AX98" s="157"/>
      <c r="AY98" s="157"/>
      <c r="AZ98" s="157"/>
      <c r="BA98" s="157"/>
      <c r="BB98" s="157"/>
      <c r="BC98" s="157"/>
      <c r="BD98" s="157"/>
      <c r="BE98" s="157"/>
      <c r="BF98" s="157"/>
      <c r="BG98" s="157"/>
      <c r="BH98" s="157"/>
      <c r="BI98" s="157"/>
      <c r="BJ98" s="157"/>
      <c r="BK98" s="157"/>
      <c r="BL98" s="157"/>
      <c r="BM98" s="157"/>
      <c r="BN98" s="157"/>
      <c r="BO98" s="157"/>
      <c r="BP98" s="157"/>
      <c r="BQ98" s="157"/>
      <c r="BR98" s="157"/>
      <c r="BS98" s="157"/>
      <c r="BT98" s="157"/>
      <c r="BU98" s="157"/>
      <c r="BV98" s="157"/>
      <c r="BW98" s="157"/>
      <c r="BX98" s="157"/>
      <c r="BY98" s="157"/>
      <c r="BZ98" s="157"/>
      <c r="CA98" s="157"/>
      <c r="CB98" s="157"/>
      <c r="CC98" s="157"/>
      <c r="CD98" s="157"/>
      <c r="CE98" s="157"/>
    </row>
    <row r="99" spans="1:83" ht="12.75" customHeight="1" x14ac:dyDescent="0.25">
      <c r="A99" s="387"/>
      <c r="B99" s="388"/>
      <c r="C99" s="1855"/>
      <c r="D99" s="1855"/>
      <c r="E99" s="1855"/>
      <c r="F99" s="1855"/>
      <c r="G99" s="1855"/>
      <c r="H99" s="1855"/>
      <c r="I99" s="1855"/>
      <c r="J99" s="1855"/>
      <c r="K99" s="1855"/>
      <c r="L99" s="1855"/>
      <c r="M99" s="1855"/>
      <c r="N99" s="1855"/>
      <c r="O99" s="1855"/>
      <c r="P99" s="1855"/>
      <c r="Q99" s="1855"/>
      <c r="R99" s="1855"/>
      <c r="S99" s="1855"/>
      <c r="T99" s="1855"/>
      <c r="U99" s="1855"/>
      <c r="V99" s="1855"/>
      <c r="W99" s="1855"/>
      <c r="X99" s="1855"/>
      <c r="Y99" s="1855"/>
      <c r="Z99" s="1855"/>
      <c r="AA99" s="1855"/>
      <c r="AB99" s="1855"/>
      <c r="AC99" s="1855"/>
      <c r="AD99" s="1855"/>
      <c r="AE99" s="1855"/>
      <c r="AF99" s="1855"/>
      <c r="AG99" s="1855"/>
      <c r="AH99" s="1855"/>
      <c r="AI99" s="1855"/>
      <c r="AJ99" s="1855"/>
      <c r="AK99" s="1855"/>
      <c r="AL99" s="1855"/>
      <c r="AM99" s="1855"/>
      <c r="AN99" s="1855"/>
      <c r="AO99" s="1855"/>
      <c r="AR99" s="188"/>
      <c r="AS99" s="190"/>
      <c r="AT99" s="252"/>
      <c r="AU99" s="252"/>
      <c r="AV99" s="157"/>
      <c r="AW99" s="157"/>
      <c r="AX99" s="157"/>
      <c r="AY99" s="157"/>
      <c r="AZ99" s="157"/>
      <c r="BA99" s="157"/>
      <c r="BB99" s="157"/>
      <c r="BC99" s="157"/>
      <c r="BD99" s="157"/>
      <c r="BE99" s="157"/>
      <c r="BF99" s="157"/>
      <c r="BG99" s="157"/>
      <c r="BH99" s="157"/>
      <c r="BI99" s="157"/>
      <c r="BJ99" s="157"/>
      <c r="BK99" s="157"/>
      <c r="BL99" s="157"/>
      <c r="BM99" s="157"/>
      <c r="BN99" s="157"/>
      <c r="BO99" s="157"/>
      <c r="BP99" s="157"/>
      <c r="BQ99" s="157"/>
      <c r="BR99" s="157"/>
      <c r="BS99" s="157"/>
      <c r="BT99" s="157"/>
      <c r="BU99" s="157"/>
      <c r="BV99" s="157"/>
      <c r="BW99" s="157"/>
      <c r="BX99" s="157"/>
      <c r="BY99" s="157"/>
      <c r="BZ99" s="157"/>
      <c r="CA99" s="157"/>
      <c r="CB99" s="157"/>
      <c r="CC99" s="157"/>
      <c r="CD99" s="157"/>
      <c r="CE99" s="157"/>
    </row>
    <row r="100" spans="1:83" ht="11.25" customHeight="1" x14ac:dyDescent="0.25">
      <c r="A100" s="387"/>
      <c r="B100" s="388"/>
      <c r="C100" s="1855"/>
      <c r="D100" s="1855"/>
      <c r="E100" s="1855"/>
      <c r="F100" s="1855"/>
      <c r="G100" s="1855"/>
      <c r="H100" s="1855"/>
      <c r="I100" s="1855"/>
      <c r="J100" s="1855"/>
      <c r="K100" s="1855"/>
      <c r="L100" s="1855"/>
      <c r="M100" s="1855"/>
      <c r="N100" s="1855"/>
      <c r="O100" s="1855"/>
      <c r="P100" s="1855"/>
      <c r="Q100" s="1855"/>
      <c r="R100" s="1855"/>
      <c r="S100" s="1855"/>
      <c r="T100" s="1855"/>
      <c r="U100" s="1855"/>
      <c r="V100" s="1855"/>
      <c r="W100" s="1855"/>
      <c r="X100" s="1855"/>
      <c r="Y100" s="1855"/>
      <c r="Z100" s="1855"/>
      <c r="AA100" s="1855"/>
      <c r="AB100" s="1855"/>
      <c r="AC100" s="1855"/>
      <c r="AD100" s="1855"/>
      <c r="AE100" s="1855"/>
      <c r="AF100" s="1855"/>
      <c r="AG100" s="1855"/>
      <c r="AH100" s="1855"/>
      <c r="AI100" s="1855"/>
      <c r="AJ100" s="1855"/>
      <c r="AK100" s="1855"/>
      <c r="AL100" s="1855"/>
      <c r="AM100" s="1855"/>
      <c r="AN100" s="1855"/>
      <c r="AO100" s="1855"/>
      <c r="AR100" s="188"/>
      <c r="AS100" s="190"/>
      <c r="AT100" s="252"/>
      <c r="AU100" s="252"/>
      <c r="AV100" s="157"/>
      <c r="AW100" s="157"/>
      <c r="AX100" s="157"/>
      <c r="AY100" s="157"/>
      <c r="AZ100" s="157"/>
      <c r="BA100" s="157"/>
      <c r="BB100" s="157"/>
      <c r="BC100" s="157"/>
      <c r="BD100" s="157"/>
      <c r="BE100" s="157"/>
      <c r="BF100" s="157"/>
      <c r="BG100" s="157"/>
      <c r="BH100" s="157"/>
      <c r="BI100" s="157"/>
      <c r="BJ100" s="157"/>
      <c r="BK100" s="157"/>
      <c r="BL100" s="157"/>
      <c r="BM100" s="157"/>
      <c r="BN100" s="157"/>
      <c r="BO100" s="157"/>
      <c r="BP100" s="157"/>
      <c r="BQ100" s="157"/>
      <c r="BR100" s="157"/>
      <c r="BS100" s="157"/>
      <c r="BT100" s="157"/>
      <c r="BU100" s="157"/>
      <c r="BV100" s="157"/>
      <c r="BW100" s="157"/>
      <c r="BX100" s="157"/>
      <c r="BY100" s="157"/>
      <c r="BZ100" s="157"/>
      <c r="CA100" s="157"/>
      <c r="CB100" s="157"/>
      <c r="CC100" s="157"/>
      <c r="CD100" s="157"/>
      <c r="CE100" s="157"/>
    </row>
    <row r="101" spans="1:83" ht="12.75" customHeight="1" x14ac:dyDescent="0.25">
      <c r="A101" s="387"/>
      <c r="B101" s="388"/>
      <c r="C101" s="1855"/>
      <c r="D101" s="1855"/>
      <c r="E101" s="1855"/>
      <c r="F101" s="1855"/>
      <c r="G101" s="1855"/>
      <c r="H101" s="1855"/>
      <c r="I101" s="1855"/>
      <c r="J101" s="1855"/>
      <c r="K101" s="1855"/>
      <c r="L101" s="1855"/>
      <c r="M101" s="1855"/>
      <c r="N101" s="1855"/>
      <c r="O101" s="1855"/>
      <c r="P101" s="1855"/>
      <c r="Q101" s="1855"/>
      <c r="R101" s="1855"/>
      <c r="S101" s="1855"/>
      <c r="T101" s="1855"/>
      <c r="U101" s="1855"/>
      <c r="V101" s="1855"/>
      <c r="W101" s="1855"/>
      <c r="X101" s="1855"/>
      <c r="Y101" s="1855"/>
      <c r="Z101" s="1855"/>
      <c r="AA101" s="1855"/>
      <c r="AB101" s="1855"/>
      <c r="AC101" s="1855"/>
      <c r="AD101" s="1855"/>
      <c r="AE101" s="1855"/>
      <c r="AF101" s="1855"/>
      <c r="AG101" s="1855"/>
      <c r="AH101" s="1855"/>
      <c r="AI101" s="1855"/>
      <c r="AJ101" s="1855"/>
      <c r="AK101" s="1855"/>
      <c r="AL101" s="1855"/>
      <c r="AM101" s="1855"/>
      <c r="AN101" s="1855"/>
      <c r="AO101" s="1855"/>
      <c r="AR101" s="188"/>
      <c r="AS101" s="190"/>
      <c r="AT101" s="252"/>
      <c r="AU101" s="252"/>
      <c r="AV101" s="157"/>
      <c r="AW101" s="157"/>
      <c r="AX101" s="157"/>
      <c r="AY101" s="157"/>
      <c r="AZ101" s="157"/>
      <c r="BA101" s="157"/>
      <c r="BB101" s="157"/>
      <c r="BC101" s="157"/>
      <c r="BD101" s="157"/>
      <c r="BE101" s="157"/>
      <c r="BF101" s="157"/>
      <c r="BG101" s="157"/>
      <c r="BH101" s="157"/>
      <c r="BI101" s="157"/>
      <c r="BJ101" s="157"/>
      <c r="BK101" s="157"/>
      <c r="BL101" s="157"/>
      <c r="BM101" s="157"/>
      <c r="BN101" s="157"/>
      <c r="BO101" s="157"/>
      <c r="BP101" s="157"/>
      <c r="BQ101" s="157"/>
      <c r="BR101" s="157"/>
      <c r="BS101" s="157"/>
      <c r="BT101" s="157"/>
      <c r="BU101" s="157"/>
      <c r="BV101" s="157"/>
      <c r="BW101" s="157"/>
      <c r="BX101" s="157"/>
      <c r="BY101" s="157"/>
      <c r="BZ101" s="157"/>
      <c r="CA101" s="157"/>
      <c r="CB101" s="157"/>
      <c r="CC101" s="157"/>
      <c r="CD101" s="157"/>
      <c r="CE101" s="157"/>
    </row>
    <row r="102" spans="1:83" ht="12.75" customHeight="1" x14ac:dyDescent="0.25">
      <c r="A102" s="387"/>
      <c r="B102" s="1855"/>
      <c r="C102" s="1855"/>
      <c r="D102" s="1855"/>
      <c r="E102" s="1855"/>
      <c r="F102" s="1855"/>
      <c r="G102" s="1855"/>
      <c r="H102" s="1855"/>
      <c r="I102" s="1855"/>
      <c r="J102" s="1855"/>
      <c r="K102" s="1855"/>
      <c r="L102" s="1855"/>
      <c r="M102" s="1855"/>
      <c r="N102" s="1855"/>
      <c r="O102" s="1855"/>
      <c r="P102" s="1855"/>
      <c r="Q102" s="1855"/>
      <c r="R102" s="1855"/>
      <c r="S102" s="1855"/>
      <c r="T102" s="1855"/>
      <c r="U102" s="1855"/>
      <c r="V102" s="1855"/>
      <c r="W102" s="1855"/>
      <c r="X102" s="1855"/>
      <c r="Y102" s="1855"/>
      <c r="Z102" s="1855"/>
      <c r="AA102" s="1855"/>
      <c r="AB102" s="1855"/>
      <c r="AC102" s="1855"/>
      <c r="AD102" s="1855"/>
      <c r="AE102" s="1855"/>
      <c r="AF102" s="1855"/>
      <c r="AG102" s="1855"/>
      <c r="AH102" s="1855"/>
      <c r="AI102" s="1855"/>
      <c r="AJ102" s="1855"/>
      <c r="AK102" s="1855"/>
      <c r="AL102" s="1855"/>
      <c r="AM102" s="1855"/>
      <c r="AN102" s="1855"/>
      <c r="AO102" s="1855"/>
      <c r="AR102" s="188"/>
      <c r="AS102" s="190"/>
      <c r="AT102" s="252"/>
      <c r="AU102" s="252"/>
      <c r="AV102" s="157"/>
      <c r="AW102" s="157"/>
      <c r="AX102" s="157"/>
      <c r="AY102" s="157"/>
      <c r="AZ102" s="157"/>
      <c r="BA102" s="157"/>
      <c r="BB102" s="157"/>
      <c r="BC102" s="157"/>
      <c r="BD102" s="157"/>
      <c r="BE102" s="157"/>
      <c r="BF102" s="157"/>
      <c r="BG102" s="157"/>
      <c r="BH102" s="157"/>
      <c r="BI102" s="157"/>
      <c r="BJ102" s="157"/>
      <c r="BK102" s="157"/>
      <c r="BL102" s="157"/>
      <c r="BM102" s="157"/>
      <c r="BN102" s="157"/>
      <c r="BO102" s="157"/>
      <c r="BP102" s="157"/>
      <c r="BQ102" s="157"/>
      <c r="BR102" s="157"/>
      <c r="BS102" s="157"/>
      <c r="BT102" s="157"/>
      <c r="BU102" s="157"/>
      <c r="BV102" s="157"/>
      <c r="BW102" s="157"/>
      <c r="BX102" s="157"/>
      <c r="BY102" s="157"/>
      <c r="BZ102" s="157"/>
      <c r="CA102" s="157"/>
      <c r="CB102" s="157"/>
      <c r="CC102" s="157"/>
      <c r="CD102" s="157"/>
      <c r="CE102" s="157"/>
    </row>
    <row r="103" spans="1:83" ht="18" customHeight="1" x14ac:dyDescent="0.25">
      <c r="A103" s="387"/>
      <c r="B103" s="1855"/>
      <c r="C103" s="1855"/>
      <c r="D103" s="1855"/>
      <c r="E103" s="1855"/>
      <c r="F103" s="1855"/>
      <c r="G103" s="1855"/>
      <c r="H103" s="1855"/>
      <c r="I103" s="1855"/>
      <c r="J103" s="1855"/>
      <c r="K103" s="1855"/>
      <c r="L103" s="1855"/>
      <c r="M103" s="1855"/>
      <c r="N103" s="1855"/>
      <c r="O103" s="1855"/>
      <c r="P103" s="1855"/>
      <c r="Q103" s="1855"/>
      <c r="R103" s="1855"/>
      <c r="S103" s="1855"/>
      <c r="T103" s="1855"/>
      <c r="U103" s="1855"/>
      <c r="V103" s="1855"/>
      <c r="W103" s="1855"/>
      <c r="X103" s="1855"/>
      <c r="Y103" s="1855"/>
      <c r="Z103" s="1855"/>
      <c r="AA103" s="1855"/>
      <c r="AB103" s="1855"/>
      <c r="AC103" s="1855"/>
      <c r="AD103" s="1855"/>
      <c r="AE103" s="1855"/>
      <c r="AF103" s="1855"/>
      <c r="AG103" s="1855"/>
      <c r="AH103" s="1855"/>
      <c r="AI103" s="1855"/>
      <c r="AJ103" s="1855"/>
      <c r="AK103" s="1855"/>
      <c r="AL103" s="1855"/>
      <c r="AM103" s="1855"/>
      <c r="AN103" s="1855"/>
      <c r="AO103" s="1855"/>
      <c r="AR103" s="188"/>
      <c r="AS103" s="186"/>
      <c r="AT103" s="249"/>
      <c r="AU103" s="249"/>
      <c r="AV103" s="180"/>
      <c r="AW103" s="180"/>
      <c r="AX103" s="180"/>
      <c r="AY103" s="180"/>
      <c r="AZ103" s="180"/>
      <c r="BA103" s="180"/>
      <c r="BB103" s="180"/>
      <c r="BC103" s="180"/>
      <c r="BD103" s="180"/>
      <c r="BE103" s="180"/>
      <c r="BF103" s="180"/>
      <c r="BG103" s="180"/>
      <c r="BH103" s="180"/>
      <c r="BI103" s="180"/>
      <c r="BJ103" s="180"/>
      <c r="BK103" s="180"/>
      <c r="BL103" s="180"/>
      <c r="BM103" s="180"/>
      <c r="BN103" s="180"/>
      <c r="BO103" s="180"/>
      <c r="BP103" s="180"/>
      <c r="BQ103" s="180"/>
      <c r="BR103" s="180"/>
      <c r="BS103" s="180"/>
      <c r="BT103" s="180"/>
      <c r="BU103" s="180"/>
      <c r="BV103" s="180"/>
      <c r="BW103" s="180"/>
      <c r="BX103" s="180"/>
      <c r="BY103" s="180"/>
      <c r="BZ103" s="180"/>
      <c r="CA103" s="180"/>
      <c r="CB103" s="180"/>
      <c r="CC103" s="180"/>
      <c r="CD103" s="180"/>
      <c r="CE103" s="180"/>
    </row>
    <row r="104" spans="1:83" s="917" customFormat="1" ht="13.35" customHeight="1" x14ac:dyDescent="0.25">
      <c r="A104" s="386"/>
      <c r="B104" s="361"/>
      <c r="C104" s="361"/>
      <c r="D104" s="361"/>
      <c r="E104" s="361"/>
      <c r="F104" s="361"/>
      <c r="G104" s="361"/>
      <c r="H104" s="361"/>
      <c r="I104" s="361"/>
      <c r="J104" s="361"/>
      <c r="K104" s="361"/>
      <c r="L104" s="361"/>
      <c r="M104" s="361"/>
      <c r="N104" s="361"/>
      <c r="O104" s="361"/>
      <c r="P104" s="361"/>
      <c r="Q104" s="361"/>
      <c r="R104" s="361"/>
      <c r="S104" s="361"/>
      <c r="T104" s="361"/>
      <c r="U104" s="361"/>
      <c r="V104" s="361"/>
      <c r="W104" s="361"/>
      <c r="X104" s="361"/>
      <c r="Y104" s="361"/>
      <c r="Z104" s="361"/>
      <c r="AA104" s="361"/>
      <c r="AB104" s="361"/>
      <c r="AC104" s="361"/>
      <c r="AD104" s="361"/>
      <c r="AE104" s="361"/>
      <c r="AF104" s="361"/>
      <c r="AG104" s="361"/>
      <c r="AH104" s="361"/>
      <c r="AI104" s="361"/>
      <c r="AJ104" s="361"/>
      <c r="AK104" s="361"/>
      <c r="AL104" s="361"/>
      <c r="AM104" s="361"/>
      <c r="AN104" s="361"/>
      <c r="AO104" s="361"/>
      <c r="AQ104" s="175"/>
      <c r="AR104" s="188"/>
      <c r="AS104" s="190"/>
      <c r="AT104" s="252"/>
      <c r="AU104" s="252"/>
      <c r="AV104" s="157"/>
      <c r="AW104" s="157"/>
      <c r="AX104" s="157"/>
      <c r="AY104" s="157"/>
      <c r="AZ104" s="157"/>
      <c r="BA104" s="157"/>
      <c r="BB104" s="157"/>
      <c r="BC104" s="157"/>
      <c r="BD104" s="157"/>
      <c r="BE104" s="157"/>
      <c r="BF104" s="157"/>
      <c r="BG104" s="157"/>
      <c r="BH104" s="157"/>
      <c r="BI104" s="157"/>
      <c r="BJ104" s="157"/>
      <c r="BK104" s="157"/>
      <c r="BL104" s="157"/>
      <c r="BM104" s="157"/>
      <c r="BN104" s="157"/>
      <c r="BO104" s="157"/>
      <c r="BP104" s="157"/>
      <c r="BQ104" s="157"/>
      <c r="BR104" s="157"/>
      <c r="BS104" s="157"/>
      <c r="BT104" s="157"/>
      <c r="BU104" s="157"/>
      <c r="BV104" s="157"/>
      <c r="BW104" s="157"/>
      <c r="BX104" s="157"/>
      <c r="BY104" s="157"/>
      <c r="BZ104" s="157"/>
      <c r="CA104" s="157"/>
      <c r="CB104" s="157"/>
      <c r="CC104" s="157"/>
      <c r="CD104" s="157"/>
      <c r="CE104" s="157"/>
    </row>
    <row r="105" spans="1:83" s="917" customFormat="1" ht="13.35" customHeight="1" x14ac:dyDescent="0.25">
      <c r="A105" s="387"/>
      <c r="B105" s="1247"/>
      <c r="C105" s="1248"/>
      <c r="D105" s="1248"/>
      <c r="E105" s="1248"/>
      <c r="F105" s="1248"/>
      <c r="G105" s="1248"/>
      <c r="H105" s="1248"/>
      <c r="I105" s="1248"/>
      <c r="J105" s="1248"/>
      <c r="K105" s="1248"/>
      <c r="L105" s="1248"/>
      <c r="M105" s="1248"/>
      <c r="N105" s="1248"/>
      <c r="O105" s="1248"/>
      <c r="P105" s="1248"/>
      <c r="Q105" s="1248"/>
      <c r="R105" s="1248"/>
      <c r="S105" s="1248"/>
      <c r="T105" s="1248"/>
      <c r="U105" s="1248"/>
      <c r="V105" s="1248"/>
      <c r="W105" s="1248"/>
      <c r="X105" s="1248"/>
      <c r="Y105" s="1248"/>
      <c r="Z105" s="1248"/>
      <c r="AA105" s="1248"/>
      <c r="AB105" s="1248"/>
      <c r="AC105" s="1248"/>
      <c r="AD105" s="1248"/>
      <c r="AE105" s="1248"/>
      <c r="AF105" s="1248"/>
      <c r="AG105" s="1248"/>
      <c r="AH105" s="1248"/>
      <c r="AI105" s="1248"/>
      <c r="AJ105" s="1248"/>
      <c r="AK105" s="1248"/>
      <c r="AL105" s="1248"/>
      <c r="AM105" s="1248"/>
      <c r="AN105" s="1248"/>
      <c r="AO105" s="1248"/>
      <c r="AQ105" s="175"/>
      <c r="AR105" s="188"/>
      <c r="AS105" s="192"/>
      <c r="AT105" s="252"/>
      <c r="AU105" s="252"/>
      <c r="AV105" s="157"/>
      <c r="AW105" s="157"/>
      <c r="AX105" s="157"/>
      <c r="AY105" s="157"/>
      <c r="AZ105" s="157"/>
      <c r="BA105" s="157"/>
      <c r="BB105" s="157"/>
      <c r="BC105" s="157"/>
      <c r="BD105" s="157"/>
      <c r="BE105" s="157"/>
      <c r="BF105" s="157"/>
      <c r="BG105" s="157"/>
      <c r="BH105" s="157"/>
      <c r="BI105" s="157"/>
      <c r="BJ105" s="157"/>
      <c r="BK105" s="157"/>
      <c r="BL105" s="157"/>
      <c r="BM105" s="157"/>
      <c r="BN105" s="157"/>
      <c r="BO105" s="157"/>
      <c r="BP105" s="157"/>
      <c r="BQ105" s="157"/>
      <c r="BR105" s="157"/>
      <c r="BS105" s="157"/>
      <c r="BT105" s="157"/>
      <c r="BU105" s="157"/>
      <c r="BV105" s="157"/>
      <c r="BW105" s="157"/>
      <c r="BX105" s="157"/>
      <c r="BY105" s="157"/>
      <c r="BZ105" s="157"/>
      <c r="CA105" s="157"/>
      <c r="CB105" s="157"/>
      <c r="CC105" s="157"/>
      <c r="CD105" s="157"/>
      <c r="CE105" s="157"/>
    </row>
    <row r="106" spans="1:83" s="917" customFormat="1" ht="13.35" customHeight="1" x14ac:dyDescent="0.25">
      <c r="A106" s="387"/>
      <c r="B106" s="1247"/>
      <c r="C106" s="1248"/>
      <c r="D106" s="1248"/>
      <c r="E106" s="1248"/>
      <c r="F106" s="1248"/>
      <c r="G106" s="1248"/>
      <c r="H106" s="1248"/>
      <c r="I106" s="1248"/>
      <c r="J106" s="1248"/>
      <c r="K106" s="1248"/>
      <c r="L106" s="1248"/>
      <c r="M106" s="1248"/>
      <c r="N106" s="1248"/>
      <c r="O106" s="1248"/>
      <c r="P106" s="1248"/>
      <c r="Q106" s="1248"/>
      <c r="R106" s="1248"/>
      <c r="S106" s="1248"/>
      <c r="T106" s="1248"/>
      <c r="U106" s="1248"/>
      <c r="V106" s="1248"/>
      <c r="W106" s="1248"/>
      <c r="X106" s="1248"/>
      <c r="Y106" s="1248"/>
      <c r="Z106" s="1248"/>
      <c r="AA106" s="1248"/>
      <c r="AB106" s="1248"/>
      <c r="AC106" s="1248"/>
      <c r="AD106" s="1248"/>
      <c r="AE106" s="1248"/>
      <c r="AF106" s="1248"/>
      <c r="AG106" s="1248"/>
      <c r="AH106" s="1248"/>
      <c r="AI106" s="1248"/>
      <c r="AJ106" s="1248"/>
      <c r="AK106" s="1248"/>
      <c r="AL106" s="1248"/>
      <c r="AM106" s="1248"/>
      <c r="AN106" s="1248"/>
      <c r="AO106" s="1248"/>
      <c r="AQ106" s="175"/>
      <c r="AR106" s="188"/>
      <c r="AS106" s="192"/>
      <c r="AT106" s="252"/>
      <c r="AU106" s="252"/>
      <c r="AV106" s="157"/>
      <c r="AW106" s="157"/>
      <c r="AX106" s="157"/>
      <c r="AY106" s="157"/>
      <c r="AZ106" s="157"/>
      <c r="BA106" s="157"/>
      <c r="BB106" s="157"/>
      <c r="BC106" s="157"/>
      <c r="BD106" s="157"/>
      <c r="BE106" s="157"/>
      <c r="BF106" s="157"/>
      <c r="BG106" s="157"/>
      <c r="BH106" s="157"/>
      <c r="BI106" s="157"/>
      <c r="BJ106" s="157"/>
      <c r="BK106" s="157"/>
      <c r="BL106" s="157"/>
      <c r="BM106" s="157"/>
      <c r="BN106" s="157"/>
      <c r="BO106" s="157"/>
      <c r="BP106" s="157"/>
      <c r="BQ106" s="157"/>
      <c r="BR106" s="157"/>
      <c r="BS106" s="157"/>
      <c r="BT106" s="157"/>
      <c r="BU106" s="157"/>
      <c r="BV106" s="157"/>
      <c r="BW106" s="157"/>
      <c r="BX106" s="157"/>
      <c r="BY106" s="157"/>
      <c r="BZ106" s="157"/>
      <c r="CA106" s="157"/>
      <c r="CB106" s="157"/>
      <c r="CC106" s="157"/>
      <c r="CD106" s="157"/>
      <c r="CE106" s="157"/>
    </row>
    <row r="107" spans="1:83" s="917" customFormat="1" ht="13.35" customHeight="1" x14ac:dyDescent="0.25">
      <c r="A107" s="387"/>
      <c r="B107" s="1247"/>
      <c r="C107" s="1248"/>
      <c r="D107" s="1248"/>
      <c r="E107" s="1248"/>
      <c r="F107" s="1248"/>
      <c r="G107" s="1248"/>
      <c r="H107" s="1248"/>
      <c r="I107" s="1248"/>
      <c r="J107" s="1248"/>
      <c r="K107" s="1248"/>
      <c r="L107" s="1248"/>
      <c r="M107" s="1248"/>
      <c r="N107" s="1248"/>
      <c r="O107" s="1248"/>
      <c r="P107" s="1248"/>
      <c r="Q107" s="1248"/>
      <c r="R107" s="1248"/>
      <c r="S107" s="1248"/>
      <c r="T107" s="1248"/>
      <c r="U107" s="1248"/>
      <c r="V107" s="1248"/>
      <c r="W107" s="1248"/>
      <c r="X107" s="1248"/>
      <c r="Y107" s="1248"/>
      <c r="Z107" s="1248"/>
      <c r="AA107" s="1248"/>
      <c r="AB107" s="1248"/>
      <c r="AC107" s="1248"/>
      <c r="AD107" s="1248"/>
      <c r="AE107" s="1248"/>
      <c r="AF107" s="1248"/>
      <c r="AG107" s="1248"/>
      <c r="AH107" s="1248"/>
      <c r="AI107" s="1248"/>
      <c r="AJ107" s="1248"/>
      <c r="AK107" s="1248"/>
      <c r="AL107" s="1248"/>
      <c r="AM107" s="1248"/>
      <c r="AN107" s="1248"/>
      <c r="AO107" s="1248"/>
      <c r="AQ107" s="175"/>
      <c r="AR107" s="188"/>
      <c r="AS107" s="192"/>
      <c r="AT107" s="175"/>
      <c r="AU107" s="175"/>
    </row>
    <row r="108" spans="1:83" s="917" customFormat="1" ht="13.35" customHeight="1" x14ac:dyDescent="0.25">
      <c r="AQ108" s="175"/>
      <c r="AR108" s="175"/>
      <c r="AS108" s="175"/>
      <c r="AT108" s="175"/>
      <c r="AU108" s="175"/>
    </row>
    <row r="109" spans="1:83" ht="13.35" customHeight="1" x14ac:dyDescent="0.25"/>
    <row r="113" ht="13.35" customHeight="1" x14ac:dyDescent="0.25"/>
  </sheetData>
  <sheetProtection password="EC30" sheet="1" objects="1" scenarios="1" insertRows="0"/>
  <mergeCells count="228">
    <mergeCell ref="A32:C32"/>
    <mergeCell ref="D32:R32"/>
    <mergeCell ref="S32:V32"/>
    <mergeCell ref="A24:C24"/>
    <mergeCell ref="D24:R24"/>
    <mergeCell ref="W25:Z25"/>
    <mergeCell ref="AK32:AO32"/>
    <mergeCell ref="S30:V30"/>
    <mergeCell ref="A22:C22"/>
    <mergeCell ref="D22:R22"/>
    <mergeCell ref="S22:V22"/>
    <mergeCell ref="W22:Z22"/>
    <mergeCell ref="AB22:AE22"/>
    <mergeCell ref="AF22:AJ22"/>
    <mergeCell ref="AK22:AO22"/>
    <mergeCell ref="AK30:AO30"/>
    <mergeCell ref="AF29:AJ29"/>
    <mergeCell ref="AB29:AE29"/>
    <mergeCell ref="AK27:AO27"/>
    <mergeCell ref="AF25:AJ25"/>
    <mergeCell ref="AK25:AO25"/>
    <mergeCell ref="AK28:AO28"/>
    <mergeCell ref="AK26:AO26"/>
    <mergeCell ref="D26:R26"/>
    <mergeCell ref="AB26:AE26"/>
    <mergeCell ref="AF26:AJ26"/>
    <mergeCell ref="S26:V26"/>
    <mergeCell ref="AQ30:AU31"/>
    <mergeCell ref="AQ32:AU32"/>
    <mergeCell ref="AQ33:AU33"/>
    <mergeCell ref="S23:V23"/>
    <mergeCell ref="D23:R23"/>
    <mergeCell ref="AF23:AJ23"/>
    <mergeCell ref="AK23:AO23"/>
    <mergeCell ref="AB24:AE24"/>
    <mergeCell ref="AF24:AJ24"/>
    <mergeCell ref="AK24:AO24"/>
    <mergeCell ref="W30:Z30"/>
    <mergeCell ref="W32:Z32"/>
    <mergeCell ref="AK29:AO29"/>
    <mergeCell ref="D29:R29"/>
    <mergeCell ref="S29:V29"/>
    <mergeCell ref="AF32:AJ32"/>
    <mergeCell ref="W23:Z23"/>
    <mergeCell ref="AB23:AE23"/>
    <mergeCell ref="AF33:AJ33"/>
    <mergeCell ref="A30:C30"/>
    <mergeCell ref="D30:R30"/>
    <mergeCell ref="AB30:AE30"/>
    <mergeCell ref="AF30:AJ30"/>
    <mergeCell ref="A26:C26"/>
    <mergeCell ref="A29:C29"/>
    <mergeCell ref="AK31:AO31"/>
    <mergeCell ref="A31:C31"/>
    <mergeCell ref="D31:R31"/>
    <mergeCell ref="S31:V31"/>
    <mergeCell ref="W26:Z26"/>
    <mergeCell ref="A28:C28"/>
    <mergeCell ref="D28:R28"/>
    <mergeCell ref="S28:V28"/>
    <mergeCell ref="W28:Z28"/>
    <mergeCell ref="AB28:AE28"/>
    <mergeCell ref="AF28:AJ28"/>
    <mergeCell ref="A27:C27"/>
    <mergeCell ref="D27:R27"/>
    <mergeCell ref="S27:V27"/>
    <mergeCell ref="W27:Z27"/>
    <mergeCell ref="AB27:AE27"/>
    <mergeCell ref="AF27:AJ27"/>
    <mergeCell ref="AF31:AJ31"/>
    <mergeCell ref="A19:C21"/>
    <mergeCell ref="D19:R21"/>
    <mergeCell ref="V17:AO17"/>
    <mergeCell ref="O15:AO15"/>
    <mergeCell ref="S21:V21"/>
    <mergeCell ref="W21:Z21"/>
    <mergeCell ref="S19:Z20"/>
    <mergeCell ref="AF21:AJ21"/>
    <mergeCell ref="AK21:AO21"/>
    <mergeCell ref="AF19:AO20"/>
    <mergeCell ref="AL16:AN16"/>
    <mergeCell ref="K16:Y16"/>
    <mergeCell ref="A1:AO1"/>
    <mergeCell ref="A2:AO2"/>
    <mergeCell ref="H10:L10"/>
    <mergeCell ref="V10:Y10"/>
    <mergeCell ref="A4:G4"/>
    <mergeCell ref="AH4:AO4"/>
    <mergeCell ref="A6:G6"/>
    <mergeCell ref="A7:G7"/>
    <mergeCell ref="B8:G8"/>
    <mergeCell ref="AG10:AI10"/>
    <mergeCell ref="M8:AG8"/>
    <mergeCell ref="AH8:AO8"/>
    <mergeCell ref="M7:AG7"/>
    <mergeCell ref="AH7:AO7"/>
    <mergeCell ref="AH5:AO5"/>
    <mergeCell ref="H4:J4"/>
    <mergeCell ref="AH6:AO6"/>
    <mergeCell ref="L4:P4"/>
    <mergeCell ref="W4:AA4"/>
    <mergeCell ref="R4:V4"/>
    <mergeCell ref="M10:T10"/>
    <mergeCell ref="D5:G5"/>
    <mergeCell ref="I5:AG6"/>
    <mergeCell ref="C87:AO87"/>
    <mergeCell ref="B79:AO79"/>
    <mergeCell ref="B81:AO81"/>
    <mergeCell ref="B82:AO82"/>
    <mergeCell ref="B83:AO83"/>
    <mergeCell ref="B80:AO80"/>
    <mergeCell ref="B84:AO84"/>
    <mergeCell ref="B85:AO85"/>
    <mergeCell ref="D34:R34"/>
    <mergeCell ref="C76:AO76"/>
    <mergeCell ref="C77:AO77"/>
    <mergeCell ref="C72:AO72"/>
    <mergeCell ref="B59:AN60"/>
    <mergeCell ref="B67:AO67"/>
    <mergeCell ref="B71:AO71"/>
    <mergeCell ref="B69:AO69"/>
    <mergeCell ref="B68:AO68"/>
    <mergeCell ref="B66:AO66"/>
    <mergeCell ref="B62:AO62"/>
    <mergeCell ref="C73:AO73"/>
    <mergeCell ref="B74:AO74"/>
    <mergeCell ref="B70:AO70"/>
    <mergeCell ref="B63:AO63"/>
    <mergeCell ref="B64:AO64"/>
    <mergeCell ref="B102:AO102"/>
    <mergeCell ref="C98:AO98"/>
    <mergeCell ref="C99:AO99"/>
    <mergeCell ref="C100:AO100"/>
    <mergeCell ref="C101:AO101"/>
    <mergeCell ref="B94:AO94"/>
    <mergeCell ref="B95:AO95"/>
    <mergeCell ref="B96:AO96"/>
    <mergeCell ref="C89:AO89"/>
    <mergeCell ref="C90:AO90"/>
    <mergeCell ref="C91:AO91"/>
    <mergeCell ref="C92:AO92"/>
    <mergeCell ref="B103:AO103"/>
    <mergeCell ref="S33:V33"/>
    <mergeCell ref="D33:R33"/>
    <mergeCell ref="H49:N50"/>
    <mergeCell ref="B58:AO58"/>
    <mergeCell ref="B54:AO54"/>
    <mergeCell ref="B55:AO55"/>
    <mergeCell ref="S36:V36"/>
    <mergeCell ref="AK36:AO36"/>
    <mergeCell ref="O48:AA48"/>
    <mergeCell ref="W36:Z36"/>
    <mergeCell ref="AB36:AE36"/>
    <mergeCell ref="AF36:AJ36"/>
    <mergeCell ref="A45:AO45"/>
    <mergeCell ref="A37:C37"/>
    <mergeCell ref="D37:R37"/>
    <mergeCell ref="S37:V37"/>
    <mergeCell ref="W37:Z37"/>
    <mergeCell ref="AB37:AE37"/>
    <mergeCell ref="C78:AO78"/>
    <mergeCell ref="C97:AO97"/>
    <mergeCell ref="B88:AO88"/>
    <mergeCell ref="C93:AO93"/>
    <mergeCell ref="C86:AO86"/>
    <mergeCell ref="B65:AO65"/>
    <mergeCell ref="C75:AO75"/>
    <mergeCell ref="AF37:AJ37"/>
    <mergeCell ref="AK37:AO37"/>
    <mergeCell ref="L44:M44"/>
    <mergeCell ref="N44:T44"/>
    <mergeCell ref="AA44:AC44"/>
    <mergeCell ref="A48:G48"/>
    <mergeCell ref="H48:N48"/>
    <mergeCell ref="AF41:AO42"/>
    <mergeCell ref="AK39:AO39"/>
    <mergeCell ref="AF38:AJ38"/>
    <mergeCell ref="AK38:AO38"/>
    <mergeCell ref="AF39:AJ39"/>
    <mergeCell ref="A38:C38"/>
    <mergeCell ref="D38:R38"/>
    <mergeCell ref="I46:U46"/>
    <mergeCell ref="O49:AA50"/>
    <mergeCell ref="AB49:AH49"/>
    <mergeCell ref="AI49:AO49"/>
    <mergeCell ref="B56:AO56"/>
    <mergeCell ref="AB48:AH48"/>
    <mergeCell ref="AI48:AO48"/>
    <mergeCell ref="S38:V38"/>
    <mergeCell ref="W38:Z38"/>
    <mergeCell ref="AB38:AE38"/>
    <mergeCell ref="A10:G10"/>
    <mergeCell ref="A36:C36"/>
    <mergeCell ref="D36:R36"/>
    <mergeCell ref="A23:C23"/>
    <mergeCell ref="A11:G11"/>
    <mergeCell ref="A33:C33"/>
    <mergeCell ref="W33:Z33"/>
    <mergeCell ref="AB33:AE33"/>
    <mergeCell ref="AB25:AE25"/>
    <mergeCell ref="S24:V24"/>
    <mergeCell ref="W24:Z24"/>
    <mergeCell ref="A25:C25"/>
    <mergeCell ref="D25:R25"/>
    <mergeCell ref="W29:Z29"/>
    <mergeCell ref="S25:V25"/>
    <mergeCell ref="W31:Z31"/>
    <mergeCell ref="AB31:AE31"/>
    <mergeCell ref="AB32:AE32"/>
    <mergeCell ref="A13:AO13"/>
    <mergeCell ref="AB19:AE21"/>
    <mergeCell ref="AA19:AA21"/>
    <mergeCell ref="G17:P17"/>
    <mergeCell ref="AQ34:AU36"/>
    <mergeCell ref="AK33:AO33"/>
    <mergeCell ref="A35:C35"/>
    <mergeCell ref="D35:R35"/>
    <mergeCell ref="S35:V35"/>
    <mergeCell ref="W35:Z35"/>
    <mergeCell ref="AB35:AE35"/>
    <mergeCell ref="AF35:AJ35"/>
    <mergeCell ref="AK35:AO35"/>
    <mergeCell ref="A34:C34"/>
    <mergeCell ref="AF34:AJ34"/>
    <mergeCell ref="S34:V34"/>
    <mergeCell ref="W34:Z34"/>
    <mergeCell ref="AB34:AE34"/>
    <mergeCell ref="AK34:AO34"/>
  </mergeCells>
  <phoneticPr fontId="43" type="noConversion"/>
  <conditionalFormatting sqref="AF23:AO38">
    <cfRule type="cellIs" dxfId="418" priority="2" operator="equal">
      <formula>0</formula>
    </cfRule>
  </conditionalFormatting>
  <conditionalFormatting sqref="W4 L4 R4">
    <cfRule type="expression" dxfId="417" priority="1" stopIfTrue="1">
      <formula>L4&lt;&gt;TypeChantier</formula>
    </cfRule>
  </conditionalFormatting>
  <conditionalFormatting sqref="I44:J44">
    <cfRule type="expression" dxfId="416" priority="393" stopIfTrue="1">
      <formula>$L$44=0</formula>
    </cfRule>
  </conditionalFormatting>
  <conditionalFormatting sqref="AA44">
    <cfRule type="expression" dxfId="415" priority="394" stopIfTrue="1">
      <formula>$L$44&lt;&gt;0</formula>
    </cfRule>
  </conditionalFormatting>
  <conditionalFormatting sqref="U44">
    <cfRule type="expression" dxfId="414" priority="395">
      <formula>$L$44&lt;=0</formula>
    </cfRule>
  </conditionalFormatting>
  <conditionalFormatting sqref="Z44">
    <cfRule type="expression" dxfId="413" priority="396">
      <formula>$L$44&gt;=0</formula>
    </cfRule>
  </conditionalFormatting>
  <dataValidations disablePrompts="1" count="1">
    <dataValidation type="list" allowBlank="1" showInputMessage="1" showErrorMessage="1" sqref="AR1" xr:uid="{00000000-0002-0000-0500-000000000000}">
      <formula1>"FR,NL"</formula1>
    </dataValidation>
  </dataValidations>
  <printOptions horizontalCentered="1" verticalCentered="1"/>
  <pageMargins left="0.19685039370078741" right="0" top="0.19685039370078741" bottom="0" header="0" footer="0"/>
  <pageSetup paperSize="9" fitToHeight="0" orientation="portrait" r:id="rId1"/>
  <headerFooter alignWithMargins="0"/>
  <rowBreaks count="1" manualBreakCount="1">
    <brk id="58" max="40" man="1"/>
  </rowBreaks>
  <drawing r:id="rId2"/>
  <legacyDrawing r:id="rId3"/>
  <oleObjects>
    <mc:AlternateContent xmlns:mc="http://schemas.openxmlformats.org/markup-compatibility/2006">
      <mc:Choice Requires="x14">
        <oleObject progId="Document" shapeId="6156" r:id="rId4">
          <objectPr defaultSize="0" autoPict="0" r:id="rId5">
            <anchor moveWithCells="1">
              <from>
                <xdr:col>1</xdr:col>
                <xdr:colOff>0</xdr:colOff>
                <xdr:row>60</xdr:row>
                <xdr:rowOff>0</xdr:rowOff>
              </from>
              <to>
                <xdr:col>39</xdr:col>
                <xdr:colOff>137160</xdr:colOff>
                <xdr:row>103</xdr:row>
                <xdr:rowOff>22860</xdr:rowOff>
              </to>
            </anchor>
          </objectPr>
        </oleObject>
      </mc:Choice>
      <mc:Fallback>
        <oleObject progId="Document" shapeId="6156" r:id="rId4"/>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CE113"/>
  <sheetViews>
    <sheetView zoomScaleNormal="100" workbookViewId="0">
      <selection activeCell="AG10" sqref="AG10:AI10"/>
    </sheetView>
  </sheetViews>
  <sheetFormatPr baseColWidth="10" defaultColWidth="11.44140625" defaultRowHeight="13.2" x14ac:dyDescent="0.25"/>
  <cols>
    <col min="1" max="1" width="3.109375" style="917" customWidth="1"/>
    <col min="2" max="26" width="2.44140625" style="917" customWidth="1"/>
    <col min="27" max="27" width="3.88671875" style="917" customWidth="1"/>
    <col min="28" max="31" width="2.5546875" style="917" customWidth="1"/>
    <col min="32" max="41" width="2.44140625" style="917" customWidth="1"/>
    <col min="42" max="42" width="6.44140625" style="917" customWidth="1"/>
    <col min="43" max="46" width="11.44140625" style="175" customWidth="1"/>
    <col min="47" max="47" width="15.44140625" style="175" customWidth="1"/>
    <col min="48" max="48" width="3.88671875" style="917" customWidth="1"/>
    <col min="49" max="49" width="6.88671875" style="917" customWidth="1"/>
    <col min="50" max="50" width="9.88671875" style="917" customWidth="1"/>
    <col min="51" max="51" width="2.109375" style="917" customWidth="1"/>
    <col min="52" max="52" width="12" style="917" customWidth="1"/>
    <col min="53" max="16384" width="11.44140625" style="917"/>
  </cols>
  <sheetData>
    <row r="1" spans="1:81" s="89" customFormat="1" ht="17.399999999999999" x14ac:dyDescent="0.3">
      <c r="A1" s="1769" t="s">
        <v>86</v>
      </c>
      <c r="B1" s="1769"/>
      <c r="C1" s="1769"/>
      <c r="D1" s="1769"/>
      <c r="E1" s="1769"/>
      <c r="F1" s="1769"/>
      <c r="G1" s="1769"/>
      <c r="H1" s="1769"/>
      <c r="I1" s="1769"/>
      <c r="J1" s="1769"/>
      <c r="K1" s="1769"/>
      <c r="L1" s="1769"/>
      <c r="M1" s="1769"/>
      <c r="N1" s="1769"/>
      <c r="O1" s="1769"/>
      <c r="P1" s="1769"/>
      <c r="Q1" s="1769"/>
      <c r="R1" s="1769"/>
      <c r="S1" s="1769"/>
      <c r="T1" s="1769"/>
      <c r="U1" s="1769"/>
      <c r="V1" s="1769"/>
      <c r="W1" s="1769"/>
      <c r="X1" s="1769"/>
      <c r="Y1" s="1769"/>
      <c r="Z1" s="1769"/>
      <c r="AA1" s="1769"/>
      <c r="AB1" s="1769"/>
      <c r="AC1" s="1769"/>
      <c r="AD1" s="1769"/>
      <c r="AE1" s="1769"/>
      <c r="AF1" s="1769"/>
      <c r="AG1" s="1769"/>
      <c r="AH1" s="1769"/>
      <c r="AI1" s="1769"/>
      <c r="AJ1" s="1769"/>
      <c r="AK1" s="1769"/>
      <c r="AL1" s="1769"/>
      <c r="AM1" s="1769"/>
      <c r="AN1" s="1769"/>
      <c r="AO1" s="1769"/>
      <c r="AQ1" s="213"/>
      <c r="AR1" s="248"/>
      <c r="AS1" s="184"/>
      <c r="AT1" s="213"/>
      <c r="AU1" s="175"/>
      <c r="AV1" s="917"/>
      <c r="AW1" s="917"/>
      <c r="AX1" s="917"/>
      <c r="AY1" s="917"/>
      <c r="AZ1" s="917"/>
      <c r="BA1" s="994"/>
      <c r="BB1" s="994"/>
      <c r="BC1" s="994"/>
      <c r="BD1" s="994"/>
      <c r="BE1" s="994"/>
      <c r="BF1" s="994"/>
      <c r="BG1" s="994"/>
      <c r="BH1" s="994"/>
      <c r="BI1" s="994"/>
      <c r="BJ1" s="994"/>
      <c r="BK1" s="994"/>
      <c r="BL1" s="994"/>
      <c r="BM1" s="994"/>
      <c r="BN1" s="994"/>
      <c r="BO1" s="994"/>
      <c r="BP1" s="994"/>
      <c r="BQ1" s="994"/>
      <c r="BR1" s="994"/>
      <c r="BS1" s="994"/>
      <c r="BT1" s="994"/>
      <c r="BU1" s="994"/>
      <c r="BV1" s="994"/>
      <c r="BW1" s="994"/>
      <c r="BX1" s="994"/>
      <c r="BY1" s="994"/>
      <c r="BZ1" s="994"/>
      <c r="CA1" s="994"/>
      <c r="CB1" s="994"/>
      <c r="CC1" s="994"/>
    </row>
    <row r="2" spans="1:81" s="92" customFormat="1" ht="17.399999999999999" x14ac:dyDescent="0.3">
      <c r="A2" s="1770" t="s">
        <v>221</v>
      </c>
      <c r="B2" s="1770"/>
      <c r="C2" s="1770"/>
      <c r="D2" s="1770"/>
      <c r="E2" s="1770"/>
      <c r="F2" s="1770"/>
      <c r="G2" s="1770"/>
      <c r="H2" s="1770"/>
      <c r="I2" s="1770"/>
      <c r="J2" s="1770"/>
      <c r="K2" s="1770"/>
      <c r="L2" s="1770"/>
      <c r="M2" s="1770"/>
      <c r="N2" s="1770"/>
      <c r="O2" s="1770"/>
      <c r="P2" s="1770"/>
      <c r="Q2" s="1770"/>
      <c r="R2" s="1770"/>
      <c r="S2" s="1770"/>
      <c r="T2" s="1770"/>
      <c r="U2" s="1770"/>
      <c r="V2" s="1770"/>
      <c r="W2" s="1770"/>
      <c r="X2" s="1770"/>
      <c r="Y2" s="1770"/>
      <c r="Z2" s="1770"/>
      <c r="AA2" s="1770"/>
      <c r="AB2" s="1770"/>
      <c r="AC2" s="1770"/>
      <c r="AD2" s="1770"/>
      <c r="AE2" s="1770"/>
      <c r="AF2" s="1770"/>
      <c r="AG2" s="1770"/>
      <c r="AH2" s="1770"/>
      <c r="AI2" s="1770"/>
      <c r="AJ2" s="1770"/>
      <c r="AK2" s="1770"/>
      <c r="AL2" s="1770"/>
      <c r="AM2" s="1770"/>
      <c r="AN2" s="1770"/>
      <c r="AO2" s="1770"/>
      <c r="AQ2" s="248"/>
      <c r="AR2" s="184"/>
      <c r="AS2" s="184"/>
      <c r="AT2" s="248"/>
      <c r="AU2" s="202"/>
      <c r="AV2" s="19"/>
      <c r="AW2" s="19"/>
      <c r="AX2" s="19"/>
      <c r="AY2" s="19"/>
      <c r="AZ2" s="19"/>
      <c r="BA2" s="994"/>
      <c r="BB2" s="994"/>
      <c r="BC2" s="994"/>
      <c r="BD2" s="994"/>
      <c r="BE2" s="994"/>
      <c r="BF2" s="994"/>
      <c r="BG2" s="994"/>
      <c r="BH2" s="994"/>
      <c r="BI2" s="994"/>
      <c r="BJ2" s="994"/>
      <c r="BK2" s="994"/>
      <c r="BL2" s="994"/>
      <c r="BM2" s="994"/>
      <c r="BN2" s="994"/>
      <c r="BO2" s="994"/>
      <c r="BP2" s="994"/>
      <c r="BQ2" s="994"/>
      <c r="BR2" s="994"/>
      <c r="BS2" s="994"/>
      <c r="BT2" s="994"/>
      <c r="BU2" s="994"/>
      <c r="BV2" s="994"/>
      <c r="BW2" s="994"/>
      <c r="BX2" s="994"/>
      <c r="BY2" s="994"/>
      <c r="BZ2" s="994"/>
      <c r="CA2" s="994"/>
      <c r="CB2" s="994"/>
      <c r="CC2" s="994"/>
    </row>
    <row r="3" spans="1:81" x14ac:dyDescent="0.25">
      <c r="A3" s="917" t="str">
        <f>données!A5</f>
        <v>version 2021 (1)</v>
      </c>
      <c r="AQ3" s="248"/>
      <c r="AR3" s="185"/>
      <c r="AS3" s="184"/>
      <c r="AT3" s="248"/>
      <c r="AU3" s="202"/>
      <c r="AV3" s="19"/>
      <c r="AW3" s="19"/>
      <c r="AX3" s="19"/>
      <c r="AY3" s="19"/>
      <c r="AZ3" s="19"/>
      <c r="BA3" s="994"/>
      <c r="BB3" s="994"/>
      <c r="BC3" s="994"/>
      <c r="BD3" s="994"/>
      <c r="BE3" s="994"/>
      <c r="BF3" s="994"/>
      <c r="BG3" s="994"/>
      <c r="BH3" s="994"/>
      <c r="BI3" s="994"/>
      <c r="BJ3" s="994"/>
      <c r="BK3" s="994"/>
      <c r="BL3" s="994"/>
      <c r="BM3" s="994"/>
      <c r="BN3" s="994"/>
      <c r="BO3" s="994"/>
      <c r="BP3" s="994"/>
      <c r="BQ3" s="994"/>
      <c r="BR3" s="994"/>
      <c r="BS3" s="994"/>
      <c r="BT3" s="994"/>
      <c r="BU3" s="994"/>
      <c r="BV3" s="994"/>
      <c r="BW3" s="994"/>
      <c r="BX3" s="994"/>
      <c r="BY3" s="994"/>
      <c r="BZ3" s="994"/>
      <c r="CA3" s="994"/>
      <c r="CB3" s="994"/>
      <c r="CC3" s="994"/>
    </row>
    <row r="4" spans="1:81" x14ac:dyDescent="0.25">
      <c r="A4" s="1620" t="s">
        <v>100</v>
      </c>
      <c r="B4" s="1620"/>
      <c r="C4" s="1620"/>
      <c r="D4" s="1620"/>
      <c r="E4" s="1620"/>
      <c r="F4" s="1620"/>
      <c r="G4" s="1780"/>
      <c r="H4" s="1519" t="s">
        <v>97</v>
      </c>
      <c r="I4" s="1520"/>
      <c r="J4" s="1520"/>
      <c r="K4" s="269"/>
      <c r="L4" s="1647" t="s">
        <v>488</v>
      </c>
      <c r="M4" s="1647"/>
      <c r="N4" s="1647"/>
      <c r="O4" s="1647"/>
      <c r="P4" s="1647"/>
      <c r="Q4" s="269"/>
      <c r="R4" s="1647" t="s">
        <v>484</v>
      </c>
      <c r="S4" s="1647"/>
      <c r="T4" s="1647"/>
      <c r="U4" s="1647"/>
      <c r="V4" s="1647"/>
      <c r="W4" s="1647" t="s">
        <v>489</v>
      </c>
      <c r="X4" s="1647"/>
      <c r="Y4" s="1647"/>
      <c r="Z4" s="1647"/>
      <c r="AA4" s="1647"/>
      <c r="AB4" s="1133" t="s">
        <v>42</v>
      </c>
      <c r="AC4" s="119"/>
      <c r="AD4" s="119"/>
      <c r="AE4" s="119"/>
      <c r="AF4" s="119"/>
      <c r="AG4" s="1134"/>
      <c r="AH4" s="1621" t="s">
        <v>101</v>
      </c>
      <c r="AI4" s="1622"/>
      <c r="AJ4" s="1622"/>
      <c r="AK4" s="1622"/>
      <c r="AL4" s="1622"/>
      <c r="AM4" s="1622"/>
      <c r="AN4" s="1622"/>
      <c r="AO4" s="1622"/>
      <c r="AP4" s="20"/>
      <c r="AQ4" s="216"/>
      <c r="AR4" s="185"/>
      <c r="AS4" s="186"/>
    </row>
    <row r="5" spans="1:81" ht="12.75" customHeight="1" x14ac:dyDescent="0.25">
      <c r="A5" s="1123" t="s">
        <v>137</v>
      </c>
      <c r="B5" s="1123"/>
      <c r="C5" s="1123"/>
      <c r="D5" s="1744">
        <f>données!D7</f>
        <v>0</v>
      </c>
      <c r="E5" s="1744"/>
      <c r="F5" s="1744"/>
      <c r="G5" s="1779"/>
      <c r="H5" s="269" t="s">
        <v>141</v>
      </c>
      <c r="I5" s="1701">
        <f>données!$J$7</f>
        <v>0</v>
      </c>
      <c r="J5" s="1701"/>
      <c r="K5" s="1701"/>
      <c r="L5" s="1701"/>
      <c r="M5" s="1701"/>
      <c r="N5" s="1701"/>
      <c r="O5" s="1701"/>
      <c r="P5" s="1701"/>
      <c r="Q5" s="1701"/>
      <c r="R5" s="1701"/>
      <c r="S5" s="1701"/>
      <c r="T5" s="1701"/>
      <c r="U5" s="1701"/>
      <c r="V5" s="1701"/>
      <c r="W5" s="1701"/>
      <c r="X5" s="1701"/>
      <c r="Y5" s="1701"/>
      <c r="Z5" s="1701"/>
      <c r="AA5" s="1701"/>
      <c r="AB5" s="1701"/>
      <c r="AC5" s="1701"/>
      <c r="AD5" s="1701"/>
      <c r="AE5" s="1701"/>
      <c r="AF5" s="1701"/>
      <c r="AG5" s="1702"/>
      <c r="AH5" s="1743">
        <f>données!$AI$7</f>
        <v>0</v>
      </c>
      <c r="AI5" s="1744"/>
      <c r="AJ5" s="1744"/>
      <c r="AK5" s="1744"/>
      <c r="AL5" s="1744"/>
      <c r="AM5" s="1744"/>
      <c r="AN5" s="1744"/>
      <c r="AO5" s="1744"/>
      <c r="AP5" s="994"/>
      <c r="AQ5" s="213"/>
      <c r="AR5" s="185"/>
      <c r="AS5" s="186"/>
    </row>
    <row r="6" spans="1:81" x14ac:dyDescent="0.25">
      <c r="A6" s="1724">
        <f>données!A8</f>
        <v>0</v>
      </c>
      <c r="B6" s="1724"/>
      <c r="C6" s="1724"/>
      <c r="D6" s="1724"/>
      <c r="E6" s="1724"/>
      <c r="F6" s="1724"/>
      <c r="G6" s="1725"/>
      <c r="H6" s="269" t="s">
        <v>138</v>
      </c>
      <c r="I6" s="1703"/>
      <c r="J6" s="1703"/>
      <c r="K6" s="1703"/>
      <c r="L6" s="1703"/>
      <c r="M6" s="1703"/>
      <c r="N6" s="1703"/>
      <c r="O6" s="1703"/>
      <c r="P6" s="1703"/>
      <c r="Q6" s="1703"/>
      <c r="R6" s="1703"/>
      <c r="S6" s="1703"/>
      <c r="T6" s="1703"/>
      <c r="U6" s="1703"/>
      <c r="V6" s="1703"/>
      <c r="W6" s="1703"/>
      <c r="X6" s="1703"/>
      <c r="Y6" s="1703"/>
      <c r="Z6" s="1703"/>
      <c r="AA6" s="1703"/>
      <c r="AB6" s="1703"/>
      <c r="AC6" s="1703"/>
      <c r="AD6" s="1703"/>
      <c r="AE6" s="1703"/>
      <c r="AF6" s="1703"/>
      <c r="AG6" s="1704"/>
      <c r="AH6" s="1755">
        <f>données!$AI$8</f>
        <v>0</v>
      </c>
      <c r="AI6" s="1756"/>
      <c r="AJ6" s="1756"/>
      <c r="AK6" s="1756"/>
      <c r="AL6" s="1756"/>
      <c r="AM6" s="1756"/>
      <c r="AN6" s="1756"/>
      <c r="AO6" s="1756"/>
      <c r="AP6" s="994"/>
      <c r="AQ6" s="213"/>
      <c r="AR6" s="185"/>
      <c r="AS6" s="186"/>
    </row>
    <row r="7" spans="1:81" ht="12.15" customHeight="1" x14ac:dyDescent="0.25">
      <c r="A7" s="1724">
        <f>données!A9</f>
        <v>0</v>
      </c>
      <c r="B7" s="1724"/>
      <c r="C7" s="1724"/>
      <c r="D7" s="1724"/>
      <c r="E7" s="1724"/>
      <c r="F7" s="1724"/>
      <c r="G7" s="1725"/>
      <c r="H7" s="269" t="s">
        <v>140</v>
      </c>
      <c r="I7" s="269"/>
      <c r="J7" s="269"/>
      <c r="K7" s="269"/>
      <c r="L7" s="269"/>
      <c r="M7" s="1695">
        <f>données!$M$9</f>
        <v>0</v>
      </c>
      <c r="N7" s="1695"/>
      <c r="O7" s="1695"/>
      <c r="P7" s="1695"/>
      <c r="Q7" s="1695"/>
      <c r="R7" s="1695"/>
      <c r="S7" s="1695"/>
      <c r="T7" s="1695"/>
      <c r="U7" s="1695"/>
      <c r="V7" s="1695"/>
      <c r="W7" s="1695"/>
      <c r="X7" s="1695"/>
      <c r="Y7" s="1695"/>
      <c r="Z7" s="1695"/>
      <c r="AA7" s="1695"/>
      <c r="AB7" s="1695"/>
      <c r="AC7" s="1695"/>
      <c r="AD7" s="1695"/>
      <c r="AE7" s="1695"/>
      <c r="AF7" s="1695"/>
      <c r="AG7" s="1696"/>
      <c r="AH7" s="1755">
        <f>données!$AI$9</f>
        <v>0</v>
      </c>
      <c r="AI7" s="1756"/>
      <c r="AJ7" s="1756"/>
      <c r="AK7" s="1756"/>
      <c r="AL7" s="1756"/>
      <c r="AM7" s="1756"/>
      <c r="AN7" s="1756"/>
      <c r="AO7" s="1756"/>
      <c r="AP7" s="994"/>
      <c r="AQ7" s="213"/>
      <c r="AR7" s="185"/>
      <c r="AS7" s="186"/>
    </row>
    <row r="8" spans="1:81" x14ac:dyDescent="0.25">
      <c r="A8" s="1123" t="s">
        <v>138</v>
      </c>
      <c r="B8" s="1726">
        <f>données!B10</f>
        <v>0</v>
      </c>
      <c r="C8" s="1726"/>
      <c r="D8" s="1726"/>
      <c r="E8" s="1726"/>
      <c r="F8" s="1726"/>
      <c r="G8" s="1727"/>
      <c r="H8" s="269" t="s">
        <v>139</v>
      </c>
      <c r="I8" s="269"/>
      <c r="J8" s="269"/>
      <c r="K8" s="269"/>
      <c r="L8" s="119"/>
      <c r="M8" s="1728">
        <f>données!$M$10</f>
        <v>0</v>
      </c>
      <c r="N8" s="1728"/>
      <c r="O8" s="1728"/>
      <c r="P8" s="1728"/>
      <c r="Q8" s="1728"/>
      <c r="R8" s="1728"/>
      <c r="S8" s="1728"/>
      <c r="T8" s="1728"/>
      <c r="U8" s="1728"/>
      <c r="V8" s="1728"/>
      <c r="W8" s="1728"/>
      <c r="X8" s="1728"/>
      <c r="Y8" s="1728"/>
      <c r="Z8" s="1728"/>
      <c r="AA8" s="1728"/>
      <c r="AB8" s="1728"/>
      <c r="AC8" s="1728"/>
      <c r="AD8" s="1728"/>
      <c r="AE8" s="1728"/>
      <c r="AF8" s="1728"/>
      <c r="AG8" s="1729"/>
      <c r="AH8" s="1755" t="str">
        <f>IF(données!$AI$10=0,"",données!$AI$10)</f>
        <v/>
      </c>
      <c r="AI8" s="1756"/>
      <c r="AJ8" s="1756"/>
      <c r="AK8" s="1756"/>
      <c r="AL8" s="1756"/>
      <c r="AM8" s="1756"/>
      <c r="AN8" s="1756"/>
      <c r="AO8" s="1756"/>
      <c r="AP8" s="994"/>
      <c r="AQ8" s="213"/>
      <c r="AR8" s="187"/>
      <c r="AS8" s="184"/>
      <c r="AT8" s="213"/>
      <c r="AU8" s="213"/>
      <c r="AV8" s="994"/>
      <c r="AW8" s="994"/>
      <c r="AX8" s="994"/>
      <c r="AY8" s="994"/>
    </row>
    <row r="9" spans="1:81" x14ac:dyDescent="0.25">
      <c r="A9" s="909"/>
      <c r="B9" s="909"/>
      <c r="C9" s="909"/>
      <c r="D9" s="909"/>
      <c r="E9" s="909"/>
      <c r="F9" s="909"/>
      <c r="G9" s="417"/>
      <c r="H9" s="18"/>
      <c r="I9" s="909"/>
      <c r="J9" s="909"/>
      <c r="K9" s="909"/>
      <c r="L9" s="909"/>
      <c r="M9" s="909"/>
      <c r="N9" s="909"/>
      <c r="O9" s="909"/>
      <c r="P9" s="909"/>
      <c r="Q9" s="909"/>
      <c r="R9" s="909"/>
      <c r="S9" s="909"/>
      <c r="T9" s="909"/>
      <c r="U9" s="909"/>
      <c r="V9" s="909"/>
      <c r="W9" s="909"/>
      <c r="X9" s="909"/>
      <c r="Y9" s="909"/>
      <c r="Z9" s="909"/>
      <c r="AA9" s="909"/>
      <c r="AB9" s="909"/>
      <c r="AC9" s="909"/>
      <c r="AD9" s="909"/>
      <c r="AE9" s="909"/>
      <c r="AF9" s="909"/>
      <c r="AG9" s="909"/>
      <c r="AH9" s="176"/>
      <c r="AI9" s="909"/>
      <c r="AJ9" s="909"/>
      <c r="AK9" s="909"/>
      <c r="AL9" s="909"/>
      <c r="AM9" s="909"/>
      <c r="AN9" s="909"/>
      <c r="AO9" s="909"/>
      <c r="AP9" s="984"/>
      <c r="AQ9" s="213"/>
      <c r="AR9" s="186"/>
      <c r="AS9" s="186"/>
      <c r="BA9" s="19"/>
      <c r="BB9" s="19"/>
      <c r="BC9" s="19"/>
      <c r="BD9" s="19"/>
      <c r="BE9" s="19"/>
      <c r="BF9" s="19"/>
      <c r="BG9" s="19"/>
      <c r="BH9" s="19"/>
      <c r="BI9" s="19"/>
      <c r="BJ9" s="19"/>
      <c r="BK9" s="19"/>
      <c r="BL9" s="19"/>
      <c r="BM9" s="19"/>
      <c r="BN9" s="19"/>
      <c r="BO9" s="19"/>
      <c r="BP9" s="19"/>
      <c r="BQ9" s="19"/>
      <c r="BR9" s="19"/>
      <c r="BS9" s="19"/>
      <c r="BT9" s="19"/>
      <c r="BU9" s="19"/>
      <c r="BV9" s="19"/>
      <c r="BW9" s="19"/>
      <c r="BX9" s="19"/>
      <c r="BY9" s="19"/>
      <c r="BZ9" s="19"/>
      <c r="CA9" s="19"/>
      <c r="CB9" s="19"/>
      <c r="CC9" s="19"/>
    </row>
    <row r="10" spans="1:81" ht="21" x14ac:dyDescent="0.4">
      <c r="A10" s="1771" t="str">
        <f>'dv1'!A10:E10</f>
        <v>Ed. 2017</v>
      </c>
      <c r="B10" s="1771"/>
      <c r="C10" s="1771"/>
      <c r="D10" s="1771"/>
      <c r="E10" s="1771"/>
      <c r="F10" s="1771"/>
      <c r="G10" s="1636"/>
      <c r="H10" s="1861" t="s">
        <v>124</v>
      </c>
      <c r="I10" s="1862"/>
      <c r="J10" s="1862"/>
      <c r="K10" s="1862"/>
      <c r="L10" s="1862"/>
      <c r="M10" s="1864" t="s">
        <v>280</v>
      </c>
      <c r="N10" s="1864"/>
      <c r="O10" s="1864"/>
      <c r="P10" s="1864"/>
      <c r="Q10" s="1864"/>
      <c r="R10" s="1864"/>
      <c r="S10" s="1864"/>
      <c r="T10" s="1864"/>
      <c r="U10" s="734" t="s">
        <v>125</v>
      </c>
      <c r="V10" s="1757">
        <v>2</v>
      </c>
      <c r="W10" s="1757"/>
      <c r="X10" s="1757"/>
      <c r="Y10" s="1757"/>
      <c r="Z10" s="1068" t="s">
        <v>126</v>
      </c>
      <c r="AA10" s="1069"/>
      <c r="AB10" s="1069"/>
      <c r="AC10" s="1069"/>
      <c r="AD10" s="1069"/>
      <c r="AE10" s="1069"/>
      <c r="AF10" s="1069"/>
      <c r="AG10" s="1757"/>
      <c r="AH10" s="1757"/>
      <c r="AI10" s="1758"/>
      <c r="AJ10" s="101" t="s">
        <v>498</v>
      </c>
      <c r="AK10" s="98"/>
      <c r="AL10" s="98"/>
      <c r="AM10" s="98"/>
      <c r="AN10" s="98"/>
      <c r="AO10" s="98"/>
      <c r="AP10" s="107"/>
      <c r="AR10" s="186"/>
      <c r="AS10" s="186"/>
      <c r="BA10" s="19"/>
      <c r="BB10" s="19"/>
      <c r="BC10" s="19"/>
      <c r="BD10" s="19"/>
      <c r="BE10" s="19"/>
      <c r="BF10" s="19"/>
      <c r="BG10" s="19"/>
      <c r="BH10" s="19"/>
      <c r="BI10" s="19"/>
      <c r="BJ10" s="19"/>
      <c r="BK10" s="19"/>
      <c r="BL10" s="19"/>
      <c r="BM10" s="19"/>
      <c r="BN10" s="19"/>
      <c r="BO10" s="19"/>
      <c r="BP10" s="19"/>
      <c r="BQ10" s="19"/>
      <c r="BR10" s="19"/>
      <c r="BS10" s="19"/>
      <c r="BT10" s="19"/>
      <c r="BU10" s="19"/>
      <c r="BV10" s="19"/>
      <c r="BW10" s="19"/>
      <c r="BX10" s="19"/>
      <c r="BY10" s="19"/>
      <c r="BZ10" s="19"/>
      <c r="CA10" s="19"/>
      <c r="CB10" s="19"/>
      <c r="CC10" s="19"/>
    </row>
    <row r="11" spans="1:81" x14ac:dyDescent="0.25">
      <c r="A11" s="1648" t="str">
        <f>'dv1'!A11:F11</f>
        <v>(SLRB/MT 2017)</v>
      </c>
      <c r="B11" s="1648"/>
      <c r="C11" s="1648"/>
      <c r="D11" s="1648"/>
      <c r="E11" s="1648"/>
      <c r="F11" s="1648"/>
      <c r="G11" s="1649"/>
      <c r="H11" s="61"/>
      <c r="I11" s="8"/>
      <c r="J11" s="8"/>
      <c r="K11" s="8"/>
      <c r="L11" s="8"/>
      <c r="M11" s="1072"/>
      <c r="N11" s="1072"/>
      <c r="O11" s="1072"/>
      <c r="P11" s="1072"/>
      <c r="Q11" s="1072"/>
      <c r="R11" s="1072"/>
      <c r="S11" s="1072"/>
      <c r="T11" s="1072"/>
      <c r="U11" s="1072"/>
      <c r="V11" s="1072"/>
      <c r="W11" s="1072"/>
      <c r="X11" s="1072"/>
      <c r="Y11" s="1072"/>
      <c r="Z11" s="1070" t="s">
        <v>127</v>
      </c>
      <c r="AA11" s="1071"/>
      <c r="AB11" s="1071"/>
      <c r="AC11" s="1071"/>
      <c r="AD11" s="1071"/>
      <c r="AE11" s="1071"/>
      <c r="AF11" s="1071"/>
      <c r="AG11" s="1071"/>
      <c r="AH11" s="1071"/>
      <c r="AI11" s="1145"/>
      <c r="AJ11" s="909"/>
      <c r="AK11" s="909"/>
      <c r="AL11" s="909"/>
      <c r="AM11" s="909"/>
      <c r="AN11" s="909"/>
      <c r="AO11" s="909"/>
      <c r="AP11" s="36"/>
      <c r="AQ11" s="202"/>
      <c r="AR11" s="186"/>
      <c r="AS11" s="186"/>
      <c r="AT11" s="202"/>
      <c r="AU11" s="202"/>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row>
    <row r="12" spans="1:81" ht="12.75" customHeight="1" x14ac:dyDescent="0.25">
      <c r="AP12" s="36"/>
      <c r="AQ12" s="202"/>
      <c r="AR12" s="186"/>
      <c r="AS12" s="186"/>
      <c r="AT12" s="202"/>
      <c r="AU12" s="202"/>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9"/>
      <c r="BT12" s="19"/>
      <c r="BU12" s="19"/>
      <c r="BV12" s="19"/>
      <c r="BW12" s="19"/>
      <c r="BX12" s="19"/>
      <c r="BY12" s="19"/>
      <c r="BZ12" s="19"/>
      <c r="CA12" s="19"/>
      <c r="CB12" s="19"/>
      <c r="CC12" s="19"/>
    </row>
    <row r="13" spans="1:81" ht="15.75" customHeight="1" x14ac:dyDescent="0.25">
      <c r="A13" s="1821" t="s">
        <v>293</v>
      </c>
      <c r="B13" s="1821"/>
      <c r="C13" s="1821"/>
      <c r="D13" s="1821"/>
      <c r="E13" s="1821"/>
      <c r="F13" s="1821"/>
      <c r="G13" s="1821"/>
      <c r="H13" s="1821"/>
      <c r="I13" s="1821"/>
      <c r="J13" s="1821"/>
      <c r="K13" s="1821"/>
      <c r="L13" s="1821"/>
      <c r="M13" s="1821"/>
      <c r="N13" s="1821"/>
      <c r="O13" s="1821"/>
      <c r="P13" s="1821"/>
      <c r="Q13" s="1821"/>
      <c r="R13" s="1821"/>
      <c r="S13" s="1821"/>
      <c r="T13" s="1821"/>
      <c r="U13" s="1821"/>
      <c r="V13" s="1821"/>
      <c r="W13" s="1821"/>
      <c r="X13" s="1821"/>
      <c r="Y13" s="1821"/>
      <c r="Z13" s="1821"/>
      <c r="AA13" s="1821"/>
      <c r="AB13" s="1821"/>
      <c r="AC13" s="1821"/>
      <c r="AD13" s="1821"/>
      <c r="AE13" s="1821"/>
      <c r="AF13" s="1821"/>
      <c r="AG13" s="1821"/>
      <c r="AH13" s="1821"/>
      <c r="AI13" s="1821"/>
      <c r="AJ13" s="1821"/>
      <c r="AK13" s="1821"/>
      <c r="AL13" s="1821"/>
      <c r="AM13" s="1821"/>
      <c r="AN13" s="1821"/>
      <c r="AO13" s="1821"/>
      <c r="AP13" s="994"/>
      <c r="AR13" s="186"/>
      <c r="AS13" s="186"/>
    </row>
    <row r="14" spans="1:81" x14ac:dyDescent="0.25">
      <c r="A14" s="30"/>
      <c r="AP14" s="994"/>
      <c r="AR14" s="186"/>
      <c r="AS14" s="186"/>
    </row>
    <row r="15" spans="1:81" s="994" customFormat="1" x14ac:dyDescent="0.25">
      <c r="A15" s="998" t="s">
        <v>128</v>
      </c>
      <c r="B15" s="917"/>
      <c r="C15" s="917"/>
      <c r="D15" s="917"/>
      <c r="E15" s="917"/>
      <c r="F15" s="917"/>
      <c r="G15" s="917"/>
      <c r="H15" s="917"/>
      <c r="I15" s="917"/>
      <c r="J15" s="917"/>
      <c r="K15" s="917"/>
      <c r="L15" s="917"/>
      <c r="M15" s="917"/>
      <c r="N15" s="917"/>
      <c r="O15" s="1733"/>
      <c r="P15" s="1733"/>
      <c r="Q15" s="1733"/>
      <c r="R15" s="1733"/>
      <c r="S15" s="1733"/>
      <c r="T15" s="1733"/>
      <c r="U15" s="1733"/>
      <c r="V15" s="1733"/>
      <c r="W15" s="1733"/>
      <c r="X15" s="1733"/>
      <c r="Y15" s="1733"/>
      <c r="Z15" s="1733"/>
      <c r="AA15" s="1733"/>
      <c r="AB15" s="1733"/>
      <c r="AC15" s="1733"/>
      <c r="AD15" s="1733"/>
      <c r="AE15" s="1733"/>
      <c r="AF15" s="1733"/>
      <c r="AG15" s="1733"/>
      <c r="AH15" s="1733"/>
      <c r="AI15" s="1733"/>
      <c r="AJ15" s="1733"/>
      <c r="AK15" s="1733"/>
      <c r="AL15" s="1733"/>
      <c r="AM15" s="1733"/>
      <c r="AN15" s="1733"/>
      <c r="AO15" s="1733"/>
      <c r="AP15" s="412"/>
      <c r="AQ15" s="917"/>
      <c r="AR15" s="917"/>
      <c r="AS15" s="917"/>
      <c r="AT15" s="917"/>
      <c r="AU15" s="917"/>
      <c r="AV15" s="917"/>
    </row>
    <row r="16" spans="1:81" s="994" customFormat="1" x14ac:dyDescent="0.25">
      <c r="A16" s="1000" t="s">
        <v>50</v>
      </c>
      <c r="B16" s="917"/>
      <c r="C16" s="917"/>
      <c r="D16" s="917"/>
      <c r="E16" s="917"/>
      <c r="F16" s="917"/>
      <c r="G16" s="917"/>
      <c r="H16" s="917"/>
      <c r="I16" s="917"/>
      <c r="J16" s="845"/>
      <c r="K16" s="1734"/>
      <c r="L16" s="1734"/>
      <c r="M16" s="1734"/>
      <c r="N16" s="1734"/>
      <c r="O16" s="1734"/>
      <c r="P16" s="1734"/>
      <c r="Q16" s="1734"/>
      <c r="R16" s="1734"/>
      <c r="S16" s="1734"/>
      <c r="T16" s="1734"/>
      <c r="U16" s="1734"/>
      <c r="V16" s="1734"/>
      <c r="W16" s="1734"/>
      <c r="X16" s="1734"/>
      <c r="Y16" s="1734"/>
      <c r="Z16" s="1000" t="s">
        <v>130</v>
      </c>
      <c r="AA16" s="917"/>
      <c r="AB16" s="917"/>
      <c r="AC16" s="917"/>
      <c r="AD16" s="917"/>
      <c r="AE16" s="917"/>
      <c r="AF16" s="917"/>
      <c r="AG16" s="917"/>
      <c r="AH16" s="917"/>
      <c r="AI16" s="917"/>
      <c r="AJ16" s="917"/>
      <c r="AL16" s="1751"/>
      <c r="AM16" s="1751"/>
      <c r="AN16" s="1751"/>
      <c r="AO16" s="733" t="s">
        <v>53</v>
      </c>
      <c r="AP16" s="917"/>
      <c r="AQ16" s="917"/>
      <c r="AR16" s="917"/>
      <c r="AS16" s="917"/>
      <c r="AT16" s="917"/>
      <c r="AU16" s="917"/>
      <c r="AV16" s="917"/>
    </row>
    <row r="17" spans="1:81" s="994" customFormat="1" x14ac:dyDescent="0.25">
      <c r="A17" s="992" t="s">
        <v>129</v>
      </c>
      <c r="B17" s="917"/>
      <c r="C17" s="917"/>
      <c r="D17" s="917"/>
      <c r="E17" s="917"/>
      <c r="F17" s="917"/>
      <c r="G17" s="1782"/>
      <c r="H17" s="1782"/>
      <c r="I17" s="1782"/>
      <c r="J17" s="1782"/>
      <c r="K17" s="1782"/>
      <c r="L17" s="1782"/>
      <c r="M17" s="1782"/>
      <c r="N17" s="1782"/>
      <c r="O17" s="1782"/>
      <c r="P17" s="1782"/>
      <c r="Q17" s="1000" t="s">
        <v>131</v>
      </c>
      <c r="R17" s="917"/>
      <c r="S17" s="917"/>
      <c r="T17" s="917"/>
      <c r="U17" s="315"/>
      <c r="V17" s="1734"/>
      <c r="W17" s="1734"/>
      <c r="X17" s="1734"/>
      <c r="Y17" s="1734"/>
      <c r="Z17" s="1734"/>
      <c r="AA17" s="1734"/>
      <c r="AB17" s="1734"/>
      <c r="AC17" s="1734"/>
      <c r="AD17" s="1734"/>
      <c r="AE17" s="1734"/>
      <c r="AF17" s="1734"/>
      <c r="AG17" s="1734"/>
      <c r="AH17" s="1734"/>
      <c r="AI17" s="1734"/>
      <c r="AJ17" s="1734"/>
      <c r="AK17" s="1734"/>
      <c r="AL17" s="1734"/>
      <c r="AM17" s="1734"/>
      <c r="AN17" s="1734"/>
      <c r="AO17" s="1734"/>
      <c r="AP17" s="917"/>
      <c r="AQ17" s="917"/>
      <c r="AR17" s="917"/>
      <c r="AS17" s="917"/>
      <c r="AT17" s="917"/>
      <c r="AU17" s="917"/>
      <c r="AV17" s="917"/>
    </row>
    <row r="18" spans="1:81" s="31" customFormat="1" ht="13.8" thickBot="1" x14ac:dyDescent="0.3">
      <c r="AB18" s="994"/>
      <c r="AC18" s="994"/>
      <c r="AD18" s="994"/>
      <c r="AE18" s="994"/>
      <c r="AP18" s="994"/>
      <c r="AQ18" s="175"/>
      <c r="AR18" s="186"/>
      <c r="AS18" s="186"/>
      <c r="AT18" s="175"/>
      <c r="AU18" s="175"/>
      <c r="AV18" s="917"/>
      <c r="AW18" s="917"/>
      <c r="AX18" s="917"/>
      <c r="AY18" s="917"/>
      <c r="AZ18" s="917"/>
      <c r="BA18" s="917"/>
      <c r="BB18" s="917"/>
      <c r="BC18" s="917"/>
      <c r="BD18" s="917"/>
      <c r="BE18" s="917"/>
      <c r="BF18" s="917"/>
      <c r="BG18" s="917"/>
      <c r="BH18" s="917"/>
      <c r="BI18" s="917"/>
      <c r="BJ18" s="917"/>
      <c r="BK18" s="917"/>
      <c r="BL18" s="917"/>
      <c r="BM18" s="917"/>
      <c r="BN18" s="917"/>
      <c r="BO18" s="917"/>
      <c r="BP18" s="917"/>
      <c r="BQ18" s="917"/>
      <c r="BR18" s="917"/>
      <c r="BS18" s="917"/>
      <c r="BT18" s="917"/>
      <c r="BU18" s="917"/>
      <c r="BV18" s="917"/>
      <c r="BW18" s="917"/>
      <c r="BX18" s="917"/>
      <c r="BY18" s="917"/>
      <c r="BZ18" s="917"/>
      <c r="CA18" s="917"/>
      <c r="CB18" s="917"/>
      <c r="CC18" s="917"/>
    </row>
    <row r="19" spans="1:81" ht="10.5" customHeight="1" x14ac:dyDescent="0.25">
      <c r="A19" s="1746" t="s">
        <v>89</v>
      </c>
      <c r="B19" s="1746"/>
      <c r="C19" s="1747"/>
      <c r="D19" s="1737" t="s">
        <v>294</v>
      </c>
      <c r="E19" s="1738"/>
      <c r="F19" s="1738"/>
      <c r="G19" s="1738"/>
      <c r="H19" s="1738"/>
      <c r="I19" s="1738"/>
      <c r="J19" s="1738"/>
      <c r="K19" s="1738"/>
      <c r="L19" s="1738"/>
      <c r="M19" s="1738"/>
      <c r="N19" s="1738"/>
      <c r="O19" s="1738"/>
      <c r="P19" s="1738"/>
      <c r="Q19" s="1738"/>
      <c r="R19" s="1739"/>
      <c r="S19" s="1745" t="s">
        <v>87</v>
      </c>
      <c r="T19" s="1746"/>
      <c r="U19" s="1746"/>
      <c r="V19" s="1746"/>
      <c r="W19" s="1746"/>
      <c r="X19" s="1746"/>
      <c r="Y19" s="1746"/>
      <c r="Z19" s="1747"/>
      <c r="AA19" s="1831" t="s">
        <v>75</v>
      </c>
      <c r="AB19" s="1822" t="s">
        <v>74</v>
      </c>
      <c r="AC19" s="1823"/>
      <c r="AD19" s="1823"/>
      <c r="AE19" s="1824"/>
      <c r="AF19" s="1737" t="s">
        <v>285</v>
      </c>
      <c r="AG19" s="1738"/>
      <c r="AH19" s="1738"/>
      <c r="AI19" s="1738"/>
      <c r="AJ19" s="1738"/>
      <c r="AK19" s="1738"/>
      <c r="AL19" s="1738"/>
      <c r="AM19" s="1738"/>
      <c r="AN19" s="1738"/>
      <c r="AO19" s="1738"/>
      <c r="AP19" s="992"/>
      <c r="AR19" s="186"/>
      <c r="AS19" s="186"/>
    </row>
    <row r="20" spans="1:81" ht="26.4" customHeight="1" x14ac:dyDescent="0.25">
      <c r="A20" s="1774"/>
      <c r="B20" s="1774"/>
      <c r="C20" s="1775"/>
      <c r="D20" s="1589"/>
      <c r="E20" s="1590"/>
      <c r="F20" s="1590"/>
      <c r="G20" s="1590"/>
      <c r="H20" s="1590"/>
      <c r="I20" s="1590"/>
      <c r="J20" s="1590"/>
      <c r="K20" s="1590"/>
      <c r="L20" s="1590"/>
      <c r="M20" s="1590"/>
      <c r="N20" s="1590"/>
      <c r="O20" s="1590"/>
      <c r="P20" s="1590"/>
      <c r="Q20" s="1590"/>
      <c r="R20" s="1591"/>
      <c r="S20" s="1748"/>
      <c r="T20" s="1749"/>
      <c r="U20" s="1749"/>
      <c r="V20" s="1749"/>
      <c r="W20" s="1749"/>
      <c r="X20" s="1749"/>
      <c r="Y20" s="1749"/>
      <c r="Z20" s="1750"/>
      <c r="AA20" s="1832"/>
      <c r="AB20" s="1825"/>
      <c r="AC20" s="1826"/>
      <c r="AD20" s="1826"/>
      <c r="AE20" s="1827"/>
      <c r="AF20" s="1592"/>
      <c r="AG20" s="1593"/>
      <c r="AH20" s="1593"/>
      <c r="AI20" s="1593"/>
      <c r="AJ20" s="1593"/>
      <c r="AK20" s="1593"/>
      <c r="AL20" s="1593"/>
      <c r="AM20" s="1593"/>
      <c r="AN20" s="1593"/>
      <c r="AO20" s="1593"/>
      <c r="AP20" s="994"/>
      <c r="AR20" s="186"/>
      <c r="AS20" s="186"/>
    </row>
    <row r="21" spans="1:81" ht="38.25" customHeight="1" x14ac:dyDescent="0.25">
      <c r="A21" s="1749"/>
      <c r="B21" s="1749"/>
      <c r="C21" s="1750"/>
      <c r="D21" s="1592"/>
      <c r="E21" s="1593"/>
      <c r="F21" s="1593"/>
      <c r="G21" s="1593"/>
      <c r="H21" s="1593"/>
      <c r="I21" s="1593"/>
      <c r="J21" s="1593"/>
      <c r="K21" s="1593"/>
      <c r="L21" s="1593"/>
      <c r="M21" s="1593"/>
      <c r="N21" s="1593"/>
      <c r="O21" s="1593"/>
      <c r="P21" s="1593"/>
      <c r="Q21" s="1593"/>
      <c r="R21" s="1594"/>
      <c r="S21" s="1865" t="s">
        <v>283</v>
      </c>
      <c r="T21" s="1866"/>
      <c r="U21" s="1866"/>
      <c r="V21" s="1867"/>
      <c r="W21" s="1865" t="s">
        <v>295</v>
      </c>
      <c r="X21" s="1866"/>
      <c r="Y21" s="1866"/>
      <c r="Z21" s="1867"/>
      <c r="AA21" s="1833"/>
      <c r="AB21" s="1828"/>
      <c r="AC21" s="1829"/>
      <c r="AD21" s="1829"/>
      <c r="AE21" s="1830"/>
      <c r="AF21" s="1868" t="s">
        <v>286</v>
      </c>
      <c r="AG21" s="1869"/>
      <c r="AH21" s="1869"/>
      <c r="AI21" s="1869"/>
      <c r="AJ21" s="1870"/>
      <c r="AK21" s="1868" t="s">
        <v>496</v>
      </c>
      <c r="AL21" s="1869"/>
      <c r="AM21" s="1869"/>
      <c r="AN21" s="1869"/>
      <c r="AO21" s="1869"/>
      <c r="AP21" s="992"/>
      <c r="AR21" s="186"/>
      <c r="AS21" s="186"/>
    </row>
    <row r="22" spans="1:81" ht="12.15" customHeight="1" x14ac:dyDescent="0.25">
      <c r="A22" s="1878"/>
      <c r="B22" s="1878"/>
      <c r="C22" s="1879"/>
      <c r="D22" s="1880"/>
      <c r="E22" s="1881"/>
      <c r="F22" s="1881"/>
      <c r="G22" s="1881"/>
      <c r="H22" s="1881"/>
      <c r="I22" s="1881"/>
      <c r="J22" s="1881"/>
      <c r="K22" s="1881"/>
      <c r="L22" s="1881"/>
      <c r="M22" s="1881"/>
      <c r="N22" s="1881"/>
      <c r="O22" s="1881"/>
      <c r="P22" s="1881"/>
      <c r="Q22" s="1881"/>
      <c r="R22" s="1882"/>
      <c r="S22" s="1883" t="s">
        <v>44</v>
      </c>
      <c r="T22" s="1884"/>
      <c r="U22" s="1884"/>
      <c r="V22" s="1885"/>
      <c r="W22" s="1883" t="s">
        <v>44</v>
      </c>
      <c r="X22" s="1884"/>
      <c r="Y22" s="1884"/>
      <c r="Z22" s="1885"/>
      <c r="AA22" s="389" t="s">
        <v>44</v>
      </c>
      <c r="AB22" s="1883" t="s">
        <v>44</v>
      </c>
      <c r="AC22" s="1884"/>
      <c r="AD22" s="1884"/>
      <c r="AE22" s="1885"/>
      <c r="AF22" s="1886"/>
      <c r="AG22" s="1887"/>
      <c r="AH22" s="1887"/>
      <c r="AI22" s="1887"/>
      <c r="AJ22" s="1888"/>
      <c r="AK22" s="1886"/>
      <c r="AL22" s="1887"/>
      <c r="AM22" s="1887"/>
      <c r="AN22" s="1887"/>
      <c r="AO22" s="1887"/>
      <c r="AP22" s="992"/>
      <c r="AR22" s="186"/>
      <c r="AS22" s="186"/>
    </row>
    <row r="23" spans="1:81" x14ac:dyDescent="0.25">
      <c r="A23" s="1819"/>
      <c r="B23" s="1819"/>
      <c r="C23" s="1820"/>
      <c r="D23" s="1875"/>
      <c r="E23" s="1876"/>
      <c r="F23" s="1876"/>
      <c r="G23" s="1876"/>
      <c r="H23" s="1876"/>
      <c r="I23" s="1876"/>
      <c r="J23" s="1876"/>
      <c r="K23" s="1876"/>
      <c r="L23" s="1876"/>
      <c r="M23" s="1876"/>
      <c r="N23" s="1876"/>
      <c r="O23" s="1876"/>
      <c r="P23" s="1876"/>
      <c r="Q23" s="1876"/>
      <c r="R23" s="1877"/>
      <c r="S23" s="1872"/>
      <c r="T23" s="1873"/>
      <c r="U23" s="1873"/>
      <c r="V23" s="1874"/>
      <c r="W23" s="1872"/>
      <c r="X23" s="1873"/>
      <c r="Y23" s="1873"/>
      <c r="Z23" s="1874"/>
      <c r="AA23" s="1014"/>
      <c r="AB23" s="1872"/>
      <c r="AC23" s="1873"/>
      <c r="AD23" s="1873"/>
      <c r="AE23" s="1874"/>
      <c r="AF23" s="1816">
        <f>ROUND(S23*AB23,2)</f>
        <v>0</v>
      </c>
      <c r="AG23" s="1817"/>
      <c r="AH23" s="1817"/>
      <c r="AI23" s="1817"/>
      <c r="AJ23" s="1818"/>
      <c r="AK23" s="1814">
        <f>ROUND(W23*AB23,2)</f>
        <v>0</v>
      </c>
      <c r="AL23" s="1815"/>
      <c r="AM23" s="1815"/>
      <c r="AN23" s="1815"/>
      <c r="AO23" s="1815"/>
      <c r="AP23" s="994"/>
      <c r="AQ23" s="213"/>
      <c r="AR23" s="186"/>
      <c r="AS23" s="186"/>
    </row>
    <row r="24" spans="1:81" x14ac:dyDescent="0.25">
      <c r="A24" s="1871"/>
      <c r="B24" s="1763"/>
      <c r="C24" s="1764"/>
      <c r="D24" s="1760"/>
      <c r="E24" s="1761"/>
      <c r="F24" s="1761"/>
      <c r="G24" s="1761"/>
      <c r="H24" s="1761"/>
      <c r="I24" s="1761"/>
      <c r="J24" s="1761"/>
      <c r="K24" s="1761"/>
      <c r="L24" s="1761"/>
      <c r="M24" s="1761"/>
      <c r="N24" s="1761"/>
      <c r="O24" s="1761"/>
      <c r="P24" s="1761"/>
      <c r="Q24" s="1761"/>
      <c r="R24" s="1762"/>
      <c r="S24" s="1730"/>
      <c r="T24" s="1731"/>
      <c r="U24" s="1731"/>
      <c r="V24" s="1732"/>
      <c r="W24" s="1730"/>
      <c r="X24" s="1731"/>
      <c r="Y24" s="1731"/>
      <c r="Z24" s="1732"/>
      <c r="AA24" s="1012"/>
      <c r="AB24" s="1730"/>
      <c r="AC24" s="1731"/>
      <c r="AD24" s="1731"/>
      <c r="AE24" s="1732"/>
      <c r="AF24" s="1816">
        <f t="shared" ref="AF24:AF37" si="0">ROUND(S24*AB24,2)</f>
        <v>0</v>
      </c>
      <c r="AG24" s="1817"/>
      <c r="AH24" s="1817"/>
      <c r="AI24" s="1817"/>
      <c r="AJ24" s="1818"/>
      <c r="AK24" s="1814">
        <f t="shared" ref="AK24:AK37" si="1">ROUND(W24*AB24,2)</f>
        <v>0</v>
      </c>
      <c r="AL24" s="1815"/>
      <c r="AM24" s="1815"/>
      <c r="AN24" s="1815"/>
      <c r="AO24" s="1815"/>
      <c r="AP24" s="994"/>
      <c r="AQ24" s="213"/>
      <c r="AR24" s="186"/>
      <c r="AS24" s="186"/>
    </row>
    <row r="25" spans="1:81" x14ac:dyDescent="0.25">
      <c r="A25" s="1763"/>
      <c r="B25" s="1763"/>
      <c r="C25" s="1764"/>
      <c r="D25" s="1760"/>
      <c r="E25" s="1761"/>
      <c r="F25" s="1761"/>
      <c r="G25" s="1761"/>
      <c r="H25" s="1761"/>
      <c r="I25" s="1761"/>
      <c r="J25" s="1761"/>
      <c r="K25" s="1761"/>
      <c r="L25" s="1761"/>
      <c r="M25" s="1761"/>
      <c r="N25" s="1761"/>
      <c r="O25" s="1761"/>
      <c r="P25" s="1761"/>
      <c r="Q25" s="1761"/>
      <c r="R25" s="1762"/>
      <c r="S25" s="1730"/>
      <c r="T25" s="1731"/>
      <c r="U25" s="1731"/>
      <c r="V25" s="1732"/>
      <c r="W25" s="1730"/>
      <c r="X25" s="1731"/>
      <c r="Y25" s="1731"/>
      <c r="Z25" s="1732"/>
      <c r="AA25" s="1012"/>
      <c r="AB25" s="1730"/>
      <c r="AC25" s="1731"/>
      <c r="AD25" s="1731"/>
      <c r="AE25" s="1732"/>
      <c r="AF25" s="1816">
        <f t="shared" si="0"/>
        <v>0</v>
      </c>
      <c r="AG25" s="1817"/>
      <c r="AH25" s="1817"/>
      <c r="AI25" s="1817"/>
      <c r="AJ25" s="1818"/>
      <c r="AK25" s="1814">
        <f t="shared" si="1"/>
        <v>0</v>
      </c>
      <c r="AL25" s="1815"/>
      <c r="AM25" s="1815"/>
      <c r="AN25" s="1815"/>
      <c r="AO25" s="1815"/>
      <c r="AP25" s="994"/>
      <c r="AQ25" s="213"/>
      <c r="AR25" s="186"/>
      <c r="AS25" s="186"/>
    </row>
    <row r="26" spans="1:81" x14ac:dyDescent="0.25">
      <c r="A26" s="1871"/>
      <c r="B26" s="1763"/>
      <c r="C26" s="1764"/>
      <c r="D26" s="1760"/>
      <c r="E26" s="1761"/>
      <c r="F26" s="1761"/>
      <c r="G26" s="1761"/>
      <c r="H26" s="1761"/>
      <c r="I26" s="1761"/>
      <c r="J26" s="1761"/>
      <c r="K26" s="1761"/>
      <c r="L26" s="1761"/>
      <c r="M26" s="1761"/>
      <c r="N26" s="1761"/>
      <c r="O26" s="1761"/>
      <c r="P26" s="1761"/>
      <c r="Q26" s="1761"/>
      <c r="R26" s="1762"/>
      <c r="S26" s="1730"/>
      <c r="T26" s="1731"/>
      <c r="U26" s="1731"/>
      <c r="V26" s="1732"/>
      <c r="W26" s="1730"/>
      <c r="X26" s="1731"/>
      <c r="Y26" s="1731"/>
      <c r="Z26" s="1732"/>
      <c r="AA26" s="1012"/>
      <c r="AB26" s="1730"/>
      <c r="AC26" s="1731"/>
      <c r="AD26" s="1731"/>
      <c r="AE26" s="1732"/>
      <c r="AF26" s="1816">
        <f t="shared" si="0"/>
        <v>0</v>
      </c>
      <c r="AG26" s="1817"/>
      <c r="AH26" s="1817"/>
      <c r="AI26" s="1817"/>
      <c r="AJ26" s="1818"/>
      <c r="AK26" s="1814">
        <f t="shared" si="1"/>
        <v>0</v>
      </c>
      <c r="AL26" s="1815"/>
      <c r="AM26" s="1815"/>
      <c r="AN26" s="1815"/>
      <c r="AO26" s="1815"/>
      <c r="AP26" s="994"/>
      <c r="AQ26" s="213"/>
      <c r="AR26" s="186"/>
      <c r="AS26" s="186"/>
    </row>
    <row r="27" spans="1:81" x14ac:dyDescent="0.25">
      <c r="A27" s="1763"/>
      <c r="B27" s="1763"/>
      <c r="C27" s="1764"/>
      <c r="D27" s="1760"/>
      <c r="E27" s="1761"/>
      <c r="F27" s="1761"/>
      <c r="G27" s="1761"/>
      <c r="H27" s="1761"/>
      <c r="I27" s="1761"/>
      <c r="J27" s="1761"/>
      <c r="K27" s="1761"/>
      <c r="L27" s="1761"/>
      <c r="M27" s="1761"/>
      <c r="N27" s="1761"/>
      <c r="O27" s="1761"/>
      <c r="P27" s="1761"/>
      <c r="Q27" s="1761"/>
      <c r="R27" s="1762"/>
      <c r="S27" s="1730"/>
      <c r="T27" s="1731"/>
      <c r="U27" s="1731"/>
      <c r="V27" s="1732"/>
      <c r="W27" s="1730"/>
      <c r="X27" s="1731"/>
      <c r="Y27" s="1731"/>
      <c r="Z27" s="1732"/>
      <c r="AA27" s="1012"/>
      <c r="AB27" s="1730"/>
      <c r="AC27" s="1731"/>
      <c r="AD27" s="1731"/>
      <c r="AE27" s="1732"/>
      <c r="AF27" s="1816">
        <f t="shared" si="0"/>
        <v>0</v>
      </c>
      <c r="AG27" s="1817"/>
      <c r="AH27" s="1817"/>
      <c r="AI27" s="1817"/>
      <c r="AJ27" s="1818"/>
      <c r="AK27" s="1814">
        <f t="shared" si="1"/>
        <v>0</v>
      </c>
      <c r="AL27" s="1815"/>
      <c r="AM27" s="1815"/>
      <c r="AN27" s="1815"/>
      <c r="AO27" s="1815"/>
      <c r="AP27" s="994"/>
      <c r="AQ27" s="213"/>
      <c r="AR27" s="186"/>
      <c r="AS27" s="186"/>
    </row>
    <row r="28" spans="1:81" x14ac:dyDescent="0.25">
      <c r="A28" s="1763"/>
      <c r="B28" s="1763"/>
      <c r="C28" s="1764"/>
      <c r="D28" s="1760"/>
      <c r="E28" s="1761"/>
      <c r="F28" s="1761"/>
      <c r="G28" s="1761"/>
      <c r="H28" s="1761"/>
      <c r="I28" s="1761"/>
      <c r="J28" s="1761"/>
      <c r="K28" s="1761"/>
      <c r="L28" s="1761"/>
      <c r="M28" s="1761"/>
      <c r="N28" s="1761"/>
      <c r="O28" s="1761"/>
      <c r="P28" s="1761"/>
      <c r="Q28" s="1761"/>
      <c r="R28" s="1762"/>
      <c r="S28" s="1730"/>
      <c r="T28" s="1731"/>
      <c r="U28" s="1731"/>
      <c r="V28" s="1732"/>
      <c r="W28" s="1730"/>
      <c r="X28" s="1731"/>
      <c r="Y28" s="1731"/>
      <c r="Z28" s="1732"/>
      <c r="AA28" s="1012"/>
      <c r="AB28" s="1730"/>
      <c r="AC28" s="1731"/>
      <c r="AD28" s="1731"/>
      <c r="AE28" s="1732"/>
      <c r="AF28" s="1816">
        <f t="shared" si="0"/>
        <v>0</v>
      </c>
      <c r="AG28" s="1817"/>
      <c r="AH28" s="1817"/>
      <c r="AI28" s="1817"/>
      <c r="AJ28" s="1818"/>
      <c r="AK28" s="1814">
        <f t="shared" si="1"/>
        <v>0</v>
      </c>
      <c r="AL28" s="1815"/>
      <c r="AM28" s="1815"/>
      <c r="AN28" s="1815"/>
      <c r="AO28" s="1815"/>
      <c r="AP28" s="994"/>
      <c r="AQ28" s="213"/>
      <c r="AR28" s="186"/>
      <c r="AS28" s="186"/>
    </row>
    <row r="29" spans="1:81" x14ac:dyDescent="0.25">
      <c r="A29" s="1763"/>
      <c r="B29" s="1763"/>
      <c r="C29" s="1764"/>
      <c r="D29" s="1760"/>
      <c r="E29" s="1761"/>
      <c r="F29" s="1761"/>
      <c r="G29" s="1761"/>
      <c r="H29" s="1761"/>
      <c r="I29" s="1761"/>
      <c r="J29" s="1761"/>
      <c r="K29" s="1761"/>
      <c r="L29" s="1761"/>
      <c r="M29" s="1761"/>
      <c r="N29" s="1761"/>
      <c r="O29" s="1761"/>
      <c r="P29" s="1761"/>
      <c r="Q29" s="1761"/>
      <c r="R29" s="1762"/>
      <c r="S29" s="1730"/>
      <c r="T29" s="1731"/>
      <c r="U29" s="1731"/>
      <c r="V29" s="1732"/>
      <c r="W29" s="1730"/>
      <c r="X29" s="1731"/>
      <c r="Y29" s="1731"/>
      <c r="Z29" s="1732"/>
      <c r="AA29" s="1012"/>
      <c r="AB29" s="1730"/>
      <c r="AC29" s="1731"/>
      <c r="AD29" s="1731"/>
      <c r="AE29" s="1732"/>
      <c r="AF29" s="1816">
        <f t="shared" si="0"/>
        <v>0</v>
      </c>
      <c r="AG29" s="1817"/>
      <c r="AH29" s="1817"/>
      <c r="AI29" s="1817"/>
      <c r="AJ29" s="1818"/>
      <c r="AK29" s="1814">
        <f t="shared" si="1"/>
        <v>0</v>
      </c>
      <c r="AL29" s="1815"/>
      <c r="AM29" s="1815"/>
      <c r="AN29" s="1815"/>
      <c r="AO29" s="1815"/>
      <c r="AQ29" s="269" t="s">
        <v>616</v>
      </c>
      <c r="AR29" s="917"/>
      <c r="AS29" s="917"/>
      <c r="AT29" s="917"/>
      <c r="AU29" s="917"/>
    </row>
    <row r="30" spans="1:81" ht="13.2" customHeight="1" x14ac:dyDescent="0.25">
      <c r="A30" s="1763"/>
      <c r="B30" s="1763"/>
      <c r="C30" s="1764"/>
      <c r="D30" s="1760"/>
      <c r="E30" s="1761"/>
      <c r="F30" s="1761"/>
      <c r="G30" s="1761"/>
      <c r="H30" s="1761"/>
      <c r="I30" s="1761"/>
      <c r="J30" s="1761"/>
      <c r="K30" s="1761"/>
      <c r="L30" s="1761"/>
      <c r="M30" s="1761"/>
      <c r="N30" s="1761"/>
      <c r="O30" s="1761"/>
      <c r="P30" s="1761"/>
      <c r="Q30" s="1761"/>
      <c r="R30" s="1762"/>
      <c r="S30" s="1730"/>
      <c r="T30" s="1731"/>
      <c r="U30" s="1731"/>
      <c r="V30" s="1732"/>
      <c r="W30" s="1730"/>
      <c r="X30" s="1731"/>
      <c r="Y30" s="1731"/>
      <c r="Z30" s="1732"/>
      <c r="AA30" s="1012"/>
      <c r="AB30" s="1730"/>
      <c r="AC30" s="1731"/>
      <c r="AD30" s="1731"/>
      <c r="AE30" s="1732"/>
      <c r="AF30" s="1816">
        <f t="shared" si="0"/>
        <v>0</v>
      </c>
      <c r="AG30" s="1817"/>
      <c r="AH30" s="1817"/>
      <c r="AI30" s="1817"/>
      <c r="AJ30" s="1818"/>
      <c r="AK30" s="1814">
        <f t="shared" si="1"/>
        <v>0</v>
      </c>
      <c r="AL30" s="1815"/>
      <c r="AM30" s="1815"/>
      <c r="AN30" s="1815"/>
      <c r="AO30" s="1815"/>
      <c r="AP30" s="1369" t="s">
        <v>112</v>
      </c>
      <c r="AQ30" s="1708" t="s">
        <v>619</v>
      </c>
      <c r="AR30" s="1708"/>
      <c r="AS30" s="1708"/>
      <c r="AT30" s="1708"/>
      <c r="AU30" s="1708"/>
    </row>
    <row r="31" spans="1:81" x14ac:dyDescent="0.25">
      <c r="A31" s="1763"/>
      <c r="B31" s="1763"/>
      <c r="C31" s="1764"/>
      <c r="D31" s="1760"/>
      <c r="E31" s="1761"/>
      <c r="F31" s="1761"/>
      <c r="G31" s="1761"/>
      <c r="H31" s="1761"/>
      <c r="I31" s="1761"/>
      <c r="J31" s="1761"/>
      <c r="K31" s="1761"/>
      <c r="L31" s="1761"/>
      <c r="M31" s="1761"/>
      <c r="N31" s="1761"/>
      <c r="O31" s="1761"/>
      <c r="P31" s="1761"/>
      <c r="Q31" s="1761"/>
      <c r="R31" s="1762"/>
      <c r="S31" s="1730"/>
      <c r="T31" s="1731"/>
      <c r="U31" s="1731"/>
      <c r="V31" s="1732"/>
      <c r="W31" s="1730"/>
      <c r="X31" s="1731"/>
      <c r="Y31" s="1731"/>
      <c r="Z31" s="1732"/>
      <c r="AA31" s="1012"/>
      <c r="AB31" s="1730"/>
      <c r="AC31" s="1731"/>
      <c r="AD31" s="1731"/>
      <c r="AE31" s="1732"/>
      <c r="AF31" s="1816">
        <f t="shared" si="0"/>
        <v>0</v>
      </c>
      <c r="AG31" s="1817"/>
      <c r="AH31" s="1817"/>
      <c r="AI31" s="1817"/>
      <c r="AJ31" s="1818"/>
      <c r="AK31" s="1814">
        <f t="shared" si="1"/>
        <v>0</v>
      </c>
      <c r="AL31" s="1815"/>
      <c r="AM31" s="1815"/>
      <c r="AN31" s="1815"/>
      <c r="AO31" s="1815"/>
      <c r="AP31" s="1370"/>
      <c r="AQ31" s="1708"/>
      <c r="AR31" s="1708"/>
      <c r="AS31" s="1708"/>
      <c r="AT31" s="1708"/>
      <c r="AU31" s="1708"/>
    </row>
    <row r="32" spans="1:81" ht="12.75" customHeight="1" x14ac:dyDescent="0.25">
      <c r="A32" s="1763"/>
      <c r="B32" s="1763"/>
      <c r="C32" s="1764"/>
      <c r="D32" s="1760"/>
      <c r="E32" s="1761"/>
      <c r="F32" s="1761"/>
      <c r="G32" s="1761"/>
      <c r="H32" s="1761"/>
      <c r="I32" s="1761"/>
      <c r="J32" s="1761"/>
      <c r="K32" s="1761"/>
      <c r="L32" s="1761"/>
      <c r="M32" s="1761"/>
      <c r="N32" s="1761"/>
      <c r="O32" s="1761"/>
      <c r="P32" s="1761"/>
      <c r="Q32" s="1761"/>
      <c r="R32" s="1762"/>
      <c r="S32" s="1730"/>
      <c r="T32" s="1731"/>
      <c r="U32" s="1731"/>
      <c r="V32" s="1732"/>
      <c r="W32" s="1730"/>
      <c r="X32" s="1731"/>
      <c r="Y32" s="1731"/>
      <c r="Z32" s="1732"/>
      <c r="AA32" s="1012"/>
      <c r="AB32" s="1730"/>
      <c r="AC32" s="1731"/>
      <c r="AD32" s="1731"/>
      <c r="AE32" s="1732"/>
      <c r="AF32" s="1816">
        <f t="shared" si="0"/>
        <v>0</v>
      </c>
      <c r="AG32" s="1817"/>
      <c r="AH32" s="1817"/>
      <c r="AI32" s="1817"/>
      <c r="AJ32" s="1818"/>
      <c r="AK32" s="1814">
        <f t="shared" si="1"/>
        <v>0</v>
      </c>
      <c r="AL32" s="1815"/>
      <c r="AM32" s="1815"/>
      <c r="AN32" s="1815"/>
      <c r="AO32" s="1815"/>
      <c r="AP32" s="1369" t="s">
        <v>112</v>
      </c>
      <c r="AQ32" s="1708" t="s">
        <v>617</v>
      </c>
      <c r="AR32" s="1708"/>
      <c r="AS32" s="1708"/>
      <c r="AT32" s="1708"/>
      <c r="AU32" s="1708"/>
    </row>
    <row r="33" spans="1:81" ht="13.35" customHeight="1" x14ac:dyDescent="0.25">
      <c r="A33" s="1763"/>
      <c r="B33" s="1763"/>
      <c r="C33" s="1764"/>
      <c r="D33" s="1760"/>
      <c r="E33" s="1761"/>
      <c r="F33" s="1761"/>
      <c r="G33" s="1761"/>
      <c r="H33" s="1761"/>
      <c r="I33" s="1761"/>
      <c r="J33" s="1761"/>
      <c r="K33" s="1761"/>
      <c r="L33" s="1761"/>
      <c r="M33" s="1761"/>
      <c r="N33" s="1761"/>
      <c r="O33" s="1761"/>
      <c r="P33" s="1761"/>
      <c r="Q33" s="1761"/>
      <c r="R33" s="1762"/>
      <c r="S33" s="1730"/>
      <c r="T33" s="1731"/>
      <c r="U33" s="1731"/>
      <c r="V33" s="1732"/>
      <c r="W33" s="1730"/>
      <c r="X33" s="1731"/>
      <c r="Y33" s="1731"/>
      <c r="Z33" s="1732"/>
      <c r="AA33" s="1012"/>
      <c r="AB33" s="1730"/>
      <c r="AC33" s="1731"/>
      <c r="AD33" s="1731"/>
      <c r="AE33" s="1732"/>
      <c r="AF33" s="1816">
        <f t="shared" si="0"/>
        <v>0</v>
      </c>
      <c r="AG33" s="1817"/>
      <c r="AH33" s="1817"/>
      <c r="AI33" s="1817"/>
      <c r="AJ33" s="1818"/>
      <c r="AK33" s="1814">
        <f t="shared" si="1"/>
        <v>0</v>
      </c>
      <c r="AL33" s="1815"/>
      <c r="AM33" s="1815"/>
      <c r="AN33" s="1815"/>
      <c r="AO33" s="1815"/>
      <c r="AP33" s="1369" t="s">
        <v>112</v>
      </c>
      <c r="AQ33" s="1709" t="s">
        <v>618</v>
      </c>
      <c r="AR33" s="1709"/>
      <c r="AS33" s="1709"/>
      <c r="AT33" s="1709"/>
      <c r="AU33" s="1709"/>
    </row>
    <row r="34" spans="1:81" ht="12.75" customHeight="1" x14ac:dyDescent="0.25">
      <c r="A34" s="1763"/>
      <c r="B34" s="1763"/>
      <c r="C34" s="1764"/>
      <c r="D34" s="1760"/>
      <c r="E34" s="1761"/>
      <c r="F34" s="1761"/>
      <c r="G34" s="1761"/>
      <c r="H34" s="1761"/>
      <c r="I34" s="1761"/>
      <c r="J34" s="1761"/>
      <c r="K34" s="1761"/>
      <c r="L34" s="1761"/>
      <c r="M34" s="1761"/>
      <c r="N34" s="1761"/>
      <c r="O34" s="1761"/>
      <c r="P34" s="1761"/>
      <c r="Q34" s="1761"/>
      <c r="R34" s="1762"/>
      <c r="S34" s="1730"/>
      <c r="T34" s="1731"/>
      <c r="U34" s="1731"/>
      <c r="V34" s="1732"/>
      <c r="W34" s="1730"/>
      <c r="X34" s="1731"/>
      <c r="Y34" s="1731"/>
      <c r="Z34" s="1732"/>
      <c r="AA34" s="1012"/>
      <c r="AB34" s="1730"/>
      <c r="AC34" s="1731"/>
      <c r="AD34" s="1731"/>
      <c r="AE34" s="1732"/>
      <c r="AF34" s="1816">
        <f t="shared" si="0"/>
        <v>0</v>
      </c>
      <c r="AG34" s="1817"/>
      <c r="AH34" s="1817"/>
      <c r="AI34" s="1817"/>
      <c r="AJ34" s="1818"/>
      <c r="AK34" s="1814">
        <f t="shared" si="1"/>
        <v>0</v>
      </c>
      <c r="AL34" s="1815"/>
      <c r="AM34" s="1815"/>
      <c r="AN34" s="1815"/>
      <c r="AO34" s="1815"/>
      <c r="AP34" s="1369" t="s">
        <v>112</v>
      </c>
      <c r="AQ34" s="1553" t="s">
        <v>615</v>
      </c>
      <c r="AR34" s="1553"/>
      <c r="AS34" s="1553"/>
      <c r="AT34" s="1553"/>
      <c r="AU34" s="1553"/>
    </row>
    <row r="35" spans="1:81" ht="13.35" customHeight="1" x14ac:dyDescent="0.25">
      <c r="A35" s="1763"/>
      <c r="B35" s="1763"/>
      <c r="C35" s="1764"/>
      <c r="D35" s="1760"/>
      <c r="E35" s="1761"/>
      <c r="F35" s="1761"/>
      <c r="G35" s="1761"/>
      <c r="H35" s="1761"/>
      <c r="I35" s="1761"/>
      <c r="J35" s="1761"/>
      <c r="K35" s="1761"/>
      <c r="L35" s="1761"/>
      <c r="M35" s="1761"/>
      <c r="N35" s="1761"/>
      <c r="O35" s="1761"/>
      <c r="P35" s="1761"/>
      <c r="Q35" s="1761"/>
      <c r="R35" s="1762"/>
      <c r="S35" s="1730"/>
      <c r="T35" s="1731"/>
      <c r="U35" s="1731"/>
      <c r="V35" s="1732"/>
      <c r="W35" s="1730"/>
      <c r="X35" s="1731"/>
      <c r="Y35" s="1731"/>
      <c r="Z35" s="1732"/>
      <c r="AA35" s="1012"/>
      <c r="AB35" s="1730"/>
      <c r="AC35" s="1731"/>
      <c r="AD35" s="1731"/>
      <c r="AE35" s="1732"/>
      <c r="AF35" s="1816">
        <f t="shared" si="0"/>
        <v>0</v>
      </c>
      <c r="AG35" s="1817"/>
      <c r="AH35" s="1817"/>
      <c r="AI35" s="1817"/>
      <c r="AJ35" s="1818"/>
      <c r="AK35" s="1814">
        <f t="shared" si="1"/>
        <v>0</v>
      </c>
      <c r="AL35" s="1815"/>
      <c r="AM35" s="1815"/>
      <c r="AN35" s="1815"/>
      <c r="AO35" s="1815"/>
      <c r="AP35" s="1370"/>
      <c r="AQ35" s="1553"/>
      <c r="AR35" s="1553"/>
      <c r="AS35" s="1553"/>
      <c r="AT35" s="1553"/>
      <c r="AU35" s="1553"/>
    </row>
    <row r="36" spans="1:81" x14ac:dyDescent="0.25">
      <c r="A36" s="1763"/>
      <c r="B36" s="1763"/>
      <c r="C36" s="1764"/>
      <c r="D36" s="1760"/>
      <c r="E36" s="1761"/>
      <c r="F36" s="1761"/>
      <c r="G36" s="1761"/>
      <c r="H36" s="1761"/>
      <c r="I36" s="1761"/>
      <c r="J36" s="1761"/>
      <c r="K36" s="1761"/>
      <c r="L36" s="1761"/>
      <c r="M36" s="1761"/>
      <c r="N36" s="1761"/>
      <c r="O36" s="1761"/>
      <c r="P36" s="1761"/>
      <c r="Q36" s="1761"/>
      <c r="R36" s="1762"/>
      <c r="S36" s="1730"/>
      <c r="T36" s="1731"/>
      <c r="U36" s="1731"/>
      <c r="V36" s="1732"/>
      <c r="W36" s="1730"/>
      <c r="X36" s="1731"/>
      <c r="Y36" s="1731"/>
      <c r="Z36" s="1732"/>
      <c r="AA36" s="1012"/>
      <c r="AB36" s="1730"/>
      <c r="AC36" s="1731"/>
      <c r="AD36" s="1731"/>
      <c r="AE36" s="1732"/>
      <c r="AF36" s="1816">
        <f t="shared" si="0"/>
        <v>0</v>
      </c>
      <c r="AG36" s="1817"/>
      <c r="AH36" s="1817"/>
      <c r="AI36" s="1817"/>
      <c r="AJ36" s="1818"/>
      <c r="AK36" s="1814">
        <f t="shared" si="1"/>
        <v>0</v>
      </c>
      <c r="AL36" s="1815"/>
      <c r="AM36" s="1815"/>
      <c r="AN36" s="1815"/>
      <c r="AO36" s="1815"/>
      <c r="AP36" s="1371"/>
      <c r="AQ36" s="1553"/>
      <c r="AR36" s="1553"/>
      <c r="AS36" s="1553"/>
      <c r="AT36" s="1553"/>
      <c r="AU36" s="1553"/>
    </row>
    <row r="37" spans="1:81" x14ac:dyDescent="0.25">
      <c r="A37" s="1763"/>
      <c r="B37" s="1763"/>
      <c r="C37" s="1764"/>
      <c r="D37" s="1760"/>
      <c r="E37" s="1761"/>
      <c r="F37" s="1761"/>
      <c r="G37" s="1761"/>
      <c r="H37" s="1761"/>
      <c r="I37" s="1761"/>
      <c r="J37" s="1761"/>
      <c r="K37" s="1761"/>
      <c r="L37" s="1761"/>
      <c r="M37" s="1761"/>
      <c r="N37" s="1761"/>
      <c r="O37" s="1761"/>
      <c r="P37" s="1761"/>
      <c r="Q37" s="1761"/>
      <c r="R37" s="1762"/>
      <c r="S37" s="1730"/>
      <c r="T37" s="1731"/>
      <c r="U37" s="1731"/>
      <c r="V37" s="1732"/>
      <c r="W37" s="1730"/>
      <c r="X37" s="1731"/>
      <c r="Y37" s="1731"/>
      <c r="Z37" s="1732"/>
      <c r="AA37" s="1012"/>
      <c r="AB37" s="1730"/>
      <c r="AC37" s="1731"/>
      <c r="AD37" s="1731"/>
      <c r="AE37" s="1732"/>
      <c r="AF37" s="1835">
        <f t="shared" si="0"/>
        <v>0</v>
      </c>
      <c r="AG37" s="1836"/>
      <c r="AH37" s="1836"/>
      <c r="AI37" s="1836"/>
      <c r="AJ37" s="1837"/>
      <c r="AK37" s="1838">
        <f t="shared" si="1"/>
        <v>0</v>
      </c>
      <c r="AL37" s="1839"/>
      <c r="AM37" s="1839"/>
      <c r="AN37" s="1839"/>
      <c r="AO37" s="1839"/>
      <c r="AP37" s="994"/>
      <c r="AQ37" s="362"/>
    </row>
    <row r="38" spans="1:81" x14ac:dyDescent="0.25">
      <c r="A38" s="1763"/>
      <c r="B38" s="1763"/>
      <c r="C38" s="1764"/>
      <c r="D38" s="1760"/>
      <c r="E38" s="1761"/>
      <c r="F38" s="1761"/>
      <c r="G38" s="1761"/>
      <c r="H38" s="1761"/>
      <c r="I38" s="1761"/>
      <c r="J38" s="1761"/>
      <c r="K38" s="1761"/>
      <c r="L38" s="1761"/>
      <c r="M38" s="1761"/>
      <c r="N38" s="1761"/>
      <c r="O38" s="1761"/>
      <c r="P38" s="1761"/>
      <c r="Q38" s="1761"/>
      <c r="R38" s="1762"/>
      <c r="S38" s="1730"/>
      <c r="T38" s="1731"/>
      <c r="U38" s="1731"/>
      <c r="V38" s="1732"/>
      <c r="W38" s="1730"/>
      <c r="X38" s="1731"/>
      <c r="Y38" s="1731"/>
      <c r="Z38" s="1732"/>
      <c r="AA38" s="1012"/>
      <c r="AB38" s="1730"/>
      <c r="AC38" s="1731"/>
      <c r="AD38" s="1731"/>
      <c r="AE38" s="1732"/>
      <c r="AF38" s="1846">
        <f t="shared" ref="AF38" si="2">ROUND(S38*AB38,2)</f>
        <v>0</v>
      </c>
      <c r="AG38" s="1847"/>
      <c r="AH38" s="1847"/>
      <c r="AI38" s="1847"/>
      <c r="AJ38" s="1848"/>
      <c r="AK38" s="1849">
        <f t="shared" ref="AK38" si="3">ROUND(W38*AB38,2)</f>
        <v>0</v>
      </c>
      <c r="AL38" s="1850"/>
      <c r="AM38" s="1850"/>
      <c r="AN38" s="1850"/>
      <c r="AO38" s="1850"/>
      <c r="AP38" s="994"/>
      <c r="AQ38" s="1117"/>
      <c r="AR38" s="1116"/>
      <c r="AS38" s="1116"/>
      <c r="AT38" s="1116"/>
      <c r="AU38" s="1116"/>
    </row>
    <row r="39" spans="1:81" x14ac:dyDescent="0.25">
      <c r="AB39" s="1000"/>
      <c r="AC39" s="1000"/>
      <c r="AD39" s="1000"/>
      <c r="AE39" s="996" t="s">
        <v>78</v>
      </c>
      <c r="AF39" s="1851">
        <f>SUM(AF23:AJ38)</f>
        <v>0</v>
      </c>
      <c r="AG39" s="1852"/>
      <c r="AH39" s="1852"/>
      <c r="AI39" s="1852"/>
      <c r="AJ39" s="1853"/>
      <c r="AK39" s="1844">
        <f>SUM(AK23:AO38)</f>
        <v>0</v>
      </c>
      <c r="AL39" s="1845"/>
      <c r="AM39" s="1845"/>
      <c r="AN39" s="1845"/>
      <c r="AO39" s="1845"/>
      <c r="AP39" s="994"/>
      <c r="AQ39" s="1116"/>
      <c r="AR39" s="1116"/>
      <c r="AS39" s="1116"/>
      <c r="AT39" s="1116"/>
      <c r="AU39" s="1116"/>
    </row>
    <row r="40" spans="1:81" x14ac:dyDescent="0.25">
      <c r="AB40" s="1000"/>
      <c r="AC40" s="1000"/>
      <c r="AD40" s="1000"/>
      <c r="AE40" s="996" t="s">
        <v>45</v>
      </c>
      <c r="AF40" s="144"/>
      <c r="AG40" s="34"/>
      <c r="AH40" s="34"/>
      <c r="AI40" s="34"/>
      <c r="AJ40" s="24"/>
      <c r="AK40" s="144"/>
      <c r="AL40" s="34"/>
      <c r="AM40" s="34"/>
      <c r="AN40" s="34"/>
      <c r="AO40" s="34"/>
      <c r="AP40" s="994"/>
      <c r="AQ40" s="213"/>
      <c r="AR40" s="186"/>
      <c r="AS40" s="186"/>
    </row>
    <row r="41" spans="1:81" x14ac:dyDescent="0.25">
      <c r="AB41" s="1000"/>
      <c r="AC41" s="1000"/>
      <c r="AD41" s="1000"/>
      <c r="AE41" s="1000"/>
      <c r="AF41" s="1840">
        <f>AF39-AK39</f>
        <v>0</v>
      </c>
      <c r="AG41" s="1841"/>
      <c r="AH41" s="1841"/>
      <c r="AI41" s="1841"/>
      <c r="AJ41" s="1841"/>
      <c r="AK41" s="1841"/>
      <c r="AL41" s="1841"/>
      <c r="AM41" s="1841"/>
      <c r="AN41" s="1841"/>
      <c r="AO41" s="1841"/>
      <c r="AP41" s="994"/>
      <c r="AR41" s="186"/>
      <c r="AS41" s="186"/>
    </row>
    <row r="42" spans="1:81" x14ac:dyDescent="0.25">
      <c r="AB42" s="1000"/>
      <c r="AC42" s="1000"/>
      <c r="AD42" s="1000"/>
      <c r="AE42" s="996" t="s">
        <v>79</v>
      </c>
      <c r="AF42" s="1842"/>
      <c r="AG42" s="1843"/>
      <c r="AH42" s="1843"/>
      <c r="AI42" s="1843"/>
      <c r="AJ42" s="1843"/>
      <c r="AK42" s="1843"/>
      <c r="AL42" s="1843"/>
      <c r="AM42" s="1843"/>
      <c r="AN42" s="1843"/>
      <c r="AO42" s="1843"/>
      <c r="AP42" s="994"/>
      <c r="AR42" s="186"/>
      <c r="AS42" s="186"/>
    </row>
    <row r="43" spans="1:81" x14ac:dyDescent="0.25">
      <c r="AB43" s="1000"/>
      <c r="AC43" s="1000"/>
      <c r="AD43" s="997" t="s">
        <v>45</v>
      </c>
      <c r="AE43" s="997" t="s">
        <v>296</v>
      </c>
      <c r="AF43" s="979"/>
      <c r="AG43" s="979"/>
      <c r="AH43" s="979"/>
      <c r="AI43" s="979"/>
      <c r="AJ43" s="979"/>
      <c r="AK43" s="979"/>
      <c r="AL43" s="979"/>
      <c r="AM43" s="979"/>
      <c r="AN43" s="979"/>
      <c r="AO43" s="979"/>
      <c r="AP43" s="994"/>
      <c r="AR43" s="186"/>
      <c r="AS43" s="186"/>
    </row>
    <row r="44" spans="1:81" s="994" customFormat="1" x14ac:dyDescent="0.25">
      <c r="A44" s="1066" t="s">
        <v>287</v>
      </c>
      <c r="B44" s="1066"/>
      <c r="C44" s="1066"/>
      <c r="D44" s="1066"/>
      <c r="E44" s="1066"/>
      <c r="F44" s="1066"/>
      <c r="G44" s="1066"/>
      <c r="H44" s="1066"/>
      <c r="I44" s="741"/>
      <c r="J44" s="741"/>
      <c r="L44" s="1792"/>
      <c r="M44" s="1792"/>
      <c r="N44" s="1812" t="s">
        <v>479</v>
      </c>
      <c r="O44" s="1812"/>
      <c r="P44" s="1812"/>
      <c r="Q44" s="1812"/>
      <c r="R44" s="1812"/>
      <c r="S44" s="1812"/>
      <c r="T44" s="1812"/>
      <c r="U44" s="370" t="s">
        <v>480</v>
      </c>
      <c r="V44" s="1066"/>
      <c r="W44" s="1066"/>
      <c r="X44" s="1066"/>
      <c r="Y44" s="1066"/>
      <c r="Z44" s="800" t="s">
        <v>77</v>
      </c>
      <c r="AA44" s="1813" t="s">
        <v>177</v>
      </c>
      <c r="AB44" s="1813"/>
      <c r="AC44" s="1813"/>
      <c r="AD44" s="1066" t="s">
        <v>42</v>
      </c>
      <c r="AQ44" s="163"/>
      <c r="AR44" s="163"/>
      <c r="AS44" s="163"/>
      <c r="AT44" s="213"/>
      <c r="AU44" s="213"/>
    </row>
    <row r="45" spans="1:81" s="994" customFormat="1" ht="12.75" customHeight="1" x14ac:dyDescent="0.25">
      <c r="A45" s="1857"/>
      <c r="B45" s="1857"/>
      <c r="C45" s="1857"/>
      <c r="D45" s="1857"/>
      <c r="E45" s="1857"/>
      <c r="F45" s="1857"/>
      <c r="G45" s="1857"/>
      <c r="H45" s="1857"/>
      <c r="I45" s="1857"/>
      <c r="J45" s="1857"/>
      <c r="K45" s="1857"/>
      <c r="L45" s="1857"/>
      <c r="M45" s="1857"/>
      <c r="N45" s="1857"/>
      <c r="O45" s="1857"/>
      <c r="P45" s="1857"/>
      <c r="Q45" s="1857"/>
      <c r="R45" s="1857"/>
      <c r="S45" s="1857"/>
      <c r="T45" s="1857"/>
      <c r="U45" s="1857"/>
      <c r="V45" s="1857"/>
      <c r="W45" s="1857"/>
      <c r="X45" s="1857"/>
      <c r="Y45" s="1857"/>
      <c r="Z45" s="1857"/>
      <c r="AA45" s="1857"/>
      <c r="AB45" s="1857"/>
      <c r="AC45" s="1857"/>
      <c r="AD45" s="1857"/>
      <c r="AE45" s="1857"/>
      <c r="AF45" s="1857"/>
      <c r="AG45" s="1857"/>
      <c r="AH45" s="1857"/>
      <c r="AI45" s="1857"/>
      <c r="AJ45" s="1857"/>
      <c r="AK45" s="1857"/>
      <c r="AL45" s="1857"/>
      <c r="AM45" s="1857"/>
      <c r="AN45" s="1857"/>
      <c r="AO45" s="1857"/>
      <c r="AQ45" s="213"/>
      <c r="AR45" s="184"/>
      <c r="AS45" s="184"/>
      <c r="AT45" s="213"/>
      <c r="AU45" s="213"/>
    </row>
    <row r="46" spans="1:81" ht="12.75" customHeight="1" x14ac:dyDescent="0.25">
      <c r="A46" s="940" t="s">
        <v>91</v>
      </c>
      <c r="B46" s="738"/>
      <c r="C46" s="941" t="s">
        <v>203</v>
      </c>
      <c r="D46" s="941"/>
      <c r="E46" s="941"/>
      <c r="F46" s="941"/>
      <c r="G46" s="738" t="s">
        <v>635</v>
      </c>
      <c r="H46" s="942"/>
      <c r="I46" s="1585"/>
      <c r="J46" s="1585"/>
      <c r="K46" s="1585"/>
      <c r="L46" s="1585"/>
      <c r="M46" s="1585"/>
      <c r="N46" s="1585"/>
      <c r="O46" s="1585"/>
      <c r="P46" s="1585"/>
      <c r="Q46" s="1585"/>
      <c r="R46" s="1585"/>
      <c r="S46" s="1585"/>
      <c r="T46" s="1585"/>
      <c r="U46" s="1585"/>
      <c r="V46" s="942"/>
      <c r="W46" s="947" t="s">
        <v>494</v>
      </c>
      <c r="X46" s="942"/>
      <c r="Y46" s="942"/>
      <c r="Z46" s="942"/>
      <c r="AA46" s="942"/>
      <c r="AB46" s="942"/>
      <c r="AC46" s="942"/>
      <c r="AD46" s="942"/>
      <c r="AE46" s="942"/>
      <c r="AF46" s="942"/>
      <c r="AG46" s="944"/>
      <c r="AH46" s="944"/>
      <c r="AI46" s="948"/>
      <c r="AJ46" s="940"/>
      <c r="AK46" s="738"/>
      <c r="AL46" s="738"/>
      <c r="AM46" s="738"/>
      <c r="AN46" s="738"/>
      <c r="AO46" s="738"/>
      <c r="AP46" s="1000"/>
      <c r="AQ46" s="796"/>
      <c r="AR46" s="796"/>
      <c r="AS46" s="796"/>
      <c r="AT46" s="796"/>
      <c r="AU46" s="796"/>
      <c r="AV46" s="796"/>
      <c r="AW46" s="796"/>
      <c r="AX46" s="796"/>
      <c r="AY46" s="796"/>
      <c r="AZ46" s="796"/>
      <c r="BA46" s="796"/>
      <c r="BB46" s="1000"/>
      <c r="BC46" s="1000"/>
    </row>
    <row r="47" spans="1:81" s="994" customFormat="1" x14ac:dyDescent="0.25">
      <c r="B47" s="917"/>
      <c r="C47" s="917"/>
      <c r="W47" s="917"/>
      <c r="X47" s="917"/>
      <c r="AA47" s="917"/>
      <c r="AB47" s="917"/>
      <c r="AC47" s="917"/>
      <c r="AD47" s="917"/>
      <c r="AE47" s="917"/>
      <c r="AF47" s="917"/>
      <c r="AG47" s="917"/>
      <c r="AQ47" s="175"/>
      <c r="AR47" s="186"/>
      <c r="AS47" s="186"/>
      <c r="AT47" s="175"/>
      <c r="AU47" s="175"/>
      <c r="AV47" s="917"/>
      <c r="AW47" s="917"/>
      <c r="AX47" s="917"/>
      <c r="AY47" s="917"/>
      <c r="AZ47" s="917"/>
      <c r="BA47" s="917"/>
      <c r="BB47" s="917"/>
      <c r="BC47" s="917"/>
      <c r="BD47" s="917"/>
      <c r="BE47" s="917"/>
      <c r="BF47" s="917"/>
      <c r="BG47" s="917"/>
      <c r="BH47" s="917"/>
      <c r="BI47" s="917"/>
      <c r="BJ47" s="917"/>
      <c r="BK47" s="917"/>
      <c r="BL47" s="917"/>
      <c r="BM47" s="917"/>
      <c r="BN47" s="917"/>
      <c r="BO47" s="917"/>
      <c r="BP47" s="917"/>
      <c r="BQ47" s="917"/>
      <c r="BR47" s="917"/>
      <c r="BS47" s="917"/>
      <c r="BT47" s="917"/>
      <c r="BU47" s="917"/>
      <c r="BV47" s="917"/>
      <c r="BW47" s="917"/>
      <c r="BX47" s="917"/>
      <c r="BY47" s="917"/>
      <c r="BZ47" s="917"/>
      <c r="CA47" s="917"/>
      <c r="CB47" s="917"/>
      <c r="CC47" s="917"/>
    </row>
    <row r="48" spans="1:81" s="994" customFormat="1" ht="12.75" customHeight="1" x14ac:dyDescent="0.25">
      <c r="A48" s="1766" t="s">
        <v>255</v>
      </c>
      <c r="B48" s="1766"/>
      <c r="C48" s="1766"/>
      <c r="D48" s="1766"/>
      <c r="E48" s="1766"/>
      <c r="F48" s="1766"/>
      <c r="G48" s="1615"/>
      <c r="H48" s="1613" t="s">
        <v>63</v>
      </c>
      <c r="I48" s="1766"/>
      <c r="J48" s="1766"/>
      <c r="K48" s="1766"/>
      <c r="L48" s="1766"/>
      <c r="M48" s="1766"/>
      <c r="N48" s="1615"/>
      <c r="O48" s="1613" t="s">
        <v>648</v>
      </c>
      <c r="P48" s="1766"/>
      <c r="Q48" s="1766"/>
      <c r="R48" s="1766"/>
      <c r="S48" s="1766"/>
      <c r="T48" s="1766"/>
      <c r="U48" s="1766"/>
      <c r="V48" s="1766"/>
      <c r="W48" s="1766"/>
      <c r="X48" s="1766"/>
      <c r="Y48" s="1766"/>
      <c r="Z48" s="1766"/>
      <c r="AA48" s="1615"/>
      <c r="AB48" s="1613" t="s">
        <v>436</v>
      </c>
      <c r="AC48" s="1766"/>
      <c r="AD48" s="1766"/>
      <c r="AE48" s="1766"/>
      <c r="AF48" s="1766"/>
      <c r="AG48" s="1766"/>
      <c r="AH48" s="1615"/>
      <c r="AI48" s="1767" t="s">
        <v>258</v>
      </c>
      <c r="AJ48" s="1768"/>
      <c r="AK48" s="1768"/>
      <c r="AL48" s="1768"/>
      <c r="AM48" s="1768"/>
      <c r="AN48" s="1768"/>
      <c r="AO48" s="1768"/>
      <c r="AQ48" s="175"/>
      <c r="AR48" s="186"/>
      <c r="AS48" s="186"/>
      <c r="AT48" s="175"/>
      <c r="AU48" s="175"/>
      <c r="AV48" s="917"/>
      <c r="AW48" s="917"/>
      <c r="AX48" s="917"/>
      <c r="AY48" s="917"/>
      <c r="AZ48" s="917"/>
      <c r="BA48" s="917"/>
      <c r="BB48" s="917"/>
      <c r="BC48" s="917"/>
      <c r="BD48" s="917"/>
      <c r="BE48" s="917"/>
      <c r="BF48" s="917"/>
      <c r="BG48" s="917"/>
      <c r="BH48" s="917"/>
      <c r="BI48" s="917"/>
      <c r="BJ48" s="917"/>
      <c r="BK48" s="917"/>
      <c r="BL48" s="917"/>
      <c r="BM48" s="917"/>
      <c r="BN48" s="917"/>
      <c r="BO48" s="917"/>
      <c r="BP48" s="917"/>
      <c r="BQ48" s="917"/>
      <c r="BR48" s="917"/>
      <c r="BS48" s="917"/>
      <c r="BT48" s="917"/>
      <c r="BU48" s="917"/>
      <c r="BV48" s="917"/>
      <c r="BW48" s="917"/>
      <c r="BX48" s="917"/>
      <c r="BY48" s="917"/>
      <c r="BZ48" s="917"/>
      <c r="CA48" s="917"/>
      <c r="CB48" s="917"/>
      <c r="CC48" s="917"/>
    </row>
    <row r="49" spans="1:83" s="994" customFormat="1" ht="12.75" customHeight="1" x14ac:dyDescent="0.25">
      <c r="A49" s="917"/>
      <c r="B49" s="917"/>
      <c r="C49" s="917"/>
      <c r="D49" s="917"/>
      <c r="E49" s="917"/>
      <c r="F49" s="917"/>
      <c r="G49" s="995"/>
      <c r="H49" s="1595" t="s">
        <v>34</v>
      </c>
      <c r="I49" s="1596"/>
      <c r="J49" s="1596"/>
      <c r="K49" s="1596"/>
      <c r="L49" s="1596"/>
      <c r="M49" s="1596"/>
      <c r="N49" s="1597"/>
      <c r="O49" s="1595" t="s">
        <v>35</v>
      </c>
      <c r="P49" s="1596"/>
      <c r="Q49" s="1596"/>
      <c r="R49" s="1596"/>
      <c r="S49" s="1596"/>
      <c r="T49" s="1596"/>
      <c r="U49" s="1596"/>
      <c r="V49" s="1596"/>
      <c r="W49" s="1596"/>
      <c r="X49" s="1596"/>
      <c r="Y49" s="1596"/>
      <c r="Z49" s="1596"/>
      <c r="AA49" s="1597"/>
      <c r="AB49" s="1617" t="s">
        <v>297</v>
      </c>
      <c r="AC49" s="1617"/>
      <c r="AD49" s="1617"/>
      <c r="AE49" s="1617"/>
      <c r="AF49" s="1617"/>
      <c r="AG49" s="1617"/>
      <c r="AH49" s="1618"/>
      <c r="AI49" s="1616" t="s">
        <v>298</v>
      </c>
      <c r="AJ49" s="1617"/>
      <c r="AK49" s="1617"/>
      <c r="AL49" s="1617"/>
      <c r="AM49" s="1617"/>
      <c r="AN49" s="1617"/>
      <c r="AO49" s="1617"/>
      <c r="AQ49" s="175"/>
      <c r="AR49" s="186"/>
      <c r="AS49" s="186"/>
      <c r="AT49" s="175"/>
      <c r="AU49" s="175"/>
      <c r="AV49" s="917"/>
      <c r="AW49" s="917"/>
      <c r="AX49" s="917"/>
      <c r="AY49" s="917"/>
      <c r="AZ49" s="917"/>
      <c r="BA49" s="917"/>
      <c r="BB49" s="917"/>
      <c r="BC49" s="917"/>
      <c r="BD49" s="917"/>
      <c r="BE49" s="917"/>
      <c r="BF49" s="917"/>
      <c r="BG49" s="917"/>
      <c r="BH49" s="917"/>
      <c r="BI49" s="917"/>
      <c r="BJ49" s="917"/>
      <c r="BK49" s="917"/>
      <c r="BL49" s="917"/>
      <c r="BM49" s="917"/>
      <c r="BN49" s="917"/>
      <c r="BO49" s="917"/>
      <c r="BP49" s="917"/>
      <c r="BQ49" s="917"/>
      <c r="BR49" s="917"/>
      <c r="BS49" s="917"/>
      <c r="BT49" s="917"/>
      <c r="BU49" s="917"/>
      <c r="BV49" s="917"/>
      <c r="BW49" s="917"/>
      <c r="BX49" s="917"/>
      <c r="BY49" s="917"/>
      <c r="BZ49" s="917"/>
      <c r="CA49" s="917"/>
      <c r="CB49" s="917"/>
      <c r="CC49" s="917"/>
    </row>
    <row r="50" spans="1:83" s="994" customFormat="1" x14ac:dyDescent="0.25">
      <c r="A50" s="917"/>
      <c r="B50" s="917"/>
      <c r="C50" s="917"/>
      <c r="D50" s="917"/>
      <c r="E50" s="917"/>
      <c r="F50" s="917"/>
      <c r="G50" s="995"/>
      <c r="H50" s="1595"/>
      <c r="I50" s="1596"/>
      <c r="J50" s="1596"/>
      <c r="K50" s="1596"/>
      <c r="L50" s="1596"/>
      <c r="M50" s="1596"/>
      <c r="N50" s="1597"/>
      <c r="O50" s="1595"/>
      <c r="P50" s="1596"/>
      <c r="Q50" s="1596"/>
      <c r="R50" s="1596"/>
      <c r="S50" s="1596"/>
      <c r="T50" s="1596"/>
      <c r="U50" s="1596"/>
      <c r="V50" s="1596"/>
      <c r="W50" s="1596"/>
      <c r="X50" s="1596"/>
      <c r="Y50" s="1596"/>
      <c r="Z50" s="1596"/>
      <c r="AA50" s="1597"/>
      <c r="AH50" s="995"/>
      <c r="AQ50" s="175"/>
      <c r="AR50" s="186"/>
      <c r="AS50" s="186"/>
      <c r="AT50" s="175"/>
      <c r="AU50" s="175"/>
      <c r="AV50" s="917"/>
      <c r="AW50" s="917"/>
      <c r="AX50" s="917"/>
      <c r="AY50" s="917"/>
      <c r="AZ50" s="917"/>
      <c r="BA50" s="917"/>
      <c r="BB50" s="917"/>
      <c r="BC50" s="917"/>
      <c r="BD50" s="917"/>
      <c r="BE50" s="917"/>
      <c r="BF50" s="917"/>
      <c r="BG50" s="917"/>
      <c r="BH50" s="917"/>
      <c r="BI50" s="917"/>
      <c r="BJ50" s="917"/>
      <c r="BK50" s="917"/>
      <c r="BL50" s="917"/>
      <c r="BM50" s="917"/>
      <c r="BN50" s="917"/>
      <c r="BO50" s="917"/>
      <c r="BP50" s="917"/>
      <c r="BQ50" s="917"/>
      <c r="BR50" s="917"/>
      <c r="BS50" s="917"/>
      <c r="BT50" s="917"/>
      <c r="BU50" s="917"/>
      <c r="BV50" s="917"/>
      <c r="BW50" s="917"/>
      <c r="BX50" s="917"/>
      <c r="BY50" s="917"/>
      <c r="BZ50" s="917"/>
      <c r="CA50" s="917"/>
      <c r="CB50" s="917"/>
      <c r="CC50" s="917"/>
    </row>
    <row r="51" spans="1:83" s="994" customFormat="1" x14ac:dyDescent="0.25">
      <c r="A51" s="917"/>
      <c r="B51" s="917"/>
      <c r="C51" s="917"/>
      <c r="D51" s="917"/>
      <c r="E51" s="917"/>
      <c r="F51" s="917"/>
      <c r="G51" s="995"/>
      <c r="H51" s="917"/>
      <c r="I51" s="917"/>
      <c r="J51" s="917"/>
      <c r="K51" s="917"/>
      <c r="L51" s="917"/>
      <c r="N51" s="995"/>
      <c r="O51" s="993"/>
      <c r="AA51" s="995"/>
      <c r="AH51" s="995"/>
      <c r="AQ51" s="175"/>
      <c r="AR51" s="186"/>
      <c r="AS51" s="186"/>
      <c r="AT51" s="175"/>
      <c r="AU51" s="175"/>
      <c r="AV51" s="917"/>
      <c r="AW51" s="917"/>
      <c r="AX51" s="917"/>
      <c r="AY51" s="917"/>
      <c r="AZ51" s="917"/>
      <c r="BA51" s="917"/>
      <c r="BB51" s="917"/>
      <c r="BC51" s="917"/>
      <c r="BD51" s="917"/>
      <c r="BE51" s="917"/>
      <c r="BF51" s="917"/>
      <c r="BG51" s="917"/>
      <c r="BH51" s="917"/>
      <c r="BI51" s="917"/>
      <c r="BJ51" s="917"/>
      <c r="BK51" s="917"/>
      <c r="BL51" s="917"/>
      <c r="BM51" s="917"/>
      <c r="BN51" s="917"/>
      <c r="BO51" s="917"/>
      <c r="BP51" s="917"/>
      <c r="BQ51" s="917"/>
      <c r="BR51" s="917"/>
      <c r="BS51" s="917"/>
      <c r="BT51" s="917"/>
      <c r="BU51" s="917"/>
      <c r="BV51" s="917"/>
      <c r="BW51" s="917"/>
      <c r="BX51" s="917"/>
      <c r="BY51" s="917"/>
      <c r="BZ51" s="917"/>
      <c r="CA51" s="917"/>
      <c r="CB51" s="917"/>
      <c r="CC51" s="917"/>
    </row>
    <row r="52" spans="1:83" s="994" customFormat="1" x14ac:dyDescent="0.25">
      <c r="A52" s="917"/>
      <c r="B52" s="917"/>
      <c r="C52" s="917"/>
      <c r="D52" s="917"/>
      <c r="E52" s="917"/>
      <c r="F52" s="917"/>
      <c r="G52" s="995"/>
      <c r="H52" s="917"/>
      <c r="I52" s="917"/>
      <c r="J52" s="917"/>
      <c r="K52" s="917"/>
      <c r="L52" s="917"/>
      <c r="N52" s="995"/>
      <c r="O52" s="993"/>
      <c r="AA52" s="995"/>
      <c r="AH52" s="995"/>
      <c r="AQ52" s="175"/>
      <c r="AR52" s="186"/>
      <c r="AS52" s="186"/>
      <c r="AT52" s="175"/>
      <c r="AU52" s="175"/>
      <c r="AV52" s="917"/>
      <c r="AW52" s="917"/>
      <c r="AX52" s="917"/>
      <c r="AY52" s="917"/>
      <c r="AZ52" s="917"/>
      <c r="BA52" s="917"/>
      <c r="BB52" s="917"/>
      <c r="BC52" s="917"/>
      <c r="BD52" s="917"/>
      <c r="BE52" s="917"/>
      <c r="BF52" s="917"/>
      <c r="BG52" s="917"/>
      <c r="BH52" s="917"/>
      <c r="BI52" s="917"/>
      <c r="BJ52" s="917"/>
      <c r="BK52" s="917"/>
      <c r="BL52" s="917"/>
      <c r="BM52" s="917"/>
      <c r="BN52" s="917"/>
      <c r="BO52" s="917"/>
      <c r="BP52" s="917"/>
      <c r="BQ52" s="917"/>
      <c r="BR52" s="917"/>
      <c r="BS52" s="917"/>
      <c r="BT52" s="917"/>
      <c r="BU52" s="917"/>
      <c r="BV52" s="917"/>
      <c r="BW52" s="917"/>
      <c r="BX52" s="917"/>
      <c r="BY52" s="917"/>
      <c r="BZ52" s="917"/>
      <c r="CA52" s="917"/>
      <c r="CB52" s="917"/>
      <c r="CC52" s="917"/>
    </row>
    <row r="53" spans="1:83" s="994" customFormat="1" ht="13.8" thickBot="1" x14ac:dyDescent="0.3">
      <c r="A53" s="31"/>
      <c r="B53" s="909"/>
      <c r="C53" s="909"/>
      <c r="D53" s="909"/>
      <c r="E53" s="909"/>
      <c r="F53" s="909"/>
      <c r="G53" s="417"/>
      <c r="H53" s="909"/>
      <c r="I53" s="909"/>
      <c r="J53" s="909"/>
      <c r="K53" s="909"/>
      <c r="L53" s="909"/>
      <c r="M53" s="909"/>
      <c r="N53" s="417"/>
      <c r="O53" s="18"/>
      <c r="P53" s="909"/>
      <c r="Q53" s="909"/>
      <c r="R53" s="909"/>
      <c r="S53" s="909"/>
      <c r="T53" s="909"/>
      <c r="U53" s="909"/>
      <c r="V53" s="909"/>
      <c r="W53" s="909"/>
      <c r="X53" s="909"/>
      <c r="Y53" s="909"/>
      <c r="Z53" s="909"/>
      <c r="AA53" s="417"/>
      <c r="AB53" s="909"/>
      <c r="AC53" s="909"/>
      <c r="AD53" s="909"/>
      <c r="AE53" s="909"/>
      <c r="AF53" s="909"/>
      <c r="AG53" s="909"/>
      <c r="AH53" s="417"/>
      <c r="AI53" s="909"/>
      <c r="AJ53" s="909"/>
      <c r="AK53" s="909"/>
      <c r="AL53" s="909"/>
      <c r="AM53" s="909"/>
      <c r="AN53" s="909"/>
      <c r="AO53" s="909"/>
      <c r="AQ53" s="213"/>
      <c r="AR53" s="184"/>
      <c r="AS53" s="184"/>
      <c r="AT53" s="213"/>
      <c r="AU53" s="213"/>
      <c r="BE53" s="917"/>
      <c r="BF53" s="917"/>
      <c r="BG53" s="917"/>
      <c r="BH53" s="917"/>
      <c r="BI53" s="917"/>
      <c r="BJ53" s="917"/>
      <c r="BK53" s="917"/>
      <c r="BL53" s="917"/>
      <c r="BM53" s="917"/>
      <c r="BN53" s="917"/>
      <c r="BO53" s="917"/>
      <c r="BP53" s="917"/>
      <c r="BQ53" s="917"/>
      <c r="BR53" s="917"/>
      <c r="BS53" s="917"/>
      <c r="BT53" s="917"/>
      <c r="BU53" s="917"/>
      <c r="BV53" s="917"/>
      <c r="BW53" s="917"/>
      <c r="BX53" s="917"/>
      <c r="BY53" s="917"/>
      <c r="BZ53" s="917"/>
      <c r="CA53" s="917"/>
      <c r="CB53" s="917"/>
      <c r="CC53" s="917"/>
    </row>
    <row r="54" spans="1:83" ht="12.75" customHeight="1" x14ac:dyDescent="0.25">
      <c r="A54" s="987" t="s">
        <v>42</v>
      </c>
      <c r="B54" s="1856" t="s">
        <v>43</v>
      </c>
      <c r="C54" s="1856"/>
      <c r="D54" s="1856"/>
      <c r="E54" s="1856"/>
      <c r="F54" s="1856"/>
      <c r="G54" s="1856"/>
      <c r="H54" s="1856"/>
      <c r="I54" s="1856"/>
      <c r="J54" s="1856"/>
      <c r="K54" s="1856"/>
      <c r="L54" s="1856"/>
      <c r="M54" s="1856"/>
      <c r="N54" s="1856"/>
      <c r="O54" s="1856"/>
      <c r="P54" s="1856"/>
      <c r="Q54" s="1856"/>
      <c r="R54" s="1856"/>
      <c r="S54" s="1856"/>
      <c r="T54" s="1856"/>
      <c r="U54" s="1856"/>
      <c r="V54" s="1856"/>
      <c r="W54" s="1856"/>
      <c r="X54" s="1856"/>
      <c r="Y54" s="1856"/>
      <c r="Z54" s="1856"/>
      <c r="AA54" s="1856"/>
      <c r="AB54" s="1856"/>
      <c r="AC54" s="1856"/>
      <c r="AD54" s="1856"/>
      <c r="AE54" s="1856"/>
      <c r="AF54" s="1856"/>
      <c r="AG54" s="1856"/>
      <c r="AH54" s="1856"/>
      <c r="AI54" s="1856"/>
      <c r="AJ54" s="1856"/>
      <c r="AK54" s="1856"/>
      <c r="AL54" s="1856"/>
      <c r="AM54" s="1856"/>
      <c r="AN54" s="1856"/>
      <c r="AO54" s="1856"/>
      <c r="AP54" s="994"/>
      <c r="AR54" s="183"/>
      <c r="AS54" s="183"/>
      <c r="AV54" s="985"/>
      <c r="AW54" s="985"/>
      <c r="AX54" s="985"/>
      <c r="AY54" s="985"/>
      <c r="AZ54" s="985"/>
      <c r="BA54" s="985"/>
      <c r="BB54" s="985"/>
      <c r="BC54" s="985"/>
      <c r="BD54" s="985"/>
      <c r="BE54" s="178"/>
      <c r="BF54" s="178"/>
      <c r="BG54" s="178"/>
      <c r="BH54" s="178"/>
      <c r="BI54" s="178"/>
      <c r="BJ54" s="178"/>
      <c r="BK54" s="178"/>
      <c r="BL54" s="178"/>
      <c r="BM54" s="178"/>
      <c r="BN54" s="178"/>
      <c r="BO54" s="178"/>
      <c r="BP54" s="178"/>
      <c r="BQ54" s="178"/>
      <c r="BR54" s="178"/>
      <c r="BS54" s="178"/>
      <c r="BT54" s="178"/>
      <c r="BU54" s="178"/>
      <c r="BV54" s="178"/>
      <c r="BW54" s="178"/>
      <c r="BX54" s="178"/>
      <c r="BY54" s="178"/>
      <c r="BZ54" s="178"/>
      <c r="CA54" s="178"/>
      <c r="CB54" s="178"/>
      <c r="CC54" s="178"/>
      <c r="CD54" s="178"/>
    </row>
    <row r="55" spans="1:83" s="994" customFormat="1" x14ac:dyDescent="0.25">
      <c r="A55" s="988" t="s">
        <v>44</v>
      </c>
      <c r="B55" s="1854" t="s">
        <v>162</v>
      </c>
      <c r="C55" s="1854"/>
      <c r="D55" s="1854"/>
      <c r="E55" s="1854"/>
      <c r="F55" s="1854"/>
      <c r="G55" s="1854"/>
      <c r="H55" s="1854"/>
      <c r="I55" s="1854"/>
      <c r="J55" s="1854"/>
      <c r="K55" s="1854"/>
      <c r="L55" s="1854"/>
      <c r="M55" s="1854"/>
      <c r="N55" s="1854"/>
      <c r="O55" s="1854"/>
      <c r="P55" s="1854"/>
      <c r="Q55" s="1854"/>
      <c r="R55" s="1854"/>
      <c r="S55" s="1854"/>
      <c r="T55" s="1854"/>
      <c r="U55" s="1854"/>
      <c r="V55" s="1854"/>
      <c r="W55" s="1854"/>
      <c r="X55" s="1854"/>
      <c r="Y55" s="1854"/>
      <c r="Z55" s="1854"/>
      <c r="AA55" s="1854"/>
      <c r="AB55" s="1854"/>
      <c r="AC55" s="1854"/>
      <c r="AD55" s="1854"/>
      <c r="AE55" s="1854"/>
      <c r="AF55" s="1854"/>
      <c r="AG55" s="1854"/>
      <c r="AH55" s="1854"/>
      <c r="AI55" s="1854"/>
      <c r="AJ55" s="1854"/>
      <c r="AK55" s="1854"/>
      <c r="AL55" s="1854"/>
      <c r="AM55" s="1854"/>
      <c r="AN55" s="1854"/>
      <c r="AO55" s="1854"/>
      <c r="AQ55" s="175"/>
      <c r="AR55" s="186"/>
      <c r="AS55" s="186"/>
      <c r="AT55" s="213"/>
      <c r="AU55" s="213"/>
      <c r="AV55" s="917"/>
      <c r="AW55" s="917"/>
      <c r="AX55" s="917"/>
      <c r="AY55" s="917"/>
      <c r="AZ55" s="917"/>
      <c r="BA55" s="917"/>
      <c r="BB55" s="917"/>
      <c r="BC55" s="917"/>
      <c r="BD55" s="917"/>
      <c r="BE55" s="917"/>
      <c r="BF55" s="917"/>
      <c r="BG55" s="917"/>
      <c r="BH55" s="917"/>
      <c r="BI55" s="917"/>
      <c r="BJ55" s="917"/>
      <c r="BK55" s="917"/>
      <c r="BL55" s="917"/>
      <c r="BM55" s="917"/>
      <c r="BN55" s="917"/>
      <c r="BO55" s="917"/>
      <c r="BP55" s="917"/>
      <c r="BQ55" s="917"/>
      <c r="BR55" s="917"/>
      <c r="BS55" s="917"/>
      <c r="BT55" s="917"/>
      <c r="BU55" s="917"/>
      <c r="BV55" s="917"/>
      <c r="BW55" s="917"/>
      <c r="BX55" s="917"/>
      <c r="BY55" s="917"/>
      <c r="BZ55" s="917"/>
      <c r="CA55" s="917"/>
      <c r="CB55" s="917"/>
      <c r="CC55" s="917"/>
    </row>
    <row r="56" spans="1:83" s="994" customFormat="1" x14ac:dyDescent="0.25">
      <c r="A56" s="988" t="s">
        <v>45</v>
      </c>
      <c r="B56" s="1854" t="s">
        <v>290</v>
      </c>
      <c r="C56" s="1854"/>
      <c r="D56" s="1854"/>
      <c r="E56" s="1854"/>
      <c r="F56" s="1854"/>
      <c r="G56" s="1854"/>
      <c r="H56" s="1854"/>
      <c r="I56" s="1854"/>
      <c r="J56" s="1854"/>
      <c r="K56" s="1854"/>
      <c r="L56" s="1854"/>
      <c r="M56" s="1854"/>
      <c r="N56" s="1854"/>
      <c r="O56" s="1854"/>
      <c r="P56" s="1854"/>
      <c r="Q56" s="1854"/>
      <c r="R56" s="1854"/>
      <c r="S56" s="1854"/>
      <c r="T56" s="1854"/>
      <c r="U56" s="1854"/>
      <c r="V56" s="1854"/>
      <c r="W56" s="1854"/>
      <c r="X56" s="1854"/>
      <c r="Y56" s="1854"/>
      <c r="Z56" s="1854"/>
      <c r="AA56" s="1854"/>
      <c r="AB56" s="1854"/>
      <c r="AC56" s="1854"/>
      <c r="AD56" s="1854"/>
      <c r="AE56" s="1854"/>
      <c r="AF56" s="1854"/>
      <c r="AG56" s="1854"/>
      <c r="AH56" s="1854"/>
      <c r="AI56" s="1854"/>
      <c r="AJ56" s="1854"/>
      <c r="AK56" s="1854"/>
      <c r="AL56" s="1854"/>
      <c r="AM56" s="1854"/>
      <c r="AN56" s="1854"/>
      <c r="AO56" s="1854"/>
      <c r="AQ56" s="175"/>
      <c r="AR56" s="186"/>
      <c r="AS56" s="186"/>
      <c r="AT56" s="213"/>
      <c r="AU56" s="213"/>
      <c r="AV56" s="917"/>
      <c r="AW56" s="917"/>
      <c r="AX56" s="917"/>
      <c r="AY56" s="917"/>
      <c r="AZ56" s="917"/>
      <c r="BA56" s="917"/>
      <c r="BB56" s="917"/>
      <c r="BC56" s="917"/>
      <c r="BD56" s="917"/>
      <c r="BE56" s="917"/>
      <c r="BF56" s="917"/>
      <c r="BG56" s="917"/>
      <c r="BH56" s="917"/>
      <c r="BI56" s="917"/>
      <c r="BJ56" s="917"/>
      <c r="BK56" s="917"/>
      <c r="BL56" s="917"/>
      <c r="BM56" s="917"/>
      <c r="BN56" s="917"/>
      <c r="BO56" s="917"/>
      <c r="BP56" s="917"/>
      <c r="BQ56" s="917"/>
      <c r="BR56" s="917"/>
      <c r="BS56" s="917"/>
      <c r="BT56" s="917"/>
      <c r="BU56" s="917"/>
      <c r="BV56" s="917"/>
      <c r="BW56" s="917"/>
      <c r="BX56" s="917"/>
      <c r="BY56" s="917"/>
      <c r="BZ56" s="917"/>
      <c r="CA56" s="917"/>
      <c r="CB56" s="917"/>
      <c r="CC56" s="917"/>
    </row>
    <row r="57" spans="1:83" s="994" customFormat="1" ht="12.75" customHeight="1" x14ac:dyDescent="0.25">
      <c r="A57" s="988" t="s">
        <v>46</v>
      </c>
      <c r="B57" s="736" t="s">
        <v>299</v>
      </c>
      <c r="C57" s="735"/>
      <c r="D57" s="735"/>
      <c r="E57" s="735"/>
      <c r="F57" s="735"/>
      <c r="G57" s="735"/>
      <c r="H57" s="735"/>
      <c r="I57" s="735"/>
      <c r="J57" s="735"/>
      <c r="K57" s="735"/>
      <c r="L57" s="735"/>
      <c r="M57" s="735"/>
      <c r="N57" s="735"/>
      <c r="O57" s="735"/>
      <c r="P57" s="735"/>
      <c r="Q57" s="735"/>
      <c r="R57" s="735"/>
      <c r="S57" s="735"/>
      <c r="T57" s="735"/>
      <c r="U57" s="735"/>
      <c r="V57" s="735"/>
      <c r="W57" s="735"/>
      <c r="X57" s="735"/>
      <c r="Y57" s="735"/>
      <c r="Z57" s="735"/>
      <c r="AA57" s="735"/>
      <c r="AB57" s="735"/>
      <c r="AC57" s="735"/>
      <c r="AD57" s="735"/>
      <c r="AE57" s="735"/>
      <c r="AF57" s="735"/>
      <c r="AG57" s="735"/>
      <c r="AH57" s="735"/>
      <c r="AI57" s="735"/>
      <c r="AJ57" s="735"/>
      <c r="AK57" s="735"/>
      <c r="AL57" s="735"/>
      <c r="AM57" s="735"/>
      <c r="AN57" s="735"/>
      <c r="AO57" s="735"/>
      <c r="AQ57" s="175"/>
      <c r="AR57" s="186"/>
      <c r="AS57" s="186"/>
      <c r="AT57" s="213"/>
      <c r="AU57" s="213"/>
      <c r="AV57" s="917"/>
      <c r="AW57" s="917"/>
      <c r="AX57" s="917"/>
      <c r="AY57" s="917"/>
      <c r="AZ57" s="917"/>
      <c r="BA57" s="917"/>
      <c r="BB57" s="917"/>
      <c r="BC57" s="917"/>
      <c r="BD57" s="917"/>
      <c r="BE57" s="917"/>
      <c r="BF57" s="917"/>
      <c r="BG57" s="917"/>
      <c r="BH57" s="917"/>
      <c r="BI57" s="917"/>
      <c r="BJ57" s="917"/>
      <c r="BK57" s="917"/>
      <c r="BL57" s="917"/>
      <c r="BM57" s="917"/>
      <c r="BN57" s="917"/>
      <c r="BO57" s="917"/>
      <c r="BP57" s="917"/>
      <c r="BQ57" s="917"/>
      <c r="BR57" s="917"/>
      <c r="BS57" s="917"/>
      <c r="BT57" s="917"/>
      <c r="BU57" s="917"/>
      <c r="BV57" s="917"/>
      <c r="BW57" s="917"/>
      <c r="BX57" s="917"/>
      <c r="BY57" s="917"/>
      <c r="BZ57" s="917"/>
      <c r="CA57" s="917"/>
      <c r="CB57" s="917"/>
      <c r="CC57" s="917"/>
    </row>
    <row r="58" spans="1:83" x14ac:dyDescent="0.25">
      <c r="A58" s="988" t="s">
        <v>47</v>
      </c>
      <c r="B58" s="1854" t="s">
        <v>257</v>
      </c>
      <c r="C58" s="1854"/>
      <c r="D58" s="1854"/>
      <c r="E58" s="1854"/>
      <c r="F58" s="1854"/>
      <c r="G58" s="1854"/>
      <c r="H58" s="1854"/>
      <c r="I58" s="1854"/>
      <c r="J58" s="1854"/>
      <c r="K58" s="1854"/>
      <c r="L58" s="1854"/>
      <c r="M58" s="1854"/>
      <c r="N58" s="1854"/>
      <c r="O58" s="1854"/>
      <c r="P58" s="1854"/>
      <c r="Q58" s="1854"/>
      <c r="R58" s="1854"/>
      <c r="S58" s="1854"/>
      <c r="T58" s="1854"/>
      <c r="U58" s="1854"/>
      <c r="V58" s="1854"/>
      <c r="W58" s="1854"/>
      <c r="X58" s="1854"/>
      <c r="Y58" s="1854"/>
      <c r="Z58" s="1854"/>
      <c r="AA58" s="1854"/>
      <c r="AB58" s="1854"/>
      <c r="AC58" s="1854"/>
      <c r="AD58" s="1854"/>
      <c r="AE58" s="1854"/>
      <c r="AF58" s="1854"/>
      <c r="AG58" s="1854"/>
      <c r="AH58" s="1854"/>
      <c r="AI58" s="1854"/>
      <c r="AJ58" s="1854"/>
      <c r="AK58" s="1854"/>
      <c r="AL58" s="1854"/>
      <c r="AM58" s="1854"/>
      <c r="AN58" s="1854"/>
      <c r="AO58" s="1854"/>
      <c r="AP58" s="994"/>
      <c r="AR58" s="186"/>
      <c r="AS58" s="186"/>
    </row>
    <row r="59" spans="1:83" x14ac:dyDescent="0.25">
      <c r="A59" s="1003"/>
      <c r="B59" s="1859"/>
      <c r="C59" s="1859"/>
      <c r="D59" s="1859"/>
      <c r="E59" s="1859"/>
      <c r="F59" s="1859"/>
      <c r="G59" s="1859"/>
      <c r="H59" s="1859"/>
      <c r="I59" s="1859"/>
      <c r="J59" s="1859"/>
      <c r="K59" s="1859"/>
      <c r="L59" s="1859"/>
      <c r="M59" s="1859"/>
      <c r="N59" s="1859"/>
      <c r="O59" s="1859"/>
      <c r="P59" s="1859"/>
      <c r="Q59" s="1859"/>
      <c r="R59" s="1859"/>
      <c r="S59" s="1859"/>
      <c r="T59" s="1859"/>
      <c r="U59" s="1859"/>
      <c r="V59" s="1859"/>
      <c r="W59" s="1859"/>
      <c r="X59" s="1859"/>
      <c r="Y59" s="1859"/>
      <c r="Z59" s="1859"/>
      <c r="AA59" s="1859"/>
      <c r="AB59" s="1859"/>
      <c r="AC59" s="1859"/>
      <c r="AD59" s="1859"/>
      <c r="AE59" s="1859"/>
      <c r="AF59" s="1859"/>
      <c r="AG59" s="1859"/>
      <c r="AH59" s="1859"/>
      <c r="AI59" s="1859"/>
      <c r="AJ59" s="1859"/>
      <c r="AK59" s="1859"/>
      <c r="AL59" s="1859"/>
      <c r="AM59" s="1859"/>
      <c r="AN59" s="1859"/>
      <c r="AO59" s="1003"/>
      <c r="AP59" s="994"/>
      <c r="AR59" s="186"/>
      <c r="AS59" s="190"/>
    </row>
    <row r="60" spans="1:83" x14ac:dyDescent="0.25">
      <c r="A60" s="1003"/>
      <c r="B60" s="1859"/>
      <c r="C60" s="1859"/>
      <c r="D60" s="1859"/>
      <c r="E60" s="1859"/>
      <c r="F60" s="1859"/>
      <c r="G60" s="1859"/>
      <c r="H60" s="1859"/>
      <c r="I60" s="1859"/>
      <c r="J60" s="1859"/>
      <c r="K60" s="1859"/>
      <c r="L60" s="1859"/>
      <c r="M60" s="1859"/>
      <c r="N60" s="1859"/>
      <c r="O60" s="1859"/>
      <c r="P60" s="1859"/>
      <c r="Q60" s="1859"/>
      <c r="R60" s="1859"/>
      <c r="S60" s="1859"/>
      <c r="T60" s="1859"/>
      <c r="U60" s="1859"/>
      <c r="V60" s="1859"/>
      <c r="W60" s="1859"/>
      <c r="X60" s="1859"/>
      <c r="Y60" s="1859"/>
      <c r="Z60" s="1859"/>
      <c r="AA60" s="1859"/>
      <c r="AB60" s="1859"/>
      <c r="AC60" s="1859"/>
      <c r="AD60" s="1859"/>
      <c r="AE60" s="1859"/>
      <c r="AF60" s="1859"/>
      <c r="AG60" s="1859"/>
      <c r="AH60" s="1859"/>
      <c r="AI60" s="1859"/>
      <c r="AJ60" s="1859"/>
      <c r="AK60" s="1859"/>
      <c r="AL60" s="1859"/>
      <c r="AM60" s="1859"/>
      <c r="AN60" s="1859"/>
      <c r="AO60" s="1003"/>
      <c r="AR60" s="186"/>
      <c r="AS60" s="190"/>
    </row>
    <row r="61" spans="1:83" s="19" customFormat="1" x14ac:dyDescent="0.25">
      <c r="A61" s="689"/>
      <c r="B61" s="689"/>
      <c r="C61" s="689"/>
      <c r="D61" s="689"/>
      <c r="E61" s="689"/>
      <c r="F61" s="689"/>
      <c r="G61" s="689"/>
      <c r="H61" s="689"/>
      <c r="I61" s="689"/>
      <c r="J61" s="689"/>
      <c r="K61" s="689"/>
      <c r="L61" s="689"/>
      <c r="M61" s="689"/>
      <c r="N61" s="689"/>
      <c r="O61" s="689"/>
      <c r="P61" s="689"/>
      <c r="Q61" s="689"/>
      <c r="R61" s="689"/>
      <c r="S61" s="689"/>
      <c r="T61" s="689"/>
      <c r="U61" s="689"/>
      <c r="V61" s="689"/>
      <c r="W61" s="689"/>
      <c r="X61" s="689"/>
      <c r="Y61" s="689"/>
      <c r="Z61" s="689"/>
      <c r="AA61" s="689"/>
      <c r="AB61" s="689"/>
      <c r="AC61" s="689"/>
      <c r="AD61" s="689"/>
      <c r="AE61" s="689"/>
      <c r="AF61" s="689"/>
      <c r="AG61" s="689"/>
      <c r="AH61" s="689"/>
      <c r="AI61" s="689"/>
      <c r="AJ61" s="689"/>
      <c r="AK61" s="689"/>
      <c r="AL61" s="689"/>
      <c r="AM61" s="689"/>
      <c r="AN61" s="689"/>
      <c r="AO61" s="689"/>
      <c r="AP61" s="917"/>
      <c r="AQ61" s="175"/>
      <c r="AR61" s="186"/>
      <c r="AS61" s="190"/>
      <c r="AT61" s="175"/>
      <c r="AU61" s="175"/>
      <c r="AV61" s="917"/>
      <c r="AW61" s="917"/>
      <c r="AX61" s="917"/>
      <c r="AY61" s="917"/>
      <c r="AZ61" s="917"/>
      <c r="BA61" s="917"/>
      <c r="BB61" s="917"/>
      <c r="BC61" s="917"/>
      <c r="BD61" s="917"/>
      <c r="BE61" s="917"/>
      <c r="BF61" s="917"/>
      <c r="BG61" s="917"/>
      <c r="BH61" s="917"/>
      <c r="BI61" s="917"/>
      <c r="BJ61" s="917"/>
      <c r="BK61" s="917"/>
      <c r="BL61" s="917"/>
      <c r="BM61" s="917"/>
      <c r="BN61" s="917"/>
      <c r="BO61" s="917"/>
      <c r="BP61" s="917"/>
      <c r="BQ61" s="917"/>
      <c r="BR61" s="917"/>
      <c r="BS61" s="917"/>
      <c r="BT61" s="917"/>
      <c r="BU61" s="917"/>
      <c r="BV61" s="917"/>
      <c r="BW61" s="917"/>
      <c r="BX61" s="917"/>
      <c r="BY61" s="917"/>
      <c r="BZ61" s="917"/>
      <c r="CA61" s="917"/>
      <c r="CB61" s="917"/>
      <c r="CC61" s="917"/>
    </row>
    <row r="62" spans="1:83" s="19" customFormat="1" ht="12.75" customHeight="1" x14ac:dyDescent="0.25">
      <c r="A62" s="355"/>
      <c r="B62" s="1860"/>
      <c r="C62" s="1860"/>
      <c r="D62" s="1860"/>
      <c r="E62" s="1860"/>
      <c r="F62" s="1860"/>
      <c r="G62" s="1860"/>
      <c r="H62" s="1860"/>
      <c r="I62" s="1860"/>
      <c r="J62" s="1860"/>
      <c r="K62" s="1860"/>
      <c r="L62" s="1860"/>
      <c r="M62" s="1860"/>
      <c r="N62" s="1860"/>
      <c r="O62" s="1860"/>
      <c r="P62" s="1860"/>
      <c r="Q62" s="1860"/>
      <c r="R62" s="1860"/>
      <c r="S62" s="1860"/>
      <c r="T62" s="1860"/>
      <c r="U62" s="1860"/>
      <c r="V62" s="1860"/>
      <c r="W62" s="1860"/>
      <c r="X62" s="1860"/>
      <c r="Y62" s="1860"/>
      <c r="Z62" s="1860"/>
      <c r="AA62" s="1860"/>
      <c r="AB62" s="1860"/>
      <c r="AC62" s="1860"/>
      <c r="AD62" s="1860"/>
      <c r="AE62" s="1860"/>
      <c r="AF62" s="1860"/>
      <c r="AG62" s="1860"/>
      <c r="AH62" s="1860"/>
      <c r="AI62" s="1860"/>
      <c r="AJ62" s="1860"/>
      <c r="AK62" s="1860"/>
      <c r="AL62" s="1860"/>
      <c r="AM62" s="1860"/>
      <c r="AN62" s="1860"/>
      <c r="AO62" s="1860"/>
      <c r="AP62" s="917"/>
      <c r="AQ62" s="175"/>
      <c r="AR62" s="188"/>
      <c r="AS62" s="190"/>
      <c r="AT62" s="249"/>
      <c r="AU62" s="249"/>
      <c r="AV62" s="349"/>
      <c r="AW62" s="349"/>
      <c r="AX62" s="349"/>
      <c r="AY62" s="349"/>
      <c r="AZ62" s="349"/>
      <c r="BA62" s="349"/>
      <c r="BB62" s="349"/>
      <c r="BC62" s="349"/>
      <c r="BD62" s="349"/>
      <c r="BE62" s="349"/>
      <c r="BF62" s="349"/>
      <c r="BG62" s="349"/>
      <c r="BH62" s="349"/>
      <c r="BI62" s="349"/>
      <c r="BJ62" s="349"/>
      <c r="BK62" s="349"/>
      <c r="BL62" s="349"/>
      <c r="BM62" s="349"/>
      <c r="BN62" s="349"/>
      <c r="BO62" s="349"/>
      <c r="BP62" s="349"/>
      <c r="BQ62" s="349"/>
      <c r="BR62" s="349"/>
      <c r="BS62" s="349"/>
      <c r="BT62" s="349"/>
      <c r="BU62" s="349"/>
      <c r="BV62" s="349"/>
      <c r="BW62" s="349"/>
      <c r="BX62" s="349"/>
      <c r="BY62" s="349"/>
      <c r="BZ62" s="349"/>
      <c r="CA62" s="349"/>
      <c r="CB62" s="349"/>
      <c r="CC62" s="349"/>
      <c r="CD62" s="349"/>
      <c r="CE62" s="349"/>
    </row>
    <row r="63" spans="1:83" s="19" customFormat="1" ht="27.75" customHeight="1" x14ac:dyDescent="0.25">
      <c r="A63" s="356"/>
      <c r="B63" s="1834"/>
      <c r="C63" s="1834"/>
      <c r="D63" s="1834"/>
      <c r="E63" s="1834"/>
      <c r="F63" s="1834"/>
      <c r="G63" s="1834"/>
      <c r="H63" s="1834"/>
      <c r="I63" s="1834"/>
      <c r="J63" s="1834"/>
      <c r="K63" s="1834"/>
      <c r="L63" s="1834"/>
      <c r="M63" s="1834"/>
      <c r="N63" s="1834"/>
      <c r="O63" s="1834"/>
      <c r="P63" s="1834"/>
      <c r="Q63" s="1834"/>
      <c r="R63" s="1834"/>
      <c r="S63" s="1834"/>
      <c r="T63" s="1834"/>
      <c r="U63" s="1834"/>
      <c r="V63" s="1834"/>
      <c r="W63" s="1834"/>
      <c r="X63" s="1834"/>
      <c r="Y63" s="1834"/>
      <c r="Z63" s="1834"/>
      <c r="AA63" s="1834"/>
      <c r="AB63" s="1834"/>
      <c r="AC63" s="1834"/>
      <c r="AD63" s="1834"/>
      <c r="AE63" s="1834"/>
      <c r="AF63" s="1834"/>
      <c r="AG63" s="1834"/>
      <c r="AH63" s="1834"/>
      <c r="AI63" s="1834"/>
      <c r="AJ63" s="1834"/>
      <c r="AK63" s="1834"/>
      <c r="AL63" s="1834"/>
      <c r="AM63" s="1834"/>
      <c r="AN63" s="1834"/>
      <c r="AO63" s="1834"/>
      <c r="AP63" s="917"/>
      <c r="AQ63" s="175"/>
      <c r="AR63" s="188"/>
      <c r="AS63" s="191"/>
      <c r="AT63" s="250"/>
      <c r="AU63" s="250"/>
      <c r="AV63" s="348"/>
      <c r="AW63" s="348"/>
      <c r="AX63" s="348"/>
      <c r="AY63" s="348"/>
      <c r="AZ63" s="348"/>
      <c r="BA63" s="348"/>
      <c r="BB63" s="348"/>
      <c r="BC63" s="348"/>
      <c r="BD63" s="348"/>
      <c r="BE63" s="348"/>
      <c r="BF63" s="348"/>
      <c r="BG63" s="348"/>
      <c r="BH63" s="348"/>
      <c r="BI63" s="348"/>
      <c r="BJ63" s="348"/>
      <c r="BK63" s="348"/>
      <c r="BL63" s="348"/>
      <c r="BM63" s="348"/>
      <c r="BN63" s="348"/>
      <c r="BO63" s="348"/>
      <c r="BP63" s="348"/>
      <c r="BQ63" s="348"/>
      <c r="BR63" s="348"/>
      <c r="BS63" s="348"/>
      <c r="BT63" s="348"/>
      <c r="BU63" s="348"/>
      <c r="BV63" s="348"/>
      <c r="BW63" s="348"/>
      <c r="BX63" s="348"/>
      <c r="BY63" s="348"/>
      <c r="BZ63" s="348"/>
      <c r="CA63" s="348"/>
      <c r="CB63" s="348"/>
      <c r="CC63" s="348"/>
      <c r="CD63" s="348"/>
      <c r="CE63" s="348"/>
    </row>
    <row r="64" spans="1:83" s="19" customFormat="1" ht="12.75" customHeight="1" x14ac:dyDescent="0.25">
      <c r="A64" s="386"/>
      <c r="B64" s="1858"/>
      <c r="C64" s="1858"/>
      <c r="D64" s="1858"/>
      <c r="E64" s="1858"/>
      <c r="F64" s="1858"/>
      <c r="G64" s="1858"/>
      <c r="H64" s="1858"/>
      <c r="I64" s="1858"/>
      <c r="J64" s="1858"/>
      <c r="K64" s="1858"/>
      <c r="L64" s="1858"/>
      <c r="M64" s="1858"/>
      <c r="N64" s="1858"/>
      <c r="O64" s="1858"/>
      <c r="P64" s="1858"/>
      <c r="Q64" s="1858"/>
      <c r="R64" s="1858"/>
      <c r="S64" s="1858"/>
      <c r="T64" s="1858"/>
      <c r="U64" s="1858"/>
      <c r="V64" s="1858"/>
      <c r="W64" s="1858"/>
      <c r="X64" s="1858"/>
      <c r="Y64" s="1858"/>
      <c r="Z64" s="1858"/>
      <c r="AA64" s="1858"/>
      <c r="AB64" s="1858"/>
      <c r="AC64" s="1858"/>
      <c r="AD64" s="1858"/>
      <c r="AE64" s="1858"/>
      <c r="AF64" s="1858"/>
      <c r="AG64" s="1858"/>
      <c r="AH64" s="1858"/>
      <c r="AI64" s="1858"/>
      <c r="AJ64" s="1858"/>
      <c r="AK64" s="1858"/>
      <c r="AL64" s="1858"/>
      <c r="AM64" s="1858"/>
      <c r="AN64" s="1858"/>
      <c r="AO64" s="1858"/>
      <c r="AQ64" s="175"/>
      <c r="AR64" s="188"/>
      <c r="AS64" s="192"/>
      <c r="AT64" s="249"/>
      <c r="AU64" s="249"/>
      <c r="AV64" s="349"/>
      <c r="AW64" s="349"/>
      <c r="AX64" s="349"/>
      <c r="AY64" s="349"/>
      <c r="AZ64" s="349"/>
      <c r="BA64" s="349"/>
      <c r="BB64" s="349"/>
      <c r="BC64" s="349"/>
      <c r="BD64" s="349"/>
      <c r="BE64" s="349"/>
      <c r="BF64" s="349"/>
      <c r="BG64" s="349"/>
      <c r="BH64" s="349"/>
      <c r="BI64" s="349"/>
      <c r="BJ64" s="349"/>
      <c r="BK64" s="349"/>
      <c r="BL64" s="349"/>
      <c r="BM64" s="349"/>
      <c r="BN64" s="349"/>
      <c r="BO64" s="349"/>
      <c r="BP64" s="349"/>
      <c r="BQ64" s="349"/>
      <c r="BR64" s="349"/>
      <c r="BS64" s="349"/>
      <c r="BT64" s="349"/>
      <c r="BU64" s="349"/>
      <c r="BV64" s="349"/>
      <c r="BW64" s="349"/>
      <c r="BX64" s="349"/>
      <c r="BY64" s="349"/>
      <c r="BZ64" s="349"/>
      <c r="CA64" s="349"/>
      <c r="CB64" s="349"/>
      <c r="CC64" s="349"/>
      <c r="CD64" s="349"/>
      <c r="CE64" s="349"/>
    </row>
    <row r="65" spans="1:83" ht="12.75" customHeight="1" x14ac:dyDescent="0.25">
      <c r="A65" s="380"/>
      <c r="B65" s="1834"/>
      <c r="C65" s="1834"/>
      <c r="D65" s="1834"/>
      <c r="E65" s="1834"/>
      <c r="F65" s="1834"/>
      <c r="G65" s="1834"/>
      <c r="H65" s="1834"/>
      <c r="I65" s="1834"/>
      <c r="J65" s="1834"/>
      <c r="K65" s="1834"/>
      <c r="L65" s="1834"/>
      <c r="M65" s="1834"/>
      <c r="N65" s="1834"/>
      <c r="O65" s="1834"/>
      <c r="P65" s="1834"/>
      <c r="Q65" s="1834"/>
      <c r="R65" s="1834"/>
      <c r="S65" s="1834"/>
      <c r="T65" s="1834"/>
      <c r="U65" s="1834"/>
      <c r="V65" s="1834"/>
      <c r="W65" s="1834"/>
      <c r="X65" s="1834"/>
      <c r="Y65" s="1834"/>
      <c r="Z65" s="1834"/>
      <c r="AA65" s="1834"/>
      <c r="AB65" s="1834"/>
      <c r="AC65" s="1834"/>
      <c r="AD65" s="1834"/>
      <c r="AE65" s="1834"/>
      <c r="AF65" s="1834"/>
      <c r="AG65" s="1834"/>
      <c r="AH65" s="1834"/>
      <c r="AI65" s="1834"/>
      <c r="AJ65" s="1834"/>
      <c r="AK65" s="1834"/>
      <c r="AL65" s="1834"/>
      <c r="AM65" s="1834"/>
      <c r="AN65" s="1834"/>
      <c r="AO65" s="1834"/>
      <c r="AR65" s="188"/>
      <c r="AS65" s="192"/>
      <c r="AT65" s="250"/>
      <c r="AU65" s="250"/>
      <c r="AV65" s="348"/>
      <c r="AW65" s="348"/>
      <c r="AX65" s="348"/>
      <c r="AY65" s="348"/>
      <c r="AZ65" s="348"/>
      <c r="BA65" s="348"/>
      <c r="BB65" s="348"/>
      <c r="BC65" s="348"/>
      <c r="BD65" s="348"/>
      <c r="BE65" s="348"/>
      <c r="BF65" s="348"/>
      <c r="BG65" s="348"/>
      <c r="BH65" s="348"/>
      <c r="BI65" s="348"/>
      <c r="BJ65" s="348"/>
      <c r="BK65" s="348"/>
      <c r="BL65" s="348"/>
      <c r="BM65" s="348"/>
      <c r="BN65" s="348"/>
      <c r="BO65" s="348"/>
      <c r="BP65" s="348"/>
      <c r="BQ65" s="348"/>
      <c r="BR65" s="348"/>
      <c r="BS65" s="348"/>
      <c r="BT65" s="348"/>
      <c r="BU65" s="348"/>
      <c r="BV65" s="348"/>
      <c r="BW65" s="348"/>
      <c r="BX65" s="348"/>
      <c r="BY65" s="348"/>
      <c r="BZ65" s="348"/>
      <c r="CA65" s="348"/>
      <c r="CB65" s="348"/>
      <c r="CC65" s="348"/>
      <c r="CD65" s="348"/>
      <c r="CE65" s="348"/>
    </row>
    <row r="66" spans="1:83" ht="12.75" customHeight="1" x14ac:dyDescent="0.25">
      <c r="A66" s="380"/>
      <c r="B66" s="1834"/>
      <c r="C66" s="1834"/>
      <c r="D66" s="1834"/>
      <c r="E66" s="1834"/>
      <c r="F66" s="1834"/>
      <c r="G66" s="1834"/>
      <c r="H66" s="1834"/>
      <c r="I66" s="1834"/>
      <c r="J66" s="1834"/>
      <c r="K66" s="1834"/>
      <c r="L66" s="1834"/>
      <c r="M66" s="1834"/>
      <c r="N66" s="1834"/>
      <c r="O66" s="1834"/>
      <c r="P66" s="1834"/>
      <c r="Q66" s="1834"/>
      <c r="R66" s="1834"/>
      <c r="S66" s="1834"/>
      <c r="T66" s="1834"/>
      <c r="U66" s="1834"/>
      <c r="V66" s="1834"/>
      <c r="W66" s="1834"/>
      <c r="X66" s="1834"/>
      <c r="Y66" s="1834"/>
      <c r="Z66" s="1834"/>
      <c r="AA66" s="1834"/>
      <c r="AB66" s="1834"/>
      <c r="AC66" s="1834"/>
      <c r="AD66" s="1834"/>
      <c r="AE66" s="1834"/>
      <c r="AF66" s="1834"/>
      <c r="AG66" s="1834"/>
      <c r="AH66" s="1834"/>
      <c r="AI66" s="1834"/>
      <c r="AJ66" s="1834"/>
      <c r="AK66" s="1834"/>
      <c r="AL66" s="1834"/>
      <c r="AM66" s="1834"/>
      <c r="AN66" s="1834"/>
      <c r="AO66" s="1834"/>
      <c r="AR66" s="188"/>
      <c r="AS66" s="192"/>
      <c r="AT66" s="250"/>
      <c r="AU66" s="250"/>
      <c r="AV66" s="348"/>
      <c r="AW66" s="348"/>
      <c r="AX66" s="348"/>
      <c r="AY66" s="348"/>
      <c r="AZ66" s="348"/>
      <c r="BA66" s="348"/>
      <c r="BB66" s="348"/>
      <c r="BC66" s="348"/>
      <c r="BD66" s="348"/>
      <c r="BE66" s="348"/>
      <c r="BF66" s="348"/>
      <c r="BG66" s="348"/>
      <c r="BH66" s="348"/>
      <c r="BI66" s="348"/>
      <c r="BJ66" s="348"/>
      <c r="BK66" s="348"/>
      <c r="BL66" s="348"/>
      <c r="BM66" s="348"/>
      <c r="BN66" s="348"/>
      <c r="BO66" s="348"/>
      <c r="BP66" s="348"/>
      <c r="BQ66" s="348"/>
      <c r="BR66" s="348"/>
      <c r="BS66" s="348"/>
      <c r="BT66" s="348"/>
      <c r="BU66" s="348"/>
      <c r="BV66" s="348"/>
      <c r="BW66" s="348"/>
      <c r="BX66" s="348"/>
      <c r="BY66" s="348"/>
      <c r="BZ66" s="348"/>
      <c r="CA66" s="348"/>
      <c r="CB66" s="348"/>
      <c r="CC66" s="348"/>
      <c r="CD66" s="348"/>
      <c r="CE66" s="348"/>
    </row>
    <row r="67" spans="1:83" ht="12.75" customHeight="1" x14ac:dyDescent="0.25">
      <c r="A67" s="380"/>
      <c r="B67" s="1834"/>
      <c r="C67" s="1834"/>
      <c r="D67" s="1834"/>
      <c r="E67" s="1834"/>
      <c r="F67" s="1834"/>
      <c r="G67" s="1834"/>
      <c r="H67" s="1834"/>
      <c r="I67" s="1834"/>
      <c r="J67" s="1834"/>
      <c r="K67" s="1834"/>
      <c r="L67" s="1834"/>
      <c r="M67" s="1834"/>
      <c r="N67" s="1834"/>
      <c r="O67" s="1834"/>
      <c r="P67" s="1834"/>
      <c r="Q67" s="1834"/>
      <c r="R67" s="1834"/>
      <c r="S67" s="1834"/>
      <c r="T67" s="1834"/>
      <c r="U67" s="1834"/>
      <c r="V67" s="1834"/>
      <c r="W67" s="1834"/>
      <c r="X67" s="1834"/>
      <c r="Y67" s="1834"/>
      <c r="Z67" s="1834"/>
      <c r="AA67" s="1834"/>
      <c r="AB67" s="1834"/>
      <c r="AC67" s="1834"/>
      <c r="AD67" s="1834"/>
      <c r="AE67" s="1834"/>
      <c r="AF67" s="1834"/>
      <c r="AG67" s="1834"/>
      <c r="AH67" s="1834"/>
      <c r="AI67" s="1834"/>
      <c r="AJ67" s="1834"/>
      <c r="AK67" s="1834"/>
      <c r="AL67" s="1834"/>
      <c r="AM67" s="1834"/>
      <c r="AN67" s="1834"/>
      <c r="AO67" s="1834"/>
      <c r="AR67" s="188"/>
      <c r="AS67" s="192"/>
      <c r="AT67" s="250"/>
      <c r="AU67" s="250"/>
      <c r="AV67" s="348"/>
      <c r="AW67" s="348"/>
      <c r="AX67" s="348"/>
      <c r="AY67" s="348"/>
      <c r="AZ67" s="348"/>
      <c r="BA67" s="348"/>
      <c r="BB67" s="348"/>
      <c r="BC67" s="348"/>
      <c r="BD67" s="348"/>
      <c r="BE67" s="348"/>
      <c r="BF67" s="348"/>
      <c r="BG67" s="348"/>
      <c r="BH67" s="348"/>
      <c r="BI67" s="348"/>
      <c r="BJ67" s="348"/>
      <c r="BK67" s="348"/>
      <c r="BL67" s="348"/>
      <c r="BM67" s="348"/>
      <c r="BN67" s="348"/>
      <c r="BO67" s="348"/>
      <c r="BP67" s="348"/>
      <c r="BQ67" s="348"/>
      <c r="BR67" s="348"/>
      <c r="BS67" s="348"/>
      <c r="BT67" s="348"/>
      <c r="BU67" s="348"/>
      <c r="BV67" s="348"/>
      <c r="BW67" s="348"/>
      <c r="BX67" s="348"/>
      <c r="BY67" s="348"/>
      <c r="BZ67" s="348"/>
      <c r="CA67" s="348"/>
      <c r="CB67" s="348"/>
      <c r="CC67" s="348"/>
      <c r="CD67" s="348"/>
      <c r="CE67" s="348"/>
    </row>
    <row r="68" spans="1:83" ht="12.75" customHeight="1" x14ac:dyDescent="0.25">
      <c r="A68" s="380"/>
      <c r="B68" s="1834"/>
      <c r="C68" s="1834"/>
      <c r="D68" s="1834"/>
      <c r="E68" s="1834"/>
      <c r="F68" s="1834"/>
      <c r="G68" s="1834"/>
      <c r="H68" s="1834"/>
      <c r="I68" s="1834"/>
      <c r="J68" s="1834"/>
      <c r="K68" s="1834"/>
      <c r="L68" s="1834"/>
      <c r="M68" s="1834"/>
      <c r="N68" s="1834"/>
      <c r="O68" s="1834"/>
      <c r="P68" s="1834"/>
      <c r="Q68" s="1834"/>
      <c r="R68" s="1834"/>
      <c r="S68" s="1834"/>
      <c r="T68" s="1834"/>
      <c r="U68" s="1834"/>
      <c r="V68" s="1834"/>
      <c r="W68" s="1834"/>
      <c r="X68" s="1834"/>
      <c r="Y68" s="1834"/>
      <c r="Z68" s="1834"/>
      <c r="AA68" s="1834"/>
      <c r="AB68" s="1834"/>
      <c r="AC68" s="1834"/>
      <c r="AD68" s="1834"/>
      <c r="AE68" s="1834"/>
      <c r="AF68" s="1834"/>
      <c r="AG68" s="1834"/>
      <c r="AH68" s="1834"/>
      <c r="AI68" s="1834"/>
      <c r="AJ68" s="1834"/>
      <c r="AK68" s="1834"/>
      <c r="AL68" s="1834"/>
      <c r="AM68" s="1834"/>
      <c r="AN68" s="1834"/>
      <c r="AO68" s="1834"/>
      <c r="AR68" s="188"/>
      <c r="AS68" s="192"/>
      <c r="AT68" s="250"/>
      <c r="AU68" s="250"/>
      <c r="AV68" s="348"/>
      <c r="AW68" s="348"/>
      <c r="AX68" s="348"/>
      <c r="AY68" s="348"/>
      <c r="AZ68" s="348"/>
      <c r="BA68" s="348"/>
      <c r="BB68" s="348"/>
      <c r="BC68" s="348"/>
      <c r="BD68" s="348"/>
      <c r="BE68" s="348"/>
      <c r="BF68" s="348"/>
      <c r="BG68" s="348"/>
      <c r="BH68" s="348"/>
      <c r="BI68" s="348"/>
      <c r="BJ68" s="348"/>
      <c r="BK68" s="348"/>
      <c r="BL68" s="348"/>
      <c r="BM68" s="348"/>
      <c r="BN68" s="348"/>
      <c r="BO68" s="348"/>
      <c r="BP68" s="348"/>
      <c r="BQ68" s="348"/>
      <c r="BR68" s="348"/>
      <c r="BS68" s="348"/>
      <c r="BT68" s="348"/>
      <c r="BU68" s="348"/>
      <c r="BV68" s="348"/>
      <c r="BW68" s="348"/>
      <c r="BX68" s="348"/>
      <c r="BY68" s="348"/>
      <c r="BZ68" s="348"/>
      <c r="CA68" s="348"/>
      <c r="CB68" s="348"/>
      <c r="CC68" s="348"/>
      <c r="CD68" s="348"/>
      <c r="CE68" s="348"/>
    </row>
    <row r="69" spans="1:83" ht="12.75" customHeight="1" x14ac:dyDescent="0.25">
      <c r="A69" s="386"/>
      <c r="B69" s="1858"/>
      <c r="C69" s="1858"/>
      <c r="D69" s="1858"/>
      <c r="E69" s="1858"/>
      <c r="F69" s="1858"/>
      <c r="G69" s="1858"/>
      <c r="H69" s="1858"/>
      <c r="I69" s="1858"/>
      <c r="J69" s="1858"/>
      <c r="K69" s="1858"/>
      <c r="L69" s="1858"/>
      <c r="M69" s="1858"/>
      <c r="N69" s="1858"/>
      <c r="O69" s="1858"/>
      <c r="P69" s="1858"/>
      <c r="Q69" s="1858"/>
      <c r="R69" s="1858"/>
      <c r="S69" s="1858"/>
      <c r="T69" s="1858"/>
      <c r="U69" s="1858"/>
      <c r="V69" s="1858"/>
      <c r="W69" s="1858"/>
      <c r="X69" s="1858"/>
      <c r="Y69" s="1858"/>
      <c r="Z69" s="1858"/>
      <c r="AA69" s="1858"/>
      <c r="AB69" s="1858"/>
      <c r="AC69" s="1858"/>
      <c r="AD69" s="1858"/>
      <c r="AE69" s="1858"/>
      <c r="AF69" s="1858"/>
      <c r="AG69" s="1858"/>
      <c r="AH69" s="1858"/>
      <c r="AI69" s="1858"/>
      <c r="AJ69" s="1858"/>
      <c r="AK69" s="1858"/>
      <c r="AL69" s="1858"/>
      <c r="AM69" s="1858"/>
      <c r="AN69" s="1858"/>
      <c r="AO69" s="1858"/>
      <c r="AR69" s="188"/>
      <c r="AS69" s="192"/>
      <c r="AT69" s="249"/>
      <c r="AU69" s="249"/>
      <c r="AV69" s="349"/>
      <c r="AW69" s="349"/>
      <c r="AX69" s="349"/>
      <c r="AY69" s="349"/>
      <c r="AZ69" s="349"/>
      <c r="BA69" s="349"/>
      <c r="BB69" s="349"/>
      <c r="BC69" s="349"/>
      <c r="BD69" s="349"/>
      <c r="BE69" s="349"/>
      <c r="BF69" s="349"/>
      <c r="BG69" s="349"/>
      <c r="BH69" s="349"/>
      <c r="BI69" s="349"/>
      <c r="BJ69" s="349"/>
      <c r="BK69" s="349"/>
      <c r="BL69" s="349"/>
      <c r="BM69" s="349"/>
      <c r="BN69" s="349"/>
      <c r="BO69" s="349"/>
      <c r="BP69" s="349"/>
      <c r="BQ69" s="349"/>
      <c r="BR69" s="349"/>
      <c r="BS69" s="349"/>
      <c r="BT69" s="349"/>
      <c r="BU69" s="349"/>
      <c r="BV69" s="349"/>
      <c r="BW69" s="349"/>
      <c r="BX69" s="349"/>
      <c r="BY69" s="349"/>
      <c r="BZ69" s="349"/>
      <c r="CA69" s="349"/>
      <c r="CB69" s="349"/>
      <c r="CC69" s="349"/>
      <c r="CD69" s="349"/>
      <c r="CE69" s="349"/>
    </row>
    <row r="70" spans="1:83" ht="12.75" customHeight="1" x14ac:dyDescent="0.25">
      <c r="A70" s="380"/>
      <c r="B70" s="1834"/>
      <c r="C70" s="1834"/>
      <c r="D70" s="1834"/>
      <c r="E70" s="1834"/>
      <c r="F70" s="1834"/>
      <c r="G70" s="1834"/>
      <c r="H70" s="1834"/>
      <c r="I70" s="1834"/>
      <c r="J70" s="1834"/>
      <c r="K70" s="1834"/>
      <c r="L70" s="1834"/>
      <c r="M70" s="1834"/>
      <c r="N70" s="1834"/>
      <c r="O70" s="1834"/>
      <c r="P70" s="1834"/>
      <c r="Q70" s="1834"/>
      <c r="R70" s="1834"/>
      <c r="S70" s="1834"/>
      <c r="T70" s="1834"/>
      <c r="U70" s="1834"/>
      <c r="V70" s="1834"/>
      <c r="W70" s="1834"/>
      <c r="X70" s="1834"/>
      <c r="Y70" s="1834"/>
      <c r="Z70" s="1834"/>
      <c r="AA70" s="1834"/>
      <c r="AB70" s="1834"/>
      <c r="AC70" s="1834"/>
      <c r="AD70" s="1834"/>
      <c r="AE70" s="1834"/>
      <c r="AF70" s="1834"/>
      <c r="AG70" s="1834"/>
      <c r="AH70" s="1834"/>
      <c r="AI70" s="1834"/>
      <c r="AJ70" s="1834"/>
      <c r="AK70" s="1834"/>
      <c r="AL70" s="1834"/>
      <c r="AM70" s="1834"/>
      <c r="AN70" s="1834"/>
      <c r="AO70" s="1834"/>
      <c r="AR70" s="188"/>
      <c r="AS70" s="192"/>
      <c r="AT70" s="250"/>
      <c r="AU70" s="250"/>
      <c r="AV70" s="348"/>
      <c r="AW70" s="348"/>
      <c r="AX70" s="348"/>
      <c r="AY70" s="348"/>
      <c r="AZ70" s="348"/>
      <c r="BA70" s="348"/>
      <c r="BB70" s="348"/>
      <c r="BC70" s="348"/>
      <c r="BD70" s="348"/>
      <c r="BE70" s="348"/>
      <c r="BF70" s="348"/>
      <c r="BG70" s="348"/>
      <c r="BH70" s="348"/>
      <c r="BI70" s="348"/>
      <c r="BJ70" s="348"/>
      <c r="BK70" s="348"/>
      <c r="BL70" s="348"/>
      <c r="BM70" s="348"/>
      <c r="BN70" s="348"/>
      <c r="BO70" s="348"/>
      <c r="BP70" s="348"/>
      <c r="BQ70" s="348"/>
      <c r="BR70" s="348"/>
      <c r="BS70" s="348"/>
      <c r="BT70" s="348"/>
      <c r="BU70" s="348"/>
      <c r="BV70" s="348"/>
      <c r="BW70" s="348"/>
      <c r="BX70" s="348"/>
      <c r="BY70" s="348"/>
      <c r="BZ70" s="348"/>
      <c r="CA70" s="348"/>
      <c r="CB70" s="348"/>
      <c r="CC70" s="348"/>
      <c r="CD70" s="348"/>
      <c r="CE70" s="348"/>
    </row>
    <row r="71" spans="1:83" ht="12.75" customHeight="1" x14ac:dyDescent="0.25">
      <c r="A71" s="386"/>
      <c r="B71" s="1858"/>
      <c r="C71" s="1858"/>
      <c r="D71" s="1858"/>
      <c r="E71" s="1858"/>
      <c r="F71" s="1858"/>
      <c r="G71" s="1858"/>
      <c r="H71" s="1858"/>
      <c r="I71" s="1858"/>
      <c r="J71" s="1858"/>
      <c r="K71" s="1858"/>
      <c r="L71" s="1858"/>
      <c r="M71" s="1858"/>
      <c r="N71" s="1858"/>
      <c r="O71" s="1858"/>
      <c r="P71" s="1858"/>
      <c r="Q71" s="1858"/>
      <c r="R71" s="1858"/>
      <c r="S71" s="1858"/>
      <c r="T71" s="1858"/>
      <c r="U71" s="1858"/>
      <c r="V71" s="1858"/>
      <c r="W71" s="1858"/>
      <c r="X71" s="1858"/>
      <c r="Y71" s="1858"/>
      <c r="Z71" s="1858"/>
      <c r="AA71" s="1858"/>
      <c r="AB71" s="1858"/>
      <c r="AC71" s="1858"/>
      <c r="AD71" s="1858"/>
      <c r="AE71" s="1858"/>
      <c r="AF71" s="1858"/>
      <c r="AG71" s="1858"/>
      <c r="AH71" s="1858"/>
      <c r="AI71" s="1858"/>
      <c r="AJ71" s="1858"/>
      <c r="AK71" s="1858"/>
      <c r="AL71" s="1858"/>
      <c r="AM71" s="1858"/>
      <c r="AN71" s="1858"/>
      <c r="AO71" s="1858"/>
      <c r="AR71" s="188"/>
      <c r="AS71" s="192"/>
      <c r="AT71" s="249"/>
      <c r="AU71" s="249"/>
      <c r="AV71" s="349"/>
      <c r="AW71" s="349"/>
      <c r="AX71" s="349"/>
      <c r="AY71" s="349"/>
      <c r="AZ71" s="349"/>
      <c r="BA71" s="349"/>
      <c r="BB71" s="349"/>
      <c r="BC71" s="349"/>
      <c r="BD71" s="349"/>
      <c r="BE71" s="349"/>
      <c r="BF71" s="349"/>
      <c r="BG71" s="349"/>
      <c r="BH71" s="349"/>
      <c r="BI71" s="349"/>
      <c r="BJ71" s="349"/>
      <c r="BK71" s="349"/>
      <c r="BL71" s="349"/>
      <c r="BM71" s="349"/>
      <c r="BN71" s="349"/>
      <c r="BO71" s="349"/>
      <c r="BP71" s="349"/>
      <c r="BQ71" s="349"/>
      <c r="BR71" s="349"/>
      <c r="BS71" s="349"/>
      <c r="BT71" s="349"/>
      <c r="BU71" s="349"/>
      <c r="BV71" s="349"/>
      <c r="BW71" s="349"/>
      <c r="BX71" s="349"/>
      <c r="BY71" s="349"/>
      <c r="BZ71" s="349"/>
      <c r="CA71" s="349"/>
      <c r="CB71" s="349"/>
      <c r="CC71" s="349"/>
      <c r="CD71" s="349"/>
      <c r="CE71" s="349"/>
    </row>
    <row r="72" spans="1:83" ht="47.25" customHeight="1" x14ac:dyDescent="0.25">
      <c r="A72" s="380"/>
      <c r="B72" s="989"/>
      <c r="C72" s="1834"/>
      <c r="D72" s="1834"/>
      <c r="E72" s="1834"/>
      <c r="F72" s="1834"/>
      <c r="G72" s="1834"/>
      <c r="H72" s="1834"/>
      <c r="I72" s="1834"/>
      <c r="J72" s="1834"/>
      <c r="K72" s="1834"/>
      <c r="L72" s="1834"/>
      <c r="M72" s="1834"/>
      <c r="N72" s="1834"/>
      <c r="O72" s="1834"/>
      <c r="P72" s="1834"/>
      <c r="Q72" s="1834"/>
      <c r="R72" s="1834"/>
      <c r="S72" s="1834"/>
      <c r="T72" s="1834"/>
      <c r="U72" s="1834"/>
      <c r="V72" s="1834"/>
      <c r="W72" s="1834"/>
      <c r="X72" s="1834"/>
      <c r="Y72" s="1834"/>
      <c r="Z72" s="1834"/>
      <c r="AA72" s="1834"/>
      <c r="AB72" s="1834"/>
      <c r="AC72" s="1834"/>
      <c r="AD72" s="1834"/>
      <c r="AE72" s="1834"/>
      <c r="AF72" s="1834"/>
      <c r="AG72" s="1834"/>
      <c r="AH72" s="1834"/>
      <c r="AI72" s="1834"/>
      <c r="AJ72" s="1834"/>
      <c r="AK72" s="1834"/>
      <c r="AL72" s="1834"/>
      <c r="AM72" s="1834"/>
      <c r="AN72" s="1834"/>
      <c r="AO72" s="1834"/>
      <c r="AR72" s="189"/>
      <c r="AS72" s="193"/>
      <c r="AT72" s="251"/>
      <c r="AU72" s="251"/>
      <c r="AV72" s="181"/>
      <c r="AW72" s="181"/>
      <c r="AX72" s="181"/>
      <c r="AY72" s="181"/>
      <c r="AZ72" s="181"/>
      <c r="BA72" s="181"/>
      <c r="BB72" s="181"/>
      <c r="BC72" s="181"/>
      <c r="BD72" s="181"/>
      <c r="BE72" s="181"/>
      <c r="BF72" s="181"/>
      <c r="BG72" s="181"/>
      <c r="BH72" s="181"/>
      <c r="BI72" s="181"/>
      <c r="BJ72" s="181"/>
      <c r="BK72" s="181"/>
      <c r="BL72" s="181"/>
      <c r="BM72" s="181"/>
      <c r="BN72" s="181"/>
      <c r="BO72" s="181"/>
      <c r="BP72" s="181"/>
      <c r="BQ72" s="181"/>
      <c r="BR72" s="181"/>
      <c r="BS72" s="181"/>
      <c r="BT72" s="181"/>
      <c r="BU72" s="181"/>
      <c r="BV72" s="181"/>
      <c r="BW72" s="181"/>
      <c r="BX72" s="181"/>
      <c r="BY72" s="181"/>
      <c r="BZ72" s="181"/>
      <c r="CA72" s="181"/>
      <c r="CB72" s="181"/>
      <c r="CC72" s="181"/>
      <c r="CD72" s="181"/>
      <c r="CE72" s="181"/>
    </row>
    <row r="73" spans="1:83" ht="12.75" customHeight="1" x14ac:dyDescent="0.25">
      <c r="A73" s="380"/>
      <c r="B73" s="989"/>
      <c r="C73" s="1834"/>
      <c r="D73" s="1834"/>
      <c r="E73" s="1834"/>
      <c r="F73" s="1834"/>
      <c r="G73" s="1834"/>
      <c r="H73" s="1834"/>
      <c r="I73" s="1834"/>
      <c r="J73" s="1834"/>
      <c r="K73" s="1834"/>
      <c r="L73" s="1834"/>
      <c r="M73" s="1834"/>
      <c r="N73" s="1834"/>
      <c r="O73" s="1834"/>
      <c r="P73" s="1834"/>
      <c r="Q73" s="1834"/>
      <c r="R73" s="1834"/>
      <c r="S73" s="1834"/>
      <c r="T73" s="1834"/>
      <c r="U73" s="1834"/>
      <c r="V73" s="1834"/>
      <c r="W73" s="1834"/>
      <c r="X73" s="1834"/>
      <c r="Y73" s="1834"/>
      <c r="Z73" s="1834"/>
      <c r="AA73" s="1834"/>
      <c r="AB73" s="1834"/>
      <c r="AC73" s="1834"/>
      <c r="AD73" s="1834"/>
      <c r="AE73" s="1834"/>
      <c r="AF73" s="1834"/>
      <c r="AG73" s="1834"/>
      <c r="AH73" s="1834"/>
      <c r="AI73" s="1834"/>
      <c r="AJ73" s="1834"/>
      <c r="AK73" s="1834"/>
      <c r="AL73" s="1834"/>
      <c r="AM73" s="1834"/>
      <c r="AN73" s="1834"/>
      <c r="AO73" s="1834"/>
      <c r="AR73" s="189"/>
      <c r="AS73" s="190"/>
      <c r="AT73" s="251"/>
      <c r="AU73" s="251"/>
      <c r="AV73" s="181"/>
      <c r="AW73" s="181"/>
      <c r="AX73" s="181"/>
      <c r="AY73" s="181"/>
      <c r="AZ73" s="181"/>
      <c r="BA73" s="181"/>
      <c r="BB73" s="181"/>
      <c r="BC73" s="181"/>
      <c r="BD73" s="181"/>
      <c r="BE73" s="181"/>
      <c r="BF73" s="181"/>
      <c r="BG73" s="181"/>
      <c r="BH73" s="181"/>
      <c r="BI73" s="181"/>
      <c r="BJ73" s="181"/>
      <c r="BK73" s="181"/>
      <c r="BL73" s="181"/>
      <c r="BM73" s="181"/>
      <c r="BN73" s="181"/>
      <c r="BO73" s="181"/>
      <c r="BP73" s="181"/>
      <c r="BQ73" s="181"/>
      <c r="BR73" s="181"/>
      <c r="BS73" s="181"/>
      <c r="BT73" s="181"/>
      <c r="BU73" s="181"/>
      <c r="BV73" s="181"/>
      <c r="BW73" s="181"/>
      <c r="BX73" s="181"/>
      <c r="BY73" s="181"/>
      <c r="BZ73" s="181"/>
      <c r="CA73" s="181"/>
      <c r="CB73" s="181"/>
      <c r="CC73" s="181"/>
      <c r="CD73" s="181"/>
      <c r="CE73" s="181"/>
    </row>
    <row r="74" spans="1:83" ht="12.75" customHeight="1" x14ac:dyDescent="0.25">
      <c r="A74" s="386"/>
      <c r="B74" s="1858"/>
      <c r="C74" s="1858"/>
      <c r="D74" s="1858"/>
      <c r="E74" s="1858"/>
      <c r="F74" s="1858"/>
      <c r="G74" s="1858"/>
      <c r="H74" s="1858"/>
      <c r="I74" s="1858"/>
      <c r="J74" s="1858"/>
      <c r="K74" s="1858"/>
      <c r="L74" s="1858"/>
      <c r="M74" s="1858"/>
      <c r="N74" s="1858"/>
      <c r="O74" s="1858"/>
      <c r="P74" s="1858"/>
      <c r="Q74" s="1858"/>
      <c r="R74" s="1858"/>
      <c r="S74" s="1858"/>
      <c r="T74" s="1858"/>
      <c r="U74" s="1858"/>
      <c r="V74" s="1858"/>
      <c r="W74" s="1858"/>
      <c r="X74" s="1858"/>
      <c r="Y74" s="1858"/>
      <c r="Z74" s="1858"/>
      <c r="AA74" s="1858"/>
      <c r="AB74" s="1858"/>
      <c r="AC74" s="1858"/>
      <c r="AD74" s="1858"/>
      <c r="AE74" s="1858"/>
      <c r="AF74" s="1858"/>
      <c r="AG74" s="1858"/>
      <c r="AH74" s="1858"/>
      <c r="AI74" s="1858"/>
      <c r="AJ74" s="1858"/>
      <c r="AK74" s="1858"/>
      <c r="AL74" s="1858"/>
      <c r="AM74" s="1858"/>
      <c r="AN74" s="1858"/>
      <c r="AO74" s="1858"/>
      <c r="AR74" s="188"/>
      <c r="AS74" s="190"/>
      <c r="AT74" s="249"/>
      <c r="AU74" s="249"/>
      <c r="AV74" s="349"/>
      <c r="AW74" s="349"/>
      <c r="AX74" s="349"/>
      <c r="AY74" s="349"/>
      <c r="AZ74" s="349"/>
      <c r="BA74" s="349"/>
      <c r="BB74" s="349"/>
      <c r="BC74" s="349"/>
      <c r="BD74" s="349"/>
      <c r="BE74" s="349"/>
      <c r="BF74" s="349"/>
      <c r="BG74" s="349"/>
      <c r="BH74" s="349"/>
      <c r="BI74" s="349"/>
      <c r="BJ74" s="349"/>
      <c r="BK74" s="349"/>
      <c r="BL74" s="349"/>
      <c r="BM74" s="349"/>
      <c r="BN74" s="349"/>
      <c r="BO74" s="349"/>
      <c r="BP74" s="349"/>
      <c r="BQ74" s="349"/>
      <c r="BR74" s="349"/>
      <c r="BS74" s="349"/>
      <c r="BT74" s="349"/>
      <c r="BU74" s="349"/>
      <c r="BV74" s="349"/>
      <c r="BW74" s="349"/>
      <c r="BX74" s="349"/>
      <c r="BY74" s="349"/>
      <c r="BZ74" s="349"/>
      <c r="CA74" s="349"/>
      <c r="CB74" s="349"/>
      <c r="CC74" s="349"/>
      <c r="CD74" s="349"/>
      <c r="CE74" s="349"/>
    </row>
    <row r="75" spans="1:83" ht="36.75" customHeight="1" x14ac:dyDescent="0.25">
      <c r="A75" s="380"/>
      <c r="B75" s="989"/>
      <c r="C75" s="1834"/>
      <c r="D75" s="1834"/>
      <c r="E75" s="1834"/>
      <c r="F75" s="1834"/>
      <c r="G75" s="1834"/>
      <c r="H75" s="1834"/>
      <c r="I75" s="1834"/>
      <c r="J75" s="1834"/>
      <c r="K75" s="1834"/>
      <c r="L75" s="1834"/>
      <c r="M75" s="1834"/>
      <c r="N75" s="1834"/>
      <c r="O75" s="1834"/>
      <c r="P75" s="1834"/>
      <c r="Q75" s="1834"/>
      <c r="R75" s="1834"/>
      <c r="S75" s="1834"/>
      <c r="T75" s="1834"/>
      <c r="U75" s="1834"/>
      <c r="V75" s="1834"/>
      <c r="W75" s="1834"/>
      <c r="X75" s="1834"/>
      <c r="Y75" s="1834"/>
      <c r="Z75" s="1834"/>
      <c r="AA75" s="1834"/>
      <c r="AB75" s="1834"/>
      <c r="AC75" s="1834"/>
      <c r="AD75" s="1834"/>
      <c r="AE75" s="1834"/>
      <c r="AF75" s="1834"/>
      <c r="AG75" s="1834"/>
      <c r="AH75" s="1834"/>
      <c r="AI75" s="1834"/>
      <c r="AJ75" s="1834"/>
      <c r="AK75" s="1834"/>
      <c r="AL75" s="1834"/>
      <c r="AM75" s="1834"/>
      <c r="AN75" s="1834"/>
      <c r="AO75" s="1834"/>
      <c r="AR75" s="189"/>
      <c r="AS75" s="191"/>
      <c r="AT75" s="251"/>
      <c r="AU75" s="251"/>
      <c r="AV75" s="181"/>
      <c r="AW75" s="181"/>
      <c r="AX75" s="181"/>
      <c r="AY75" s="181"/>
      <c r="AZ75" s="181"/>
      <c r="BA75" s="181"/>
      <c r="BB75" s="181"/>
      <c r="BC75" s="181"/>
      <c r="BD75" s="181"/>
      <c r="BE75" s="181"/>
      <c r="BF75" s="181"/>
      <c r="BG75" s="181"/>
      <c r="BH75" s="181"/>
      <c r="BI75" s="181"/>
      <c r="BJ75" s="181"/>
      <c r="BK75" s="181"/>
      <c r="BL75" s="181"/>
      <c r="BM75" s="181"/>
      <c r="BN75" s="181"/>
      <c r="BO75" s="181"/>
      <c r="BP75" s="181"/>
      <c r="BQ75" s="181"/>
      <c r="BR75" s="181"/>
      <c r="BS75" s="181"/>
      <c r="BT75" s="181"/>
      <c r="BU75" s="181"/>
      <c r="BV75" s="181"/>
      <c r="BW75" s="181"/>
      <c r="BX75" s="181"/>
      <c r="BY75" s="181"/>
      <c r="BZ75" s="181"/>
      <c r="CA75" s="181"/>
      <c r="CB75" s="181"/>
      <c r="CC75" s="181"/>
      <c r="CD75" s="181"/>
      <c r="CE75" s="181"/>
    </row>
    <row r="76" spans="1:83" ht="12.75" customHeight="1" x14ac:dyDescent="0.25">
      <c r="A76" s="380"/>
      <c r="B76" s="358"/>
      <c r="C76" s="1834"/>
      <c r="D76" s="1834"/>
      <c r="E76" s="1834"/>
      <c r="F76" s="1834"/>
      <c r="G76" s="1834"/>
      <c r="H76" s="1834"/>
      <c r="I76" s="1834"/>
      <c r="J76" s="1834"/>
      <c r="K76" s="1834"/>
      <c r="L76" s="1834"/>
      <c r="M76" s="1834"/>
      <c r="N76" s="1834"/>
      <c r="O76" s="1834"/>
      <c r="P76" s="1834"/>
      <c r="Q76" s="1834"/>
      <c r="R76" s="1834"/>
      <c r="S76" s="1834"/>
      <c r="T76" s="1834"/>
      <c r="U76" s="1834"/>
      <c r="V76" s="1834"/>
      <c r="W76" s="1834"/>
      <c r="X76" s="1834"/>
      <c r="Y76" s="1834"/>
      <c r="Z76" s="1834"/>
      <c r="AA76" s="1834"/>
      <c r="AB76" s="1834"/>
      <c r="AC76" s="1834"/>
      <c r="AD76" s="1834"/>
      <c r="AE76" s="1834"/>
      <c r="AF76" s="1834"/>
      <c r="AG76" s="1834"/>
      <c r="AH76" s="1834"/>
      <c r="AI76" s="1834"/>
      <c r="AJ76" s="1834"/>
      <c r="AK76" s="1834"/>
      <c r="AL76" s="1834"/>
      <c r="AM76" s="1834"/>
      <c r="AN76" s="1834"/>
      <c r="AO76" s="1834"/>
      <c r="AR76" s="188"/>
      <c r="AS76" s="190"/>
      <c r="AT76" s="250"/>
      <c r="AU76" s="250"/>
      <c r="AV76" s="348"/>
      <c r="AW76" s="348"/>
      <c r="AX76" s="348"/>
      <c r="AY76" s="348"/>
      <c r="AZ76" s="348"/>
      <c r="BA76" s="348"/>
      <c r="BB76" s="348"/>
      <c r="BC76" s="348"/>
      <c r="BD76" s="348"/>
      <c r="BE76" s="348"/>
      <c r="BF76" s="348"/>
      <c r="BG76" s="348"/>
      <c r="BH76" s="348"/>
      <c r="BI76" s="348"/>
      <c r="BJ76" s="348"/>
      <c r="BK76" s="348"/>
      <c r="BL76" s="348"/>
      <c r="BM76" s="348"/>
      <c r="BN76" s="348"/>
      <c r="BO76" s="348"/>
      <c r="BP76" s="348"/>
      <c r="BQ76" s="348"/>
      <c r="BR76" s="348"/>
      <c r="BS76" s="348"/>
      <c r="BT76" s="348"/>
      <c r="BU76" s="348"/>
      <c r="BV76" s="348"/>
      <c r="BW76" s="348"/>
      <c r="BX76" s="348"/>
      <c r="BY76" s="348"/>
      <c r="BZ76" s="348"/>
      <c r="CA76" s="348"/>
      <c r="CB76" s="348"/>
      <c r="CC76" s="348"/>
      <c r="CD76" s="348"/>
      <c r="CE76" s="348"/>
    </row>
    <row r="77" spans="1:83" ht="27.75" customHeight="1" x14ac:dyDescent="0.25">
      <c r="A77" s="380"/>
      <c r="B77" s="358"/>
      <c r="C77" s="1834"/>
      <c r="D77" s="1834"/>
      <c r="E77" s="1834"/>
      <c r="F77" s="1834"/>
      <c r="G77" s="1834"/>
      <c r="H77" s="1834"/>
      <c r="I77" s="1834"/>
      <c r="J77" s="1834"/>
      <c r="K77" s="1834"/>
      <c r="L77" s="1834"/>
      <c r="M77" s="1834"/>
      <c r="N77" s="1834"/>
      <c r="O77" s="1834"/>
      <c r="P77" s="1834"/>
      <c r="Q77" s="1834"/>
      <c r="R77" s="1834"/>
      <c r="S77" s="1834"/>
      <c r="T77" s="1834"/>
      <c r="U77" s="1834"/>
      <c r="V77" s="1834"/>
      <c r="W77" s="1834"/>
      <c r="X77" s="1834"/>
      <c r="Y77" s="1834"/>
      <c r="Z77" s="1834"/>
      <c r="AA77" s="1834"/>
      <c r="AB77" s="1834"/>
      <c r="AC77" s="1834"/>
      <c r="AD77" s="1834"/>
      <c r="AE77" s="1834"/>
      <c r="AF77" s="1834"/>
      <c r="AG77" s="1834"/>
      <c r="AH77" s="1834"/>
      <c r="AI77" s="1834"/>
      <c r="AJ77" s="1834"/>
      <c r="AK77" s="1834"/>
      <c r="AL77" s="1834"/>
      <c r="AM77" s="1834"/>
      <c r="AN77" s="1834"/>
      <c r="AO77" s="1834"/>
      <c r="AR77" s="188"/>
      <c r="AS77" s="193"/>
      <c r="AT77" s="250"/>
      <c r="AU77" s="250"/>
      <c r="AV77" s="348"/>
      <c r="AW77" s="348"/>
      <c r="AX77" s="348"/>
      <c r="AY77" s="348"/>
      <c r="AZ77" s="348"/>
      <c r="BA77" s="348"/>
      <c r="BB77" s="348"/>
      <c r="BC77" s="348"/>
      <c r="BD77" s="348"/>
      <c r="BE77" s="348"/>
      <c r="BF77" s="348"/>
      <c r="BG77" s="348"/>
      <c r="BH77" s="348"/>
      <c r="BI77" s="348"/>
      <c r="BJ77" s="348"/>
      <c r="BK77" s="348"/>
      <c r="BL77" s="348"/>
      <c r="BM77" s="348"/>
      <c r="BN77" s="348"/>
      <c r="BO77" s="348"/>
      <c r="BP77" s="348"/>
      <c r="BQ77" s="348"/>
      <c r="BR77" s="348"/>
      <c r="BS77" s="348"/>
      <c r="BT77" s="348"/>
      <c r="BU77" s="348"/>
      <c r="BV77" s="348"/>
      <c r="BW77" s="348"/>
      <c r="BX77" s="348"/>
      <c r="BY77" s="348"/>
      <c r="BZ77" s="348"/>
      <c r="CA77" s="348"/>
      <c r="CB77" s="348"/>
      <c r="CC77" s="348"/>
      <c r="CD77" s="348"/>
      <c r="CE77" s="348"/>
    </row>
    <row r="78" spans="1:83" ht="12.75" customHeight="1" x14ac:dyDescent="0.25">
      <c r="A78" s="380"/>
      <c r="B78" s="989"/>
      <c r="C78" s="1834"/>
      <c r="D78" s="1834"/>
      <c r="E78" s="1834"/>
      <c r="F78" s="1834"/>
      <c r="G78" s="1834"/>
      <c r="H78" s="1834"/>
      <c r="I78" s="1834"/>
      <c r="J78" s="1834"/>
      <c r="K78" s="1834"/>
      <c r="L78" s="1834"/>
      <c r="M78" s="1834"/>
      <c r="N78" s="1834"/>
      <c r="O78" s="1834"/>
      <c r="P78" s="1834"/>
      <c r="Q78" s="1834"/>
      <c r="R78" s="1834"/>
      <c r="S78" s="1834"/>
      <c r="T78" s="1834"/>
      <c r="U78" s="1834"/>
      <c r="V78" s="1834"/>
      <c r="W78" s="1834"/>
      <c r="X78" s="1834"/>
      <c r="Y78" s="1834"/>
      <c r="Z78" s="1834"/>
      <c r="AA78" s="1834"/>
      <c r="AB78" s="1834"/>
      <c r="AC78" s="1834"/>
      <c r="AD78" s="1834"/>
      <c r="AE78" s="1834"/>
      <c r="AF78" s="1834"/>
      <c r="AG78" s="1834"/>
      <c r="AH78" s="1834"/>
      <c r="AI78" s="1834"/>
      <c r="AJ78" s="1834"/>
      <c r="AK78" s="1834"/>
      <c r="AL78" s="1834"/>
      <c r="AM78" s="1834"/>
      <c r="AN78" s="1834"/>
      <c r="AO78" s="1834"/>
      <c r="AR78" s="189"/>
      <c r="AS78" s="190"/>
      <c r="AT78" s="251"/>
      <c r="AU78" s="251"/>
      <c r="AV78" s="181"/>
      <c r="AW78" s="181"/>
      <c r="AX78" s="181"/>
      <c r="AY78" s="181"/>
      <c r="AZ78" s="181"/>
      <c r="BA78" s="181"/>
      <c r="BB78" s="181"/>
      <c r="BC78" s="181"/>
      <c r="BD78" s="181"/>
      <c r="BE78" s="181"/>
      <c r="BF78" s="181"/>
      <c r="BG78" s="181"/>
      <c r="BH78" s="181"/>
      <c r="BI78" s="181"/>
      <c r="BJ78" s="181"/>
      <c r="BK78" s="181"/>
      <c r="BL78" s="181"/>
      <c r="BM78" s="181"/>
      <c r="BN78" s="181"/>
      <c r="BO78" s="181"/>
      <c r="BP78" s="181"/>
      <c r="BQ78" s="181"/>
      <c r="BR78" s="181"/>
      <c r="BS78" s="181"/>
      <c r="BT78" s="181"/>
      <c r="BU78" s="181"/>
      <c r="BV78" s="181"/>
      <c r="BW78" s="181"/>
      <c r="BX78" s="181"/>
      <c r="BY78" s="181"/>
      <c r="BZ78" s="181"/>
      <c r="CA78" s="181"/>
      <c r="CB78" s="181"/>
      <c r="CC78" s="181"/>
      <c r="CD78" s="181"/>
      <c r="CE78" s="181"/>
    </row>
    <row r="79" spans="1:83" ht="12.75" customHeight="1" x14ac:dyDescent="0.25">
      <c r="A79" s="386"/>
      <c r="B79" s="1858"/>
      <c r="C79" s="1858"/>
      <c r="D79" s="1858"/>
      <c r="E79" s="1858"/>
      <c r="F79" s="1858"/>
      <c r="G79" s="1858"/>
      <c r="H79" s="1858"/>
      <c r="I79" s="1858"/>
      <c r="J79" s="1858"/>
      <c r="K79" s="1858"/>
      <c r="L79" s="1858"/>
      <c r="M79" s="1858"/>
      <c r="N79" s="1858"/>
      <c r="O79" s="1858"/>
      <c r="P79" s="1858"/>
      <c r="Q79" s="1858"/>
      <c r="R79" s="1858"/>
      <c r="S79" s="1858"/>
      <c r="T79" s="1858"/>
      <c r="U79" s="1858"/>
      <c r="V79" s="1858"/>
      <c r="W79" s="1858"/>
      <c r="X79" s="1858"/>
      <c r="Y79" s="1858"/>
      <c r="Z79" s="1858"/>
      <c r="AA79" s="1858"/>
      <c r="AB79" s="1858"/>
      <c r="AC79" s="1858"/>
      <c r="AD79" s="1858"/>
      <c r="AE79" s="1858"/>
      <c r="AF79" s="1858"/>
      <c r="AG79" s="1858"/>
      <c r="AH79" s="1858"/>
      <c r="AI79" s="1858"/>
      <c r="AJ79" s="1858"/>
      <c r="AK79" s="1858"/>
      <c r="AL79" s="1858"/>
      <c r="AM79" s="1858"/>
      <c r="AN79" s="1858"/>
      <c r="AO79" s="1858"/>
      <c r="AR79" s="188"/>
      <c r="AS79" s="190"/>
      <c r="AT79" s="249"/>
      <c r="AU79" s="249"/>
      <c r="AV79" s="349"/>
      <c r="AW79" s="349"/>
      <c r="AX79" s="349"/>
      <c r="AY79" s="349"/>
      <c r="AZ79" s="349"/>
      <c r="BA79" s="349"/>
      <c r="BB79" s="349"/>
      <c r="BC79" s="349"/>
      <c r="BD79" s="349"/>
      <c r="BE79" s="349"/>
      <c r="BF79" s="349"/>
      <c r="BG79" s="349"/>
      <c r="BH79" s="349"/>
      <c r="BI79" s="349"/>
      <c r="BJ79" s="349"/>
      <c r="BK79" s="349"/>
      <c r="BL79" s="349"/>
      <c r="BM79" s="349"/>
      <c r="BN79" s="349"/>
      <c r="BO79" s="349"/>
      <c r="BP79" s="349"/>
      <c r="BQ79" s="349"/>
      <c r="BR79" s="349"/>
      <c r="BS79" s="349"/>
      <c r="BT79" s="349"/>
      <c r="BU79" s="349"/>
      <c r="BV79" s="349"/>
      <c r="BW79" s="349"/>
      <c r="BX79" s="349"/>
      <c r="BY79" s="349"/>
      <c r="BZ79" s="349"/>
      <c r="CA79" s="349"/>
      <c r="CB79" s="349"/>
      <c r="CC79" s="349"/>
      <c r="CD79" s="349"/>
      <c r="CE79" s="349"/>
    </row>
    <row r="80" spans="1:83" ht="12.75" customHeight="1" x14ac:dyDescent="0.25">
      <c r="A80" s="380"/>
      <c r="B80" s="1834"/>
      <c r="C80" s="1834"/>
      <c r="D80" s="1834"/>
      <c r="E80" s="1834"/>
      <c r="F80" s="1834"/>
      <c r="G80" s="1834"/>
      <c r="H80" s="1834"/>
      <c r="I80" s="1834"/>
      <c r="J80" s="1834"/>
      <c r="K80" s="1834"/>
      <c r="L80" s="1834"/>
      <c r="M80" s="1834"/>
      <c r="N80" s="1834"/>
      <c r="O80" s="1834"/>
      <c r="P80" s="1834"/>
      <c r="Q80" s="1834"/>
      <c r="R80" s="1834"/>
      <c r="S80" s="1834"/>
      <c r="T80" s="1834"/>
      <c r="U80" s="1834"/>
      <c r="V80" s="1834"/>
      <c r="W80" s="1834"/>
      <c r="X80" s="1834"/>
      <c r="Y80" s="1834"/>
      <c r="Z80" s="1834"/>
      <c r="AA80" s="1834"/>
      <c r="AB80" s="1834"/>
      <c r="AC80" s="1834"/>
      <c r="AD80" s="1834"/>
      <c r="AE80" s="1834"/>
      <c r="AF80" s="1834"/>
      <c r="AG80" s="1834"/>
      <c r="AH80" s="1834"/>
      <c r="AI80" s="1834"/>
      <c r="AJ80" s="1834"/>
      <c r="AK80" s="1834"/>
      <c r="AL80" s="1834"/>
      <c r="AM80" s="1834"/>
      <c r="AN80" s="1834"/>
      <c r="AO80" s="1834"/>
      <c r="AR80" s="188"/>
      <c r="AS80" s="192"/>
      <c r="AT80" s="250"/>
      <c r="AU80" s="250"/>
      <c r="AV80" s="348"/>
      <c r="AW80" s="348"/>
      <c r="AX80" s="348"/>
      <c r="AY80" s="348"/>
      <c r="AZ80" s="348"/>
      <c r="BA80" s="348"/>
      <c r="BB80" s="348"/>
      <c r="BC80" s="348"/>
      <c r="BD80" s="348"/>
      <c r="BE80" s="348"/>
      <c r="BF80" s="348"/>
      <c r="BG80" s="348"/>
      <c r="BH80" s="348"/>
      <c r="BI80" s="348"/>
      <c r="BJ80" s="348"/>
      <c r="BK80" s="348"/>
      <c r="BL80" s="348"/>
      <c r="BM80" s="348"/>
      <c r="BN80" s="348"/>
      <c r="BO80" s="348"/>
      <c r="BP80" s="348"/>
      <c r="BQ80" s="348"/>
      <c r="BR80" s="348"/>
      <c r="BS80" s="348"/>
      <c r="BT80" s="348"/>
      <c r="BU80" s="348"/>
      <c r="BV80" s="348"/>
      <c r="BW80" s="348"/>
      <c r="BX80" s="348"/>
      <c r="BY80" s="348"/>
      <c r="BZ80" s="348"/>
      <c r="CA80" s="348"/>
      <c r="CB80" s="348"/>
      <c r="CC80" s="348"/>
      <c r="CD80" s="348"/>
      <c r="CE80" s="348"/>
    </row>
    <row r="81" spans="1:83" ht="12.75" customHeight="1" x14ac:dyDescent="0.25">
      <c r="A81" s="386"/>
      <c r="B81" s="1858"/>
      <c r="C81" s="1858"/>
      <c r="D81" s="1858"/>
      <c r="E81" s="1858"/>
      <c r="F81" s="1858"/>
      <c r="G81" s="1858"/>
      <c r="H81" s="1858"/>
      <c r="I81" s="1858"/>
      <c r="J81" s="1858"/>
      <c r="K81" s="1858"/>
      <c r="L81" s="1858"/>
      <c r="M81" s="1858"/>
      <c r="N81" s="1858"/>
      <c r="O81" s="1858"/>
      <c r="P81" s="1858"/>
      <c r="Q81" s="1858"/>
      <c r="R81" s="1858"/>
      <c r="S81" s="1858"/>
      <c r="T81" s="1858"/>
      <c r="U81" s="1858"/>
      <c r="V81" s="1858"/>
      <c r="W81" s="1858"/>
      <c r="X81" s="1858"/>
      <c r="Y81" s="1858"/>
      <c r="Z81" s="1858"/>
      <c r="AA81" s="1858"/>
      <c r="AB81" s="1858"/>
      <c r="AC81" s="1858"/>
      <c r="AD81" s="1858"/>
      <c r="AE81" s="1858"/>
      <c r="AF81" s="1858"/>
      <c r="AG81" s="1858"/>
      <c r="AH81" s="1858"/>
      <c r="AI81" s="1858"/>
      <c r="AJ81" s="1858"/>
      <c r="AK81" s="1858"/>
      <c r="AL81" s="1858"/>
      <c r="AM81" s="1858"/>
      <c r="AN81" s="1858"/>
      <c r="AO81" s="1858"/>
      <c r="AR81" s="188"/>
      <c r="AS81" s="192"/>
      <c r="AT81" s="249"/>
      <c r="AU81" s="249"/>
      <c r="AV81" s="349"/>
      <c r="AW81" s="349"/>
      <c r="AX81" s="349"/>
      <c r="AY81" s="349"/>
      <c r="AZ81" s="349"/>
      <c r="BA81" s="349"/>
      <c r="BB81" s="349"/>
      <c r="BC81" s="349"/>
      <c r="BD81" s="349"/>
      <c r="BE81" s="349"/>
      <c r="BF81" s="349"/>
      <c r="BG81" s="349"/>
      <c r="BH81" s="349"/>
      <c r="BI81" s="349"/>
      <c r="BJ81" s="349"/>
      <c r="BK81" s="349"/>
      <c r="BL81" s="349"/>
      <c r="BM81" s="349"/>
      <c r="BN81" s="349"/>
      <c r="BO81" s="349"/>
      <c r="BP81" s="349"/>
      <c r="BQ81" s="349"/>
      <c r="BR81" s="349"/>
      <c r="BS81" s="349"/>
      <c r="BT81" s="349"/>
      <c r="BU81" s="349"/>
      <c r="BV81" s="349"/>
      <c r="BW81" s="349"/>
      <c r="BX81" s="349"/>
      <c r="BY81" s="349"/>
      <c r="BZ81" s="349"/>
      <c r="CA81" s="349"/>
      <c r="CB81" s="349"/>
      <c r="CC81" s="349"/>
      <c r="CD81" s="349"/>
      <c r="CE81" s="349"/>
    </row>
    <row r="82" spans="1:83" ht="39.15" customHeight="1" x14ac:dyDescent="0.25">
      <c r="A82" s="380"/>
      <c r="B82" s="1834"/>
      <c r="C82" s="1834"/>
      <c r="D82" s="1834"/>
      <c r="E82" s="1834"/>
      <c r="F82" s="1834"/>
      <c r="G82" s="1834"/>
      <c r="H82" s="1834"/>
      <c r="I82" s="1834"/>
      <c r="J82" s="1834"/>
      <c r="K82" s="1834"/>
      <c r="L82" s="1834"/>
      <c r="M82" s="1834"/>
      <c r="N82" s="1834"/>
      <c r="O82" s="1834"/>
      <c r="P82" s="1834"/>
      <c r="Q82" s="1834"/>
      <c r="R82" s="1834"/>
      <c r="S82" s="1834"/>
      <c r="T82" s="1834"/>
      <c r="U82" s="1834"/>
      <c r="V82" s="1834"/>
      <c r="W82" s="1834"/>
      <c r="X82" s="1834"/>
      <c r="Y82" s="1834"/>
      <c r="Z82" s="1834"/>
      <c r="AA82" s="1834"/>
      <c r="AB82" s="1834"/>
      <c r="AC82" s="1834"/>
      <c r="AD82" s="1834"/>
      <c r="AE82" s="1834"/>
      <c r="AF82" s="1834"/>
      <c r="AG82" s="1834"/>
      <c r="AH82" s="1834"/>
      <c r="AI82" s="1834"/>
      <c r="AJ82" s="1834"/>
      <c r="AK82" s="1834"/>
      <c r="AL82" s="1834"/>
      <c r="AM82" s="1834"/>
      <c r="AN82" s="1834"/>
      <c r="AO82" s="1834"/>
      <c r="AR82" s="188"/>
      <c r="AS82" s="192"/>
      <c r="AT82" s="250"/>
      <c r="AU82" s="250"/>
      <c r="AV82" s="348"/>
      <c r="AW82" s="348"/>
      <c r="AX82" s="348"/>
      <c r="AY82" s="348"/>
      <c r="AZ82" s="348"/>
      <c r="BA82" s="348"/>
      <c r="BB82" s="348"/>
      <c r="BC82" s="348"/>
      <c r="BD82" s="348"/>
      <c r="BE82" s="348"/>
      <c r="BF82" s="348"/>
      <c r="BG82" s="348"/>
      <c r="BH82" s="348"/>
      <c r="BI82" s="348"/>
      <c r="BJ82" s="348"/>
      <c r="BK82" s="348"/>
      <c r="BL82" s="348"/>
      <c r="BM82" s="348"/>
      <c r="BN82" s="348"/>
      <c r="BO82" s="348"/>
      <c r="BP82" s="348"/>
      <c r="BQ82" s="348"/>
      <c r="BR82" s="348"/>
      <c r="BS82" s="348"/>
      <c r="BT82" s="348"/>
      <c r="BU82" s="348"/>
      <c r="BV82" s="348"/>
      <c r="BW82" s="348"/>
      <c r="BX82" s="348"/>
      <c r="BY82" s="348"/>
      <c r="BZ82" s="348"/>
      <c r="CA82" s="348"/>
      <c r="CB82" s="348"/>
      <c r="CC82" s="348"/>
      <c r="CD82" s="348"/>
      <c r="CE82" s="348"/>
    </row>
    <row r="83" spans="1:83" ht="16.5" customHeight="1" x14ac:dyDescent="0.25">
      <c r="A83" s="386"/>
      <c r="B83" s="1858"/>
      <c r="C83" s="1858"/>
      <c r="D83" s="1858"/>
      <c r="E83" s="1858"/>
      <c r="F83" s="1858"/>
      <c r="G83" s="1858"/>
      <c r="H83" s="1858"/>
      <c r="I83" s="1858"/>
      <c r="J83" s="1858"/>
      <c r="K83" s="1858"/>
      <c r="L83" s="1858"/>
      <c r="M83" s="1858"/>
      <c r="N83" s="1858"/>
      <c r="O83" s="1858"/>
      <c r="P83" s="1858"/>
      <c r="Q83" s="1858"/>
      <c r="R83" s="1858"/>
      <c r="S83" s="1858"/>
      <c r="T83" s="1858"/>
      <c r="U83" s="1858"/>
      <c r="V83" s="1858"/>
      <c r="W83" s="1858"/>
      <c r="X83" s="1858"/>
      <c r="Y83" s="1858"/>
      <c r="Z83" s="1858"/>
      <c r="AA83" s="1858"/>
      <c r="AB83" s="1858"/>
      <c r="AC83" s="1858"/>
      <c r="AD83" s="1858"/>
      <c r="AE83" s="1858"/>
      <c r="AF83" s="1858"/>
      <c r="AG83" s="1858"/>
      <c r="AH83" s="1858"/>
      <c r="AI83" s="1858"/>
      <c r="AJ83" s="1858"/>
      <c r="AK83" s="1858"/>
      <c r="AL83" s="1858"/>
      <c r="AM83" s="1858"/>
      <c r="AN83" s="1858"/>
      <c r="AO83" s="1858"/>
      <c r="AR83" s="188"/>
      <c r="AS83" s="192"/>
      <c r="AT83" s="250"/>
      <c r="AU83" s="250"/>
      <c r="AV83" s="348"/>
      <c r="AW83" s="348"/>
      <c r="AX83" s="348"/>
      <c r="AY83" s="348"/>
      <c r="AZ83" s="348"/>
      <c r="BA83" s="348"/>
      <c r="BB83" s="348"/>
      <c r="BC83" s="348"/>
      <c r="BD83" s="348"/>
      <c r="BE83" s="348"/>
      <c r="BF83" s="348"/>
      <c r="BG83" s="348"/>
      <c r="BH83" s="348"/>
      <c r="BI83" s="348"/>
      <c r="BJ83" s="348"/>
      <c r="BK83" s="348"/>
      <c r="BL83" s="348"/>
      <c r="BM83" s="348"/>
      <c r="BN83" s="348"/>
      <c r="BO83" s="348"/>
      <c r="BP83" s="348"/>
      <c r="BQ83" s="348"/>
      <c r="BR83" s="348"/>
      <c r="BS83" s="348"/>
      <c r="BT83" s="348"/>
      <c r="BU83" s="348"/>
      <c r="BV83" s="348"/>
      <c r="BW83" s="348"/>
      <c r="BX83" s="348"/>
      <c r="BY83" s="348"/>
      <c r="BZ83" s="348"/>
      <c r="CA83" s="348"/>
      <c r="CB83" s="348"/>
      <c r="CC83" s="348"/>
      <c r="CD83" s="348"/>
      <c r="CE83" s="348"/>
    </row>
    <row r="84" spans="1:83" ht="40.65" customHeight="1" x14ac:dyDescent="0.25">
      <c r="A84" s="380"/>
      <c r="B84" s="1834"/>
      <c r="C84" s="1834"/>
      <c r="D84" s="1834"/>
      <c r="E84" s="1834"/>
      <c r="F84" s="1834"/>
      <c r="G84" s="1834"/>
      <c r="H84" s="1834"/>
      <c r="I84" s="1834"/>
      <c r="J84" s="1834"/>
      <c r="K84" s="1834"/>
      <c r="L84" s="1834"/>
      <c r="M84" s="1834"/>
      <c r="N84" s="1834"/>
      <c r="O84" s="1834"/>
      <c r="P84" s="1834"/>
      <c r="Q84" s="1834"/>
      <c r="R84" s="1834"/>
      <c r="S84" s="1834"/>
      <c r="T84" s="1834"/>
      <c r="U84" s="1834"/>
      <c r="V84" s="1834"/>
      <c r="W84" s="1834"/>
      <c r="X84" s="1834"/>
      <c r="Y84" s="1834"/>
      <c r="Z84" s="1834"/>
      <c r="AA84" s="1834"/>
      <c r="AB84" s="1834"/>
      <c r="AC84" s="1834"/>
      <c r="AD84" s="1834"/>
      <c r="AE84" s="1834"/>
      <c r="AF84" s="1834"/>
      <c r="AG84" s="1834"/>
      <c r="AH84" s="1834"/>
      <c r="AI84" s="1834"/>
      <c r="AJ84" s="1834"/>
      <c r="AK84" s="1834"/>
      <c r="AL84" s="1834"/>
      <c r="AM84" s="1834"/>
      <c r="AN84" s="1834"/>
      <c r="AO84" s="1834"/>
      <c r="AR84" s="188"/>
      <c r="AS84" s="191"/>
      <c r="AT84" s="250"/>
      <c r="AU84" s="250"/>
      <c r="AV84" s="348"/>
      <c r="AW84" s="348"/>
      <c r="AX84" s="348"/>
      <c r="AY84" s="348"/>
      <c r="AZ84" s="348"/>
      <c r="BA84" s="348"/>
      <c r="BB84" s="348"/>
      <c r="BC84" s="348"/>
      <c r="BD84" s="348"/>
      <c r="BE84" s="348"/>
      <c r="BF84" s="348"/>
      <c r="BG84" s="348"/>
      <c r="BH84" s="348"/>
      <c r="BI84" s="348"/>
      <c r="BJ84" s="348"/>
      <c r="BK84" s="348"/>
      <c r="BL84" s="348"/>
      <c r="BM84" s="348"/>
      <c r="BN84" s="348"/>
      <c r="BO84" s="348"/>
      <c r="BP84" s="348"/>
      <c r="BQ84" s="348"/>
      <c r="BR84" s="348"/>
      <c r="BS84" s="348"/>
      <c r="BT84" s="348"/>
      <c r="BU84" s="348"/>
      <c r="BV84" s="348"/>
      <c r="BW84" s="348"/>
      <c r="BX84" s="348"/>
      <c r="BY84" s="348"/>
      <c r="BZ84" s="348"/>
      <c r="CA84" s="348"/>
      <c r="CB84" s="348"/>
      <c r="CC84" s="348"/>
      <c r="CD84" s="348"/>
      <c r="CE84" s="348"/>
    </row>
    <row r="85" spans="1:83" ht="12.75" customHeight="1" x14ac:dyDescent="0.25">
      <c r="A85" s="386"/>
      <c r="B85" s="1858"/>
      <c r="C85" s="1858"/>
      <c r="D85" s="1858"/>
      <c r="E85" s="1858"/>
      <c r="F85" s="1858"/>
      <c r="G85" s="1858"/>
      <c r="H85" s="1858"/>
      <c r="I85" s="1858"/>
      <c r="J85" s="1858"/>
      <c r="K85" s="1858"/>
      <c r="L85" s="1858"/>
      <c r="M85" s="1858"/>
      <c r="N85" s="1858"/>
      <c r="O85" s="1858"/>
      <c r="P85" s="1858"/>
      <c r="Q85" s="1858"/>
      <c r="R85" s="1858"/>
      <c r="S85" s="1858"/>
      <c r="T85" s="1858"/>
      <c r="U85" s="1858"/>
      <c r="V85" s="1858"/>
      <c r="W85" s="1858"/>
      <c r="X85" s="1858"/>
      <c r="Y85" s="1858"/>
      <c r="Z85" s="1858"/>
      <c r="AA85" s="1858"/>
      <c r="AB85" s="1858"/>
      <c r="AC85" s="1858"/>
      <c r="AD85" s="1858"/>
      <c r="AE85" s="1858"/>
      <c r="AF85" s="1858"/>
      <c r="AG85" s="1858"/>
      <c r="AH85" s="1858"/>
      <c r="AI85" s="1858"/>
      <c r="AJ85" s="1858"/>
      <c r="AK85" s="1858"/>
      <c r="AL85" s="1858"/>
      <c r="AM85" s="1858"/>
      <c r="AN85" s="1858"/>
      <c r="AO85" s="1858"/>
      <c r="AR85" s="188"/>
      <c r="AS85" s="192"/>
      <c r="AT85" s="252"/>
      <c r="AU85" s="252"/>
      <c r="AV85" s="157"/>
      <c r="AW85" s="157"/>
      <c r="AX85" s="157"/>
      <c r="AY85" s="157"/>
      <c r="AZ85" s="157"/>
      <c r="BA85" s="157"/>
      <c r="BB85" s="157"/>
      <c r="BC85" s="157"/>
      <c r="BD85" s="157"/>
      <c r="BE85" s="157"/>
      <c r="BF85" s="157"/>
      <c r="BG85" s="157"/>
      <c r="BH85" s="157"/>
      <c r="BI85" s="157"/>
      <c r="BJ85" s="157"/>
      <c r="BK85" s="157"/>
      <c r="BL85" s="157"/>
      <c r="BM85" s="157"/>
      <c r="BN85" s="157"/>
      <c r="BO85" s="157"/>
      <c r="BP85" s="157"/>
      <c r="BQ85" s="157"/>
      <c r="BR85" s="157"/>
      <c r="BS85" s="157"/>
      <c r="BT85" s="157"/>
      <c r="BU85" s="157"/>
      <c r="BV85" s="157"/>
      <c r="BW85" s="157"/>
      <c r="BX85" s="157"/>
      <c r="BY85" s="157"/>
      <c r="BZ85" s="157"/>
      <c r="CA85" s="157"/>
      <c r="CB85" s="157"/>
      <c r="CC85" s="157"/>
      <c r="CD85" s="157"/>
      <c r="CE85" s="157"/>
    </row>
    <row r="86" spans="1:83" ht="12.75" customHeight="1" x14ac:dyDescent="0.25">
      <c r="A86" s="387"/>
      <c r="B86" s="990"/>
      <c r="C86" s="1855"/>
      <c r="D86" s="1855"/>
      <c r="E86" s="1855"/>
      <c r="F86" s="1855"/>
      <c r="G86" s="1855"/>
      <c r="H86" s="1855"/>
      <c r="I86" s="1855"/>
      <c r="J86" s="1855"/>
      <c r="K86" s="1855"/>
      <c r="L86" s="1855"/>
      <c r="M86" s="1855"/>
      <c r="N86" s="1855"/>
      <c r="O86" s="1855"/>
      <c r="P86" s="1855"/>
      <c r="Q86" s="1855"/>
      <c r="R86" s="1855"/>
      <c r="S86" s="1855"/>
      <c r="T86" s="1855"/>
      <c r="U86" s="1855"/>
      <c r="V86" s="1855"/>
      <c r="W86" s="1855"/>
      <c r="X86" s="1855"/>
      <c r="Y86" s="1855"/>
      <c r="Z86" s="1855"/>
      <c r="AA86" s="1855"/>
      <c r="AB86" s="1855"/>
      <c r="AC86" s="1855"/>
      <c r="AD86" s="1855"/>
      <c r="AE86" s="1855"/>
      <c r="AF86" s="1855"/>
      <c r="AG86" s="1855"/>
      <c r="AH86" s="1855"/>
      <c r="AI86" s="1855"/>
      <c r="AJ86" s="1855"/>
      <c r="AK86" s="1855"/>
      <c r="AL86" s="1855"/>
      <c r="AM86" s="1855"/>
      <c r="AN86" s="1855"/>
      <c r="AO86" s="1855"/>
      <c r="AR86" s="188"/>
      <c r="AS86" s="192"/>
      <c r="AT86" s="252"/>
      <c r="AU86" s="252"/>
      <c r="AV86" s="157"/>
      <c r="AW86" s="157"/>
      <c r="AX86" s="157"/>
      <c r="AY86" s="157"/>
      <c r="AZ86" s="157"/>
      <c r="BA86" s="157"/>
      <c r="BB86" s="157"/>
      <c r="BC86" s="157"/>
      <c r="BD86" s="157"/>
      <c r="BE86" s="157"/>
      <c r="BF86" s="157"/>
      <c r="BG86" s="157"/>
      <c r="BH86" s="157"/>
      <c r="BI86" s="157"/>
      <c r="BJ86" s="157"/>
      <c r="BK86" s="157"/>
      <c r="BL86" s="157"/>
      <c r="BM86" s="157"/>
      <c r="BN86" s="157"/>
      <c r="BO86" s="157"/>
      <c r="BP86" s="157"/>
      <c r="BQ86" s="157"/>
      <c r="BR86" s="157"/>
      <c r="BS86" s="157"/>
      <c r="BT86" s="157"/>
      <c r="BU86" s="157"/>
      <c r="BV86" s="157"/>
      <c r="BW86" s="157"/>
      <c r="BX86" s="157"/>
      <c r="BY86" s="157"/>
      <c r="BZ86" s="157"/>
      <c r="CA86" s="157"/>
      <c r="CB86" s="157"/>
      <c r="CC86" s="157"/>
      <c r="CD86" s="157"/>
      <c r="CE86" s="157"/>
    </row>
    <row r="87" spans="1:83" ht="12.75" customHeight="1" x14ac:dyDescent="0.25">
      <c r="A87" s="387"/>
      <c r="B87" s="990"/>
      <c r="C87" s="1855"/>
      <c r="D87" s="1855"/>
      <c r="E87" s="1855"/>
      <c r="F87" s="1855"/>
      <c r="G87" s="1855"/>
      <c r="H87" s="1855"/>
      <c r="I87" s="1855"/>
      <c r="J87" s="1855"/>
      <c r="K87" s="1855"/>
      <c r="L87" s="1855"/>
      <c r="M87" s="1855"/>
      <c r="N87" s="1855"/>
      <c r="O87" s="1855"/>
      <c r="P87" s="1855"/>
      <c r="Q87" s="1855"/>
      <c r="R87" s="1855"/>
      <c r="S87" s="1855"/>
      <c r="T87" s="1855"/>
      <c r="U87" s="1855"/>
      <c r="V87" s="1855"/>
      <c r="W87" s="1855"/>
      <c r="X87" s="1855"/>
      <c r="Y87" s="1855"/>
      <c r="Z87" s="1855"/>
      <c r="AA87" s="1855"/>
      <c r="AB87" s="1855"/>
      <c r="AC87" s="1855"/>
      <c r="AD87" s="1855"/>
      <c r="AE87" s="1855"/>
      <c r="AF87" s="1855"/>
      <c r="AG87" s="1855"/>
      <c r="AH87" s="1855"/>
      <c r="AI87" s="1855"/>
      <c r="AJ87" s="1855"/>
      <c r="AK87" s="1855"/>
      <c r="AL87" s="1855"/>
      <c r="AM87" s="1855"/>
      <c r="AN87" s="1855"/>
      <c r="AO87" s="1855"/>
      <c r="AR87" s="188"/>
      <c r="AS87" s="192"/>
      <c r="AT87" s="249"/>
      <c r="AU87" s="249"/>
      <c r="AV87" s="349"/>
      <c r="AW87" s="349"/>
      <c r="AX87" s="349"/>
      <c r="AY87" s="349"/>
      <c r="AZ87" s="349"/>
      <c r="BA87" s="349"/>
      <c r="BB87" s="349"/>
      <c r="BC87" s="349"/>
      <c r="BD87" s="349"/>
      <c r="BE87" s="349"/>
      <c r="BF87" s="349"/>
      <c r="BG87" s="349"/>
      <c r="BH87" s="349"/>
      <c r="BI87" s="349"/>
      <c r="BJ87" s="349"/>
      <c r="BK87" s="349"/>
      <c r="BL87" s="349"/>
      <c r="BM87" s="349"/>
      <c r="BN87" s="349"/>
      <c r="BO87" s="349"/>
      <c r="BP87" s="349"/>
      <c r="BQ87" s="349"/>
      <c r="BR87" s="349"/>
      <c r="BS87" s="349"/>
      <c r="BT87" s="349"/>
      <c r="BU87" s="349"/>
      <c r="BV87" s="349"/>
      <c r="BW87" s="349"/>
      <c r="BX87" s="349"/>
      <c r="BY87" s="349"/>
      <c r="BZ87" s="349"/>
      <c r="CA87" s="349"/>
      <c r="CB87" s="349"/>
      <c r="CC87" s="349"/>
      <c r="CD87" s="349"/>
      <c r="CE87" s="349"/>
    </row>
    <row r="88" spans="1:83" ht="12.75" customHeight="1" x14ac:dyDescent="0.25">
      <c r="A88" s="386"/>
      <c r="B88" s="1858"/>
      <c r="C88" s="1858"/>
      <c r="D88" s="1858"/>
      <c r="E88" s="1858"/>
      <c r="F88" s="1858"/>
      <c r="G88" s="1858"/>
      <c r="H88" s="1858"/>
      <c r="I88" s="1858"/>
      <c r="J88" s="1858"/>
      <c r="K88" s="1858"/>
      <c r="L88" s="1858"/>
      <c r="M88" s="1858"/>
      <c r="N88" s="1858"/>
      <c r="O88" s="1858"/>
      <c r="P88" s="1858"/>
      <c r="Q88" s="1858"/>
      <c r="R88" s="1858"/>
      <c r="S88" s="1858"/>
      <c r="T88" s="1858"/>
      <c r="U88" s="1858"/>
      <c r="V88" s="1858"/>
      <c r="W88" s="1858"/>
      <c r="X88" s="1858"/>
      <c r="Y88" s="1858"/>
      <c r="Z88" s="1858"/>
      <c r="AA88" s="1858"/>
      <c r="AB88" s="1858"/>
      <c r="AC88" s="1858"/>
      <c r="AD88" s="1858"/>
      <c r="AE88" s="1858"/>
      <c r="AF88" s="1858"/>
      <c r="AG88" s="1858"/>
      <c r="AH88" s="1858"/>
      <c r="AI88" s="1858"/>
      <c r="AJ88" s="1858"/>
      <c r="AK88" s="1858"/>
      <c r="AL88" s="1858"/>
      <c r="AM88" s="1858"/>
      <c r="AN88" s="1858"/>
      <c r="AO88" s="1858"/>
      <c r="AR88" s="188"/>
      <c r="AS88" s="190"/>
      <c r="AT88" s="252"/>
      <c r="AU88" s="252"/>
      <c r="AV88" s="157"/>
      <c r="AW88" s="157"/>
      <c r="AX88" s="157"/>
      <c r="AY88" s="157"/>
      <c r="AZ88" s="157"/>
      <c r="BA88" s="157"/>
      <c r="BB88" s="157"/>
      <c r="BC88" s="157"/>
      <c r="BD88" s="157"/>
      <c r="BE88" s="157"/>
      <c r="BF88" s="157"/>
      <c r="BG88" s="157"/>
      <c r="BH88" s="157"/>
      <c r="BI88" s="157"/>
      <c r="BJ88" s="157"/>
      <c r="BK88" s="157"/>
      <c r="BL88" s="157"/>
      <c r="BM88" s="157"/>
      <c r="BN88" s="157"/>
      <c r="BO88" s="157"/>
      <c r="BP88" s="157"/>
      <c r="BQ88" s="157"/>
      <c r="BR88" s="157"/>
      <c r="BS88" s="157"/>
      <c r="BT88" s="157"/>
      <c r="BU88" s="157"/>
      <c r="BV88" s="157"/>
      <c r="BW88" s="157"/>
      <c r="BX88" s="157"/>
      <c r="BY88" s="157"/>
      <c r="BZ88" s="157"/>
      <c r="CA88" s="157"/>
      <c r="CB88" s="157"/>
      <c r="CC88" s="157"/>
      <c r="CD88" s="157"/>
      <c r="CE88" s="157"/>
    </row>
    <row r="89" spans="1:83" ht="19.5" customHeight="1" x14ac:dyDescent="0.25">
      <c r="A89" s="387"/>
      <c r="B89" s="990"/>
      <c r="C89" s="1855"/>
      <c r="D89" s="1855"/>
      <c r="E89" s="1855"/>
      <c r="F89" s="1855"/>
      <c r="G89" s="1855"/>
      <c r="H89" s="1855"/>
      <c r="I89" s="1855"/>
      <c r="J89" s="1855"/>
      <c r="K89" s="1855"/>
      <c r="L89" s="1855"/>
      <c r="M89" s="1855"/>
      <c r="N89" s="1855"/>
      <c r="O89" s="1855"/>
      <c r="P89" s="1855"/>
      <c r="Q89" s="1855"/>
      <c r="R89" s="1855"/>
      <c r="S89" s="1855"/>
      <c r="T89" s="1855"/>
      <c r="U89" s="1855"/>
      <c r="V89" s="1855"/>
      <c r="W89" s="1855"/>
      <c r="X89" s="1855"/>
      <c r="Y89" s="1855"/>
      <c r="Z89" s="1855"/>
      <c r="AA89" s="1855"/>
      <c r="AB89" s="1855"/>
      <c r="AC89" s="1855"/>
      <c r="AD89" s="1855"/>
      <c r="AE89" s="1855"/>
      <c r="AF89" s="1855"/>
      <c r="AG89" s="1855"/>
      <c r="AH89" s="1855"/>
      <c r="AI89" s="1855"/>
      <c r="AJ89" s="1855"/>
      <c r="AK89" s="1855"/>
      <c r="AL89" s="1855"/>
      <c r="AM89" s="1855"/>
      <c r="AN89" s="1855"/>
      <c r="AO89" s="1855"/>
      <c r="AR89" s="188"/>
      <c r="AS89" s="190"/>
      <c r="AT89" s="252"/>
      <c r="AU89" s="252"/>
      <c r="AV89" s="157"/>
      <c r="AW89" s="157"/>
      <c r="AX89" s="157"/>
      <c r="AY89" s="157"/>
      <c r="AZ89" s="157"/>
      <c r="BA89" s="157"/>
      <c r="BB89" s="157"/>
      <c r="BC89" s="157"/>
      <c r="BD89" s="157"/>
      <c r="BE89" s="157"/>
      <c r="BF89" s="157"/>
      <c r="BG89" s="157"/>
      <c r="BH89" s="157"/>
      <c r="BI89" s="157"/>
      <c r="BJ89" s="157"/>
      <c r="BK89" s="157"/>
      <c r="BL89" s="157"/>
      <c r="BM89" s="157"/>
      <c r="BN89" s="157"/>
      <c r="BO89" s="157"/>
      <c r="BP89" s="157"/>
      <c r="BQ89" s="157"/>
      <c r="BR89" s="157"/>
      <c r="BS89" s="157"/>
      <c r="BT89" s="157"/>
      <c r="BU89" s="157"/>
      <c r="BV89" s="157"/>
      <c r="BW89" s="157"/>
      <c r="BX89" s="157"/>
      <c r="BY89" s="157"/>
      <c r="BZ89" s="157"/>
      <c r="CA89" s="157"/>
      <c r="CB89" s="157"/>
      <c r="CC89" s="157"/>
      <c r="CD89" s="157"/>
      <c r="CE89" s="157"/>
    </row>
    <row r="90" spans="1:83" ht="12.75" customHeight="1" x14ac:dyDescent="0.25">
      <c r="A90" s="387"/>
      <c r="B90" s="990"/>
      <c r="C90" s="1855"/>
      <c r="D90" s="1855"/>
      <c r="E90" s="1855"/>
      <c r="F90" s="1855"/>
      <c r="G90" s="1855"/>
      <c r="H90" s="1855"/>
      <c r="I90" s="1855"/>
      <c r="J90" s="1855"/>
      <c r="K90" s="1855"/>
      <c r="L90" s="1855"/>
      <c r="M90" s="1855"/>
      <c r="N90" s="1855"/>
      <c r="O90" s="1855"/>
      <c r="P90" s="1855"/>
      <c r="Q90" s="1855"/>
      <c r="R90" s="1855"/>
      <c r="S90" s="1855"/>
      <c r="T90" s="1855"/>
      <c r="U90" s="1855"/>
      <c r="V90" s="1855"/>
      <c r="W90" s="1855"/>
      <c r="X90" s="1855"/>
      <c r="Y90" s="1855"/>
      <c r="Z90" s="1855"/>
      <c r="AA90" s="1855"/>
      <c r="AB90" s="1855"/>
      <c r="AC90" s="1855"/>
      <c r="AD90" s="1855"/>
      <c r="AE90" s="1855"/>
      <c r="AF90" s="1855"/>
      <c r="AG90" s="1855"/>
      <c r="AH90" s="1855"/>
      <c r="AI90" s="1855"/>
      <c r="AJ90" s="1855"/>
      <c r="AK90" s="1855"/>
      <c r="AL90" s="1855"/>
      <c r="AM90" s="1855"/>
      <c r="AN90" s="1855"/>
      <c r="AO90" s="1855"/>
      <c r="AR90" s="188"/>
      <c r="AS90" s="192"/>
      <c r="AT90" s="252"/>
      <c r="AU90" s="252"/>
      <c r="AV90" s="157"/>
      <c r="AW90" s="157"/>
      <c r="AX90" s="157"/>
      <c r="AY90" s="157"/>
      <c r="AZ90" s="157"/>
      <c r="BA90" s="157"/>
      <c r="BB90" s="157"/>
      <c r="BC90" s="157"/>
      <c r="BD90" s="157"/>
      <c r="BE90" s="157"/>
      <c r="BF90" s="157"/>
      <c r="BG90" s="157"/>
      <c r="BH90" s="157"/>
      <c r="BI90" s="157"/>
      <c r="BJ90" s="157"/>
      <c r="BK90" s="157"/>
      <c r="BL90" s="157"/>
      <c r="BM90" s="157"/>
      <c r="BN90" s="157"/>
      <c r="BO90" s="157"/>
      <c r="BP90" s="157"/>
      <c r="BQ90" s="157"/>
      <c r="BR90" s="157"/>
      <c r="BS90" s="157"/>
      <c r="BT90" s="157"/>
      <c r="BU90" s="157"/>
      <c r="BV90" s="157"/>
      <c r="BW90" s="157"/>
      <c r="BX90" s="157"/>
      <c r="BY90" s="157"/>
      <c r="BZ90" s="157"/>
      <c r="CA90" s="157"/>
      <c r="CB90" s="157"/>
      <c r="CC90" s="157"/>
      <c r="CD90" s="157"/>
      <c r="CE90" s="157"/>
    </row>
    <row r="91" spans="1:83" ht="20.25" customHeight="1" x14ac:dyDescent="0.25">
      <c r="A91" s="387"/>
      <c r="B91" s="990"/>
      <c r="C91" s="1855"/>
      <c r="D91" s="1855"/>
      <c r="E91" s="1855"/>
      <c r="F91" s="1855"/>
      <c r="G91" s="1855"/>
      <c r="H91" s="1855"/>
      <c r="I91" s="1855"/>
      <c r="J91" s="1855"/>
      <c r="K91" s="1855"/>
      <c r="L91" s="1855"/>
      <c r="M91" s="1855"/>
      <c r="N91" s="1855"/>
      <c r="O91" s="1855"/>
      <c r="P91" s="1855"/>
      <c r="Q91" s="1855"/>
      <c r="R91" s="1855"/>
      <c r="S91" s="1855"/>
      <c r="T91" s="1855"/>
      <c r="U91" s="1855"/>
      <c r="V91" s="1855"/>
      <c r="W91" s="1855"/>
      <c r="X91" s="1855"/>
      <c r="Y91" s="1855"/>
      <c r="Z91" s="1855"/>
      <c r="AA91" s="1855"/>
      <c r="AB91" s="1855"/>
      <c r="AC91" s="1855"/>
      <c r="AD91" s="1855"/>
      <c r="AE91" s="1855"/>
      <c r="AF91" s="1855"/>
      <c r="AG91" s="1855"/>
      <c r="AH91" s="1855"/>
      <c r="AI91" s="1855"/>
      <c r="AJ91" s="1855"/>
      <c r="AK91" s="1855"/>
      <c r="AL91" s="1855"/>
      <c r="AM91" s="1855"/>
      <c r="AN91" s="1855"/>
      <c r="AO91" s="1855"/>
      <c r="AR91" s="188"/>
      <c r="AS91" s="190"/>
      <c r="AT91" s="252"/>
      <c r="AU91" s="252"/>
      <c r="AV91" s="157"/>
      <c r="AW91" s="157"/>
      <c r="AX91" s="157"/>
      <c r="AY91" s="157"/>
      <c r="AZ91" s="157"/>
      <c r="BA91" s="157"/>
      <c r="BB91" s="157"/>
      <c r="BC91" s="157"/>
      <c r="BD91" s="157"/>
      <c r="BE91" s="157"/>
      <c r="BF91" s="157"/>
      <c r="BG91" s="157"/>
      <c r="BH91" s="157"/>
      <c r="BI91" s="157"/>
      <c r="BJ91" s="157"/>
      <c r="BK91" s="157"/>
      <c r="BL91" s="157"/>
      <c r="BM91" s="157"/>
      <c r="BN91" s="157"/>
      <c r="BO91" s="157"/>
      <c r="BP91" s="157"/>
      <c r="BQ91" s="157"/>
      <c r="BR91" s="157"/>
      <c r="BS91" s="157"/>
      <c r="BT91" s="157"/>
      <c r="BU91" s="157"/>
      <c r="BV91" s="157"/>
      <c r="BW91" s="157"/>
      <c r="BX91" s="157"/>
      <c r="BY91" s="157"/>
      <c r="BZ91" s="157"/>
      <c r="CA91" s="157"/>
      <c r="CB91" s="157"/>
      <c r="CC91" s="157"/>
      <c r="CD91" s="157"/>
      <c r="CE91" s="157"/>
    </row>
    <row r="92" spans="1:83" ht="12.75" customHeight="1" x14ac:dyDescent="0.25">
      <c r="A92" s="387"/>
      <c r="B92" s="990"/>
      <c r="C92" s="1855"/>
      <c r="D92" s="1855"/>
      <c r="E92" s="1855"/>
      <c r="F92" s="1855"/>
      <c r="G92" s="1855"/>
      <c r="H92" s="1855"/>
      <c r="I92" s="1855"/>
      <c r="J92" s="1855"/>
      <c r="K92" s="1855"/>
      <c r="L92" s="1855"/>
      <c r="M92" s="1855"/>
      <c r="N92" s="1855"/>
      <c r="O92" s="1855"/>
      <c r="P92" s="1855"/>
      <c r="Q92" s="1855"/>
      <c r="R92" s="1855"/>
      <c r="S92" s="1855"/>
      <c r="T92" s="1855"/>
      <c r="U92" s="1855"/>
      <c r="V92" s="1855"/>
      <c r="W92" s="1855"/>
      <c r="X92" s="1855"/>
      <c r="Y92" s="1855"/>
      <c r="Z92" s="1855"/>
      <c r="AA92" s="1855"/>
      <c r="AB92" s="1855"/>
      <c r="AC92" s="1855"/>
      <c r="AD92" s="1855"/>
      <c r="AE92" s="1855"/>
      <c r="AF92" s="1855"/>
      <c r="AG92" s="1855"/>
      <c r="AH92" s="1855"/>
      <c r="AI92" s="1855"/>
      <c r="AJ92" s="1855"/>
      <c r="AK92" s="1855"/>
      <c r="AL92" s="1855"/>
      <c r="AM92" s="1855"/>
      <c r="AN92" s="1855"/>
      <c r="AO92" s="1855"/>
      <c r="AR92" s="188"/>
      <c r="AS92" s="190"/>
      <c r="AT92" s="252"/>
      <c r="AU92" s="252"/>
      <c r="AV92" s="157"/>
      <c r="AW92" s="157"/>
      <c r="AX92" s="157"/>
      <c r="AY92" s="157"/>
      <c r="AZ92" s="157"/>
      <c r="BA92" s="157"/>
      <c r="BB92" s="157"/>
      <c r="BC92" s="157"/>
      <c r="BD92" s="157"/>
      <c r="BE92" s="157"/>
      <c r="BF92" s="157"/>
      <c r="BG92" s="157"/>
      <c r="BH92" s="157"/>
      <c r="BI92" s="157"/>
      <c r="BJ92" s="157"/>
      <c r="BK92" s="157"/>
      <c r="BL92" s="157"/>
      <c r="BM92" s="157"/>
      <c r="BN92" s="157"/>
      <c r="BO92" s="157"/>
      <c r="BP92" s="157"/>
      <c r="BQ92" s="157"/>
      <c r="BR92" s="157"/>
      <c r="BS92" s="157"/>
      <c r="BT92" s="157"/>
      <c r="BU92" s="157"/>
      <c r="BV92" s="157"/>
      <c r="BW92" s="157"/>
      <c r="BX92" s="157"/>
      <c r="BY92" s="157"/>
      <c r="BZ92" s="157"/>
      <c r="CA92" s="157"/>
      <c r="CB92" s="157"/>
      <c r="CC92" s="157"/>
      <c r="CD92" s="157"/>
      <c r="CE92" s="157"/>
    </row>
    <row r="93" spans="1:83" ht="11.25" customHeight="1" x14ac:dyDescent="0.25">
      <c r="A93" s="387"/>
      <c r="B93" s="990"/>
      <c r="C93" s="1855"/>
      <c r="D93" s="1855"/>
      <c r="E93" s="1855"/>
      <c r="F93" s="1855"/>
      <c r="G93" s="1855"/>
      <c r="H93" s="1855"/>
      <c r="I93" s="1855"/>
      <c r="J93" s="1855"/>
      <c r="K93" s="1855"/>
      <c r="L93" s="1855"/>
      <c r="M93" s="1855"/>
      <c r="N93" s="1855"/>
      <c r="O93" s="1855"/>
      <c r="P93" s="1855"/>
      <c r="Q93" s="1855"/>
      <c r="R93" s="1855"/>
      <c r="S93" s="1855"/>
      <c r="T93" s="1855"/>
      <c r="U93" s="1855"/>
      <c r="V93" s="1855"/>
      <c r="W93" s="1855"/>
      <c r="X93" s="1855"/>
      <c r="Y93" s="1855"/>
      <c r="Z93" s="1855"/>
      <c r="AA93" s="1855"/>
      <c r="AB93" s="1855"/>
      <c r="AC93" s="1855"/>
      <c r="AD93" s="1855"/>
      <c r="AE93" s="1855"/>
      <c r="AF93" s="1855"/>
      <c r="AG93" s="1855"/>
      <c r="AH93" s="1855"/>
      <c r="AI93" s="1855"/>
      <c r="AJ93" s="1855"/>
      <c r="AK93" s="1855"/>
      <c r="AL93" s="1855"/>
      <c r="AM93" s="1855"/>
      <c r="AN93" s="1855"/>
      <c r="AO93" s="1855"/>
      <c r="AR93" s="188"/>
      <c r="AS93" s="190"/>
      <c r="AT93" s="249"/>
      <c r="AU93" s="249"/>
      <c r="AV93" s="349"/>
      <c r="AW93" s="349"/>
      <c r="AX93" s="349"/>
      <c r="AY93" s="349"/>
      <c r="AZ93" s="349"/>
      <c r="BA93" s="349"/>
      <c r="BB93" s="349"/>
      <c r="BC93" s="349"/>
      <c r="BD93" s="349"/>
      <c r="BE93" s="349"/>
      <c r="BF93" s="349"/>
      <c r="BG93" s="349"/>
      <c r="BH93" s="349"/>
      <c r="BI93" s="349"/>
      <c r="BJ93" s="349"/>
      <c r="BK93" s="349"/>
      <c r="BL93" s="349"/>
      <c r="BM93" s="349"/>
      <c r="BN93" s="349"/>
      <c r="BO93" s="349"/>
      <c r="BP93" s="349"/>
      <c r="BQ93" s="349"/>
      <c r="BR93" s="349"/>
      <c r="BS93" s="349"/>
      <c r="BT93" s="349"/>
      <c r="BU93" s="349"/>
      <c r="BV93" s="349"/>
      <c r="BW93" s="349"/>
      <c r="BX93" s="349"/>
      <c r="BY93" s="349"/>
      <c r="BZ93" s="349"/>
      <c r="CA93" s="349"/>
      <c r="CB93" s="349"/>
      <c r="CC93" s="349"/>
      <c r="CD93" s="349"/>
      <c r="CE93" s="349"/>
    </row>
    <row r="94" spans="1:83" ht="15" customHeight="1" x14ac:dyDescent="0.25">
      <c r="A94" s="386"/>
      <c r="B94" s="1858"/>
      <c r="C94" s="1858"/>
      <c r="D94" s="1858"/>
      <c r="E94" s="1858"/>
      <c r="F94" s="1858"/>
      <c r="G94" s="1858"/>
      <c r="H94" s="1858"/>
      <c r="I94" s="1858"/>
      <c r="J94" s="1858"/>
      <c r="K94" s="1858"/>
      <c r="L94" s="1858"/>
      <c r="M94" s="1858"/>
      <c r="N94" s="1858"/>
      <c r="O94" s="1858"/>
      <c r="P94" s="1858"/>
      <c r="Q94" s="1858"/>
      <c r="R94" s="1858"/>
      <c r="S94" s="1858"/>
      <c r="T94" s="1858"/>
      <c r="U94" s="1858"/>
      <c r="V94" s="1858"/>
      <c r="W94" s="1858"/>
      <c r="X94" s="1858"/>
      <c r="Y94" s="1858"/>
      <c r="Z94" s="1858"/>
      <c r="AA94" s="1858"/>
      <c r="AB94" s="1858"/>
      <c r="AC94" s="1858"/>
      <c r="AD94" s="1858"/>
      <c r="AE94" s="1858"/>
      <c r="AF94" s="1858"/>
      <c r="AG94" s="1858"/>
      <c r="AH94" s="1858"/>
      <c r="AI94" s="1858"/>
      <c r="AJ94" s="1858"/>
      <c r="AK94" s="1858"/>
      <c r="AL94" s="1858"/>
      <c r="AM94" s="1858"/>
      <c r="AN94" s="1858"/>
      <c r="AO94" s="1858"/>
      <c r="AR94" s="188"/>
      <c r="AS94" s="190"/>
      <c r="AT94" s="250"/>
      <c r="AU94" s="250"/>
      <c r="AV94" s="348"/>
      <c r="AW94" s="348"/>
      <c r="AX94" s="348"/>
      <c r="AY94" s="348"/>
      <c r="AZ94" s="348"/>
      <c r="BA94" s="348"/>
      <c r="BB94" s="348"/>
      <c r="BC94" s="348"/>
      <c r="BD94" s="348"/>
      <c r="BE94" s="348"/>
      <c r="BF94" s="348"/>
      <c r="BG94" s="348"/>
      <c r="BH94" s="348"/>
      <c r="BI94" s="348"/>
      <c r="BJ94" s="348"/>
      <c r="BK94" s="348"/>
      <c r="BL94" s="348"/>
      <c r="BM94" s="348"/>
      <c r="BN94" s="348"/>
      <c r="BO94" s="348"/>
      <c r="BP94" s="348"/>
      <c r="BQ94" s="348"/>
      <c r="BR94" s="348"/>
      <c r="BS94" s="348"/>
      <c r="BT94" s="348"/>
      <c r="BU94" s="348"/>
      <c r="BV94" s="348"/>
      <c r="BW94" s="348"/>
      <c r="BX94" s="348"/>
      <c r="BY94" s="348"/>
      <c r="BZ94" s="348"/>
      <c r="CA94" s="348"/>
      <c r="CB94" s="348"/>
      <c r="CC94" s="348"/>
      <c r="CD94" s="348"/>
      <c r="CE94" s="348"/>
    </row>
    <row r="95" spans="1:83" ht="30.15" customHeight="1" x14ac:dyDescent="0.25">
      <c r="A95" s="380"/>
      <c r="B95" s="1834"/>
      <c r="C95" s="1834"/>
      <c r="D95" s="1834"/>
      <c r="E95" s="1834"/>
      <c r="F95" s="1834"/>
      <c r="G95" s="1834"/>
      <c r="H95" s="1834"/>
      <c r="I95" s="1834"/>
      <c r="J95" s="1834"/>
      <c r="K95" s="1834"/>
      <c r="L95" s="1834"/>
      <c r="M95" s="1834"/>
      <c r="N95" s="1834"/>
      <c r="O95" s="1834"/>
      <c r="P95" s="1834"/>
      <c r="Q95" s="1834"/>
      <c r="R95" s="1834"/>
      <c r="S95" s="1834"/>
      <c r="T95" s="1834"/>
      <c r="U95" s="1834"/>
      <c r="V95" s="1834"/>
      <c r="W95" s="1834"/>
      <c r="X95" s="1834"/>
      <c r="Y95" s="1834"/>
      <c r="Z95" s="1834"/>
      <c r="AA95" s="1834"/>
      <c r="AB95" s="1834"/>
      <c r="AC95" s="1834"/>
      <c r="AD95" s="1834"/>
      <c r="AE95" s="1834"/>
      <c r="AF95" s="1834"/>
      <c r="AG95" s="1834"/>
      <c r="AH95" s="1834"/>
      <c r="AI95" s="1834"/>
      <c r="AJ95" s="1834"/>
      <c r="AK95" s="1834"/>
      <c r="AL95" s="1834"/>
      <c r="AM95" s="1834"/>
      <c r="AN95" s="1834"/>
      <c r="AO95" s="1834"/>
      <c r="AR95" s="188"/>
      <c r="AS95" s="193"/>
      <c r="AT95" s="249"/>
      <c r="AU95" s="249"/>
      <c r="AV95" s="349"/>
      <c r="AW95" s="349"/>
      <c r="AX95" s="349"/>
      <c r="AY95" s="349"/>
      <c r="AZ95" s="349"/>
      <c r="BA95" s="349"/>
      <c r="BB95" s="349"/>
      <c r="BC95" s="349"/>
      <c r="BD95" s="349"/>
      <c r="BE95" s="349"/>
      <c r="BF95" s="349"/>
      <c r="BG95" s="349"/>
      <c r="BH95" s="349"/>
      <c r="BI95" s="349"/>
      <c r="BJ95" s="349"/>
      <c r="BK95" s="349"/>
      <c r="BL95" s="349"/>
      <c r="BM95" s="349"/>
      <c r="BN95" s="349"/>
      <c r="BO95" s="349"/>
      <c r="BP95" s="349"/>
      <c r="BQ95" s="349"/>
      <c r="BR95" s="349"/>
      <c r="BS95" s="349"/>
      <c r="BT95" s="349"/>
      <c r="BU95" s="349"/>
      <c r="BV95" s="349"/>
      <c r="BW95" s="349"/>
      <c r="BX95" s="349"/>
      <c r="BY95" s="349"/>
      <c r="BZ95" s="349"/>
      <c r="CA95" s="349"/>
      <c r="CB95" s="349"/>
      <c r="CC95" s="349"/>
      <c r="CD95" s="349"/>
      <c r="CE95" s="349"/>
    </row>
    <row r="96" spans="1:83" ht="12.75" customHeight="1" x14ac:dyDescent="0.25">
      <c r="A96" s="386"/>
      <c r="B96" s="1858"/>
      <c r="C96" s="1858"/>
      <c r="D96" s="1858"/>
      <c r="E96" s="1858"/>
      <c r="F96" s="1858"/>
      <c r="G96" s="1858"/>
      <c r="H96" s="1858"/>
      <c r="I96" s="1858"/>
      <c r="J96" s="1858"/>
      <c r="K96" s="1858"/>
      <c r="L96" s="1858"/>
      <c r="M96" s="1858"/>
      <c r="N96" s="1858"/>
      <c r="O96" s="1858"/>
      <c r="P96" s="1858"/>
      <c r="Q96" s="1858"/>
      <c r="R96" s="1858"/>
      <c r="S96" s="1858"/>
      <c r="T96" s="1858"/>
      <c r="U96" s="1858"/>
      <c r="V96" s="1858"/>
      <c r="W96" s="1858"/>
      <c r="X96" s="1858"/>
      <c r="Y96" s="1858"/>
      <c r="Z96" s="1858"/>
      <c r="AA96" s="1858"/>
      <c r="AB96" s="1858"/>
      <c r="AC96" s="1858"/>
      <c r="AD96" s="1858"/>
      <c r="AE96" s="1858"/>
      <c r="AF96" s="1858"/>
      <c r="AG96" s="1858"/>
      <c r="AH96" s="1858"/>
      <c r="AI96" s="1858"/>
      <c r="AJ96" s="1858"/>
      <c r="AK96" s="1858"/>
      <c r="AL96" s="1858"/>
      <c r="AM96" s="1858"/>
      <c r="AN96" s="1858"/>
      <c r="AO96" s="1858"/>
      <c r="AR96" s="188"/>
      <c r="AS96" s="192"/>
      <c r="AT96" s="252"/>
      <c r="AU96" s="252"/>
      <c r="AV96" s="157"/>
      <c r="AW96" s="157"/>
      <c r="AX96" s="157"/>
      <c r="AY96" s="157"/>
      <c r="AZ96" s="157"/>
      <c r="BA96" s="157"/>
      <c r="BB96" s="157"/>
      <c r="BC96" s="157"/>
      <c r="BD96" s="157"/>
      <c r="BE96" s="157"/>
      <c r="BF96" s="157"/>
      <c r="BG96" s="157"/>
      <c r="BH96" s="157"/>
      <c r="BI96" s="157"/>
      <c r="BJ96" s="157"/>
      <c r="BK96" s="157"/>
      <c r="BL96" s="157"/>
      <c r="BM96" s="157"/>
      <c r="BN96" s="157"/>
      <c r="BO96" s="157"/>
      <c r="BP96" s="157"/>
      <c r="BQ96" s="157"/>
      <c r="BR96" s="157"/>
      <c r="BS96" s="157"/>
      <c r="BT96" s="157"/>
      <c r="BU96" s="157"/>
      <c r="BV96" s="157"/>
      <c r="BW96" s="157"/>
      <c r="BX96" s="157"/>
      <c r="BY96" s="157"/>
      <c r="BZ96" s="157"/>
      <c r="CA96" s="157"/>
      <c r="CB96" s="157"/>
      <c r="CC96" s="157"/>
      <c r="CD96" s="157"/>
      <c r="CE96" s="157"/>
    </row>
    <row r="97" spans="1:83" ht="12.75" customHeight="1" x14ac:dyDescent="0.25">
      <c r="A97" s="387"/>
      <c r="B97" s="990"/>
      <c r="C97" s="1855"/>
      <c r="D97" s="1855"/>
      <c r="E97" s="1855"/>
      <c r="F97" s="1855"/>
      <c r="G97" s="1855"/>
      <c r="H97" s="1855"/>
      <c r="I97" s="1855"/>
      <c r="J97" s="1855"/>
      <c r="K97" s="1855"/>
      <c r="L97" s="1855"/>
      <c r="M97" s="1855"/>
      <c r="N97" s="1855"/>
      <c r="O97" s="1855"/>
      <c r="P97" s="1855"/>
      <c r="Q97" s="1855"/>
      <c r="R97" s="1855"/>
      <c r="S97" s="1855"/>
      <c r="T97" s="1855"/>
      <c r="U97" s="1855"/>
      <c r="V97" s="1855"/>
      <c r="W97" s="1855"/>
      <c r="X97" s="1855"/>
      <c r="Y97" s="1855"/>
      <c r="Z97" s="1855"/>
      <c r="AA97" s="1855"/>
      <c r="AB97" s="1855"/>
      <c r="AC97" s="1855"/>
      <c r="AD97" s="1855"/>
      <c r="AE97" s="1855"/>
      <c r="AF97" s="1855"/>
      <c r="AG97" s="1855"/>
      <c r="AH97" s="1855"/>
      <c r="AI97" s="1855"/>
      <c r="AJ97" s="1855"/>
      <c r="AK97" s="1855"/>
      <c r="AL97" s="1855"/>
      <c r="AM97" s="1855"/>
      <c r="AN97" s="1855"/>
      <c r="AO97" s="1855"/>
      <c r="AR97" s="188"/>
      <c r="AS97" s="192"/>
      <c r="AT97" s="252"/>
      <c r="AU97" s="252"/>
      <c r="AV97" s="157"/>
      <c r="AW97" s="157"/>
      <c r="AX97" s="157"/>
      <c r="AY97" s="157"/>
      <c r="AZ97" s="157"/>
      <c r="BA97" s="157"/>
      <c r="BB97" s="157"/>
      <c r="BC97" s="157"/>
      <c r="BD97" s="157"/>
      <c r="BE97" s="157"/>
      <c r="BF97" s="157"/>
      <c r="BG97" s="157"/>
      <c r="BH97" s="157"/>
      <c r="BI97" s="157"/>
      <c r="BJ97" s="157"/>
      <c r="BK97" s="157"/>
      <c r="BL97" s="157"/>
      <c r="BM97" s="157"/>
      <c r="BN97" s="157"/>
      <c r="BO97" s="157"/>
      <c r="BP97" s="157"/>
      <c r="BQ97" s="157"/>
      <c r="BR97" s="157"/>
      <c r="BS97" s="157"/>
      <c r="BT97" s="157"/>
      <c r="BU97" s="157"/>
      <c r="BV97" s="157"/>
      <c r="BW97" s="157"/>
      <c r="BX97" s="157"/>
      <c r="BY97" s="157"/>
      <c r="BZ97" s="157"/>
      <c r="CA97" s="157"/>
      <c r="CB97" s="157"/>
      <c r="CC97" s="157"/>
      <c r="CD97" s="157"/>
      <c r="CE97" s="157"/>
    </row>
    <row r="98" spans="1:83" ht="12.75" customHeight="1" x14ac:dyDescent="0.25">
      <c r="A98" s="387"/>
      <c r="B98" s="990"/>
      <c r="C98" s="1855"/>
      <c r="D98" s="1855"/>
      <c r="E98" s="1855"/>
      <c r="F98" s="1855"/>
      <c r="G98" s="1855"/>
      <c r="H98" s="1855"/>
      <c r="I98" s="1855"/>
      <c r="J98" s="1855"/>
      <c r="K98" s="1855"/>
      <c r="L98" s="1855"/>
      <c r="M98" s="1855"/>
      <c r="N98" s="1855"/>
      <c r="O98" s="1855"/>
      <c r="P98" s="1855"/>
      <c r="Q98" s="1855"/>
      <c r="R98" s="1855"/>
      <c r="S98" s="1855"/>
      <c r="T98" s="1855"/>
      <c r="U98" s="1855"/>
      <c r="V98" s="1855"/>
      <c r="W98" s="1855"/>
      <c r="X98" s="1855"/>
      <c r="Y98" s="1855"/>
      <c r="Z98" s="1855"/>
      <c r="AA98" s="1855"/>
      <c r="AB98" s="1855"/>
      <c r="AC98" s="1855"/>
      <c r="AD98" s="1855"/>
      <c r="AE98" s="1855"/>
      <c r="AF98" s="1855"/>
      <c r="AG98" s="1855"/>
      <c r="AH98" s="1855"/>
      <c r="AI98" s="1855"/>
      <c r="AJ98" s="1855"/>
      <c r="AK98" s="1855"/>
      <c r="AL98" s="1855"/>
      <c r="AM98" s="1855"/>
      <c r="AN98" s="1855"/>
      <c r="AO98" s="1855"/>
      <c r="AR98" s="188"/>
      <c r="AS98" s="192"/>
      <c r="AT98" s="252"/>
      <c r="AU98" s="252"/>
      <c r="AV98" s="157"/>
      <c r="AW98" s="157"/>
      <c r="AX98" s="157"/>
      <c r="AY98" s="157"/>
      <c r="AZ98" s="157"/>
      <c r="BA98" s="157"/>
      <c r="BB98" s="157"/>
      <c r="BC98" s="157"/>
      <c r="BD98" s="157"/>
      <c r="BE98" s="157"/>
      <c r="BF98" s="157"/>
      <c r="BG98" s="157"/>
      <c r="BH98" s="157"/>
      <c r="BI98" s="157"/>
      <c r="BJ98" s="157"/>
      <c r="BK98" s="157"/>
      <c r="BL98" s="157"/>
      <c r="BM98" s="157"/>
      <c r="BN98" s="157"/>
      <c r="BO98" s="157"/>
      <c r="BP98" s="157"/>
      <c r="BQ98" s="157"/>
      <c r="BR98" s="157"/>
      <c r="BS98" s="157"/>
      <c r="BT98" s="157"/>
      <c r="BU98" s="157"/>
      <c r="BV98" s="157"/>
      <c r="BW98" s="157"/>
      <c r="BX98" s="157"/>
      <c r="BY98" s="157"/>
      <c r="BZ98" s="157"/>
      <c r="CA98" s="157"/>
      <c r="CB98" s="157"/>
      <c r="CC98" s="157"/>
      <c r="CD98" s="157"/>
      <c r="CE98" s="157"/>
    </row>
    <row r="99" spans="1:83" ht="12.75" customHeight="1" x14ac:dyDescent="0.25">
      <c r="A99" s="387"/>
      <c r="B99" s="990"/>
      <c r="C99" s="1855"/>
      <c r="D99" s="1855"/>
      <c r="E99" s="1855"/>
      <c r="F99" s="1855"/>
      <c r="G99" s="1855"/>
      <c r="H99" s="1855"/>
      <c r="I99" s="1855"/>
      <c r="J99" s="1855"/>
      <c r="K99" s="1855"/>
      <c r="L99" s="1855"/>
      <c r="M99" s="1855"/>
      <c r="N99" s="1855"/>
      <c r="O99" s="1855"/>
      <c r="P99" s="1855"/>
      <c r="Q99" s="1855"/>
      <c r="R99" s="1855"/>
      <c r="S99" s="1855"/>
      <c r="T99" s="1855"/>
      <c r="U99" s="1855"/>
      <c r="V99" s="1855"/>
      <c r="W99" s="1855"/>
      <c r="X99" s="1855"/>
      <c r="Y99" s="1855"/>
      <c r="Z99" s="1855"/>
      <c r="AA99" s="1855"/>
      <c r="AB99" s="1855"/>
      <c r="AC99" s="1855"/>
      <c r="AD99" s="1855"/>
      <c r="AE99" s="1855"/>
      <c r="AF99" s="1855"/>
      <c r="AG99" s="1855"/>
      <c r="AH99" s="1855"/>
      <c r="AI99" s="1855"/>
      <c r="AJ99" s="1855"/>
      <c r="AK99" s="1855"/>
      <c r="AL99" s="1855"/>
      <c r="AM99" s="1855"/>
      <c r="AN99" s="1855"/>
      <c r="AO99" s="1855"/>
      <c r="AR99" s="188"/>
      <c r="AS99" s="190"/>
      <c r="AT99" s="252"/>
      <c r="AU99" s="252"/>
      <c r="AV99" s="157"/>
      <c r="AW99" s="157"/>
      <c r="AX99" s="157"/>
      <c r="AY99" s="157"/>
      <c r="AZ99" s="157"/>
      <c r="BA99" s="157"/>
      <c r="BB99" s="157"/>
      <c r="BC99" s="157"/>
      <c r="BD99" s="157"/>
      <c r="BE99" s="157"/>
      <c r="BF99" s="157"/>
      <c r="BG99" s="157"/>
      <c r="BH99" s="157"/>
      <c r="BI99" s="157"/>
      <c r="BJ99" s="157"/>
      <c r="BK99" s="157"/>
      <c r="BL99" s="157"/>
      <c r="BM99" s="157"/>
      <c r="BN99" s="157"/>
      <c r="BO99" s="157"/>
      <c r="BP99" s="157"/>
      <c r="BQ99" s="157"/>
      <c r="BR99" s="157"/>
      <c r="BS99" s="157"/>
      <c r="BT99" s="157"/>
      <c r="BU99" s="157"/>
      <c r="BV99" s="157"/>
      <c r="BW99" s="157"/>
      <c r="BX99" s="157"/>
      <c r="BY99" s="157"/>
      <c r="BZ99" s="157"/>
      <c r="CA99" s="157"/>
      <c r="CB99" s="157"/>
      <c r="CC99" s="157"/>
      <c r="CD99" s="157"/>
      <c r="CE99" s="157"/>
    </row>
    <row r="100" spans="1:83" ht="11.25" customHeight="1" x14ac:dyDescent="0.25">
      <c r="A100" s="387"/>
      <c r="B100" s="990"/>
      <c r="C100" s="1855"/>
      <c r="D100" s="1855"/>
      <c r="E100" s="1855"/>
      <c r="F100" s="1855"/>
      <c r="G100" s="1855"/>
      <c r="H100" s="1855"/>
      <c r="I100" s="1855"/>
      <c r="J100" s="1855"/>
      <c r="K100" s="1855"/>
      <c r="L100" s="1855"/>
      <c r="M100" s="1855"/>
      <c r="N100" s="1855"/>
      <c r="O100" s="1855"/>
      <c r="P100" s="1855"/>
      <c r="Q100" s="1855"/>
      <c r="R100" s="1855"/>
      <c r="S100" s="1855"/>
      <c r="T100" s="1855"/>
      <c r="U100" s="1855"/>
      <c r="V100" s="1855"/>
      <c r="W100" s="1855"/>
      <c r="X100" s="1855"/>
      <c r="Y100" s="1855"/>
      <c r="Z100" s="1855"/>
      <c r="AA100" s="1855"/>
      <c r="AB100" s="1855"/>
      <c r="AC100" s="1855"/>
      <c r="AD100" s="1855"/>
      <c r="AE100" s="1855"/>
      <c r="AF100" s="1855"/>
      <c r="AG100" s="1855"/>
      <c r="AH100" s="1855"/>
      <c r="AI100" s="1855"/>
      <c r="AJ100" s="1855"/>
      <c r="AK100" s="1855"/>
      <c r="AL100" s="1855"/>
      <c r="AM100" s="1855"/>
      <c r="AN100" s="1855"/>
      <c r="AO100" s="1855"/>
      <c r="AR100" s="188"/>
      <c r="AS100" s="190"/>
      <c r="AT100" s="252"/>
      <c r="AU100" s="252"/>
      <c r="AV100" s="157"/>
      <c r="AW100" s="157"/>
      <c r="AX100" s="157"/>
      <c r="AY100" s="157"/>
      <c r="AZ100" s="157"/>
      <c r="BA100" s="157"/>
      <c r="BB100" s="157"/>
      <c r="BC100" s="157"/>
      <c r="BD100" s="157"/>
      <c r="BE100" s="157"/>
      <c r="BF100" s="157"/>
      <c r="BG100" s="157"/>
      <c r="BH100" s="157"/>
      <c r="BI100" s="157"/>
      <c r="BJ100" s="157"/>
      <c r="BK100" s="157"/>
      <c r="BL100" s="157"/>
      <c r="BM100" s="157"/>
      <c r="BN100" s="157"/>
      <c r="BO100" s="157"/>
      <c r="BP100" s="157"/>
      <c r="BQ100" s="157"/>
      <c r="BR100" s="157"/>
      <c r="BS100" s="157"/>
      <c r="BT100" s="157"/>
      <c r="BU100" s="157"/>
      <c r="BV100" s="157"/>
      <c r="BW100" s="157"/>
      <c r="BX100" s="157"/>
      <c r="BY100" s="157"/>
      <c r="BZ100" s="157"/>
      <c r="CA100" s="157"/>
      <c r="CB100" s="157"/>
      <c r="CC100" s="157"/>
      <c r="CD100" s="157"/>
      <c r="CE100" s="157"/>
    </row>
    <row r="101" spans="1:83" ht="12.75" customHeight="1" x14ac:dyDescent="0.25">
      <c r="A101" s="387"/>
      <c r="B101" s="990"/>
      <c r="C101" s="1855"/>
      <c r="D101" s="1855"/>
      <c r="E101" s="1855"/>
      <c r="F101" s="1855"/>
      <c r="G101" s="1855"/>
      <c r="H101" s="1855"/>
      <c r="I101" s="1855"/>
      <c r="J101" s="1855"/>
      <c r="K101" s="1855"/>
      <c r="L101" s="1855"/>
      <c r="M101" s="1855"/>
      <c r="N101" s="1855"/>
      <c r="O101" s="1855"/>
      <c r="P101" s="1855"/>
      <c r="Q101" s="1855"/>
      <c r="R101" s="1855"/>
      <c r="S101" s="1855"/>
      <c r="T101" s="1855"/>
      <c r="U101" s="1855"/>
      <c r="V101" s="1855"/>
      <c r="W101" s="1855"/>
      <c r="X101" s="1855"/>
      <c r="Y101" s="1855"/>
      <c r="Z101" s="1855"/>
      <c r="AA101" s="1855"/>
      <c r="AB101" s="1855"/>
      <c r="AC101" s="1855"/>
      <c r="AD101" s="1855"/>
      <c r="AE101" s="1855"/>
      <c r="AF101" s="1855"/>
      <c r="AG101" s="1855"/>
      <c r="AH101" s="1855"/>
      <c r="AI101" s="1855"/>
      <c r="AJ101" s="1855"/>
      <c r="AK101" s="1855"/>
      <c r="AL101" s="1855"/>
      <c r="AM101" s="1855"/>
      <c r="AN101" s="1855"/>
      <c r="AO101" s="1855"/>
      <c r="AR101" s="188"/>
      <c r="AS101" s="190"/>
      <c r="AT101" s="252"/>
      <c r="AU101" s="252"/>
      <c r="AV101" s="157"/>
      <c r="AW101" s="157"/>
      <c r="AX101" s="157"/>
      <c r="AY101" s="157"/>
      <c r="AZ101" s="157"/>
      <c r="BA101" s="157"/>
      <c r="BB101" s="157"/>
      <c r="BC101" s="157"/>
      <c r="BD101" s="157"/>
      <c r="BE101" s="157"/>
      <c r="BF101" s="157"/>
      <c r="BG101" s="157"/>
      <c r="BH101" s="157"/>
      <c r="BI101" s="157"/>
      <c r="BJ101" s="157"/>
      <c r="BK101" s="157"/>
      <c r="BL101" s="157"/>
      <c r="BM101" s="157"/>
      <c r="BN101" s="157"/>
      <c r="BO101" s="157"/>
      <c r="BP101" s="157"/>
      <c r="BQ101" s="157"/>
      <c r="BR101" s="157"/>
      <c r="BS101" s="157"/>
      <c r="BT101" s="157"/>
      <c r="BU101" s="157"/>
      <c r="BV101" s="157"/>
      <c r="BW101" s="157"/>
      <c r="BX101" s="157"/>
      <c r="BY101" s="157"/>
      <c r="BZ101" s="157"/>
      <c r="CA101" s="157"/>
      <c r="CB101" s="157"/>
      <c r="CC101" s="157"/>
      <c r="CD101" s="157"/>
      <c r="CE101" s="157"/>
    </row>
    <row r="102" spans="1:83" ht="12.75" customHeight="1" x14ac:dyDescent="0.25">
      <c r="A102" s="387"/>
      <c r="B102" s="1855"/>
      <c r="C102" s="1855"/>
      <c r="D102" s="1855"/>
      <c r="E102" s="1855"/>
      <c r="F102" s="1855"/>
      <c r="G102" s="1855"/>
      <c r="H102" s="1855"/>
      <c r="I102" s="1855"/>
      <c r="J102" s="1855"/>
      <c r="K102" s="1855"/>
      <c r="L102" s="1855"/>
      <c r="M102" s="1855"/>
      <c r="N102" s="1855"/>
      <c r="O102" s="1855"/>
      <c r="P102" s="1855"/>
      <c r="Q102" s="1855"/>
      <c r="R102" s="1855"/>
      <c r="S102" s="1855"/>
      <c r="T102" s="1855"/>
      <c r="U102" s="1855"/>
      <c r="V102" s="1855"/>
      <c r="W102" s="1855"/>
      <c r="X102" s="1855"/>
      <c r="Y102" s="1855"/>
      <c r="Z102" s="1855"/>
      <c r="AA102" s="1855"/>
      <c r="AB102" s="1855"/>
      <c r="AC102" s="1855"/>
      <c r="AD102" s="1855"/>
      <c r="AE102" s="1855"/>
      <c r="AF102" s="1855"/>
      <c r="AG102" s="1855"/>
      <c r="AH102" s="1855"/>
      <c r="AI102" s="1855"/>
      <c r="AJ102" s="1855"/>
      <c r="AK102" s="1855"/>
      <c r="AL102" s="1855"/>
      <c r="AM102" s="1855"/>
      <c r="AN102" s="1855"/>
      <c r="AO102" s="1855"/>
      <c r="AR102" s="188"/>
      <c r="AS102" s="190"/>
      <c r="AT102" s="252"/>
      <c r="AU102" s="252"/>
      <c r="AV102" s="157"/>
      <c r="AW102" s="157"/>
      <c r="AX102" s="157"/>
      <c r="AY102" s="157"/>
      <c r="AZ102" s="157"/>
      <c r="BA102" s="157"/>
      <c r="BB102" s="157"/>
      <c r="BC102" s="157"/>
      <c r="BD102" s="157"/>
      <c r="BE102" s="157"/>
      <c r="BF102" s="157"/>
      <c r="BG102" s="157"/>
      <c r="BH102" s="157"/>
      <c r="BI102" s="157"/>
      <c r="BJ102" s="157"/>
      <c r="BK102" s="157"/>
      <c r="BL102" s="157"/>
      <c r="BM102" s="157"/>
      <c r="BN102" s="157"/>
      <c r="BO102" s="157"/>
      <c r="BP102" s="157"/>
      <c r="BQ102" s="157"/>
      <c r="BR102" s="157"/>
      <c r="BS102" s="157"/>
      <c r="BT102" s="157"/>
      <c r="BU102" s="157"/>
      <c r="BV102" s="157"/>
      <c r="BW102" s="157"/>
      <c r="BX102" s="157"/>
      <c r="BY102" s="157"/>
      <c r="BZ102" s="157"/>
      <c r="CA102" s="157"/>
      <c r="CB102" s="157"/>
      <c r="CC102" s="157"/>
      <c r="CD102" s="157"/>
      <c r="CE102" s="157"/>
    </row>
    <row r="103" spans="1:83" ht="18" customHeight="1" x14ac:dyDescent="0.25">
      <c r="A103" s="387"/>
      <c r="B103" s="1855"/>
      <c r="C103" s="1855"/>
      <c r="D103" s="1855"/>
      <c r="E103" s="1855"/>
      <c r="F103" s="1855"/>
      <c r="G103" s="1855"/>
      <c r="H103" s="1855"/>
      <c r="I103" s="1855"/>
      <c r="J103" s="1855"/>
      <c r="K103" s="1855"/>
      <c r="L103" s="1855"/>
      <c r="M103" s="1855"/>
      <c r="N103" s="1855"/>
      <c r="O103" s="1855"/>
      <c r="P103" s="1855"/>
      <c r="Q103" s="1855"/>
      <c r="R103" s="1855"/>
      <c r="S103" s="1855"/>
      <c r="T103" s="1855"/>
      <c r="U103" s="1855"/>
      <c r="V103" s="1855"/>
      <c r="W103" s="1855"/>
      <c r="X103" s="1855"/>
      <c r="Y103" s="1855"/>
      <c r="Z103" s="1855"/>
      <c r="AA103" s="1855"/>
      <c r="AB103" s="1855"/>
      <c r="AC103" s="1855"/>
      <c r="AD103" s="1855"/>
      <c r="AE103" s="1855"/>
      <c r="AF103" s="1855"/>
      <c r="AG103" s="1855"/>
      <c r="AH103" s="1855"/>
      <c r="AI103" s="1855"/>
      <c r="AJ103" s="1855"/>
      <c r="AK103" s="1855"/>
      <c r="AL103" s="1855"/>
      <c r="AM103" s="1855"/>
      <c r="AN103" s="1855"/>
      <c r="AO103" s="1855"/>
      <c r="AR103" s="188"/>
      <c r="AS103" s="186"/>
      <c r="AT103" s="249"/>
      <c r="AU103" s="249"/>
      <c r="AV103" s="349"/>
      <c r="AW103" s="349"/>
      <c r="AX103" s="349"/>
      <c r="AY103" s="349"/>
      <c r="AZ103" s="349"/>
      <c r="BA103" s="349"/>
      <c r="BB103" s="349"/>
      <c r="BC103" s="349"/>
      <c r="BD103" s="349"/>
      <c r="BE103" s="349"/>
      <c r="BF103" s="349"/>
      <c r="BG103" s="349"/>
      <c r="BH103" s="349"/>
      <c r="BI103" s="349"/>
      <c r="BJ103" s="349"/>
      <c r="BK103" s="349"/>
      <c r="BL103" s="349"/>
      <c r="BM103" s="349"/>
      <c r="BN103" s="349"/>
      <c r="BO103" s="349"/>
      <c r="BP103" s="349"/>
      <c r="BQ103" s="349"/>
      <c r="BR103" s="349"/>
      <c r="BS103" s="349"/>
      <c r="BT103" s="349"/>
      <c r="BU103" s="349"/>
      <c r="BV103" s="349"/>
      <c r="BW103" s="349"/>
      <c r="BX103" s="349"/>
      <c r="BY103" s="349"/>
      <c r="BZ103" s="349"/>
      <c r="CA103" s="349"/>
      <c r="CB103" s="349"/>
      <c r="CC103" s="349"/>
      <c r="CD103" s="349"/>
      <c r="CE103" s="349"/>
    </row>
    <row r="104" spans="1:83" ht="13.35" customHeight="1" x14ac:dyDescent="0.25">
      <c r="A104" s="386"/>
      <c r="B104" s="361"/>
      <c r="C104" s="361"/>
      <c r="D104" s="361"/>
      <c r="E104" s="361"/>
      <c r="F104" s="361"/>
      <c r="G104" s="361"/>
      <c r="H104" s="361"/>
      <c r="I104" s="361"/>
      <c r="J104" s="361"/>
      <c r="K104" s="361"/>
      <c r="L104" s="361"/>
      <c r="M104" s="361"/>
      <c r="N104" s="361"/>
      <c r="O104" s="361"/>
      <c r="P104" s="361"/>
      <c r="Q104" s="361"/>
      <c r="R104" s="361"/>
      <c r="S104" s="361"/>
      <c r="T104" s="361"/>
      <c r="U104" s="361"/>
      <c r="V104" s="361"/>
      <c r="W104" s="361"/>
      <c r="X104" s="361"/>
      <c r="Y104" s="361"/>
      <c r="Z104" s="361"/>
      <c r="AA104" s="361"/>
      <c r="AB104" s="361"/>
      <c r="AC104" s="361"/>
      <c r="AD104" s="361"/>
      <c r="AE104" s="361"/>
      <c r="AF104" s="361"/>
      <c r="AG104" s="361"/>
      <c r="AH104" s="361"/>
      <c r="AI104" s="361"/>
      <c r="AJ104" s="361"/>
      <c r="AK104" s="361"/>
      <c r="AL104" s="361"/>
      <c r="AM104" s="361"/>
      <c r="AN104" s="361"/>
      <c r="AO104" s="361"/>
      <c r="AR104" s="188"/>
      <c r="AS104" s="190"/>
      <c r="AT104" s="252"/>
      <c r="AU104" s="252"/>
      <c r="AV104" s="157"/>
      <c r="AW104" s="157"/>
      <c r="AX104" s="157"/>
      <c r="AY104" s="157"/>
      <c r="AZ104" s="157"/>
      <c r="BA104" s="157"/>
      <c r="BB104" s="157"/>
      <c r="BC104" s="157"/>
      <c r="BD104" s="157"/>
      <c r="BE104" s="157"/>
      <c r="BF104" s="157"/>
      <c r="BG104" s="157"/>
      <c r="BH104" s="157"/>
      <c r="BI104" s="157"/>
      <c r="BJ104" s="157"/>
      <c r="BK104" s="157"/>
      <c r="BL104" s="157"/>
      <c r="BM104" s="157"/>
      <c r="BN104" s="157"/>
      <c r="BO104" s="157"/>
      <c r="BP104" s="157"/>
      <c r="BQ104" s="157"/>
      <c r="BR104" s="157"/>
      <c r="BS104" s="157"/>
      <c r="BT104" s="157"/>
      <c r="BU104" s="157"/>
      <c r="BV104" s="157"/>
      <c r="BW104" s="157"/>
      <c r="BX104" s="157"/>
      <c r="BY104" s="157"/>
      <c r="BZ104" s="157"/>
      <c r="CA104" s="157"/>
      <c r="CB104" s="157"/>
      <c r="CC104" s="157"/>
      <c r="CD104" s="157"/>
      <c r="CE104" s="157"/>
    </row>
    <row r="105" spans="1:83" ht="13.35" customHeight="1" x14ac:dyDescent="0.25">
      <c r="A105" s="387"/>
      <c r="B105" s="1247"/>
      <c r="C105" s="1248"/>
      <c r="D105" s="1248"/>
      <c r="E105" s="1248"/>
      <c r="F105" s="1248"/>
      <c r="G105" s="1248"/>
      <c r="H105" s="1248"/>
      <c r="I105" s="1248"/>
      <c r="J105" s="1248"/>
      <c r="K105" s="1248"/>
      <c r="L105" s="1248"/>
      <c r="M105" s="1248"/>
      <c r="N105" s="1248"/>
      <c r="O105" s="1248"/>
      <c r="P105" s="1248"/>
      <c r="Q105" s="1248"/>
      <c r="R105" s="1248"/>
      <c r="S105" s="1248"/>
      <c r="T105" s="1248"/>
      <c r="U105" s="1248"/>
      <c r="V105" s="1248"/>
      <c r="W105" s="1248"/>
      <c r="X105" s="1248"/>
      <c r="Y105" s="1248"/>
      <c r="Z105" s="1248"/>
      <c r="AA105" s="1248"/>
      <c r="AB105" s="1248"/>
      <c r="AC105" s="1248"/>
      <c r="AD105" s="1248"/>
      <c r="AE105" s="1248"/>
      <c r="AF105" s="1248"/>
      <c r="AG105" s="1248"/>
      <c r="AH105" s="1248"/>
      <c r="AI105" s="1248"/>
      <c r="AJ105" s="1248"/>
      <c r="AK105" s="1248"/>
      <c r="AL105" s="1248"/>
      <c r="AM105" s="1248"/>
      <c r="AN105" s="1248"/>
      <c r="AO105" s="1248"/>
      <c r="AR105" s="188"/>
      <c r="AS105" s="192"/>
      <c r="AT105" s="252"/>
      <c r="AU105" s="252"/>
      <c r="AV105" s="157"/>
      <c r="AW105" s="157"/>
      <c r="AX105" s="157"/>
      <c r="AY105" s="157"/>
      <c r="AZ105" s="157"/>
      <c r="BA105" s="157"/>
      <c r="BB105" s="157"/>
      <c r="BC105" s="157"/>
      <c r="BD105" s="157"/>
      <c r="BE105" s="157"/>
      <c r="BF105" s="157"/>
      <c r="BG105" s="157"/>
      <c r="BH105" s="157"/>
      <c r="BI105" s="157"/>
      <c r="BJ105" s="157"/>
      <c r="BK105" s="157"/>
      <c r="BL105" s="157"/>
      <c r="BM105" s="157"/>
      <c r="BN105" s="157"/>
      <c r="BO105" s="157"/>
      <c r="BP105" s="157"/>
      <c r="BQ105" s="157"/>
      <c r="BR105" s="157"/>
      <c r="BS105" s="157"/>
      <c r="BT105" s="157"/>
      <c r="BU105" s="157"/>
      <c r="BV105" s="157"/>
      <c r="BW105" s="157"/>
      <c r="BX105" s="157"/>
      <c r="BY105" s="157"/>
      <c r="BZ105" s="157"/>
      <c r="CA105" s="157"/>
      <c r="CB105" s="157"/>
      <c r="CC105" s="157"/>
      <c r="CD105" s="157"/>
      <c r="CE105" s="157"/>
    </row>
    <row r="106" spans="1:83" ht="13.35" customHeight="1" x14ac:dyDescent="0.25">
      <c r="A106" s="387"/>
      <c r="B106" s="1247"/>
      <c r="C106" s="1248"/>
      <c r="D106" s="1248"/>
      <c r="E106" s="1248"/>
      <c r="F106" s="1248"/>
      <c r="G106" s="1248"/>
      <c r="H106" s="1248"/>
      <c r="I106" s="1248"/>
      <c r="J106" s="1248"/>
      <c r="K106" s="1248"/>
      <c r="L106" s="1248"/>
      <c r="M106" s="1248"/>
      <c r="N106" s="1248"/>
      <c r="O106" s="1248"/>
      <c r="P106" s="1248"/>
      <c r="Q106" s="1248"/>
      <c r="R106" s="1248"/>
      <c r="S106" s="1248"/>
      <c r="T106" s="1248"/>
      <c r="U106" s="1248"/>
      <c r="V106" s="1248"/>
      <c r="W106" s="1248"/>
      <c r="X106" s="1248"/>
      <c r="Y106" s="1248"/>
      <c r="Z106" s="1248"/>
      <c r="AA106" s="1248"/>
      <c r="AB106" s="1248"/>
      <c r="AC106" s="1248"/>
      <c r="AD106" s="1248"/>
      <c r="AE106" s="1248"/>
      <c r="AF106" s="1248"/>
      <c r="AG106" s="1248"/>
      <c r="AH106" s="1248"/>
      <c r="AI106" s="1248"/>
      <c r="AJ106" s="1248"/>
      <c r="AK106" s="1248"/>
      <c r="AL106" s="1248"/>
      <c r="AM106" s="1248"/>
      <c r="AN106" s="1248"/>
      <c r="AO106" s="1248"/>
      <c r="AR106" s="188"/>
      <c r="AS106" s="192"/>
      <c r="AT106" s="252"/>
      <c r="AU106" s="252"/>
      <c r="AV106" s="157"/>
      <c r="AW106" s="157"/>
      <c r="AX106" s="157"/>
      <c r="AY106" s="157"/>
      <c r="AZ106" s="157"/>
      <c r="BA106" s="157"/>
      <c r="BB106" s="157"/>
      <c r="BC106" s="157"/>
      <c r="BD106" s="157"/>
      <c r="BE106" s="157"/>
      <c r="BF106" s="157"/>
      <c r="BG106" s="157"/>
      <c r="BH106" s="157"/>
      <c r="BI106" s="157"/>
      <c r="BJ106" s="157"/>
      <c r="BK106" s="157"/>
      <c r="BL106" s="157"/>
      <c r="BM106" s="157"/>
      <c r="BN106" s="157"/>
      <c r="BO106" s="157"/>
      <c r="BP106" s="157"/>
      <c r="BQ106" s="157"/>
      <c r="BR106" s="157"/>
      <c r="BS106" s="157"/>
      <c r="BT106" s="157"/>
      <c r="BU106" s="157"/>
      <c r="BV106" s="157"/>
      <c r="BW106" s="157"/>
      <c r="BX106" s="157"/>
      <c r="BY106" s="157"/>
      <c r="BZ106" s="157"/>
      <c r="CA106" s="157"/>
      <c r="CB106" s="157"/>
      <c r="CC106" s="157"/>
      <c r="CD106" s="157"/>
      <c r="CE106" s="157"/>
    </row>
    <row r="107" spans="1:83" ht="13.35" customHeight="1" x14ac:dyDescent="0.25">
      <c r="A107" s="387"/>
      <c r="B107" s="1247"/>
      <c r="C107" s="1248"/>
      <c r="D107" s="1248"/>
      <c r="E107" s="1248"/>
      <c r="F107" s="1248"/>
      <c r="G107" s="1248"/>
      <c r="H107" s="1248"/>
      <c r="I107" s="1248"/>
      <c r="J107" s="1248"/>
      <c r="K107" s="1248"/>
      <c r="L107" s="1248"/>
      <c r="M107" s="1248"/>
      <c r="N107" s="1248"/>
      <c r="O107" s="1248"/>
      <c r="P107" s="1248"/>
      <c r="Q107" s="1248"/>
      <c r="R107" s="1248"/>
      <c r="S107" s="1248"/>
      <c r="T107" s="1248"/>
      <c r="U107" s="1248"/>
      <c r="V107" s="1248"/>
      <c r="W107" s="1248"/>
      <c r="X107" s="1248"/>
      <c r="Y107" s="1248"/>
      <c r="Z107" s="1248"/>
      <c r="AA107" s="1248"/>
      <c r="AB107" s="1248"/>
      <c r="AC107" s="1248"/>
      <c r="AD107" s="1248"/>
      <c r="AE107" s="1248"/>
      <c r="AF107" s="1248"/>
      <c r="AG107" s="1248"/>
      <c r="AH107" s="1248"/>
      <c r="AI107" s="1248"/>
      <c r="AJ107" s="1248"/>
      <c r="AK107" s="1248"/>
      <c r="AL107" s="1248"/>
      <c r="AM107" s="1248"/>
      <c r="AN107" s="1248"/>
      <c r="AO107" s="1248"/>
      <c r="AR107" s="188"/>
      <c r="AS107" s="192"/>
    </row>
    <row r="108" spans="1:83" ht="13.35" customHeight="1" x14ac:dyDescent="0.25"/>
    <row r="109" spans="1:83" ht="13.35" customHeight="1" x14ac:dyDescent="0.25"/>
    <row r="110" spans="1:83" ht="13.35" customHeight="1" x14ac:dyDescent="0.25"/>
    <row r="111" spans="1:83" ht="13.35" customHeight="1" x14ac:dyDescent="0.25"/>
    <row r="112" spans="1:83" ht="13.35" customHeight="1" x14ac:dyDescent="0.25"/>
    <row r="113" ht="13.35" customHeight="1" x14ac:dyDescent="0.25"/>
  </sheetData>
  <sheetProtection password="EC30" sheet="1" objects="1" scenarios="1" insertRows="0"/>
  <mergeCells count="228">
    <mergeCell ref="AQ30:AU31"/>
    <mergeCell ref="AQ32:AU32"/>
    <mergeCell ref="AQ33:AU33"/>
    <mergeCell ref="A22:C22"/>
    <mergeCell ref="D22:R22"/>
    <mergeCell ref="S22:V22"/>
    <mergeCell ref="W22:Z22"/>
    <mergeCell ref="AB22:AE22"/>
    <mergeCell ref="AF22:AJ22"/>
    <mergeCell ref="AK22:AO22"/>
    <mergeCell ref="A23:C23"/>
    <mergeCell ref="D23:R23"/>
    <mergeCell ref="S23:V23"/>
    <mergeCell ref="W23:Z23"/>
    <mergeCell ref="AB23:AE23"/>
    <mergeCell ref="AF23:AJ23"/>
    <mergeCell ref="AK23:AO23"/>
    <mergeCell ref="AK24:AO24"/>
    <mergeCell ref="A25:C25"/>
    <mergeCell ref="D25:R25"/>
    <mergeCell ref="S25:V25"/>
    <mergeCell ref="W25:Z25"/>
    <mergeCell ref="AB25:AE25"/>
    <mergeCell ref="AF25:AJ25"/>
    <mergeCell ref="A19:C21"/>
    <mergeCell ref="D19:R21"/>
    <mergeCell ref="S19:Z20"/>
    <mergeCell ref="AA19:AA21"/>
    <mergeCell ref="AB19:AE21"/>
    <mergeCell ref="AF19:AO20"/>
    <mergeCell ref="S21:V21"/>
    <mergeCell ref="W21:Z21"/>
    <mergeCell ref="AF21:AJ21"/>
    <mergeCell ref="AK21:AO21"/>
    <mergeCell ref="D5:G5"/>
    <mergeCell ref="AH5:AO5"/>
    <mergeCell ref="A6:G6"/>
    <mergeCell ref="AH6:AO6"/>
    <mergeCell ref="A1:AO1"/>
    <mergeCell ref="A2:AO2"/>
    <mergeCell ref="A4:G4"/>
    <mergeCell ref="H4:J4"/>
    <mergeCell ref="L4:P4"/>
    <mergeCell ref="W4:AA4"/>
    <mergeCell ref="AH4:AO4"/>
    <mergeCell ref="R4:V4"/>
    <mergeCell ref="I5:AG6"/>
    <mergeCell ref="A7:G7"/>
    <mergeCell ref="M7:AG7"/>
    <mergeCell ref="AH7:AO7"/>
    <mergeCell ref="A10:G10"/>
    <mergeCell ref="H10:L10"/>
    <mergeCell ref="M10:T10"/>
    <mergeCell ref="V10:Y10"/>
    <mergeCell ref="AG10:AI10"/>
    <mergeCell ref="G17:P17"/>
    <mergeCell ref="V17:AO17"/>
    <mergeCell ref="A11:G11"/>
    <mergeCell ref="A13:AO13"/>
    <mergeCell ref="O15:AO15"/>
    <mergeCell ref="K16:Y16"/>
    <mergeCell ref="AL16:AN16"/>
    <mergeCell ref="B8:G8"/>
    <mergeCell ref="M8:AG8"/>
    <mergeCell ref="AH8:AO8"/>
    <mergeCell ref="AK25:AO25"/>
    <mergeCell ref="A24:C24"/>
    <mergeCell ref="D24:R24"/>
    <mergeCell ref="S24:V24"/>
    <mergeCell ref="W24:Z24"/>
    <mergeCell ref="AB24:AE24"/>
    <mergeCell ref="AF24:AJ24"/>
    <mergeCell ref="AK26:AO26"/>
    <mergeCell ref="A27:C27"/>
    <mergeCell ref="D27:R27"/>
    <mergeCell ref="S27:V27"/>
    <mergeCell ref="W27:Z27"/>
    <mergeCell ref="AB27:AE27"/>
    <mergeCell ref="AF27:AJ27"/>
    <mergeCell ref="AK27:AO27"/>
    <mergeCell ref="A26:C26"/>
    <mergeCell ref="D26:R26"/>
    <mergeCell ref="S26:V26"/>
    <mergeCell ref="W26:Z26"/>
    <mergeCell ref="AB26:AE26"/>
    <mergeCell ref="AF26:AJ26"/>
    <mergeCell ref="AK28:AO28"/>
    <mergeCell ref="A29:C29"/>
    <mergeCell ref="D29:R29"/>
    <mergeCell ref="S29:V29"/>
    <mergeCell ref="W29:Z29"/>
    <mergeCell ref="AB29:AE29"/>
    <mergeCell ref="AF29:AJ29"/>
    <mergeCell ref="AK29:AO29"/>
    <mergeCell ref="A28:C28"/>
    <mergeCell ref="D28:R28"/>
    <mergeCell ref="S28:V28"/>
    <mergeCell ref="W28:Z28"/>
    <mergeCell ref="AB28:AE28"/>
    <mergeCell ref="AF28:AJ28"/>
    <mergeCell ref="AK30:AO30"/>
    <mergeCell ref="A31:C31"/>
    <mergeCell ref="D31:R31"/>
    <mergeCell ref="S31:V31"/>
    <mergeCell ref="W31:Z31"/>
    <mergeCell ref="AB31:AE31"/>
    <mergeCell ref="AF31:AJ31"/>
    <mergeCell ref="AK31:AO31"/>
    <mergeCell ref="A30:C30"/>
    <mergeCell ref="D30:R30"/>
    <mergeCell ref="S30:V30"/>
    <mergeCell ref="W30:Z30"/>
    <mergeCell ref="AB30:AE30"/>
    <mergeCell ref="AF30:AJ30"/>
    <mergeCell ref="AK32:AO32"/>
    <mergeCell ref="A33:C33"/>
    <mergeCell ref="D33:R33"/>
    <mergeCell ref="S33:V33"/>
    <mergeCell ref="W33:Z33"/>
    <mergeCell ref="AB33:AE33"/>
    <mergeCell ref="AF33:AJ33"/>
    <mergeCell ref="AK33:AO33"/>
    <mergeCell ref="A32:C32"/>
    <mergeCell ref="D32:R32"/>
    <mergeCell ref="S32:V32"/>
    <mergeCell ref="W32:Z32"/>
    <mergeCell ref="AB32:AE32"/>
    <mergeCell ref="AF32:AJ32"/>
    <mergeCell ref="AK34:AO34"/>
    <mergeCell ref="A35:C35"/>
    <mergeCell ref="D35:R35"/>
    <mergeCell ref="S35:V35"/>
    <mergeCell ref="W35:Z35"/>
    <mergeCell ref="AB35:AE35"/>
    <mergeCell ref="AF35:AJ35"/>
    <mergeCell ref="AK35:AO35"/>
    <mergeCell ref="A34:C34"/>
    <mergeCell ref="D34:R34"/>
    <mergeCell ref="S34:V34"/>
    <mergeCell ref="W34:Z34"/>
    <mergeCell ref="AB34:AE34"/>
    <mergeCell ref="AF34:AJ34"/>
    <mergeCell ref="A36:C36"/>
    <mergeCell ref="D36:R36"/>
    <mergeCell ref="S36:V36"/>
    <mergeCell ref="W36:Z36"/>
    <mergeCell ref="AB36:AE36"/>
    <mergeCell ref="AF36:AJ36"/>
    <mergeCell ref="L44:M44"/>
    <mergeCell ref="N44:T44"/>
    <mergeCell ref="AA44:AC44"/>
    <mergeCell ref="AF38:AJ38"/>
    <mergeCell ref="AF39:AJ39"/>
    <mergeCell ref="AF41:AO42"/>
    <mergeCell ref="AK36:AO36"/>
    <mergeCell ref="A37:C37"/>
    <mergeCell ref="A45:AO45"/>
    <mergeCell ref="I46:U46"/>
    <mergeCell ref="A48:G48"/>
    <mergeCell ref="H48:N48"/>
    <mergeCell ref="O48:AA48"/>
    <mergeCell ref="AB48:AH48"/>
    <mergeCell ref="AI48:AO48"/>
    <mergeCell ref="D37:R37"/>
    <mergeCell ref="S37:V37"/>
    <mergeCell ref="W37:Z37"/>
    <mergeCell ref="AB37:AE37"/>
    <mergeCell ref="AF37:AJ37"/>
    <mergeCell ref="AK37:AO37"/>
    <mergeCell ref="AK38:AO38"/>
    <mergeCell ref="AK39:AO39"/>
    <mergeCell ref="A38:C38"/>
    <mergeCell ref="D38:R38"/>
    <mergeCell ref="S38:V38"/>
    <mergeCell ref="W38:Z38"/>
    <mergeCell ref="AB38:AE38"/>
    <mergeCell ref="C73:AO73"/>
    <mergeCell ref="B56:AO56"/>
    <mergeCell ref="B58:AO58"/>
    <mergeCell ref="B59:AN60"/>
    <mergeCell ref="B62:AO62"/>
    <mergeCell ref="B63:AO63"/>
    <mergeCell ref="B64:AO64"/>
    <mergeCell ref="H49:N50"/>
    <mergeCell ref="O49:AA50"/>
    <mergeCell ref="AB49:AH49"/>
    <mergeCell ref="AI49:AO49"/>
    <mergeCell ref="B54:AO54"/>
    <mergeCell ref="B55:AO55"/>
    <mergeCell ref="B102:AO102"/>
    <mergeCell ref="B103:AO103"/>
    <mergeCell ref="B95:AO95"/>
    <mergeCell ref="B96:AO96"/>
    <mergeCell ref="C97:AO97"/>
    <mergeCell ref="C98:AO98"/>
    <mergeCell ref="C99:AO99"/>
    <mergeCell ref="C100:AO100"/>
    <mergeCell ref="C89:AO89"/>
    <mergeCell ref="C90:AO90"/>
    <mergeCell ref="C91:AO91"/>
    <mergeCell ref="C92:AO92"/>
    <mergeCell ref="C93:AO93"/>
    <mergeCell ref="B94:AO94"/>
    <mergeCell ref="C101:AO101"/>
    <mergeCell ref="AQ34:AU36"/>
    <mergeCell ref="B83:AO83"/>
    <mergeCell ref="B84:AO84"/>
    <mergeCell ref="B85:AO85"/>
    <mergeCell ref="C86:AO86"/>
    <mergeCell ref="C87:AO87"/>
    <mergeCell ref="B88:AO88"/>
    <mergeCell ref="C77:AO77"/>
    <mergeCell ref="C78:AO78"/>
    <mergeCell ref="B79:AO79"/>
    <mergeCell ref="B80:AO80"/>
    <mergeCell ref="B81:AO81"/>
    <mergeCell ref="B82:AO82"/>
    <mergeCell ref="B74:AO74"/>
    <mergeCell ref="C75:AO75"/>
    <mergeCell ref="C76:AO76"/>
    <mergeCell ref="B65:AO65"/>
    <mergeCell ref="B66:AO66"/>
    <mergeCell ref="B67:AO67"/>
    <mergeCell ref="B68:AO68"/>
    <mergeCell ref="B69:AO69"/>
    <mergeCell ref="B70:AO70"/>
    <mergeCell ref="B71:AO71"/>
    <mergeCell ref="C72:AO72"/>
  </mergeCells>
  <conditionalFormatting sqref="AF23:AO38">
    <cfRule type="cellIs" dxfId="412" priority="2" operator="equal">
      <formula>0</formula>
    </cfRule>
  </conditionalFormatting>
  <conditionalFormatting sqref="W4 L4 R4">
    <cfRule type="expression" dxfId="411" priority="1" stopIfTrue="1">
      <formula>L4&lt;&gt;TypeChantier</formula>
    </cfRule>
  </conditionalFormatting>
  <conditionalFormatting sqref="I44:J44">
    <cfRule type="expression" dxfId="410" priority="397" stopIfTrue="1">
      <formula>$L$44=0</formula>
    </cfRule>
  </conditionalFormatting>
  <conditionalFormatting sqref="AA44">
    <cfRule type="expression" dxfId="409" priority="398" stopIfTrue="1">
      <formula>$L$44&lt;&gt;0</formula>
    </cfRule>
  </conditionalFormatting>
  <conditionalFormatting sqref="U44">
    <cfRule type="expression" dxfId="408" priority="399">
      <formula>$L$44&lt;=0</formula>
    </cfRule>
  </conditionalFormatting>
  <conditionalFormatting sqref="Z44">
    <cfRule type="expression" dxfId="407" priority="400">
      <formula>$L$44&gt;=0</formula>
    </cfRule>
  </conditionalFormatting>
  <dataValidations count="1">
    <dataValidation type="list" allowBlank="1" showInputMessage="1" showErrorMessage="1" sqref="AR1" xr:uid="{00000000-0002-0000-0600-000000000000}">
      <formula1>"FR,NL"</formula1>
    </dataValidation>
  </dataValidations>
  <printOptions horizontalCentered="1" verticalCentered="1"/>
  <pageMargins left="0.19685039370078741" right="0" top="0.19685039370078741" bottom="0" header="0" footer="0"/>
  <pageSetup paperSize="9" fitToHeight="0" orientation="portrait" horizontalDpi="4294967294" verticalDpi="300" r:id="rId1"/>
  <headerFooter alignWithMargins="0"/>
  <rowBreaks count="1" manualBreakCount="1">
    <brk id="58" max="40" man="1"/>
  </rowBreaks>
  <drawing r:id="rId2"/>
  <legacyDrawing r:id="rId3"/>
  <oleObjects>
    <mc:AlternateContent xmlns:mc="http://schemas.openxmlformats.org/markup-compatibility/2006">
      <mc:Choice Requires="x14">
        <oleObject progId="Document" shapeId="26632" r:id="rId4">
          <objectPr defaultSize="0" autoPict="0" r:id="rId5">
            <anchor moveWithCells="1">
              <from>
                <xdr:col>1</xdr:col>
                <xdr:colOff>0</xdr:colOff>
                <xdr:row>60</xdr:row>
                <xdr:rowOff>0</xdr:rowOff>
              </from>
              <to>
                <xdr:col>39</xdr:col>
                <xdr:colOff>137160</xdr:colOff>
                <xdr:row>103</xdr:row>
                <xdr:rowOff>22860</xdr:rowOff>
              </to>
            </anchor>
          </objectPr>
        </oleObject>
      </mc:Choice>
      <mc:Fallback>
        <oleObject progId="Document" shapeId="26632" r:id="rId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5">
    <pageSetUpPr fitToPage="1"/>
  </sheetPr>
  <dimension ref="A1:CC110"/>
  <sheetViews>
    <sheetView zoomScaleNormal="100" workbookViewId="0">
      <selection activeCell="AS117" sqref="AS117"/>
    </sheetView>
  </sheetViews>
  <sheetFormatPr baseColWidth="10" defaultColWidth="11.44140625" defaultRowHeight="13.2" x14ac:dyDescent="0.25"/>
  <cols>
    <col min="1" max="17" width="2.44140625" customWidth="1"/>
    <col min="18" max="18" width="3.44140625" customWidth="1"/>
    <col min="19" max="19" width="1.5546875" customWidth="1"/>
    <col min="20" max="41" width="2.44140625" customWidth="1"/>
    <col min="42" max="42" width="4.44140625" style="15" customWidth="1"/>
    <col min="43" max="43" width="6.44140625" style="175" customWidth="1"/>
    <col min="44" max="44" width="15.109375" style="175" customWidth="1"/>
    <col min="45" max="45" width="8.44140625" style="175" customWidth="1"/>
    <col min="46" max="47" width="9.44140625" style="175" customWidth="1"/>
    <col min="48" max="48" width="3.88671875" customWidth="1"/>
    <col min="49" max="49" width="6.5546875" customWidth="1"/>
    <col min="50" max="50" width="9.88671875" customWidth="1"/>
    <col min="51" max="51" width="3.44140625" customWidth="1"/>
    <col min="52" max="52" width="12.5546875" customWidth="1"/>
  </cols>
  <sheetData>
    <row r="1" spans="1:80" s="93" customFormat="1" ht="18" customHeight="1" x14ac:dyDescent="0.3">
      <c r="A1" s="1770" t="s">
        <v>99</v>
      </c>
      <c r="B1" s="1770"/>
      <c r="C1" s="1770"/>
      <c r="D1" s="1770"/>
      <c r="E1" s="1770"/>
      <c r="F1" s="1770"/>
      <c r="G1" s="1770"/>
      <c r="H1" s="1770"/>
      <c r="I1" s="1770"/>
      <c r="J1" s="1770"/>
      <c r="K1" s="1770"/>
      <c r="L1" s="1770"/>
      <c r="M1" s="1770"/>
      <c r="N1" s="1770"/>
      <c r="O1" s="1770"/>
      <c r="P1" s="1770"/>
      <c r="Q1" s="1770"/>
      <c r="R1" s="1770"/>
      <c r="S1" s="1770"/>
      <c r="T1" s="1770"/>
      <c r="U1" s="1770"/>
      <c r="V1" s="1770"/>
      <c r="W1" s="1770"/>
      <c r="X1" s="1770"/>
      <c r="Y1" s="1770"/>
      <c r="Z1" s="1770"/>
      <c r="AA1" s="1770"/>
      <c r="AB1" s="1770"/>
      <c r="AC1" s="1770"/>
      <c r="AD1" s="1770"/>
      <c r="AE1" s="1770"/>
      <c r="AF1" s="1770"/>
      <c r="AG1" s="1770"/>
      <c r="AH1" s="1770"/>
      <c r="AI1" s="1770"/>
      <c r="AJ1" s="1770"/>
      <c r="AK1" s="1770"/>
      <c r="AL1" s="1770"/>
      <c r="AM1" s="1770"/>
      <c r="AN1" s="1770"/>
      <c r="AO1" s="1770"/>
      <c r="AQ1" s="244"/>
      <c r="AR1" s="216"/>
      <c r="AS1" s="215"/>
      <c r="AT1" s="215"/>
      <c r="AU1" s="215"/>
      <c r="AV1" s="64"/>
      <c r="AW1" s="64"/>
      <c r="AX1" s="64"/>
      <c r="AY1" s="64"/>
      <c r="AZ1" s="64"/>
    </row>
    <row r="2" spans="1:80" ht="16.5" customHeight="1" x14ac:dyDescent="0.3">
      <c r="A2" t="str">
        <f>données!A5</f>
        <v>version 2021 (1)</v>
      </c>
      <c r="AQ2" s="246"/>
      <c r="AS2" s="244"/>
      <c r="AT2" s="247"/>
      <c r="AU2" s="244"/>
      <c r="AV2" s="7"/>
      <c r="AW2" s="7"/>
      <c r="AX2" s="7"/>
      <c r="AY2" s="7"/>
      <c r="AZ2" s="7"/>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row>
    <row r="3" spans="1:80" x14ac:dyDescent="0.25">
      <c r="A3" s="1620" t="s">
        <v>100</v>
      </c>
      <c r="B3" s="1620"/>
      <c r="C3" s="1620"/>
      <c r="D3" s="1620"/>
      <c r="E3" s="1620"/>
      <c r="F3" s="1620"/>
      <c r="G3" s="1780"/>
      <c r="H3" s="1519" t="s">
        <v>97</v>
      </c>
      <c r="I3" s="1520"/>
      <c r="J3" s="1520"/>
      <c r="K3" s="269"/>
      <c r="L3" s="1647" t="s">
        <v>488</v>
      </c>
      <c r="M3" s="1647"/>
      <c r="N3" s="1647"/>
      <c r="O3" s="1647"/>
      <c r="P3" s="1647"/>
      <c r="Q3" s="269"/>
      <c r="R3" s="1647" t="s">
        <v>484</v>
      </c>
      <c r="S3" s="1647"/>
      <c r="T3" s="1647"/>
      <c r="U3" s="1647"/>
      <c r="V3" s="1647"/>
      <c r="W3" s="1647" t="s">
        <v>489</v>
      </c>
      <c r="X3" s="1647"/>
      <c r="Y3" s="1647"/>
      <c r="Z3" s="1647"/>
      <c r="AA3" s="1647"/>
      <c r="AB3" s="1133" t="s">
        <v>42</v>
      </c>
      <c r="AC3" s="119"/>
      <c r="AD3" s="119"/>
      <c r="AE3" s="119"/>
      <c r="AF3" s="119"/>
      <c r="AG3" s="1134"/>
      <c r="AH3" s="1621" t="s">
        <v>101</v>
      </c>
      <c r="AI3" s="1622"/>
      <c r="AJ3" s="1622"/>
      <c r="AK3" s="1622"/>
      <c r="AL3" s="1622"/>
      <c r="AM3" s="1622"/>
      <c r="AN3" s="1622"/>
      <c r="AO3" s="1622"/>
      <c r="AP3" s="20"/>
      <c r="AQ3" s="216"/>
      <c r="AR3" s="214"/>
    </row>
    <row r="4" spans="1:80" ht="12.75" customHeight="1" x14ac:dyDescent="0.25">
      <c r="A4" s="1123" t="s">
        <v>137</v>
      </c>
      <c r="B4" s="1123"/>
      <c r="C4" s="1123"/>
      <c r="D4" s="1744">
        <f>données!D7</f>
        <v>0</v>
      </c>
      <c r="E4" s="1744"/>
      <c r="F4" s="1744"/>
      <c r="G4" s="1779"/>
      <c r="H4" s="269" t="s">
        <v>141</v>
      </c>
      <c r="I4" s="1701">
        <f>données!$J$7</f>
        <v>0</v>
      </c>
      <c r="J4" s="1701"/>
      <c r="K4" s="1701"/>
      <c r="L4" s="1701"/>
      <c r="M4" s="1701"/>
      <c r="N4" s="1701"/>
      <c r="O4" s="1701"/>
      <c r="P4" s="1701"/>
      <c r="Q4" s="1701"/>
      <c r="R4" s="1701"/>
      <c r="S4" s="1701"/>
      <c r="T4" s="1701"/>
      <c r="U4" s="1701"/>
      <c r="V4" s="1701"/>
      <c r="W4" s="1701"/>
      <c r="X4" s="1701"/>
      <c r="Y4" s="1701"/>
      <c r="Z4" s="1701"/>
      <c r="AA4" s="1701"/>
      <c r="AB4" s="1701"/>
      <c r="AC4" s="1701"/>
      <c r="AD4" s="1701"/>
      <c r="AE4" s="1701"/>
      <c r="AF4" s="1701"/>
      <c r="AG4" s="1702"/>
      <c r="AH4" s="1743">
        <f>données!$AI$7</f>
        <v>0</v>
      </c>
      <c r="AI4" s="1744"/>
      <c r="AJ4" s="1744"/>
      <c r="AK4" s="1744"/>
      <c r="AL4" s="1744"/>
      <c r="AM4" s="1744"/>
      <c r="AN4" s="1744"/>
      <c r="AO4" s="1744"/>
      <c r="AQ4" s="213"/>
      <c r="AR4" s="214"/>
    </row>
    <row r="5" spans="1:80" x14ac:dyDescent="0.25">
      <c r="A5" s="1724">
        <f>données!A8</f>
        <v>0</v>
      </c>
      <c r="B5" s="1724"/>
      <c r="C5" s="1724"/>
      <c r="D5" s="1724"/>
      <c r="E5" s="1724"/>
      <c r="F5" s="1724"/>
      <c r="G5" s="1725"/>
      <c r="H5" s="269" t="s">
        <v>138</v>
      </c>
      <c r="I5" s="1703"/>
      <c r="J5" s="1703"/>
      <c r="K5" s="1703"/>
      <c r="L5" s="1703"/>
      <c r="M5" s="1703"/>
      <c r="N5" s="1703"/>
      <c r="O5" s="1703"/>
      <c r="P5" s="1703"/>
      <c r="Q5" s="1703"/>
      <c r="R5" s="1703"/>
      <c r="S5" s="1703"/>
      <c r="T5" s="1703"/>
      <c r="U5" s="1703"/>
      <c r="V5" s="1703"/>
      <c r="W5" s="1703"/>
      <c r="X5" s="1703"/>
      <c r="Y5" s="1703"/>
      <c r="Z5" s="1703"/>
      <c r="AA5" s="1703"/>
      <c r="AB5" s="1703"/>
      <c r="AC5" s="1703"/>
      <c r="AD5" s="1703"/>
      <c r="AE5" s="1703"/>
      <c r="AF5" s="1703"/>
      <c r="AG5" s="1704"/>
      <c r="AH5" s="1755">
        <f>données!$AI$8</f>
        <v>0</v>
      </c>
      <c r="AI5" s="1756"/>
      <c r="AJ5" s="1756"/>
      <c r="AK5" s="1756"/>
      <c r="AL5" s="1756"/>
      <c r="AM5" s="1756"/>
      <c r="AN5" s="1756"/>
      <c r="AO5" s="1756"/>
      <c r="AQ5" s="213"/>
      <c r="AR5" s="214"/>
    </row>
    <row r="6" spans="1:80" ht="12.15" customHeight="1" x14ac:dyDescent="0.25">
      <c r="A6" s="1726">
        <f>données!A9</f>
        <v>0</v>
      </c>
      <c r="B6" s="1726"/>
      <c r="C6" s="1726"/>
      <c r="D6" s="1726"/>
      <c r="E6" s="1726"/>
      <c r="F6" s="1726"/>
      <c r="G6" s="1727"/>
      <c r="H6" s="269" t="s">
        <v>140</v>
      </c>
      <c r="I6" s="269"/>
      <c r="J6" s="269"/>
      <c r="K6" s="269"/>
      <c r="L6" s="269"/>
      <c r="M6" s="1695">
        <f>données!$M$9</f>
        <v>0</v>
      </c>
      <c r="N6" s="1695"/>
      <c r="O6" s="1695"/>
      <c r="P6" s="1695"/>
      <c r="Q6" s="1695"/>
      <c r="R6" s="1695"/>
      <c r="S6" s="1695"/>
      <c r="T6" s="1695"/>
      <c r="U6" s="1695"/>
      <c r="V6" s="1695"/>
      <c r="W6" s="1695"/>
      <c r="X6" s="1695"/>
      <c r="Y6" s="1695"/>
      <c r="Z6" s="1695"/>
      <c r="AA6" s="1695"/>
      <c r="AB6" s="1695"/>
      <c r="AC6" s="1695"/>
      <c r="AD6" s="1695"/>
      <c r="AE6" s="1695"/>
      <c r="AF6" s="1695"/>
      <c r="AG6" s="1696"/>
      <c r="AH6" s="1755">
        <f>données!$AI$9</f>
        <v>0</v>
      </c>
      <c r="AI6" s="1756"/>
      <c r="AJ6" s="1756"/>
      <c r="AK6" s="1756"/>
      <c r="AL6" s="1756"/>
      <c r="AM6" s="1756"/>
      <c r="AN6" s="1756"/>
      <c r="AO6" s="1756"/>
      <c r="AQ6" s="213"/>
      <c r="AR6" s="214"/>
    </row>
    <row r="7" spans="1:80" x14ac:dyDescent="0.25">
      <c r="A7" s="1123" t="s">
        <v>138</v>
      </c>
      <c r="B7" s="1726">
        <f>données!B10</f>
        <v>0</v>
      </c>
      <c r="C7" s="1726"/>
      <c r="D7" s="1726"/>
      <c r="E7" s="1726"/>
      <c r="F7" s="1726"/>
      <c r="G7" s="1727"/>
      <c r="H7" s="269" t="s">
        <v>139</v>
      </c>
      <c r="I7" s="269"/>
      <c r="J7" s="269"/>
      <c r="K7" s="269"/>
      <c r="L7" s="119"/>
      <c r="M7" s="1728">
        <f>données!$M$10</f>
        <v>0</v>
      </c>
      <c r="N7" s="1728"/>
      <c r="O7" s="1728"/>
      <c r="P7" s="1728"/>
      <c r="Q7" s="1728"/>
      <c r="R7" s="1728"/>
      <c r="S7" s="1728"/>
      <c r="T7" s="1728"/>
      <c r="U7" s="1728"/>
      <c r="V7" s="1728"/>
      <c r="W7" s="1728"/>
      <c r="X7" s="1728"/>
      <c r="Y7" s="1728"/>
      <c r="Z7" s="1728"/>
      <c r="AA7" s="1728"/>
      <c r="AB7" s="1728"/>
      <c r="AC7" s="1728"/>
      <c r="AD7" s="1728"/>
      <c r="AE7" s="1728"/>
      <c r="AF7" s="1728"/>
      <c r="AG7" s="1729"/>
      <c r="AH7" s="1755" t="str">
        <f>IF(données!$AI$10=0,"",données!$AI$10)</f>
        <v/>
      </c>
      <c r="AI7" s="1756"/>
      <c r="AJ7" s="1756"/>
      <c r="AK7" s="1756"/>
      <c r="AL7" s="1756"/>
      <c r="AM7" s="1756"/>
      <c r="AN7" s="1756"/>
      <c r="AO7" s="1756"/>
      <c r="AQ7" s="213"/>
      <c r="AR7" s="217"/>
      <c r="AS7" s="213"/>
      <c r="AT7" s="213"/>
      <c r="AU7" s="213"/>
      <c r="AV7" s="15"/>
      <c r="AW7" s="15"/>
      <c r="AX7" s="15"/>
      <c r="AY7" s="15"/>
    </row>
    <row r="8" spans="1:80" x14ac:dyDescent="0.25">
      <c r="A8" s="6"/>
      <c r="B8" s="6"/>
      <c r="C8" s="6"/>
      <c r="D8" s="6"/>
      <c r="E8" s="6"/>
      <c r="F8" s="6"/>
      <c r="G8" s="5"/>
      <c r="H8" s="18"/>
      <c r="I8" s="6"/>
      <c r="J8" s="6"/>
      <c r="K8" s="6"/>
      <c r="L8" s="6"/>
      <c r="M8" s="6"/>
      <c r="N8" s="6"/>
      <c r="O8" s="6"/>
      <c r="P8" s="6"/>
      <c r="Q8" s="6"/>
      <c r="R8" s="6"/>
      <c r="S8" s="6"/>
      <c r="T8" s="6"/>
      <c r="U8" s="6"/>
      <c r="V8" s="6"/>
      <c r="W8" s="6"/>
      <c r="X8" s="6"/>
      <c r="Y8" s="6"/>
      <c r="Z8" s="6"/>
      <c r="AA8" s="6"/>
      <c r="AB8" s="6"/>
      <c r="AC8" s="6"/>
      <c r="AD8" s="6"/>
      <c r="AE8" s="6"/>
      <c r="AF8" s="6"/>
      <c r="AG8" s="6"/>
      <c r="AH8" s="176"/>
      <c r="AI8" s="6"/>
      <c r="AJ8" s="6"/>
      <c r="AK8" s="6"/>
      <c r="AL8" s="6"/>
      <c r="AM8" s="6"/>
      <c r="AN8" s="6"/>
      <c r="AO8" s="6"/>
      <c r="AQ8" s="213"/>
      <c r="AR8" s="213"/>
      <c r="AS8" s="213"/>
      <c r="AT8" s="213"/>
      <c r="AU8" s="213"/>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80" ht="21" x14ac:dyDescent="0.4">
      <c r="A9" s="1771" t="str">
        <f>'dv1'!A10:E10</f>
        <v>Ed. 2017</v>
      </c>
      <c r="B9" s="1771"/>
      <c r="C9" s="1771"/>
      <c r="D9" s="1771"/>
      <c r="E9" s="1771"/>
      <c r="F9" s="1771"/>
      <c r="G9" s="1636"/>
      <c r="H9" s="1913" t="s">
        <v>228</v>
      </c>
      <c r="I9" s="1914"/>
      <c r="J9" s="1914"/>
      <c r="K9" s="1914"/>
      <c r="L9" s="1914"/>
      <c r="M9" s="1914"/>
      <c r="N9" s="1914"/>
      <c r="O9" s="1914"/>
      <c r="P9" s="1914"/>
      <c r="Q9" s="1914"/>
      <c r="R9" s="1914"/>
      <c r="S9" s="1914"/>
      <c r="T9" s="1914"/>
      <c r="U9" s="1914"/>
      <c r="V9" s="1914"/>
      <c r="W9" s="1914"/>
      <c r="X9" s="1914"/>
      <c r="Y9" s="1914"/>
      <c r="Z9" s="1914"/>
      <c r="AA9" s="1914"/>
      <c r="AB9" s="1914"/>
      <c r="AC9" s="1914"/>
      <c r="AD9" s="1914"/>
      <c r="AE9" s="1914"/>
      <c r="AF9" s="1914"/>
      <c r="AG9" s="1914"/>
      <c r="AH9" s="1914"/>
      <c r="AI9" s="1914"/>
      <c r="AJ9" s="1915"/>
      <c r="AK9" s="1902" t="s">
        <v>93</v>
      </c>
      <c r="AL9" s="1903"/>
      <c r="AM9" s="1903"/>
      <c r="AN9" s="1903"/>
      <c r="AO9" s="1903"/>
      <c r="AQ9" s="213"/>
      <c r="AR9" s="213"/>
      <c r="AS9" s="213"/>
      <c r="AT9" s="213"/>
      <c r="AU9" s="213"/>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80" ht="12.75" customHeight="1" x14ac:dyDescent="0.25">
      <c r="A10" s="1617" t="str">
        <f>'dv1'!A11:F11</f>
        <v>(SLRB/MT 2017)</v>
      </c>
      <c r="B10" s="1617"/>
      <c r="C10" s="1617"/>
      <c r="D10" s="1617"/>
      <c r="E10" s="1617"/>
      <c r="F10" s="1617"/>
      <c r="G10" s="1618"/>
      <c r="H10" s="1930" t="s">
        <v>134</v>
      </c>
      <c r="I10" s="1929"/>
      <c r="J10" s="1929"/>
      <c r="K10" s="1929"/>
      <c r="L10" s="1905"/>
      <c r="M10" s="1905"/>
      <c r="N10" s="1905"/>
      <c r="O10" s="1929" t="s">
        <v>3</v>
      </c>
      <c r="P10" s="1929"/>
      <c r="Q10" s="1929"/>
      <c r="R10" s="1929"/>
      <c r="S10" s="1929"/>
      <c r="T10" s="1929"/>
      <c r="U10" s="1929"/>
      <c r="V10" s="1929"/>
      <c r="W10" s="1929"/>
      <c r="X10" s="1929"/>
      <c r="Y10" s="1929"/>
      <c r="Z10" s="1929"/>
      <c r="AA10" s="1929"/>
      <c r="AB10" s="1929"/>
      <c r="AC10" s="1906">
        <f>DateRP</f>
        <v>0</v>
      </c>
      <c r="AD10" s="1906"/>
      <c r="AE10" s="1906"/>
      <c r="AF10" s="1906"/>
      <c r="AG10" s="1906"/>
      <c r="AH10" s="1906"/>
      <c r="AI10" s="1906"/>
      <c r="AJ10" s="57"/>
      <c r="AK10" s="15"/>
      <c r="AL10" s="15"/>
      <c r="AM10" s="15"/>
      <c r="AN10" s="15"/>
      <c r="AO10" s="15"/>
      <c r="AQ10" s="213"/>
      <c r="AR10" s="213"/>
      <c r="AS10" s="213"/>
      <c r="AT10" s="213"/>
      <c r="AU10" s="213"/>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80" ht="3.75" customHeight="1" x14ac:dyDescent="0.25">
      <c r="A11" s="35"/>
      <c r="B11" s="8"/>
      <c r="C11" s="8"/>
      <c r="D11" s="8"/>
      <c r="E11" s="8"/>
      <c r="F11" s="8"/>
      <c r="G11" s="8"/>
      <c r="H11" s="106"/>
      <c r="I11" s="8"/>
      <c r="J11" s="8"/>
      <c r="K11" s="8"/>
      <c r="L11" s="8"/>
      <c r="M11" s="8"/>
      <c r="N11" s="8"/>
      <c r="O11" s="8"/>
      <c r="P11" s="8"/>
      <c r="Q11" s="58"/>
      <c r="R11" s="8"/>
      <c r="S11" s="8"/>
      <c r="T11" s="8"/>
      <c r="U11" s="8"/>
      <c r="V11" s="8"/>
      <c r="W11" s="8"/>
      <c r="X11" s="8"/>
      <c r="Y11" s="8"/>
      <c r="Z11" s="8"/>
      <c r="AA11" s="40"/>
      <c r="AB11" s="8"/>
      <c r="AC11" s="8"/>
      <c r="AD11" s="8"/>
      <c r="AE11" s="8"/>
      <c r="AF11" s="8"/>
      <c r="AG11" s="8"/>
      <c r="AH11" s="8"/>
      <c r="AI11" s="8"/>
      <c r="AJ11" s="12"/>
      <c r="AK11" s="6"/>
      <c r="AL11" s="6"/>
      <c r="AM11" s="6"/>
      <c r="AN11" s="6"/>
      <c r="AO11" s="6"/>
      <c r="AQ11" s="213"/>
      <c r="AR11" s="213"/>
      <c r="AS11" s="213"/>
      <c r="AT11" s="213"/>
      <c r="AU11" s="213"/>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80" ht="12.75" customHeight="1" x14ac:dyDescent="0.2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80" ht="12.75" customHeight="1" x14ac:dyDescent="0.25"/>
    <row r="14" spans="1:80" ht="12.75" customHeight="1" x14ac:dyDescent="0.25">
      <c r="A14" s="1586" t="s">
        <v>229</v>
      </c>
      <c r="B14" s="1587"/>
      <c r="C14" s="1587"/>
      <c r="D14" s="1587"/>
      <c r="E14" s="1587"/>
      <c r="F14" s="1587"/>
      <c r="G14" s="1587"/>
      <c r="H14" s="1588"/>
      <c r="I14" s="1586" t="s">
        <v>11</v>
      </c>
      <c r="J14" s="1587"/>
      <c r="K14" s="1587"/>
      <c r="L14" s="1587"/>
      <c r="M14" s="1587"/>
      <c r="N14" s="1587"/>
      <c r="O14" s="1588"/>
      <c r="P14" s="1586" t="s">
        <v>12</v>
      </c>
      <c r="Q14" s="1587"/>
      <c r="R14" s="1587"/>
      <c r="S14" s="1587"/>
      <c r="T14" s="1588"/>
      <c r="U14" s="1586" t="s">
        <v>13</v>
      </c>
      <c r="V14" s="1587"/>
      <c r="W14" s="1587"/>
      <c r="X14" s="1587"/>
      <c r="Y14" s="1587"/>
      <c r="Z14" s="1587"/>
      <c r="AA14" s="1587"/>
      <c r="AB14" s="1587"/>
      <c r="AC14" s="1587"/>
      <c r="AD14" s="1587"/>
      <c r="AE14" s="1588"/>
      <c r="AF14" s="1613" t="s">
        <v>14</v>
      </c>
      <c r="AG14" s="1766"/>
      <c r="AH14" s="1766"/>
      <c r="AI14" s="1766"/>
      <c r="AJ14" s="1766"/>
      <c r="AK14" s="1766"/>
      <c r="AL14" s="1766"/>
      <c r="AM14" s="1766"/>
      <c r="AN14" s="1766"/>
      <c r="AO14" s="1766"/>
    </row>
    <row r="15" spans="1:80" ht="13.35" customHeight="1" x14ac:dyDescent="0.25">
      <c r="A15" s="1589"/>
      <c r="B15" s="1590"/>
      <c r="C15" s="1590"/>
      <c r="D15" s="1590"/>
      <c r="E15" s="1590"/>
      <c r="F15" s="1590"/>
      <c r="G15" s="1590"/>
      <c r="H15" s="1591"/>
      <c r="I15" s="1589"/>
      <c r="J15" s="1590"/>
      <c r="K15" s="1590"/>
      <c r="L15" s="1590"/>
      <c r="M15" s="1590"/>
      <c r="N15" s="1590"/>
      <c r="O15" s="1591"/>
      <c r="P15" s="1589"/>
      <c r="Q15" s="1590"/>
      <c r="R15" s="1590"/>
      <c r="S15" s="1590"/>
      <c r="T15" s="1591"/>
      <c r="U15" s="1589"/>
      <c r="V15" s="1590"/>
      <c r="W15" s="1590"/>
      <c r="X15" s="1590"/>
      <c r="Y15" s="1590"/>
      <c r="Z15" s="1590"/>
      <c r="AA15" s="1590"/>
      <c r="AB15" s="1590"/>
      <c r="AC15" s="1590"/>
      <c r="AD15" s="1590"/>
      <c r="AE15" s="1591"/>
      <c r="AF15" s="18"/>
      <c r="AG15" s="6"/>
      <c r="AH15" s="6"/>
      <c r="AI15" s="6"/>
      <c r="AJ15" s="6"/>
      <c r="AK15" s="6"/>
      <c r="AL15" s="6"/>
      <c r="AM15" s="6"/>
      <c r="AN15" s="6"/>
      <c r="AO15" s="6"/>
      <c r="AR15" s="1375"/>
      <c r="AS15" s="1375"/>
      <c r="AT15" s="1375"/>
      <c r="AU15" s="1375"/>
      <c r="AV15" s="1375"/>
      <c r="AW15" s="1375"/>
      <c r="AX15" s="1375"/>
    </row>
    <row r="16" spans="1:80" ht="13.35" customHeight="1" x14ac:dyDescent="0.25">
      <c r="A16" s="1589"/>
      <c r="B16" s="1590"/>
      <c r="C16" s="1590"/>
      <c r="D16" s="1590"/>
      <c r="E16" s="1590"/>
      <c r="F16" s="1590"/>
      <c r="G16" s="1590"/>
      <c r="H16" s="1591"/>
      <c r="I16" s="1589"/>
      <c r="J16" s="1590"/>
      <c r="K16" s="1590"/>
      <c r="L16" s="1590"/>
      <c r="M16" s="1590"/>
      <c r="N16" s="1590"/>
      <c r="O16" s="1591"/>
      <c r="P16" s="1589"/>
      <c r="Q16" s="1590"/>
      <c r="R16" s="1590"/>
      <c r="S16" s="1590"/>
      <c r="T16" s="1591"/>
      <c r="U16" s="1589"/>
      <c r="V16" s="1590"/>
      <c r="W16" s="1590"/>
      <c r="X16" s="1590"/>
      <c r="Y16" s="1590"/>
      <c r="Z16" s="1590"/>
      <c r="AA16" s="1590"/>
      <c r="AB16" s="1590"/>
      <c r="AC16" s="1590"/>
      <c r="AD16" s="1590"/>
      <c r="AE16" s="1591"/>
      <c r="AF16" s="37"/>
      <c r="AG16" s="96"/>
      <c r="AH16" s="96"/>
      <c r="AI16" s="96"/>
      <c r="AJ16" s="38"/>
      <c r="AK16" s="37"/>
      <c r="AL16" s="96"/>
      <c r="AM16" s="96"/>
      <c r="AN16" s="96"/>
      <c r="AO16" s="96"/>
    </row>
    <row r="17" spans="1:52" ht="9" customHeight="1" x14ac:dyDescent="0.25">
      <c r="A17" s="1592"/>
      <c r="B17" s="1593"/>
      <c r="C17" s="1593"/>
      <c r="D17" s="1593"/>
      <c r="E17" s="1593"/>
      <c r="F17" s="1593"/>
      <c r="G17" s="1593"/>
      <c r="H17" s="1594"/>
      <c r="I17" s="1592"/>
      <c r="J17" s="1593"/>
      <c r="K17" s="1593"/>
      <c r="L17" s="1593"/>
      <c r="M17" s="1593"/>
      <c r="N17" s="1593"/>
      <c r="O17" s="1594"/>
      <c r="P17" s="1592"/>
      <c r="Q17" s="1593"/>
      <c r="R17" s="1593"/>
      <c r="S17" s="1593"/>
      <c r="T17" s="1594"/>
      <c r="U17" s="1592"/>
      <c r="V17" s="1593"/>
      <c r="W17" s="1593"/>
      <c r="X17" s="1593"/>
      <c r="Y17" s="1593"/>
      <c r="Z17" s="1593"/>
      <c r="AA17" s="1593"/>
      <c r="AB17" s="1593"/>
      <c r="AC17" s="1593"/>
      <c r="AD17" s="1593"/>
      <c r="AE17" s="1594"/>
      <c r="AF17" s="18"/>
      <c r="AG17" s="6"/>
      <c r="AH17" s="110" t="s">
        <v>62</v>
      </c>
      <c r="AI17" s="6"/>
      <c r="AJ17" s="5"/>
      <c r="AK17" s="18"/>
      <c r="AL17" s="6"/>
      <c r="AM17" s="110" t="s">
        <v>112</v>
      </c>
      <c r="AN17" s="6"/>
      <c r="AO17" s="6"/>
    </row>
    <row r="18" spans="1:52" ht="13.2" customHeight="1" x14ac:dyDescent="0.25">
      <c r="A18" s="1003"/>
      <c r="B18" s="917"/>
      <c r="C18" s="917"/>
      <c r="D18" s="917"/>
      <c r="E18" s="917"/>
      <c r="F18" s="917"/>
      <c r="G18" s="917"/>
      <c r="H18" s="419"/>
      <c r="I18" s="917"/>
      <c r="J18" s="917"/>
      <c r="K18" s="917"/>
      <c r="L18" s="917"/>
      <c r="M18" s="917"/>
      <c r="N18" s="917"/>
      <c r="O18" s="917"/>
      <c r="P18" s="37"/>
      <c r="Q18" s="418"/>
      <c r="R18" s="418"/>
      <c r="S18" s="418"/>
      <c r="T18" s="419"/>
      <c r="U18" s="917"/>
      <c r="V18" s="917"/>
      <c r="W18" s="917"/>
      <c r="X18" s="917"/>
      <c r="Y18" s="917"/>
      <c r="Z18" s="917"/>
      <c r="AA18" s="917"/>
      <c r="AB18" s="917"/>
      <c r="AC18" s="917"/>
      <c r="AD18" s="917"/>
      <c r="AE18" s="917"/>
      <c r="AF18" s="1895" t="s">
        <v>448</v>
      </c>
      <c r="AG18" s="1896"/>
      <c r="AH18" s="1896"/>
      <c r="AI18" s="1896"/>
      <c r="AJ18" s="1896"/>
      <c r="AK18" s="1896"/>
      <c r="AL18" s="1896"/>
      <c r="AM18" s="1896"/>
      <c r="AN18" s="1896"/>
      <c r="AO18" s="1896"/>
      <c r="AQ18" s="1904" t="s">
        <v>616</v>
      </c>
      <c r="AR18" s="1904"/>
      <c r="AS18" s="1904"/>
      <c r="AT18" s="1904"/>
      <c r="AU18" s="1904"/>
      <c r="AV18" s="1904"/>
      <c r="AW18" s="1904"/>
      <c r="AX18" s="1904"/>
    </row>
    <row r="19" spans="1:52" ht="13.2" customHeight="1" x14ac:dyDescent="0.25">
      <c r="A19" s="1008" t="s">
        <v>94</v>
      </c>
      <c r="B19" s="1008"/>
      <c r="C19" s="1008"/>
      <c r="D19" s="1008"/>
      <c r="E19" s="1008"/>
      <c r="F19" s="1008"/>
      <c r="G19" s="1916">
        <v>1</v>
      </c>
      <c r="H19" s="1917"/>
      <c r="I19" s="1922"/>
      <c r="J19" s="1923"/>
      <c r="K19" s="1923"/>
      <c r="L19" s="1923"/>
      <c r="M19" s="1923"/>
      <c r="N19" s="1923"/>
      <c r="O19" s="1924"/>
      <c r="P19" s="1963">
        <f>Délai2.1</f>
        <v>0</v>
      </c>
      <c r="Q19" s="1964" t="s">
        <v>148</v>
      </c>
      <c r="R19" s="1010"/>
      <c r="S19" s="1920" t="s">
        <v>148</v>
      </c>
      <c r="T19" s="1921"/>
      <c r="U19" s="1910"/>
      <c r="V19" s="1819"/>
      <c r="W19" s="1819"/>
      <c r="X19" s="1819"/>
      <c r="Y19" s="1819"/>
      <c r="Z19" s="1819"/>
      <c r="AA19" s="1819"/>
      <c r="AB19" s="1819"/>
      <c r="AC19" s="1819"/>
      <c r="AD19" s="1819"/>
      <c r="AE19" s="1820"/>
      <c r="AF19" s="1897">
        <f>IF(Solde2.1&gt;0,Solde2.1,0)</f>
        <v>0</v>
      </c>
      <c r="AG19" s="1898"/>
      <c r="AH19" s="1898"/>
      <c r="AI19" s="1898"/>
      <c r="AJ19" s="1899"/>
      <c r="AK19" s="1897">
        <f>IF(Solde2.1&lt;0,Solde2.1,0)</f>
        <v>0</v>
      </c>
      <c r="AL19" s="1898"/>
      <c r="AM19" s="1898"/>
      <c r="AN19" s="1898"/>
      <c r="AO19" s="1898"/>
      <c r="AQ19" s="1369" t="s">
        <v>112</v>
      </c>
      <c r="AR19" s="1709" t="s">
        <v>627</v>
      </c>
      <c r="AS19" s="1709"/>
      <c r="AT19" s="1709"/>
      <c r="AU19" s="1709"/>
      <c r="AV19" s="1709"/>
      <c r="AW19" s="1709"/>
      <c r="AX19" s="1709"/>
      <c r="AY19" s="1376"/>
    </row>
    <row r="20" spans="1:52" ht="13.65" customHeight="1" x14ac:dyDescent="0.25">
      <c r="A20" s="1007"/>
      <c r="B20" s="1007"/>
      <c r="C20" s="1007"/>
      <c r="D20" s="1007"/>
      <c r="E20" s="1007"/>
      <c r="F20" s="1007"/>
      <c r="G20" s="1916">
        <f>G19+1</f>
        <v>2</v>
      </c>
      <c r="H20" s="1917"/>
      <c r="I20" s="1925"/>
      <c r="J20" s="1926"/>
      <c r="K20" s="1926"/>
      <c r="L20" s="1926"/>
      <c r="M20" s="1926"/>
      <c r="N20" s="1926"/>
      <c r="O20" s="1927"/>
      <c r="P20" s="1900">
        <f>Délai2.2</f>
        <v>0</v>
      </c>
      <c r="Q20" s="1901"/>
      <c r="R20" s="1006"/>
      <c r="S20" s="1946" t="str">
        <f>S19</f>
        <v>j.c.</v>
      </c>
      <c r="T20" s="1947"/>
      <c r="U20" s="1910"/>
      <c r="V20" s="1819"/>
      <c r="W20" s="1819"/>
      <c r="X20" s="1819"/>
      <c r="Y20" s="1819"/>
      <c r="Z20" s="1819"/>
      <c r="AA20" s="1819"/>
      <c r="AB20" s="1819"/>
      <c r="AC20" s="1819"/>
      <c r="AD20" s="1819"/>
      <c r="AE20" s="1820"/>
      <c r="AF20" s="1897">
        <f>IF(Solde2.2&gt;0,Solde2.2,0)</f>
        <v>0</v>
      </c>
      <c r="AG20" s="1898"/>
      <c r="AH20" s="1898"/>
      <c r="AI20" s="1898"/>
      <c r="AJ20" s="1899"/>
      <c r="AK20" s="1897">
        <f>IF(Solde2.2&lt;0,Solde2.2,0)</f>
        <v>0</v>
      </c>
      <c r="AL20" s="1898"/>
      <c r="AM20" s="1898"/>
      <c r="AN20" s="1898"/>
      <c r="AO20" s="1898"/>
      <c r="AQ20" s="237"/>
      <c r="AR20" s="1709"/>
      <c r="AS20" s="1709"/>
      <c r="AT20" s="1709"/>
      <c r="AU20" s="1709"/>
      <c r="AV20" s="1709"/>
      <c r="AW20" s="1709"/>
      <c r="AX20" s="1709"/>
      <c r="AY20" s="1376"/>
    </row>
    <row r="21" spans="1:52" ht="13.65" customHeight="1" x14ac:dyDescent="0.25">
      <c r="A21" s="1036"/>
      <c r="B21" s="1036"/>
      <c r="C21" s="1036"/>
      <c r="D21" s="1036"/>
      <c r="E21" s="1036"/>
      <c r="F21" s="1036"/>
      <c r="G21" s="1918">
        <f>G20+1</f>
        <v>3</v>
      </c>
      <c r="H21" s="1919"/>
      <c r="I21" s="1925"/>
      <c r="J21" s="1926"/>
      <c r="K21" s="1926"/>
      <c r="L21" s="1926"/>
      <c r="M21" s="1926"/>
      <c r="N21" s="1926"/>
      <c r="O21" s="1927"/>
      <c r="P21" s="1890">
        <f>Délai2.3</f>
        <v>0</v>
      </c>
      <c r="Q21" s="1891" t="s">
        <v>148</v>
      </c>
      <c r="R21" s="1036"/>
      <c r="S21" s="1731" t="str">
        <f>S19</f>
        <v>j.c.</v>
      </c>
      <c r="T21" s="1732"/>
      <c r="U21" s="1910"/>
      <c r="V21" s="1819"/>
      <c r="W21" s="1819"/>
      <c r="X21" s="1819"/>
      <c r="Y21" s="1819"/>
      <c r="Z21" s="1819"/>
      <c r="AA21" s="1819"/>
      <c r="AB21" s="1819"/>
      <c r="AC21" s="1819"/>
      <c r="AD21" s="1819"/>
      <c r="AE21" s="1820"/>
      <c r="AF21" s="1939">
        <f>IF(Solde2.3&gt;0,Solde2.3,0)</f>
        <v>0</v>
      </c>
      <c r="AG21" s="1940"/>
      <c r="AH21" s="1940"/>
      <c r="AI21" s="1940"/>
      <c r="AJ21" s="1941"/>
      <c r="AK21" s="1939">
        <f>IF(Solde2.3&lt;0,Solde2.3,0)</f>
        <v>0</v>
      </c>
      <c r="AL21" s="1940"/>
      <c r="AM21" s="1940"/>
      <c r="AN21" s="1940"/>
      <c r="AO21" s="1940"/>
      <c r="AQ21" s="237"/>
      <c r="AR21" s="1709"/>
      <c r="AS21" s="1709"/>
      <c r="AT21" s="1709"/>
      <c r="AU21" s="1709"/>
      <c r="AV21" s="1709"/>
      <c r="AW21" s="1709"/>
      <c r="AX21" s="1709"/>
    </row>
    <row r="22" spans="1:52" x14ac:dyDescent="0.25">
      <c r="A22" s="1057" t="s">
        <v>73</v>
      </c>
      <c r="B22" s="1057"/>
      <c r="C22" s="1057"/>
      <c r="D22" s="1057"/>
      <c r="E22" s="1057"/>
      <c r="F22" s="1057"/>
      <c r="G22" s="1959">
        <v>1</v>
      </c>
      <c r="H22" s="1960"/>
      <c r="I22" s="1925"/>
      <c r="J22" s="1926"/>
      <c r="K22" s="1926"/>
      <c r="L22" s="1926"/>
      <c r="M22" s="1926"/>
      <c r="N22" s="1926"/>
      <c r="O22" s="1927"/>
      <c r="P22" s="1961">
        <f>Délai2bis</f>
        <v>0</v>
      </c>
      <c r="Q22" s="1962" t="s">
        <v>148</v>
      </c>
      <c r="R22" s="1057"/>
      <c r="S22" s="1942" t="str">
        <f>S19</f>
        <v>j.c.</v>
      </c>
      <c r="T22" s="1943"/>
      <c r="U22" s="1910"/>
      <c r="V22" s="1819"/>
      <c r="W22" s="1819"/>
      <c r="X22" s="1819"/>
      <c r="Y22" s="1819"/>
      <c r="Z22" s="1819"/>
      <c r="AA22" s="1819"/>
      <c r="AB22" s="1819"/>
      <c r="AC22" s="1819"/>
      <c r="AD22" s="1819"/>
      <c r="AE22" s="1820"/>
      <c r="AF22" s="1911">
        <f>IF(Solde2bis&gt;0,Solde2bis,0)</f>
        <v>0</v>
      </c>
      <c r="AG22" s="1912"/>
      <c r="AH22" s="1912"/>
      <c r="AI22" s="1912"/>
      <c r="AJ22" s="1928"/>
      <c r="AK22" s="1911">
        <f>IF(Solde2bis&lt;0,Solde2bis,0)</f>
        <v>0</v>
      </c>
      <c r="AL22" s="1912"/>
      <c r="AM22" s="1912"/>
      <c r="AN22" s="1912"/>
      <c r="AO22" s="1912"/>
      <c r="AQ22" s="20"/>
      <c r="AR22" s="1132" t="s">
        <v>628</v>
      </c>
      <c r="AS22" s="237"/>
      <c r="AT22" s="237"/>
      <c r="AU22" s="237"/>
      <c r="AV22" s="237"/>
      <c r="AW22" s="1"/>
      <c r="AX22" s="1"/>
    </row>
    <row r="23" spans="1:52" x14ac:dyDescent="0.25">
      <c r="A23" s="1036"/>
      <c r="B23" s="1036"/>
      <c r="C23" s="1036"/>
      <c r="D23" s="1036"/>
      <c r="E23" s="1036"/>
      <c r="F23" s="1036"/>
      <c r="G23" s="1944">
        <f>G22+1</f>
        <v>2</v>
      </c>
      <c r="H23" s="1945"/>
      <c r="I23" s="1925"/>
      <c r="J23" s="1926"/>
      <c r="K23" s="1926"/>
      <c r="L23" s="1926"/>
      <c r="M23" s="1926"/>
      <c r="N23" s="1926"/>
      <c r="O23" s="1927"/>
      <c r="P23" s="1890">
        <f>Délai2bis.2</f>
        <v>0</v>
      </c>
      <c r="Q23" s="1891"/>
      <c r="R23" s="1036"/>
      <c r="S23" s="1731" t="str">
        <f>S19</f>
        <v>j.c.</v>
      </c>
      <c r="T23" s="1732"/>
      <c r="U23" s="1910"/>
      <c r="V23" s="1819"/>
      <c r="W23" s="1819"/>
      <c r="X23" s="1819"/>
      <c r="Y23" s="1819"/>
      <c r="Z23" s="1819"/>
      <c r="AA23" s="1819"/>
      <c r="AB23" s="1819"/>
      <c r="AC23" s="1819"/>
      <c r="AD23" s="1819"/>
      <c r="AE23" s="1820"/>
      <c r="AF23" s="1907">
        <f>IF(Solde2bis.2&gt;0,Solde2bis.2,0)</f>
        <v>0</v>
      </c>
      <c r="AG23" s="1908"/>
      <c r="AH23" s="1908"/>
      <c r="AI23" s="1908"/>
      <c r="AJ23" s="1909"/>
      <c r="AK23" s="1907">
        <f>IF(Solde2bis.2&lt;0,Solde2bis.2,0)</f>
        <v>0</v>
      </c>
      <c r="AL23" s="1908"/>
      <c r="AM23" s="1908"/>
      <c r="AN23" s="1908"/>
      <c r="AO23" s="1908"/>
      <c r="AQ23" s="20"/>
      <c r="AR23" s="1132" t="s">
        <v>629</v>
      </c>
      <c r="AS23" s="237"/>
      <c r="AT23" s="237"/>
      <c r="AU23" s="237"/>
      <c r="AV23" s="1"/>
      <c r="AW23" s="1"/>
      <c r="AX23" s="1"/>
    </row>
    <row r="24" spans="1:52" x14ac:dyDescent="0.25">
      <c r="A24" s="1036" t="s">
        <v>71</v>
      </c>
      <c r="B24" s="1036"/>
      <c r="C24" s="1036"/>
      <c r="D24" s="1036"/>
      <c r="E24" s="1036"/>
      <c r="F24" s="1036"/>
      <c r="G24" s="1948">
        <v>1</v>
      </c>
      <c r="H24" s="1949"/>
      <c r="I24" s="1925"/>
      <c r="J24" s="1926"/>
      <c r="K24" s="1926"/>
      <c r="L24" s="1926"/>
      <c r="M24" s="1926"/>
      <c r="N24" s="1926"/>
      <c r="O24" s="1927"/>
      <c r="P24" s="1890"/>
      <c r="Q24" s="1891"/>
      <c r="R24" s="1036"/>
      <c r="S24" s="1932" t="s">
        <v>148</v>
      </c>
      <c r="T24" s="1933"/>
      <c r="U24" s="1910"/>
      <c r="V24" s="1819"/>
      <c r="W24" s="1819"/>
      <c r="X24" s="1819"/>
      <c r="Y24" s="1819"/>
      <c r="Z24" s="1819"/>
      <c r="AA24" s="1819"/>
      <c r="AB24" s="1819"/>
      <c r="AC24" s="1819"/>
      <c r="AD24" s="1819"/>
      <c r="AE24" s="1820"/>
      <c r="AF24" s="1907">
        <v>0</v>
      </c>
      <c r="AG24" s="1908"/>
      <c r="AH24" s="1908"/>
      <c r="AI24" s="1908"/>
      <c r="AJ24" s="1909"/>
      <c r="AK24" s="1907">
        <v>0</v>
      </c>
      <c r="AL24" s="1908"/>
      <c r="AM24" s="1908"/>
      <c r="AN24" s="1908"/>
      <c r="AO24" s="1908"/>
      <c r="AQ24" s="20"/>
      <c r="AR24" s="1132" t="s">
        <v>630</v>
      </c>
      <c r="AS24" s="237"/>
      <c r="AT24" s="237"/>
      <c r="AU24" s="237"/>
      <c r="AV24" s="1"/>
      <c r="AW24" s="1"/>
      <c r="AX24" s="1"/>
    </row>
    <row r="25" spans="1:52" s="917" customFormat="1" x14ac:dyDescent="0.25">
      <c r="A25" s="931"/>
      <c r="B25" s="931"/>
      <c r="C25" s="931"/>
      <c r="D25" s="931"/>
      <c r="E25" s="931"/>
      <c r="F25" s="931"/>
      <c r="G25" s="1948"/>
      <c r="H25" s="1949"/>
      <c r="I25" s="1925"/>
      <c r="J25" s="1926"/>
      <c r="K25" s="1926"/>
      <c r="L25" s="1926"/>
      <c r="M25" s="1926"/>
      <c r="N25" s="1926"/>
      <c r="O25" s="1927"/>
      <c r="P25" s="1890"/>
      <c r="Q25" s="1891"/>
      <c r="R25" s="1009"/>
      <c r="S25" s="1946" t="str">
        <f>S19</f>
        <v>j.c.</v>
      </c>
      <c r="T25" s="1947"/>
      <c r="U25" s="1910"/>
      <c r="V25" s="1819"/>
      <c r="W25" s="1819"/>
      <c r="X25" s="1819"/>
      <c r="Y25" s="1819"/>
      <c r="Z25" s="1819"/>
      <c r="AA25" s="1819"/>
      <c r="AB25" s="1819"/>
      <c r="AC25" s="1819"/>
      <c r="AD25" s="1819"/>
      <c r="AE25" s="1820"/>
      <c r="AF25" s="1892">
        <v>0</v>
      </c>
      <c r="AG25" s="1893"/>
      <c r="AH25" s="1893"/>
      <c r="AI25" s="1893"/>
      <c r="AJ25" s="1894"/>
      <c r="AK25" s="1892">
        <v>0</v>
      </c>
      <c r="AL25" s="1893"/>
      <c r="AM25" s="1893"/>
      <c r="AN25" s="1893"/>
      <c r="AO25" s="1893"/>
      <c r="AQ25" s="237"/>
      <c r="AR25" s="1377" t="s">
        <v>631</v>
      </c>
      <c r="AS25" s="237"/>
      <c r="AT25" s="197"/>
      <c r="AU25" s="197"/>
      <c r="AV25" s="197"/>
      <c r="AW25" s="1"/>
      <c r="AX25" s="1"/>
    </row>
    <row r="26" spans="1:52" ht="13.2" customHeight="1" x14ac:dyDescent="0.25">
      <c r="A26" s="1036"/>
      <c r="B26" s="1036"/>
      <c r="C26" s="1036"/>
      <c r="D26" s="1036"/>
      <c r="E26" s="1036"/>
      <c r="F26" s="1036"/>
      <c r="G26" s="1948"/>
      <c r="H26" s="1949"/>
      <c r="I26" s="1925"/>
      <c r="J26" s="1926"/>
      <c r="K26" s="1926"/>
      <c r="L26" s="1926"/>
      <c r="M26" s="1926"/>
      <c r="N26" s="1926"/>
      <c r="O26" s="1927"/>
      <c r="P26" s="1890"/>
      <c r="Q26" s="1891"/>
      <c r="R26" s="1036"/>
      <c r="S26" s="1731" t="str">
        <f>S19</f>
        <v>j.c.</v>
      </c>
      <c r="T26" s="1732"/>
      <c r="U26" s="1910"/>
      <c r="V26" s="1819"/>
      <c r="W26" s="1819"/>
      <c r="X26" s="1819"/>
      <c r="Y26" s="1819"/>
      <c r="Z26" s="1819"/>
      <c r="AA26" s="1819"/>
      <c r="AB26" s="1819"/>
      <c r="AC26" s="1819"/>
      <c r="AD26" s="1819"/>
      <c r="AE26" s="1820"/>
      <c r="AF26" s="1907">
        <v>0</v>
      </c>
      <c r="AG26" s="1908"/>
      <c r="AH26" s="1908"/>
      <c r="AI26" s="1908"/>
      <c r="AJ26" s="1909"/>
      <c r="AK26" s="1907">
        <v>0</v>
      </c>
      <c r="AL26" s="1908"/>
      <c r="AM26" s="1908"/>
      <c r="AN26" s="1908"/>
      <c r="AO26" s="1908"/>
      <c r="AQ26" s="1369" t="s">
        <v>112</v>
      </c>
      <c r="AR26" s="197" t="s">
        <v>617</v>
      </c>
      <c r="AS26" s="1380"/>
      <c r="AT26" s="1380"/>
      <c r="AU26" s="1380"/>
      <c r="AV26" s="1380"/>
      <c r="AW26" s="1"/>
      <c r="AX26" s="1"/>
    </row>
    <row r="27" spans="1:52" x14ac:dyDescent="0.25">
      <c r="A27" s="1057" t="s">
        <v>72</v>
      </c>
      <c r="B27" s="1057"/>
      <c r="C27" s="1057"/>
      <c r="D27" s="1057"/>
      <c r="E27" s="1057"/>
      <c r="F27" s="1057"/>
      <c r="G27" s="1959">
        <v>1</v>
      </c>
      <c r="H27" s="1960"/>
      <c r="I27" s="1925"/>
      <c r="J27" s="1926"/>
      <c r="K27" s="1926"/>
      <c r="L27" s="1926"/>
      <c r="M27" s="1926"/>
      <c r="N27" s="1926"/>
      <c r="O27" s="1927"/>
      <c r="P27" s="1961">
        <f>Délai5.1</f>
        <v>0</v>
      </c>
      <c r="Q27" s="1962"/>
      <c r="R27" s="1057"/>
      <c r="S27" s="1942" t="s">
        <v>148</v>
      </c>
      <c r="T27" s="1943"/>
      <c r="U27" s="1910"/>
      <c r="V27" s="1819"/>
      <c r="W27" s="1819"/>
      <c r="X27" s="1819"/>
      <c r="Y27" s="1819"/>
      <c r="Z27" s="1819"/>
      <c r="AA27" s="1819"/>
      <c r="AB27" s="1819"/>
      <c r="AC27" s="1819"/>
      <c r="AD27" s="1819"/>
      <c r="AE27" s="1820"/>
      <c r="AF27" s="1911">
        <f t="shared" ref="AF27" si="0">IF(Solde5.1&gt;0,Solde5.1,0)</f>
        <v>0</v>
      </c>
      <c r="AG27" s="1912"/>
      <c r="AH27" s="1912"/>
      <c r="AI27" s="1912"/>
      <c r="AJ27" s="1928"/>
      <c r="AK27" s="1911">
        <f t="shared" ref="AK27" si="1">IF(Solde5.1&lt;0,Solde5.1,0)</f>
        <v>0</v>
      </c>
      <c r="AL27" s="1912"/>
      <c r="AM27" s="1912"/>
      <c r="AN27" s="1912"/>
      <c r="AO27" s="1912"/>
      <c r="AQ27" s="1369" t="s">
        <v>112</v>
      </c>
      <c r="AR27" s="1379" t="s">
        <v>626</v>
      </c>
      <c r="AY27" s="15"/>
      <c r="AZ27" s="15"/>
    </row>
    <row r="28" spans="1:52" x14ac:dyDescent="0.25">
      <c r="A28" s="1007"/>
      <c r="B28" s="1007"/>
      <c r="C28" s="1007"/>
      <c r="D28" s="1007"/>
      <c r="E28" s="1007"/>
      <c r="F28" s="1007"/>
      <c r="G28" s="1916">
        <f>G27+1</f>
        <v>2</v>
      </c>
      <c r="H28" s="1917"/>
      <c r="I28" s="1925"/>
      <c r="J28" s="1926"/>
      <c r="K28" s="1926"/>
      <c r="L28" s="1926"/>
      <c r="M28" s="1926"/>
      <c r="N28" s="1926"/>
      <c r="O28" s="1927"/>
      <c r="P28" s="1900">
        <f>Délai5.2</f>
        <v>0</v>
      </c>
      <c r="Q28" s="1901"/>
      <c r="R28" s="1009"/>
      <c r="S28" s="1946" t="str">
        <f>S21</f>
        <v>j.c.</v>
      </c>
      <c r="T28" s="1947"/>
      <c r="U28" s="1910"/>
      <c r="V28" s="1819"/>
      <c r="W28" s="1819"/>
      <c r="X28" s="1819"/>
      <c r="Y28" s="1819"/>
      <c r="Z28" s="1819"/>
      <c r="AA28" s="1819"/>
      <c r="AB28" s="1819"/>
      <c r="AC28" s="1819"/>
      <c r="AD28" s="1819"/>
      <c r="AE28" s="1820"/>
      <c r="AF28" s="1892">
        <f>IF(Solde5.2&gt;0,Solde5.2,0)</f>
        <v>0</v>
      </c>
      <c r="AG28" s="1893"/>
      <c r="AH28" s="1893"/>
      <c r="AI28" s="1893"/>
      <c r="AJ28" s="1894"/>
      <c r="AK28" s="1892">
        <f>IF(Solde5.2&lt;0,Solde5.2,0)</f>
        <v>0</v>
      </c>
      <c r="AL28" s="1893"/>
      <c r="AM28" s="1893"/>
      <c r="AN28" s="1893"/>
      <c r="AO28" s="1893"/>
      <c r="AY28" s="15"/>
      <c r="AZ28" s="15"/>
    </row>
    <row r="29" spans="1:52" ht="13.2" customHeight="1" x14ac:dyDescent="0.25">
      <c r="A29" s="1007"/>
      <c r="B29" s="1007"/>
      <c r="C29" s="1007"/>
      <c r="D29" s="1007"/>
      <c r="E29" s="1007"/>
      <c r="F29" s="1007"/>
      <c r="G29" s="1916">
        <f>G28+1</f>
        <v>3</v>
      </c>
      <c r="H29" s="1917"/>
      <c r="I29" s="1925"/>
      <c r="J29" s="1926"/>
      <c r="K29" s="1926"/>
      <c r="L29" s="1926"/>
      <c r="M29" s="1926"/>
      <c r="N29" s="1926"/>
      <c r="O29" s="1927"/>
      <c r="P29" s="1900">
        <f>Délai5.3</f>
        <v>0</v>
      </c>
      <c r="Q29" s="1901"/>
      <c r="R29" s="1009"/>
      <c r="S29" s="1946" t="str">
        <f t="shared" ref="S29:S33" si="2">S22</f>
        <v>j.c.</v>
      </c>
      <c r="T29" s="1947"/>
      <c r="U29" s="1910"/>
      <c r="V29" s="1819"/>
      <c r="W29" s="1819"/>
      <c r="X29" s="1819"/>
      <c r="Y29" s="1819"/>
      <c r="Z29" s="1819"/>
      <c r="AA29" s="1819"/>
      <c r="AB29" s="1819"/>
      <c r="AC29" s="1819"/>
      <c r="AD29" s="1819"/>
      <c r="AE29" s="1820"/>
      <c r="AF29" s="1892">
        <f>IF(Solde5.3&gt;0,Solde5.3,0)</f>
        <v>0</v>
      </c>
      <c r="AG29" s="1893"/>
      <c r="AH29" s="1893"/>
      <c r="AI29" s="1893"/>
      <c r="AJ29" s="1894"/>
      <c r="AK29" s="1892">
        <f>IF(Solde5.3&lt;0,Solde5.3,0)</f>
        <v>0</v>
      </c>
      <c r="AL29" s="1893"/>
      <c r="AM29" s="1893"/>
      <c r="AN29" s="1893"/>
      <c r="AO29" s="1893"/>
      <c r="AQ29" s="1889" t="s">
        <v>633</v>
      </c>
      <c r="AR29" s="1889"/>
      <c r="AS29" s="1889"/>
      <c r="AT29" s="1889"/>
      <c r="AU29" s="1889"/>
      <c r="AV29" s="1889"/>
      <c r="AW29" s="1889"/>
      <c r="AX29" s="1889"/>
      <c r="AY29" s="15"/>
      <c r="AZ29" s="15"/>
    </row>
    <row r="30" spans="1:52" ht="13.35" customHeight="1" x14ac:dyDescent="0.25">
      <c r="A30" s="1007"/>
      <c r="B30" s="1007"/>
      <c r="C30" s="1007"/>
      <c r="D30" s="1007"/>
      <c r="E30" s="1007"/>
      <c r="F30" s="1007"/>
      <c r="G30" s="1916">
        <f>G29+1</f>
        <v>4</v>
      </c>
      <c r="H30" s="1917"/>
      <c r="I30" s="1925"/>
      <c r="J30" s="1926"/>
      <c r="K30" s="1926"/>
      <c r="L30" s="1926"/>
      <c r="M30" s="1926"/>
      <c r="N30" s="1926"/>
      <c r="O30" s="1927"/>
      <c r="P30" s="1900">
        <f>Délai5.4</f>
        <v>0</v>
      </c>
      <c r="Q30" s="1901"/>
      <c r="R30" s="1009"/>
      <c r="S30" s="1946" t="str">
        <f t="shared" si="2"/>
        <v>j.c.</v>
      </c>
      <c r="T30" s="1947"/>
      <c r="U30" s="1910"/>
      <c r="V30" s="1819"/>
      <c r="W30" s="1819"/>
      <c r="X30" s="1819"/>
      <c r="Y30" s="1819"/>
      <c r="Z30" s="1819"/>
      <c r="AA30" s="1819"/>
      <c r="AB30" s="1819"/>
      <c r="AC30" s="1819"/>
      <c r="AD30" s="1819"/>
      <c r="AE30" s="1820"/>
      <c r="AF30" s="1892">
        <f>IF(Solde5.4&gt;0,Solde5.4,0)</f>
        <v>0</v>
      </c>
      <c r="AG30" s="1893"/>
      <c r="AH30" s="1893"/>
      <c r="AI30" s="1893"/>
      <c r="AJ30" s="1894"/>
      <c r="AK30" s="1892">
        <f>IF(Solde5.4&lt;0,Solde5.4,0)</f>
        <v>0</v>
      </c>
      <c r="AL30" s="1893"/>
      <c r="AM30" s="1893"/>
      <c r="AN30" s="1893"/>
      <c r="AO30" s="1893"/>
      <c r="AQ30" s="1889"/>
      <c r="AR30" s="1889"/>
      <c r="AS30" s="1889"/>
      <c r="AT30" s="1889"/>
      <c r="AU30" s="1889"/>
      <c r="AV30" s="1889"/>
      <c r="AW30" s="1889"/>
      <c r="AX30" s="1889"/>
      <c r="AY30" s="15"/>
      <c r="AZ30" s="15"/>
    </row>
    <row r="31" spans="1:52" ht="13.35" customHeight="1" x14ac:dyDescent="0.25">
      <c r="A31" s="1007"/>
      <c r="B31" s="1007"/>
      <c r="C31" s="1007"/>
      <c r="D31" s="1007"/>
      <c r="E31" s="1007"/>
      <c r="F31" s="1007"/>
      <c r="G31" s="1916">
        <f>G30+1</f>
        <v>5</v>
      </c>
      <c r="H31" s="1917"/>
      <c r="I31" s="1925"/>
      <c r="J31" s="1926"/>
      <c r="K31" s="1926"/>
      <c r="L31" s="1926"/>
      <c r="M31" s="1926"/>
      <c r="N31" s="1926"/>
      <c r="O31" s="1927"/>
      <c r="P31" s="1900">
        <f>Délai5.5</f>
        <v>0</v>
      </c>
      <c r="Q31" s="1901"/>
      <c r="R31" s="1009"/>
      <c r="S31" s="1946" t="str">
        <f t="shared" si="2"/>
        <v>j.c.</v>
      </c>
      <c r="T31" s="1947"/>
      <c r="U31" s="1910"/>
      <c r="V31" s="1819"/>
      <c r="W31" s="1819"/>
      <c r="X31" s="1819"/>
      <c r="Y31" s="1819"/>
      <c r="Z31" s="1819"/>
      <c r="AA31" s="1819"/>
      <c r="AB31" s="1819"/>
      <c r="AC31" s="1819"/>
      <c r="AD31" s="1819"/>
      <c r="AE31" s="1820"/>
      <c r="AF31" s="1892">
        <f>IF(Solde5.5&gt;0,Solde5.5,0)</f>
        <v>0</v>
      </c>
      <c r="AG31" s="1893"/>
      <c r="AH31" s="1893"/>
      <c r="AI31" s="1893"/>
      <c r="AJ31" s="1894"/>
      <c r="AK31" s="1892">
        <f>IF(Solde5.5&lt;0,Solde5.5,0)</f>
        <v>0</v>
      </c>
      <c r="AL31" s="1893"/>
      <c r="AM31" s="1893"/>
      <c r="AN31" s="1893"/>
      <c r="AO31" s="1893"/>
      <c r="AY31" s="15"/>
      <c r="AZ31" s="15"/>
    </row>
    <row r="32" spans="1:52" x14ac:dyDescent="0.25">
      <c r="A32" s="1007"/>
      <c r="B32" s="1007"/>
      <c r="C32" s="1007"/>
      <c r="D32" s="1007"/>
      <c r="E32" s="1007"/>
      <c r="F32" s="1007"/>
      <c r="G32" s="1916">
        <f t="shared" ref="G32:G37" si="3">G31+1</f>
        <v>6</v>
      </c>
      <c r="H32" s="1917"/>
      <c r="I32" s="1925"/>
      <c r="J32" s="1926"/>
      <c r="K32" s="1926"/>
      <c r="L32" s="1926"/>
      <c r="M32" s="1926"/>
      <c r="N32" s="1926"/>
      <c r="O32" s="1927"/>
      <c r="P32" s="1900">
        <f>Délai5.6</f>
        <v>0</v>
      </c>
      <c r="Q32" s="1901"/>
      <c r="R32" s="1009"/>
      <c r="S32" s="1946" t="str">
        <f t="shared" si="2"/>
        <v>j.c.</v>
      </c>
      <c r="T32" s="1947"/>
      <c r="U32" s="1910"/>
      <c r="V32" s="1819"/>
      <c r="W32" s="1819"/>
      <c r="X32" s="1819"/>
      <c r="Y32" s="1819"/>
      <c r="Z32" s="1819"/>
      <c r="AA32" s="1819"/>
      <c r="AB32" s="1819"/>
      <c r="AC32" s="1819"/>
      <c r="AD32" s="1819"/>
      <c r="AE32" s="1820"/>
      <c r="AF32" s="1892">
        <f>IF(Solde5.6&gt;0,Solde5.6,0)</f>
        <v>0</v>
      </c>
      <c r="AG32" s="1893"/>
      <c r="AH32" s="1893"/>
      <c r="AI32" s="1893"/>
      <c r="AJ32" s="1894"/>
      <c r="AK32" s="1892">
        <f>IF(Solde5.6&lt;0,Solde5.6,0)</f>
        <v>0</v>
      </c>
      <c r="AL32" s="1893"/>
      <c r="AM32" s="1893"/>
      <c r="AN32" s="1893"/>
      <c r="AO32" s="1893"/>
      <c r="AQ32" s="1123" t="s">
        <v>599</v>
      </c>
      <c r="AS32" s="213"/>
      <c r="AT32" s="213"/>
      <c r="AU32" s="213"/>
      <c r="AV32" s="175"/>
      <c r="AY32" s="15"/>
      <c r="AZ32" s="15"/>
    </row>
    <row r="33" spans="1:81" x14ac:dyDescent="0.25">
      <c r="A33" s="1007"/>
      <c r="B33" s="1007"/>
      <c r="C33" s="1007"/>
      <c r="D33" s="1007"/>
      <c r="E33" s="1007"/>
      <c r="F33" s="1007"/>
      <c r="G33" s="1916">
        <f t="shared" si="3"/>
        <v>7</v>
      </c>
      <c r="H33" s="1917"/>
      <c r="I33" s="1925"/>
      <c r="J33" s="1926"/>
      <c r="K33" s="1926"/>
      <c r="L33" s="1926"/>
      <c r="M33" s="1926"/>
      <c r="N33" s="1926"/>
      <c r="O33" s="1927"/>
      <c r="P33" s="1900">
        <f>Délai5.7</f>
        <v>0</v>
      </c>
      <c r="Q33" s="1901"/>
      <c r="R33" s="1009"/>
      <c r="S33" s="1946" t="str">
        <f t="shared" si="2"/>
        <v>j.c.</v>
      </c>
      <c r="T33" s="1947"/>
      <c r="U33" s="1910"/>
      <c r="V33" s="1819"/>
      <c r="W33" s="1819"/>
      <c r="X33" s="1819"/>
      <c r="Y33" s="1819"/>
      <c r="Z33" s="1819"/>
      <c r="AA33" s="1819"/>
      <c r="AB33" s="1819"/>
      <c r="AC33" s="1819"/>
      <c r="AD33" s="1819"/>
      <c r="AE33" s="1820"/>
      <c r="AF33" s="1892">
        <f>IF(Solde5.7&gt;0,Solde5.7,0)</f>
        <v>0</v>
      </c>
      <c r="AG33" s="1893"/>
      <c r="AH33" s="1893"/>
      <c r="AI33" s="1893"/>
      <c r="AJ33" s="1894"/>
      <c r="AK33" s="1892">
        <f>IF(Solde5.7&lt;0,Solde5.7,0)</f>
        <v>0</v>
      </c>
      <c r="AL33" s="1893"/>
      <c r="AM33" s="1893"/>
      <c r="AN33" s="1893"/>
      <c r="AO33" s="1893"/>
      <c r="AQ33" s="1369" t="s">
        <v>112</v>
      </c>
      <c r="AR33" s="1391" t="s">
        <v>638</v>
      </c>
      <c r="AV33" s="213"/>
      <c r="AW33" s="15"/>
      <c r="AX33" s="15"/>
      <c r="AY33" s="15"/>
      <c r="AZ33" s="15"/>
    </row>
    <row r="34" spans="1:81" x14ac:dyDescent="0.25">
      <c r="A34" s="1007"/>
      <c r="B34" s="1007"/>
      <c r="C34" s="1007"/>
      <c r="D34" s="1007"/>
      <c r="E34" s="1007"/>
      <c r="F34" s="1007"/>
      <c r="G34" s="1916">
        <f t="shared" si="3"/>
        <v>8</v>
      </c>
      <c r="H34" s="1917"/>
      <c r="I34" s="1925"/>
      <c r="J34" s="1926"/>
      <c r="K34" s="1926"/>
      <c r="L34" s="1926"/>
      <c r="M34" s="1926"/>
      <c r="N34" s="1926"/>
      <c r="O34" s="1927"/>
      <c r="P34" s="1900">
        <f>Délai5.8</f>
        <v>0</v>
      </c>
      <c r="Q34" s="1901"/>
      <c r="R34" s="1009"/>
      <c r="S34" s="1946" t="str">
        <f t="shared" ref="S34:S37" si="4">S27</f>
        <v>j.c.</v>
      </c>
      <c r="T34" s="1947"/>
      <c r="U34" s="1910"/>
      <c r="V34" s="1819"/>
      <c r="W34" s="1819"/>
      <c r="X34" s="1819"/>
      <c r="Y34" s="1819"/>
      <c r="Z34" s="1819"/>
      <c r="AA34" s="1819"/>
      <c r="AB34" s="1819"/>
      <c r="AC34" s="1819"/>
      <c r="AD34" s="1819"/>
      <c r="AE34" s="1820"/>
      <c r="AF34" s="1892">
        <f>IF(Solde5.8&gt;0,Solde5.8,0)</f>
        <v>0</v>
      </c>
      <c r="AG34" s="1893"/>
      <c r="AH34" s="1893"/>
      <c r="AI34" s="1893"/>
      <c r="AJ34" s="1894"/>
      <c r="AK34" s="1892">
        <f>IF(Solde5.8&lt;0,Solde5.8,0)</f>
        <v>0</v>
      </c>
      <c r="AL34" s="1893"/>
      <c r="AM34" s="1893"/>
      <c r="AN34" s="1893"/>
      <c r="AO34" s="1893"/>
      <c r="AQ34" s="1369" t="s">
        <v>112</v>
      </c>
      <c r="AR34" s="1391" t="s">
        <v>639</v>
      </c>
      <c r="AS34" s="213"/>
      <c r="AT34" s="213"/>
      <c r="AU34" s="213"/>
      <c r="AY34" s="15"/>
      <c r="AZ34" s="15"/>
    </row>
    <row r="35" spans="1:81" x14ac:dyDescent="0.25">
      <c r="A35" s="1007"/>
      <c r="B35" s="1007"/>
      <c r="C35" s="1007"/>
      <c r="D35" s="1007"/>
      <c r="E35" s="1007"/>
      <c r="F35" s="1007"/>
      <c r="G35" s="1916">
        <f t="shared" si="3"/>
        <v>9</v>
      </c>
      <c r="H35" s="1917"/>
      <c r="I35" s="1925"/>
      <c r="J35" s="1926"/>
      <c r="K35" s="1926"/>
      <c r="L35" s="1926"/>
      <c r="M35" s="1926"/>
      <c r="N35" s="1926"/>
      <c r="O35" s="1927"/>
      <c r="P35" s="1900">
        <f>Délai5.9</f>
        <v>0</v>
      </c>
      <c r="Q35" s="1901"/>
      <c r="R35" s="1009"/>
      <c r="S35" s="1946" t="str">
        <f t="shared" si="4"/>
        <v>j.c.</v>
      </c>
      <c r="T35" s="1947"/>
      <c r="U35" s="1910"/>
      <c r="V35" s="1819"/>
      <c r="W35" s="1819"/>
      <c r="X35" s="1819"/>
      <c r="Y35" s="1819"/>
      <c r="Z35" s="1819"/>
      <c r="AA35" s="1819"/>
      <c r="AB35" s="1819"/>
      <c r="AC35" s="1819"/>
      <c r="AD35" s="1819"/>
      <c r="AE35" s="1820"/>
      <c r="AF35" s="1892">
        <f>IF(Solde5.9&gt;0,Solde5.9,0)</f>
        <v>0</v>
      </c>
      <c r="AG35" s="1893"/>
      <c r="AH35" s="1893"/>
      <c r="AI35" s="1893"/>
      <c r="AJ35" s="1894"/>
      <c r="AK35" s="1892">
        <f>IF(Solde5.9&lt;0,Solde5.9,0)</f>
        <v>0</v>
      </c>
      <c r="AL35" s="1893"/>
      <c r="AM35" s="1893"/>
      <c r="AN35" s="1893"/>
      <c r="AO35" s="1893"/>
      <c r="AQ35" s="1369" t="s">
        <v>112</v>
      </c>
      <c r="AR35" s="1391" t="s">
        <v>640</v>
      </c>
      <c r="AS35" s="213"/>
      <c r="AT35" s="213"/>
      <c r="AU35" s="213"/>
      <c r="AV35" s="213"/>
      <c r="AW35" s="15"/>
      <c r="AX35" s="15"/>
      <c r="AY35" s="15"/>
      <c r="AZ35" s="15"/>
    </row>
    <row r="36" spans="1:81" x14ac:dyDescent="0.25">
      <c r="A36" s="1007"/>
      <c r="B36" s="1007"/>
      <c r="C36" s="1007"/>
      <c r="D36" s="1007"/>
      <c r="E36" s="1007"/>
      <c r="F36" s="1007"/>
      <c r="G36" s="1916">
        <f t="shared" si="3"/>
        <v>10</v>
      </c>
      <c r="H36" s="1917"/>
      <c r="I36" s="1925"/>
      <c r="J36" s="1926"/>
      <c r="K36" s="1926"/>
      <c r="L36" s="1926"/>
      <c r="M36" s="1926"/>
      <c r="N36" s="1926"/>
      <c r="O36" s="1927"/>
      <c r="P36" s="1900">
        <f>Délai5.10</f>
        <v>0</v>
      </c>
      <c r="Q36" s="1901"/>
      <c r="R36" s="1009"/>
      <c r="S36" s="1946" t="str">
        <f t="shared" si="4"/>
        <v>j.c.</v>
      </c>
      <c r="T36" s="1947"/>
      <c r="U36" s="1910"/>
      <c r="V36" s="1819"/>
      <c r="W36" s="1819"/>
      <c r="X36" s="1819"/>
      <c r="Y36" s="1819"/>
      <c r="Z36" s="1819"/>
      <c r="AA36" s="1819"/>
      <c r="AB36" s="1819"/>
      <c r="AC36" s="1819"/>
      <c r="AD36" s="1819"/>
      <c r="AE36" s="1820"/>
      <c r="AF36" s="1892">
        <f>IF(Solde5.10&gt;0,Solde5.10,0)</f>
        <v>0</v>
      </c>
      <c r="AG36" s="1893"/>
      <c r="AH36" s="1893"/>
      <c r="AI36" s="1893"/>
      <c r="AJ36" s="1894"/>
      <c r="AK36" s="1892">
        <f>IF(Solde5.10&lt;0,Solde5.10,0)</f>
        <v>0</v>
      </c>
      <c r="AL36" s="1893"/>
      <c r="AM36" s="1893"/>
      <c r="AN36" s="1893"/>
      <c r="AO36" s="1893"/>
      <c r="AR36" s="1539" t="s">
        <v>516</v>
      </c>
      <c r="AS36" s="1539"/>
      <c r="AT36" s="1539"/>
      <c r="AU36" s="1539"/>
      <c r="AV36" s="1539"/>
      <c r="AW36" s="1539"/>
      <c r="AX36" s="1539"/>
      <c r="AY36" s="15"/>
      <c r="AZ36" s="15"/>
    </row>
    <row r="37" spans="1:81" x14ac:dyDescent="0.25">
      <c r="A37" s="1118"/>
      <c r="B37" s="1118"/>
      <c r="C37" s="1118"/>
      <c r="D37" s="1118"/>
      <c r="E37" s="1118"/>
      <c r="F37" s="1118"/>
      <c r="G37" s="1944">
        <f t="shared" si="3"/>
        <v>11</v>
      </c>
      <c r="H37" s="1945"/>
      <c r="I37" s="1925"/>
      <c r="J37" s="1926"/>
      <c r="K37" s="1926"/>
      <c r="L37" s="1926"/>
      <c r="M37" s="1926"/>
      <c r="N37" s="1926"/>
      <c r="O37" s="1927"/>
      <c r="P37" s="1890">
        <f>Délai5.11</f>
        <v>0</v>
      </c>
      <c r="Q37" s="1891"/>
      <c r="R37" s="1118"/>
      <c r="S37" s="1731" t="str">
        <f t="shared" si="4"/>
        <v>j.c.</v>
      </c>
      <c r="T37" s="1732"/>
      <c r="U37" s="1910"/>
      <c r="V37" s="1819"/>
      <c r="W37" s="1819"/>
      <c r="X37" s="1819"/>
      <c r="Y37" s="1819"/>
      <c r="Z37" s="1819"/>
      <c r="AA37" s="1819"/>
      <c r="AB37" s="1819"/>
      <c r="AC37" s="1819"/>
      <c r="AD37" s="1819"/>
      <c r="AE37" s="1820"/>
      <c r="AF37" s="1907">
        <f>IF(Solde5.11&gt;0,Solde5.11,0)</f>
        <v>0</v>
      </c>
      <c r="AG37" s="1908"/>
      <c r="AH37" s="1908"/>
      <c r="AI37" s="1908"/>
      <c r="AJ37" s="1909"/>
      <c r="AK37" s="1907">
        <f>IF(Solde5.11&lt;0,Solde5.11,0)</f>
        <v>0</v>
      </c>
      <c r="AL37" s="1908"/>
      <c r="AM37" s="1908"/>
      <c r="AN37" s="1908"/>
      <c r="AO37" s="1908"/>
      <c r="AR37" s="1539"/>
      <c r="AS37" s="1539"/>
      <c r="AT37" s="1539"/>
      <c r="AU37" s="1539"/>
      <c r="AV37" s="1539"/>
      <c r="AW37" s="1539"/>
      <c r="AX37" s="1539"/>
      <c r="AY37" s="15"/>
      <c r="AZ37" s="15"/>
    </row>
    <row r="38" spans="1:81" x14ac:dyDescent="0.25">
      <c r="A38" s="1121"/>
      <c r="B38" s="1121"/>
      <c r="C38" s="1121"/>
      <c r="D38" s="1121"/>
      <c r="E38" s="1121"/>
      <c r="F38" s="1121"/>
      <c r="G38" s="1957">
        <f>G37+1</f>
        <v>12</v>
      </c>
      <c r="H38" s="1958"/>
      <c r="I38" s="1954"/>
      <c r="J38" s="1955"/>
      <c r="K38" s="1955"/>
      <c r="L38" s="1955"/>
      <c r="M38" s="1955"/>
      <c r="N38" s="1955"/>
      <c r="O38" s="1956"/>
      <c r="P38" s="1954"/>
      <c r="Q38" s="1955" t="s">
        <v>148</v>
      </c>
      <c r="R38" s="1122"/>
      <c r="S38" s="1978"/>
      <c r="T38" s="1979"/>
      <c r="U38" s="1975"/>
      <c r="V38" s="1976"/>
      <c r="W38" s="1976"/>
      <c r="X38" s="1976"/>
      <c r="Y38" s="1976"/>
      <c r="Z38" s="1976"/>
      <c r="AA38" s="1976"/>
      <c r="AB38" s="1976"/>
      <c r="AC38" s="1976"/>
      <c r="AD38" s="1976"/>
      <c r="AE38" s="1977"/>
      <c r="AF38" s="1969"/>
      <c r="AG38" s="1970"/>
      <c r="AH38" s="1970"/>
      <c r="AI38" s="1970"/>
      <c r="AJ38" s="1971"/>
      <c r="AK38" s="1969"/>
      <c r="AL38" s="1970"/>
      <c r="AM38" s="1970"/>
      <c r="AN38" s="1970"/>
      <c r="AO38" s="1970"/>
      <c r="AR38" s="1116"/>
      <c r="AS38" s="1116"/>
      <c r="AT38" s="1116"/>
      <c r="AU38" s="1116"/>
      <c r="AV38" s="1116"/>
      <c r="AW38" s="1116"/>
      <c r="AX38" s="1116"/>
      <c r="AY38" s="15"/>
      <c r="AZ38" s="15"/>
    </row>
    <row r="39" spans="1:81" x14ac:dyDescent="0.25">
      <c r="H39" s="4"/>
      <c r="P39" s="835"/>
      <c r="Q39" s="836"/>
      <c r="R39" s="836"/>
      <c r="S39" s="836"/>
      <c r="T39" s="838"/>
      <c r="AE39" s="23" t="s">
        <v>447</v>
      </c>
      <c r="AF39" s="1972">
        <f>SUM(AF19:AJ38)</f>
        <v>0</v>
      </c>
      <c r="AG39" s="1973"/>
      <c r="AH39" s="1973"/>
      <c r="AI39" s="1973"/>
      <c r="AJ39" s="1974"/>
      <c r="AK39" s="1972">
        <f>SUM(AK19:AO38)</f>
        <v>0</v>
      </c>
      <c r="AL39" s="1973"/>
      <c r="AM39" s="1973"/>
      <c r="AN39" s="1973"/>
      <c r="AO39" s="1973"/>
      <c r="AQ39" s="1123" t="s">
        <v>536</v>
      </c>
      <c r="AR39" s="213"/>
      <c r="AS39" s="213"/>
      <c r="AT39" s="213"/>
      <c r="AU39" s="213"/>
      <c r="AV39" s="15"/>
      <c r="AW39" s="15"/>
      <c r="AX39" s="15"/>
      <c r="AY39" s="15"/>
      <c r="AZ39" s="15"/>
    </row>
    <row r="40" spans="1:81" x14ac:dyDescent="0.25">
      <c r="P40" s="18"/>
      <c r="Q40" s="6"/>
      <c r="R40" s="416"/>
      <c r="S40" s="1638"/>
      <c r="T40" s="1639"/>
      <c r="AE40" s="23" t="s">
        <v>448</v>
      </c>
      <c r="AF40" s="1966"/>
      <c r="AG40" s="1967"/>
      <c r="AH40" s="1967"/>
      <c r="AI40" s="1967"/>
      <c r="AJ40" s="1968"/>
      <c r="AK40" s="1966"/>
      <c r="AL40" s="1967"/>
      <c r="AM40" s="1967"/>
      <c r="AN40" s="1967"/>
      <c r="AO40" s="1967"/>
      <c r="AQ40" s="1369" t="s">
        <v>112</v>
      </c>
      <c r="AR40" s="362" t="s">
        <v>512</v>
      </c>
      <c r="AS40" s="213"/>
      <c r="AT40" s="213"/>
      <c r="AU40" s="213"/>
      <c r="AV40" s="15"/>
      <c r="AW40" s="15"/>
      <c r="AX40" s="15"/>
      <c r="AY40" s="15"/>
      <c r="AZ40" s="15"/>
    </row>
    <row r="41" spans="1:81" x14ac:dyDescent="0.25">
      <c r="O41" s="831" t="s">
        <v>587</v>
      </c>
      <c r="P41" s="1952">
        <f>SUM(P19:Q38)</f>
        <v>0</v>
      </c>
      <c r="Q41" s="1953"/>
      <c r="R41" s="1953"/>
      <c r="S41" s="1646" t="s">
        <v>148</v>
      </c>
      <c r="T41" s="1980"/>
      <c r="AE41" s="111" t="s">
        <v>15</v>
      </c>
      <c r="AF41" s="1935">
        <f>AF39+AK39</f>
        <v>0</v>
      </c>
      <c r="AG41" s="1936"/>
      <c r="AH41" s="1936"/>
      <c r="AI41" s="1936"/>
      <c r="AJ41" s="1936"/>
      <c r="AK41" s="1936"/>
      <c r="AL41" s="1936"/>
      <c r="AM41" s="1936"/>
      <c r="AN41" s="1936"/>
      <c r="AO41" s="1936"/>
      <c r="AQ41" s="1369" t="s">
        <v>112</v>
      </c>
      <c r="AR41" s="362" t="s">
        <v>513</v>
      </c>
      <c r="AS41" s="213"/>
      <c r="AT41" s="213"/>
      <c r="AU41" s="213"/>
      <c r="AV41" s="15"/>
      <c r="AW41" s="15"/>
      <c r="AX41" s="15"/>
      <c r="AY41" s="15"/>
      <c r="AZ41" s="15"/>
    </row>
    <row r="42" spans="1:81" x14ac:dyDescent="0.25">
      <c r="O42" s="839" t="s">
        <v>45</v>
      </c>
      <c r="P42" s="18"/>
      <c r="Q42" s="416"/>
      <c r="R42" s="416"/>
      <c r="S42" s="829"/>
      <c r="T42" s="830"/>
      <c r="AE42" s="44" t="s">
        <v>16</v>
      </c>
      <c r="AF42" s="1937"/>
      <c r="AG42" s="1938"/>
      <c r="AH42" s="1938"/>
      <c r="AI42" s="1938"/>
      <c r="AJ42" s="1938"/>
      <c r="AK42" s="1938"/>
      <c r="AL42" s="1938"/>
      <c r="AM42" s="1938"/>
      <c r="AN42" s="1938"/>
      <c r="AO42" s="1938"/>
      <c r="AQ42" s="1369" t="s">
        <v>112</v>
      </c>
      <c r="AR42" s="362" t="s">
        <v>514</v>
      </c>
      <c r="AS42" s="213"/>
      <c r="AT42" s="213"/>
      <c r="AU42" s="213"/>
      <c r="AV42" s="15"/>
      <c r="AW42" s="15"/>
      <c r="AX42" s="15"/>
      <c r="AY42" s="15"/>
      <c r="AZ42" s="15"/>
    </row>
    <row r="43" spans="1:81" x14ac:dyDescent="0.25">
      <c r="AQ43" s="1369" t="s">
        <v>112</v>
      </c>
      <c r="AR43" s="787" t="s">
        <v>515</v>
      </c>
      <c r="AS43" s="213"/>
      <c r="AT43" s="213"/>
      <c r="AU43" s="213"/>
      <c r="AV43" s="15"/>
      <c r="AW43" s="15"/>
      <c r="AX43" s="15"/>
      <c r="AY43" s="15"/>
      <c r="AZ43" s="15"/>
    </row>
    <row r="44" spans="1:81" x14ac:dyDescent="0.25">
      <c r="A44" s="196" t="s">
        <v>465</v>
      </c>
      <c r="AF44" s="1934">
        <f>SUM(AF22:AJ38)+SUM(AK22:AO38)</f>
        <v>0</v>
      </c>
      <c r="AG44" s="1934"/>
      <c r="AH44" s="1934"/>
      <c r="AI44" s="1934"/>
      <c r="AJ44" s="1934"/>
      <c r="AK44" s="1934"/>
      <c r="AL44" s="1934"/>
      <c r="AM44" s="1934"/>
      <c r="AO44" s="32" t="s">
        <v>46</v>
      </c>
      <c r="AP44" s="27"/>
      <c r="AQ44" s="1369"/>
      <c r="AR44" s="213"/>
      <c r="AS44" s="213"/>
      <c r="AT44" s="213"/>
      <c r="AU44" s="213"/>
      <c r="AV44" s="15"/>
      <c r="AW44" s="15"/>
      <c r="AX44" s="15"/>
      <c r="AY44" s="15"/>
      <c r="AZ44" s="15"/>
    </row>
    <row r="45" spans="1:81" x14ac:dyDescent="0.25">
      <c r="F45" s="15"/>
      <c r="G45" s="15"/>
      <c r="H45" s="15"/>
      <c r="I45" s="15"/>
      <c r="J45" s="15"/>
      <c r="K45" s="15"/>
      <c r="L45" s="15"/>
      <c r="M45" s="15"/>
      <c r="N45" s="15"/>
      <c r="O45" s="15"/>
      <c r="P45" s="15"/>
      <c r="Q45" s="15"/>
      <c r="R45" s="15"/>
      <c r="S45" s="15"/>
      <c r="T45" s="15"/>
      <c r="U45" s="15"/>
      <c r="AM45" s="395" t="s">
        <v>449</v>
      </c>
      <c r="AP45" s="27"/>
      <c r="AQ45" s="1369"/>
      <c r="AR45" s="213"/>
      <c r="AS45" s="213"/>
      <c r="AT45" s="213"/>
      <c r="AU45" s="213"/>
      <c r="AV45" s="15"/>
      <c r="AW45" s="15"/>
      <c r="AX45" s="15"/>
      <c r="AY45" s="15"/>
      <c r="AZ45" s="15"/>
    </row>
    <row r="46" spans="1:81" s="837" customFormat="1" ht="12.75" customHeight="1" x14ac:dyDescent="0.25">
      <c r="A46" s="940" t="s">
        <v>91</v>
      </c>
      <c r="B46" s="738"/>
      <c r="C46" s="941" t="s">
        <v>203</v>
      </c>
      <c r="D46" s="941"/>
      <c r="E46" s="941"/>
      <c r="F46" s="941"/>
      <c r="G46" s="738" t="s">
        <v>635</v>
      </c>
      <c r="H46" s="942"/>
      <c r="I46" s="1585">
        <f>SignRP</f>
        <v>0</v>
      </c>
      <c r="J46" s="1585"/>
      <c r="K46" s="1585"/>
      <c r="L46" s="1585"/>
      <c r="M46" s="1585"/>
      <c r="N46" s="1585"/>
      <c r="O46" s="1585"/>
      <c r="P46" s="1585"/>
      <c r="Q46" s="1585"/>
      <c r="R46" s="1585"/>
      <c r="S46" s="1585"/>
      <c r="T46" s="1585"/>
      <c r="U46" s="1585"/>
      <c r="V46" s="942"/>
      <c r="W46" s="947" t="s">
        <v>494</v>
      </c>
      <c r="X46" s="942"/>
      <c r="Y46" s="942"/>
      <c r="Z46" s="942"/>
      <c r="AA46" s="942"/>
      <c r="AB46" s="942"/>
      <c r="AC46" s="942"/>
      <c r="AD46" s="942"/>
      <c r="AE46" s="942"/>
      <c r="AF46" s="942"/>
      <c r="AG46" s="944"/>
      <c r="AH46" s="944"/>
      <c r="AI46" s="948"/>
      <c r="AJ46" s="940"/>
      <c r="AK46" s="738"/>
      <c r="AL46" s="738"/>
      <c r="AM46" s="738"/>
      <c r="AN46" s="738"/>
      <c r="AO46" s="738"/>
      <c r="AP46" s="840"/>
      <c r="AQ46" s="796"/>
      <c r="AR46" s="796"/>
      <c r="AS46" s="796"/>
      <c r="AT46" s="796"/>
      <c r="AU46" s="796"/>
      <c r="AV46" s="796"/>
      <c r="AW46" s="796"/>
      <c r="AX46" s="796"/>
      <c r="AY46" s="796"/>
      <c r="AZ46" s="796"/>
      <c r="BA46" s="796"/>
      <c r="BB46" s="840"/>
      <c r="BC46" s="840"/>
    </row>
    <row r="47" spans="1:81" x14ac:dyDescent="0.25">
      <c r="A47" s="15"/>
      <c r="V47" s="19"/>
      <c r="Y47" s="15"/>
      <c r="Z47" s="15"/>
      <c r="AH47" s="15"/>
      <c r="AI47" s="15"/>
      <c r="AJ47" s="15"/>
      <c r="AK47" s="15"/>
      <c r="AL47" s="15"/>
      <c r="AM47" s="15"/>
      <c r="AN47" s="15"/>
      <c r="AO47" s="15"/>
      <c r="AP47" s="27"/>
      <c r="AQ47" s="213"/>
      <c r="AR47" s="213"/>
      <c r="AS47" s="213"/>
      <c r="AT47" s="213"/>
      <c r="AU47" s="213"/>
      <c r="AV47" s="15"/>
      <c r="AW47" s="15"/>
      <c r="AX47" s="15"/>
      <c r="AY47" s="15"/>
      <c r="AZ47" s="15"/>
    </row>
    <row r="48" spans="1:81" s="15" customFormat="1" ht="12.75" customHeight="1" x14ac:dyDescent="0.25">
      <c r="A48" s="1766" t="s">
        <v>255</v>
      </c>
      <c r="B48" s="1766"/>
      <c r="C48" s="1766"/>
      <c r="D48" s="1766"/>
      <c r="E48" s="1766"/>
      <c r="F48" s="1766"/>
      <c r="G48" s="1615"/>
      <c r="H48" s="1613" t="s">
        <v>63</v>
      </c>
      <c r="I48" s="1766"/>
      <c r="J48" s="1766"/>
      <c r="K48" s="1766"/>
      <c r="L48" s="1766"/>
      <c r="M48" s="1766"/>
      <c r="N48" s="1615"/>
      <c r="O48" s="1613" t="s">
        <v>648</v>
      </c>
      <c r="P48" s="1766"/>
      <c r="Q48" s="1766"/>
      <c r="R48" s="1766"/>
      <c r="S48" s="1766"/>
      <c r="T48" s="1766"/>
      <c r="U48" s="1766"/>
      <c r="V48" s="1766"/>
      <c r="W48" s="1766"/>
      <c r="X48" s="1766"/>
      <c r="Y48" s="1766"/>
      <c r="Z48" s="1766"/>
      <c r="AA48" s="1615"/>
      <c r="AB48" s="1613" t="s">
        <v>436</v>
      </c>
      <c r="AC48" s="1766"/>
      <c r="AD48" s="1766"/>
      <c r="AE48" s="1766"/>
      <c r="AF48" s="1766"/>
      <c r="AG48" s="1766"/>
      <c r="AH48" s="1615"/>
      <c r="AI48" s="1767" t="s">
        <v>258</v>
      </c>
      <c r="AJ48" s="1768"/>
      <c r="AK48" s="1768"/>
      <c r="AL48" s="1768"/>
      <c r="AM48" s="1768"/>
      <c r="AN48" s="1768"/>
      <c r="AO48" s="1768"/>
      <c r="AQ48" s="175"/>
      <c r="AR48" s="186"/>
      <c r="AS48" s="186"/>
      <c r="AT48" s="175"/>
      <c r="AU48" s="175"/>
      <c r="AV48"/>
      <c r="AW48"/>
      <c r="AX48"/>
      <c r="AY48"/>
      <c r="AZ48"/>
      <c r="BA48"/>
      <c r="BB48"/>
      <c r="BC48"/>
      <c r="BD48"/>
      <c r="BE48"/>
      <c r="BF48"/>
      <c r="BG48"/>
      <c r="BH48"/>
      <c r="BI48"/>
      <c r="BJ48"/>
      <c r="BK48"/>
      <c r="BL48"/>
      <c r="BM48"/>
      <c r="BN48"/>
      <c r="BO48"/>
      <c r="BP48"/>
      <c r="BQ48"/>
      <c r="BR48"/>
      <c r="BS48"/>
      <c r="BT48"/>
      <c r="BU48"/>
      <c r="BV48"/>
      <c r="BW48"/>
      <c r="BX48"/>
      <c r="BY48"/>
      <c r="BZ48"/>
      <c r="CA48"/>
      <c r="CB48"/>
      <c r="CC48"/>
    </row>
    <row r="49" spans="1:81" s="15" customFormat="1" ht="12.75" customHeight="1" x14ac:dyDescent="0.25">
      <c r="A49" s="680"/>
      <c r="B49" s="680"/>
      <c r="C49" s="680"/>
      <c r="D49" s="680"/>
      <c r="E49" s="680"/>
      <c r="F49" s="680"/>
      <c r="G49" s="681"/>
      <c r="H49" s="1595" t="s">
        <v>34</v>
      </c>
      <c r="I49" s="1596"/>
      <c r="J49" s="1596"/>
      <c r="K49" s="1596"/>
      <c r="L49" s="1596"/>
      <c r="M49" s="1596"/>
      <c r="N49" s="1597"/>
      <c r="O49" s="1595" t="s">
        <v>35</v>
      </c>
      <c r="P49" s="1596"/>
      <c r="Q49" s="1596"/>
      <c r="R49" s="1596"/>
      <c r="S49" s="1596"/>
      <c r="T49" s="1596"/>
      <c r="U49" s="1596"/>
      <c r="V49" s="1596"/>
      <c r="W49" s="1596"/>
      <c r="X49" s="1596"/>
      <c r="Y49" s="1596"/>
      <c r="Z49" s="1596"/>
      <c r="AA49" s="1597"/>
      <c r="AB49" s="1617" t="s">
        <v>297</v>
      </c>
      <c r="AC49" s="1617"/>
      <c r="AD49" s="1617"/>
      <c r="AE49" s="1617"/>
      <c r="AF49" s="1617"/>
      <c r="AG49" s="1617"/>
      <c r="AH49" s="1618"/>
      <c r="AI49" s="1616" t="s">
        <v>298</v>
      </c>
      <c r="AJ49" s="1617"/>
      <c r="AK49" s="1617"/>
      <c r="AL49" s="1617"/>
      <c r="AM49" s="1617"/>
      <c r="AN49" s="1617"/>
      <c r="AO49" s="1617"/>
      <c r="AQ49" s="175"/>
      <c r="AR49" s="186"/>
      <c r="AS49" s="186"/>
      <c r="AT49" s="175"/>
      <c r="AU49" s="175"/>
      <c r="AV49"/>
      <c r="AW49"/>
      <c r="AX49"/>
      <c r="AY49"/>
      <c r="AZ49"/>
      <c r="BA49"/>
      <c r="BB49"/>
      <c r="BC49"/>
      <c r="BD49"/>
      <c r="BE49"/>
      <c r="BF49"/>
      <c r="BG49"/>
      <c r="BH49"/>
      <c r="BI49"/>
      <c r="BJ49"/>
      <c r="BK49"/>
      <c r="BL49"/>
      <c r="BM49"/>
      <c r="BN49"/>
      <c r="BO49"/>
      <c r="BP49"/>
      <c r="BQ49"/>
      <c r="BR49"/>
      <c r="BS49"/>
      <c r="BT49"/>
      <c r="BU49"/>
      <c r="BV49"/>
      <c r="BW49"/>
      <c r="BX49"/>
      <c r="BY49"/>
      <c r="BZ49"/>
      <c r="CA49"/>
      <c r="CB49"/>
      <c r="CC49"/>
    </row>
    <row r="50" spans="1:81" s="15" customFormat="1" x14ac:dyDescent="0.25">
      <c r="A50" s="680"/>
      <c r="B50" s="680"/>
      <c r="C50" s="680"/>
      <c r="D50" s="680"/>
      <c r="E50" s="680"/>
      <c r="F50" s="680"/>
      <c r="G50" s="681"/>
      <c r="H50" s="1595"/>
      <c r="I50" s="1596"/>
      <c r="J50" s="1596"/>
      <c r="K50" s="1596"/>
      <c r="L50" s="1596"/>
      <c r="M50" s="1596"/>
      <c r="N50" s="1597"/>
      <c r="O50" s="1595"/>
      <c r="P50" s="1596"/>
      <c r="Q50" s="1596"/>
      <c r="R50" s="1596"/>
      <c r="S50" s="1596"/>
      <c r="T50" s="1596"/>
      <c r="U50" s="1596"/>
      <c r="V50" s="1596"/>
      <c r="W50" s="1596"/>
      <c r="X50" s="1596"/>
      <c r="Y50" s="1596"/>
      <c r="Z50" s="1596"/>
      <c r="AA50" s="1597"/>
      <c r="AB50" s="679"/>
      <c r="AC50" s="679"/>
      <c r="AD50" s="679"/>
      <c r="AE50" s="679"/>
      <c r="AF50" s="679"/>
      <c r="AG50" s="679"/>
      <c r="AH50" s="681"/>
      <c r="AI50" s="679"/>
      <c r="AJ50" s="679"/>
      <c r="AK50" s="679"/>
      <c r="AL50" s="679"/>
      <c r="AM50" s="679"/>
      <c r="AN50" s="679"/>
      <c r="AO50" s="679"/>
      <c r="AQ50" s="175"/>
      <c r="AR50" s="186"/>
      <c r="AS50" s="186"/>
      <c r="AT50" s="175"/>
      <c r="AU50" s="175"/>
      <c r="AV50"/>
      <c r="AW50"/>
      <c r="AX50"/>
      <c r="AY50"/>
      <c r="AZ50"/>
      <c r="BA50"/>
      <c r="BB50"/>
      <c r="BC50"/>
      <c r="BD50"/>
      <c r="BE50"/>
      <c r="BF50"/>
      <c r="BG50"/>
      <c r="BH50"/>
      <c r="BI50"/>
      <c r="BJ50"/>
      <c r="BK50"/>
      <c r="BL50"/>
      <c r="BM50"/>
      <c r="BN50"/>
      <c r="BO50"/>
      <c r="BP50"/>
      <c r="BQ50"/>
      <c r="BR50"/>
      <c r="BS50"/>
      <c r="BT50"/>
      <c r="BU50"/>
      <c r="BV50"/>
      <c r="BW50"/>
      <c r="BX50"/>
      <c r="BY50"/>
      <c r="BZ50"/>
      <c r="CA50"/>
      <c r="CB50"/>
      <c r="CC50"/>
    </row>
    <row r="51" spans="1:81" s="15" customFormat="1" x14ac:dyDescent="0.25">
      <c r="A51" s="680"/>
      <c r="B51" s="680"/>
      <c r="C51" s="680"/>
      <c r="D51" s="680"/>
      <c r="E51" s="680"/>
      <c r="F51" s="680"/>
      <c r="G51" s="681"/>
      <c r="H51" s="680"/>
      <c r="I51" s="680"/>
      <c r="J51" s="680"/>
      <c r="K51" s="680"/>
      <c r="L51" s="680"/>
      <c r="M51" s="679"/>
      <c r="N51" s="681"/>
      <c r="O51" s="678"/>
      <c r="P51" s="679"/>
      <c r="Q51" s="679"/>
      <c r="R51" s="679"/>
      <c r="S51" s="679"/>
      <c r="T51" s="679"/>
      <c r="U51" s="679"/>
      <c r="V51" s="679"/>
      <c r="W51" s="679"/>
      <c r="X51" s="679"/>
      <c r="Y51" s="679"/>
      <c r="Z51" s="679"/>
      <c r="AA51" s="681"/>
      <c r="AB51" s="679"/>
      <c r="AC51" s="679"/>
      <c r="AD51" s="679"/>
      <c r="AE51" s="679"/>
      <c r="AF51" s="679"/>
      <c r="AG51" s="679"/>
      <c r="AH51" s="681"/>
      <c r="AI51" s="679"/>
      <c r="AJ51" s="679"/>
      <c r="AK51" s="679"/>
      <c r="AL51" s="679"/>
      <c r="AM51" s="679"/>
      <c r="AN51" s="679"/>
      <c r="AO51" s="679"/>
      <c r="AQ51" s="175"/>
      <c r="AR51" s="186"/>
      <c r="AS51" s="186"/>
      <c r="AT51" s="175"/>
      <c r="AU51" s="175"/>
      <c r="AV51"/>
      <c r="AW51"/>
      <c r="AX51"/>
      <c r="AY51"/>
      <c r="AZ51"/>
      <c r="BA51"/>
      <c r="BB51"/>
      <c r="BC51"/>
      <c r="BD51"/>
      <c r="BE51"/>
      <c r="BF51"/>
      <c r="BG51"/>
      <c r="BH51"/>
      <c r="BI51"/>
      <c r="BJ51"/>
      <c r="BK51"/>
      <c r="BL51"/>
      <c r="BM51"/>
      <c r="BN51"/>
      <c r="BO51"/>
      <c r="BP51"/>
      <c r="BQ51"/>
      <c r="BR51"/>
      <c r="BS51"/>
      <c r="BT51"/>
      <c r="BU51"/>
      <c r="BV51"/>
      <c r="BW51"/>
      <c r="BX51"/>
      <c r="BY51"/>
      <c r="BZ51"/>
      <c r="CA51"/>
      <c r="CB51"/>
      <c r="CC51"/>
    </row>
    <row r="52" spans="1:81" s="15" customFormat="1" x14ac:dyDescent="0.25">
      <c r="A52" s="680"/>
      <c r="B52" s="680"/>
      <c r="C52" s="680"/>
      <c r="D52" s="680"/>
      <c r="E52" s="680"/>
      <c r="F52" s="680"/>
      <c r="G52" s="681"/>
      <c r="H52" s="680"/>
      <c r="I52" s="680"/>
      <c r="J52" s="680"/>
      <c r="K52" s="680"/>
      <c r="L52" s="680"/>
      <c r="M52" s="679"/>
      <c r="N52" s="681"/>
      <c r="O52" s="678"/>
      <c r="P52" s="679"/>
      <c r="Q52" s="679"/>
      <c r="R52" s="679"/>
      <c r="S52" s="679"/>
      <c r="T52" s="679"/>
      <c r="U52" s="679"/>
      <c r="V52" s="679"/>
      <c r="W52" s="679"/>
      <c r="X52" s="679"/>
      <c r="Y52" s="679"/>
      <c r="Z52" s="679"/>
      <c r="AA52" s="681"/>
      <c r="AB52" s="679"/>
      <c r="AC52" s="679"/>
      <c r="AD52" s="679"/>
      <c r="AE52" s="679"/>
      <c r="AF52" s="679"/>
      <c r="AG52" s="679"/>
      <c r="AH52" s="681"/>
      <c r="AI52" s="679"/>
      <c r="AJ52" s="679"/>
      <c r="AK52" s="679"/>
      <c r="AL52" s="679"/>
      <c r="AM52" s="679"/>
      <c r="AN52" s="679"/>
      <c r="AO52" s="679"/>
      <c r="AP52" s="725"/>
      <c r="AQ52" s="213"/>
      <c r="AR52" s="184"/>
      <c r="AS52" s="184"/>
      <c r="AT52" s="213"/>
      <c r="AU52" s="213"/>
      <c r="AV52" s="725"/>
      <c r="AW52" s="725"/>
      <c r="AX52" s="725"/>
      <c r="AY52" s="725"/>
      <c r="AZ52" s="725"/>
      <c r="BA52" s="725"/>
      <c r="BB52" s="725"/>
      <c r="BC52" s="725"/>
      <c r="BD52" s="725"/>
      <c r="BE52" s="725"/>
      <c r="BF52" s="725"/>
      <c r="BG52" s="725"/>
      <c r="BH52" s="725"/>
      <c r="BI52" s="725"/>
      <c r="BJ52" s="725"/>
      <c r="BK52" s="725"/>
      <c r="BL52" s="725"/>
      <c r="BM52" s="725"/>
      <c r="BN52" s="725"/>
      <c r="BO52" s="725"/>
      <c r="BP52" s="725"/>
      <c r="BQ52" s="725"/>
      <c r="BR52" s="725"/>
      <c r="BS52"/>
      <c r="BT52"/>
      <c r="BU52"/>
      <c r="BV52"/>
      <c r="BW52"/>
      <c r="BX52"/>
      <c r="BY52"/>
      <c r="BZ52"/>
      <c r="CA52"/>
      <c r="CB52"/>
      <c r="CC52"/>
    </row>
    <row r="53" spans="1:81" s="6" customFormat="1" x14ac:dyDescent="0.25">
      <c r="A53" s="416"/>
      <c r="B53" s="416"/>
      <c r="C53" s="416"/>
      <c r="D53" s="416"/>
      <c r="E53" s="416"/>
      <c r="F53" s="416"/>
      <c r="G53" s="417"/>
      <c r="H53" s="416"/>
      <c r="I53" s="416"/>
      <c r="J53" s="416"/>
      <c r="K53" s="416"/>
      <c r="L53" s="416"/>
      <c r="M53" s="416"/>
      <c r="N53" s="417"/>
      <c r="O53" s="18"/>
      <c r="P53" s="416"/>
      <c r="Q53" s="416"/>
      <c r="R53" s="416"/>
      <c r="S53" s="416"/>
      <c r="T53" s="416"/>
      <c r="U53" s="416"/>
      <c r="V53" s="416"/>
      <c r="W53" s="416"/>
      <c r="X53" s="416"/>
      <c r="Y53" s="416"/>
      <c r="Z53" s="416"/>
      <c r="AA53" s="417"/>
      <c r="AB53" s="416"/>
      <c r="AC53" s="416"/>
      <c r="AD53" s="416"/>
      <c r="AE53" s="416"/>
      <c r="AF53" s="416"/>
      <c r="AG53" s="416"/>
      <c r="AH53" s="417"/>
      <c r="AI53" s="416"/>
      <c r="AJ53" s="416"/>
      <c r="AK53" s="416"/>
      <c r="AL53" s="416"/>
      <c r="AM53" s="416"/>
      <c r="AN53" s="416"/>
      <c r="AO53" s="416"/>
      <c r="AP53" s="725"/>
      <c r="AQ53" s="213"/>
      <c r="AR53" s="184"/>
      <c r="AS53" s="184"/>
      <c r="AT53" s="213"/>
      <c r="AU53" s="213"/>
      <c r="AV53" s="725"/>
      <c r="AW53" s="725"/>
      <c r="AX53" s="725"/>
      <c r="AY53" s="725"/>
      <c r="AZ53" s="725"/>
      <c r="BA53" s="725"/>
      <c r="BB53" s="725"/>
      <c r="BC53" s="725"/>
      <c r="BD53" s="725"/>
      <c r="BE53" s="725"/>
      <c r="BF53" s="725"/>
      <c r="BG53" s="725"/>
      <c r="BH53" s="725"/>
      <c r="BI53" s="725"/>
      <c r="BJ53" s="725"/>
      <c r="BK53" s="725"/>
      <c r="BL53" s="725"/>
      <c r="BM53" s="725"/>
      <c r="BN53" s="725"/>
      <c r="BO53" s="725"/>
      <c r="BP53" s="725"/>
      <c r="BQ53" s="725"/>
      <c r="BR53" s="725"/>
    </row>
    <row r="54" spans="1:81" s="15" customFormat="1" x14ac:dyDescent="0.25">
      <c r="A54" s="513" t="s">
        <v>42</v>
      </c>
      <c r="B54" s="1981" t="s">
        <v>43</v>
      </c>
      <c r="C54" s="1981"/>
      <c r="D54" s="1981"/>
      <c r="E54" s="1981"/>
      <c r="F54" s="1981"/>
      <c r="G54" s="1981"/>
      <c r="H54" s="1981"/>
      <c r="I54" s="1981"/>
      <c r="J54" s="1981"/>
      <c r="K54" s="1981"/>
      <c r="L54" s="1981"/>
      <c r="M54" s="1981"/>
      <c r="N54" s="1981"/>
      <c r="O54" s="1981"/>
      <c r="P54" s="1981"/>
      <c r="Q54" s="1981"/>
      <c r="R54" s="1981"/>
      <c r="S54" s="1981"/>
      <c r="T54" s="1981"/>
      <c r="U54" s="1981"/>
      <c r="V54" s="1981"/>
      <c r="W54" s="1981"/>
      <c r="X54" s="1981"/>
      <c r="Y54" s="1981"/>
      <c r="Z54" s="1981"/>
      <c r="AA54" s="1981"/>
      <c r="AB54" s="1981"/>
      <c r="AC54" s="1981"/>
      <c r="AD54" s="1981"/>
      <c r="AE54" s="1981"/>
      <c r="AF54" s="1981"/>
      <c r="AG54" s="1981"/>
      <c r="AH54" s="1981"/>
      <c r="AI54" s="1981"/>
      <c r="AJ54" s="1981"/>
      <c r="AK54" s="1981"/>
      <c r="AL54" s="1981"/>
      <c r="AM54" s="1981"/>
      <c r="AN54" s="1981"/>
      <c r="AO54" s="1981"/>
      <c r="AP54" s="27"/>
      <c r="AQ54" s="213"/>
      <c r="AR54" s="201"/>
      <c r="AS54" s="202"/>
      <c r="AT54" s="213"/>
      <c r="AU54" s="213"/>
    </row>
    <row r="55" spans="1:81" s="15" customFormat="1" x14ac:dyDescent="0.25">
      <c r="A55" s="513" t="s">
        <v>44</v>
      </c>
      <c r="B55" s="1650" t="s">
        <v>450</v>
      </c>
      <c r="C55" s="1650"/>
      <c r="D55" s="1650"/>
      <c r="E55" s="1650"/>
      <c r="F55" s="1650"/>
      <c r="G55" s="1650"/>
      <c r="H55" s="1650"/>
      <c r="I55" s="1650"/>
      <c r="J55" s="1650"/>
      <c r="K55" s="1650"/>
      <c r="L55" s="1650"/>
      <c r="M55" s="1650"/>
      <c r="N55" s="1650"/>
      <c r="O55" s="1650"/>
      <c r="P55" s="1650"/>
      <c r="Q55" s="1650"/>
      <c r="R55" s="1650"/>
      <c r="S55" s="1650"/>
      <c r="T55" s="1650"/>
      <c r="U55" s="1650"/>
      <c r="V55" s="1650"/>
      <c r="W55" s="1650"/>
      <c r="X55" s="1650"/>
      <c r="Y55" s="1650"/>
      <c r="Z55" s="1650"/>
      <c r="AA55" s="1650"/>
      <c r="AB55" s="1650"/>
      <c r="AC55" s="1650"/>
      <c r="AD55" s="1650"/>
      <c r="AE55" s="1650"/>
      <c r="AF55" s="1650"/>
      <c r="AG55" s="1650"/>
      <c r="AH55" s="1650"/>
      <c r="AI55" s="1650"/>
      <c r="AJ55" s="1650"/>
      <c r="AK55" s="1650"/>
      <c r="AL55" s="1650"/>
      <c r="AM55" s="1650"/>
      <c r="AN55" s="1650"/>
      <c r="AO55" s="1650"/>
      <c r="AQ55" s="213"/>
      <c r="AR55" s="201"/>
      <c r="AS55" s="202"/>
      <c r="AT55" s="213"/>
      <c r="AU55" s="213"/>
    </row>
    <row r="56" spans="1:81" s="15" customFormat="1" ht="23.4" customHeight="1" x14ac:dyDescent="0.25">
      <c r="A56" s="513" t="s">
        <v>150</v>
      </c>
      <c r="B56" s="1982" t="s">
        <v>503</v>
      </c>
      <c r="C56" s="1982"/>
      <c r="D56" s="1982"/>
      <c r="E56" s="1982"/>
      <c r="F56" s="1982"/>
      <c r="G56" s="1982"/>
      <c r="H56" s="1982"/>
      <c r="I56" s="1982"/>
      <c r="J56" s="1982"/>
      <c r="K56" s="1982"/>
      <c r="L56" s="1982"/>
      <c r="M56" s="1982"/>
      <c r="N56" s="1982"/>
      <c r="O56" s="1982"/>
      <c r="P56" s="1982"/>
      <c r="Q56" s="1982"/>
      <c r="R56" s="1982"/>
      <c r="S56" s="1982"/>
      <c r="T56" s="1982"/>
      <c r="U56" s="1982"/>
      <c r="V56" s="1982"/>
      <c r="W56" s="1982"/>
      <c r="X56" s="1982"/>
      <c r="Y56" s="1982"/>
      <c r="Z56" s="1982"/>
      <c r="AA56" s="1982"/>
      <c r="AB56" s="1982"/>
      <c r="AC56" s="1982"/>
      <c r="AD56" s="1982"/>
      <c r="AE56" s="1982"/>
      <c r="AF56" s="1982"/>
      <c r="AG56" s="1982"/>
      <c r="AH56" s="1982"/>
      <c r="AI56" s="1982"/>
      <c r="AJ56" s="1982"/>
      <c r="AK56" s="1982"/>
      <c r="AL56" s="1982"/>
      <c r="AM56" s="1982"/>
      <c r="AN56" s="1982"/>
      <c r="AO56" s="1982"/>
      <c r="AQ56" s="213"/>
      <c r="AR56" s="201"/>
      <c r="AS56" s="202"/>
      <c r="AT56" s="213"/>
      <c r="AU56" s="213"/>
    </row>
    <row r="57" spans="1:81" s="15" customFormat="1" ht="23.4" customHeight="1" x14ac:dyDescent="0.25">
      <c r="A57" s="545" t="s">
        <v>46</v>
      </c>
      <c r="B57" s="1982" t="s">
        <v>709</v>
      </c>
      <c r="C57" s="1982"/>
      <c r="D57" s="1982"/>
      <c r="E57" s="1982"/>
      <c r="F57" s="1982"/>
      <c r="G57" s="1982"/>
      <c r="H57" s="1982"/>
      <c r="I57" s="1982"/>
      <c r="J57" s="1982"/>
      <c r="K57" s="1982"/>
      <c r="L57" s="1982"/>
      <c r="M57" s="1982"/>
      <c r="N57" s="1982"/>
      <c r="O57" s="1982"/>
      <c r="P57" s="1982"/>
      <c r="Q57" s="1982"/>
      <c r="R57" s="1982"/>
      <c r="S57" s="1982"/>
      <c r="T57" s="1982"/>
      <c r="U57" s="1982"/>
      <c r="V57" s="1982"/>
      <c r="W57" s="1982"/>
      <c r="X57" s="1982"/>
      <c r="Y57" s="1982"/>
      <c r="Z57" s="1982"/>
      <c r="AA57" s="1982"/>
      <c r="AB57" s="1982"/>
      <c r="AC57" s="1982"/>
      <c r="AD57" s="1982"/>
      <c r="AE57" s="1982"/>
      <c r="AF57" s="1982"/>
      <c r="AG57" s="1982"/>
      <c r="AH57" s="1982"/>
      <c r="AI57" s="1982"/>
      <c r="AJ57" s="1982"/>
      <c r="AK57" s="1982"/>
      <c r="AL57" s="1982"/>
      <c r="AM57" s="1982"/>
      <c r="AN57" s="1982"/>
      <c r="AO57" s="1982"/>
      <c r="AQ57" s="175"/>
      <c r="AR57" s="201"/>
      <c r="AS57" s="202"/>
      <c r="AT57" s="175"/>
      <c r="AU57" s="175"/>
      <c r="AV57"/>
      <c r="AW57"/>
      <c r="AX57"/>
      <c r="AY57"/>
      <c r="AZ57"/>
    </row>
    <row r="58" spans="1:81" s="15" customFormat="1" x14ac:dyDescent="0.25">
      <c r="A58" s="545" t="s">
        <v>160</v>
      </c>
      <c r="B58" s="1982" t="s">
        <v>257</v>
      </c>
      <c r="C58" s="1982"/>
      <c r="D58" s="1982"/>
      <c r="E58" s="1982"/>
      <c r="F58" s="1982"/>
      <c r="G58" s="1982"/>
      <c r="H58" s="1982"/>
      <c r="I58" s="1982"/>
      <c r="J58" s="1982"/>
      <c r="K58" s="1982"/>
      <c r="L58" s="1982"/>
      <c r="M58" s="1982"/>
      <c r="N58" s="1982"/>
      <c r="O58" s="1982"/>
      <c r="P58" s="1982"/>
      <c r="Q58" s="1982"/>
      <c r="R58" s="1982"/>
      <c r="S58" s="1982"/>
      <c r="T58" s="1982"/>
      <c r="U58" s="1982"/>
      <c r="V58" s="1982"/>
      <c r="W58" s="1982"/>
      <c r="X58" s="1982"/>
      <c r="Y58" s="1982"/>
      <c r="Z58" s="1982"/>
      <c r="AA58" s="1982"/>
      <c r="AB58" s="1982"/>
      <c r="AC58" s="1982"/>
      <c r="AD58" s="1982"/>
      <c r="AE58" s="1982"/>
      <c r="AF58" s="1982"/>
      <c r="AG58" s="1982"/>
      <c r="AH58" s="1982"/>
      <c r="AI58" s="1982"/>
      <c r="AJ58" s="1982"/>
      <c r="AK58" s="1982"/>
      <c r="AL58" s="1982"/>
      <c r="AM58" s="1982"/>
      <c r="AN58" s="1982"/>
      <c r="AO58" s="1982"/>
      <c r="AQ58" s="175"/>
      <c r="AR58" s="201"/>
      <c r="AS58" s="202"/>
      <c r="AT58" s="175"/>
      <c r="AU58" s="175"/>
      <c r="AV58"/>
      <c r="AW58"/>
      <c r="AX58"/>
      <c r="AY58"/>
      <c r="AZ58"/>
    </row>
    <row r="59" spans="1:81" ht="15.6" x14ac:dyDescent="0.25">
      <c r="A59" s="166"/>
      <c r="B59" s="477"/>
      <c r="C59" s="477"/>
      <c r="D59" s="477"/>
      <c r="E59" s="477"/>
      <c r="F59" s="477"/>
      <c r="G59" s="477"/>
      <c r="H59" s="477"/>
      <c r="I59" s="477"/>
      <c r="J59" s="1987"/>
      <c r="K59" s="1987"/>
      <c r="L59" s="1987"/>
      <c r="M59" s="1987"/>
      <c r="N59" s="1987"/>
      <c r="O59" s="1987"/>
      <c r="P59" s="1987"/>
      <c r="Q59" s="1987"/>
      <c r="R59" s="1987"/>
      <c r="S59" s="1987"/>
      <c r="T59" s="1987"/>
      <c r="U59" s="1987"/>
      <c r="V59" s="1987"/>
      <c r="W59" s="1987"/>
      <c r="X59" s="1987"/>
      <c r="Y59" s="1987"/>
      <c r="Z59" s="1987"/>
      <c r="AA59" s="1987"/>
      <c r="AB59" s="1987"/>
      <c r="AC59" s="1987"/>
      <c r="AD59" s="1987"/>
      <c r="AE59" s="1987"/>
      <c r="AF59" s="1987"/>
      <c r="AG59" s="477"/>
      <c r="AH59" s="477"/>
      <c r="AI59" s="477"/>
      <c r="AJ59" s="477"/>
      <c r="AK59" s="477"/>
      <c r="AL59" s="477"/>
      <c r="AM59" s="477"/>
      <c r="AN59" s="477"/>
      <c r="AO59" s="477"/>
      <c r="AP59" s="155"/>
      <c r="AR59" s="212"/>
      <c r="AS59" s="202"/>
    </row>
    <row r="60" spans="1:81" x14ac:dyDescent="0.25">
      <c r="A60" s="166"/>
      <c r="B60" s="477"/>
      <c r="C60" s="477"/>
      <c r="D60" s="477"/>
      <c r="E60" s="477"/>
      <c r="F60" s="477"/>
      <c r="G60" s="477"/>
      <c r="H60" s="477"/>
      <c r="I60" s="477"/>
      <c r="J60" s="477"/>
      <c r="K60" s="477"/>
      <c r="L60" s="477"/>
      <c r="M60" s="477"/>
      <c r="N60" s="477"/>
      <c r="O60" s="477"/>
      <c r="P60" s="477"/>
      <c r="Q60" s="477"/>
      <c r="R60" s="477"/>
      <c r="S60" s="477"/>
      <c r="T60" s="477"/>
      <c r="U60" s="477"/>
      <c r="V60" s="477"/>
      <c r="W60" s="477"/>
      <c r="X60" s="477"/>
      <c r="Y60" s="477"/>
      <c r="Z60" s="477"/>
      <c r="AA60" s="477"/>
      <c r="AB60" s="477"/>
      <c r="AC60" s="477"/>
      <c r="AD60" s="477"/>
      <c r="AE60" s="477"/>
      <c r="AF60" s="477"/>
      <c r="AG60" s="477"/>
      <c r="AH60" s="477"/>
      <c r="AI60" s="477"/>
      <c r="AJ60" s="477"/>
      <c r="AK60" s="477"/>
      <c r="AL60" s="477"/>
      <c r="AM60" s="477"/>
      <c r="AN60" s="477"/>
      <c r="AO60" s="477"/>
      <c r="AP60" s="164"/>
      <c r="AR60" s="203"/>
    </row>
    <row r="61" spans="1:81" x14ac:dyDescent="0.25">
      <c r="A61" s="478"/>
      <c r="B61" s="1950"/>
      <c r="C61" s="1950"/>
      <c r="D61" s="1950"/>
      <c r="E61" s="1950"/>
      <c r="F61" s="1950"/>
      <c r="G61" s="1950"/>
      <c r="H61" s="1950"/>
      <c r="I61" s="1950"/>
      <c r="J61" s="1950"/>
      <c r="K61" s="1950"/>
      <c r="L61" s="1950"/>
      <c r="M61" s="1950"/>
      <c r="N61" s="1950"/>
      <c r="O61" s="1950"/>
      <c r="P61" s="1950"/>
      <c r="Q61" s="1950"/>
      <c r="R61" s="1950"/>
      <c r="S61" s="1950"/>
      <c r="T61" s="1950"/>
      <c r="U61" s="1950"/>
      <c r="V61" s="1950"/>
      <c r="W61" s="1950"/>
      <c r="X61" s="1950"/>
      <c r="Y61" s="1950"/>
      <c r="Z61" s="1950"/>
      <c r="AA61" s="1950"/>
      <c r="AB61" s="1950"/>
      <c r="AC61" s="1950"/>
      <c r="AD61" s="1950"/>
      <c r="AE61" s="1950"/>
      <c r="AF61" s="1950"/>
      <c r="AG61" s="1950"/>
      <c r="AH61" s="1950"/>
      <c r="AI61" s="1950"/>
      <c r="AJ61" s="1950"/>
      <c r="AK61" s="1950"/>
      <c r="AL61" s="1950"/>
      <c r="AM61" s="1950"/>
      <c r="AN61" s="1950"/>
      <c r="AO61" s="1950"/>
      <c r="AP61" s="165"/>
      <c r="AR61" s="204"/>
      <c r="AS61" s="202"/>
    </row>
    <row r="62" spans="1:81" x14ac:dyDescent="0.25">
      <c r="A62" s="164"/>
      <c r="B62" s="477"/>
      <c r="C62" s="477"/>
      <c r="D62" s="477"/>
      <c r="E62" s="477"/>
      <c r="F62" s="477"/>
      <c r="G62" s="477"/>
      <c r="H62" s="477"/>
      <c r="I62" s="477"/>
      <c r="J62" s="477"/>
      <c r="K62" s="477"/>
      <c r="L62" s="477"/>
      <c r="M62" s="477"/>
      <c r="N62" s="477"/>
      <c r="O62" s="477"/>
      <c r="P62" s="477"/>
      <c r="Q62" s="477"/>
      <c r="R62" s="477"/>
      <c r="S62" s="477"/>
      <c r="T62" s="477"/>
      <c r="U62" s="477"/>
      <c r="V62" s="477"/>
      <c r="W62" s="477"/>
      <c r="X62" s="477"/>
      <c r="Y62" s="477"/>
      <c r="Z62" s="477"/>
      <c r="AA62" s="477"/>
      <c r="AB62" s="477"/>
      <c r="AC62" s="477"/>
      <c r="AD62" s="477"/>
      <c r="AE62" s="477"/>
      <c r="AF62" s="477"/>
      <c r="AG62" s="477"/>
      <c r="AH62" s="477"/>
      <c r="AI62" s="477"/>
      <c r="AJ62" s="477"/>
      <c r="AK62" s="477"/>
      <c r="AL62" s="477"/>
      <c r="AM62" s="477"/>
      <c r="AN62" s="477"/>
      <c r="AO62" s="477"/>
      <c r="AP62" s="164"/>
      <c r="AR62" s="205"/>
    </row>
    <row r="63" spans="1:81" ht="26.4" customHeight="1" x14ac:dyDescent="0.25">
      <c r="A63" s="164"/>
      <c r="B63" s="1986"/>
      <c r="C63" s="1986"/>
      <c r="D63" s="1986"/>
      <c r="E63" s="1986"/>
      <c r="F63" s="1986"/>
      <c r="G63" s="1986"/>
      <c r="H63" s="1986"/>
      <c r="I63" s="1986"/>
      <c r="J63" s="1986"/>
      <c r="K63" s="1986"/>
      <c r="L63" s="1986"/>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c r="AN63" s="1986"/>
      <c r="AO63" s="1986"/>
      <c r="AP63" s="164"/>
      <c r="AR63" s="206"/>
      <c r="AS63" s="202"/>
    </row>
    <row r="64" spans="1:81" x14ac:dyDescent="0.25">
      <c r="A64" s="166"/>
      <c r="B64" s="1965"/>
      <c r="C64" s="1965"/>
      <c r="D64" s="1965"/>
      <c r="E64" s="1965"/>
      <c r="F64" s="1965"/>
      <c r="G64" s="1965"/>
      <c r="H64" s="1965"/>
      <c r="I64" s="1965"/>
      <c r="J64" s="1965"/>
      <c r="K64" s="1965"/>
      <c r="L64" s="1965"/>
      <c r="M64" s="1965"/>
      <c r="N64" s="1965"/>
      <c r="O64" s="1965"/>
      <c r="P64" s="1965"/>
      <c r="Q64" s="1965"/>
      <c r="R64" s="1965"/>
      <c r="S64" s="1965"/>
      <c r="T64" s="1965"/>
      <c r="U64" s="1965"/>
      <c r="V64" s="1965"/>
      <c r="W64" s="1965"/>
      <c r="X64" s="1965"/>
      <c r="Y64" s="1965"/>
      <c r="Z64" s="1965"/>
      <c r="AA64" s="1965"/>
      <c r="AB64" s="1965"/>
      <c r="AC64" s="1965"/>
      <c r="AD64" s="1965"/>
      <c r="AE64" s="1965"/>
      <c r="AF64" s="1965"/>
      <c r="AG64" s="1965"/>
      <c r="AH64" s="1965"/>
      <c r="AI64" s="1965"/>
      <c r="AJ64" s="1965"/>
      <c r="AK64" s="1965"/>
      <c r="AL64" s="1965"/>
      <c r="AM64" s="1965"/>
      <c r="AN64" s="1965"/>
      <c r="AO64" s="1965"/>
      <c r="AP64" s="164"/>
      <c r="AR64" s="206"/>
    </row>
    <row r="65" spans="1:44" x14ac:dyDescent="0.25">
      <c r="A65" s="165"/>
      <c r="B65" s="1931"/>
      <c r="C65" s="1931"/>
      <c r="D65" s="1931"/>
      <c r="E65" s="1931"/>
      <c r="F65" s="1931"/>
      <c r="G65" s="1931"/>
      <c r="H65" s="1931"/>
      <c r="I65" s="1931"/>
      <c r="J65" s="1931"/>
      <c r="K65" s="1931"/>
      <c r="L65" s="1931"/>
      <c r="M65" s="1931"/>
      <c r="N65" s="1931"/>
      <c r="O65" s="1931"/>
      <c r="P65" s="1931"/>
      <c r="Q65" s="1931"/>
      <c r="R65" s="1931"/>
      <c r="S65" s="1931"/>
      <c r="T65" s="1931"/>
      <c r="U65" s="1931"/>
      <c r="V65" s="1931"/>
      <c r="W65" s="1931"/>
      <c r="X65" s="1931"/>
      <c r="Y65" s="1931"/>
      <c r="Z65" s="1931"/>
      <c r="AA65" s="1931"/>
      <c r="AB65" s="1931"/>
      <c r="AC65" s="1931"/>
      <c r="AD65" s="1931"/>
      <c r="AE65" s="1931"/>
      <c r="AF65" s="1931"/>
      <c r="AG65" s="1931"/>
      <c r="AH65" s="1931"/>
      <c r="AI65" s="1931"/>
      <c r="AJ65" s="1931"/>
      <c r="AK65" s="1931"/>
      <c r="AL65" s="1931"/>
      <c r="AM65" s="1931"/>
      <c r="AN65" s="1931"/>
      <c r="AO65" s="1931"/>
      <c r="AP65" s="165"/>
      <c r="AR65" s="207"/>
    </row>
    <row r="66" spans="1:44" x14ac:dyDescent="0.25">
      <c r="A66" s="478"/>
      <c r="B66" s="1950"/>
      <c r="C66" s="1950"/>
      <c r="D66" s="1950"/>
      <c r="E66" s="1950"/>
      <c r="F66" s="1950"/>
      <c r="G66" s="1950"/>
      <c r="H66" s="1950"/>
      <c r="I66" s="1950"/>
      <c r="J66" s="1950"/>
      <c r="K66" s="1950"/>
      <c r="L66" s="1950"/>
      <c r="M66" s="1950"/>
      <c r="N66" s="1950"/>
      <c r="O66" s="1950"/>
      <c r="P66" s="1950"/>
      <c r="Q66" s="1950"/>
      <c r="R66" s="1950"/>
      <c r="S66" s="1950"/>
      <c r="T66" s="1950"/>
      <c r="U66" s="1950"/>
      <c r="V66" s="1950"/>
      <c r="W66" s="1950"/>
      <c r="X66" s="1950"/>
      <c r="Y66" s="1950"/>
      <c r="Z66" s="1950"/>
      <c r="AA66" s="1950"/>
      <c r="AB66" s="1950"/>
      <c r="AC66" s="1950"/>
      <c r="AD66" s="1950"/>
      <c r="AE66" s="1950"/>
      <c r="AF66" s="1950"/>
      <c r="AG66" s="1950"/>
      <c r="AH66" s="1950"/>
      <c r="AI66" s="1950"/>
      <c r="AJ66" s="1950"/>
      <c r="AK66" s="1950"/>
      <c r="AL66" s="1950"/>
      <c r="AM66" s="1950"/>
      <c r="AN66" s="1950"/>
      <c r="AO66" s="1950"/>
      <c r="AP66" s="164"/>
      <c r="AR66" s="204"/>
    </row>
    <row r="67" spans="1:44" x14ac:dyDescent="0.25">
      <c r="A67" s="164"/>
      <c r="B67" s="1951"/>
      <c r="C67" s="1951"/>
      <c r="D67" s="1951"/>
      <c r="E67" s="1951"/>
      <c r="F67" s="1951"/>
      <c r="G67" s="1951"/>
      <c r="H67" s="1951"/>
      <c r="I67" s="1951"/>
      <c r="J67" s="1951"/>
      <c r="K67" s="1951"/>
      <c r="L67" s="1951"/>
      <c r="M67" s="1951"/>
      <c r="N67" s="1951"/>
      <c r="O67" s="1951"/>
      <c r="P67" s="1951"/>
      <c r="Q67" s="1951"/>
      <c r="R67" s="1951"/>
      <c r="S67" s="1951"/>
      <c r="T67" s="1951"/>
      <c r="U67" s="1951"/>
      <c r="V67" s="1951"/>
      <c r="W67" s="1951"/>
      <c r="X67" s="1951"/>
      <c r="Y67" s="1951"/>
      <c r="Z67" s="1951"/>
      <c r="AA67" s="1951"/>
      <c r="AB67" s="1951"/>
      <c r="AC67" s="1951"/>
      <c r="AD67" s="1951"/>
      <c r="AE67" s="1951"/>
      <c r="AF67" s="1951"/>
      <c r="AG67" s="1951"/>
      <c r="AH67" s="1951"/>
      <c r="AI67" s="1951"/>
      <c r="AJ67" s="1951"/>
      <c r="AK67" s="1951"/>
      <c r="AL67" s="1951"/>
      <c r="AM67" s="1951"/>
      <c r="AN67" s="1951"/>
      <c r="AO67" s="1951"/>
      <c r="AP67" s="164"/>
      <c r="AR67" s="205"/>
    </row>
    <row r="68" spans="1:44" x14ac:dyDescent="0.25">
      <c r="A68" s="165"/>
      <c r="B68" s="1965"/>
      <c r="C68" s="1965"/>
      <c r="D68" s="1965"/>
      <c r="E68" s="1965"/>
      <c r="F68" s="1965"/>
      <c r="G68" s="1965"/>
      <c r="H68" s="1965"/>
      <c r="I68" s="1965"/>
      <c r="J68" s="1965"/>
      <c r="K68" s="1965"/>
      <c r="L68" s="1965"/>
      <c r="M68" s="1965"/>
      <c r="N68" s="1965"/>
      <c r="O68" s="1965"/>
      <c r="P68" s="1965"/>
      <c r="Q68" s="1965"/>
      <c r="R68" s="1965"/>
      <c r="S68" s="1965"/>
      <c r="T68" s="1965"/>
      <c r="U68" s="1965"/>
      <c r="V68" s="1965"/>
      <c r="W68" s="1965"/>
      <c r="X68" s="1965"/>
      <c r="Y68" s="1965"/>
      <c r="Z68" s="1965"/>
      <c r="AA68" s="1965"/>
      <c r="AB68" s="1965"/>
      <c r="AC68" s="1965"/>
      <c r="AD68" s="1965"/>
      <c r="AE68" s="1965"/>
      <c r="AF68" s="1965"/>
      <c r="AG68" s="1965"/>
      <c r="AH68" s="1965"/>
      <c r="AI68" s="1965"/>
      <c r="AJ68" s="1965"/>
      <c r="AK68" s="1965"/>
      <c r="AL68" s="1965"/>
      <c r="AM68" s="1965"/>
      <c r="AN68" s="1965"/>
      <c r="AO68" s="1965"/>
      <c r="AP68" s="165"/>
      <c r="AR68" s="206"/>
    </row>
    <row r="69" spans="1:44" x14ac:dyDescent="0.25">
      <c r="A69" s="166"/>
      <c r="B69" s="1951"/>
      <c r="C69" s="1951"/>
      <c r="D69" s="1951"/>
      <c r="E69" s="1951"/>
      <c r="F69" s="1951"/>
      <c r="G69" s="1951"/>
      <c r="H69" s="1951"/>
      <c r="I69" s="1951"/>
      <c r="J69" s="1951"/>
      <c r="K69" s="1951"/>
      <c r="L69" s="1951"/>
      <c r="M69" s="1951"/>
      <c r="N69" s="1951"/>
      <c r="O69" s="1951"/>
      <c r="P69" s="1951"/>
      <c r="Q69" s="1951"/>
      <c r="R69" s="1951"/>
      <c r="S69" s="1951"/>
      <c r="T69" s="1951"/>
      <c r="U69" s="1951"/>
      <c r="V69" s="1951"/>
      <c r="W69" s="1951"/>
      <c r="X69" s="1951"/>
      <c r="Y69" s="1951"/>
      <c r="Z69" s="1951"/>
      <c r="AA69" s="1951"/>
      <c r="AB69" s="1951"/>
      <c r="AC69" s="1951"/>
      <c r="AD69" s="1951"/>
      <c r="AE69" s="1951"/>
      <c r="AF69" s="1951"/>
      <c r="AG69" s="1951"/>
      <c r="AH69" s="1951"/>
      <c r="AI69" s="1951"/>
      <c r="AJ69" s="1951"/>
      <c r="AK69" s="1951"/>
      <c r="AL69" s="1951"/>
      <c r="AM69" s="1951"/>
      <c r="AN69" s="1951"/>
      <c r="AO69" s="1951"/>
      <c r="AP69" s="164"/>
      <c r="AR69" s="205"/>
    </row>
    <row r="70" spans="1:44" x14ac:dyDescent="0.25">
      <c r="A70" s="478"/>
      <c r="B70" s="1950"/>
      <c r="C70" s="1950"/>
      <c r="D70" s="1950"/>
      <c r="E70" s="1950"/>
      <c r="F70" s="1950"/>
      <c r="G70" s="1950"/>
      <c r="H70" s="1950"/>
      <c r="I70" s="1950"/>
      <c r="J70" s="1950"/>
      <c r="K70" s="1950"/>
      <c r="L70" s="1950"/>
      <c r="M70" s="1950"/>
      <c r="N70" s="1950"/>
      <c r="O70" s="1950"/>
      <c r="P70" s="1950"/>
      <c r="Q70" s="1950"/>
      <c r="R70" s="1950"/>
      <c r="S70" s="1950"/>
      <c r="T70" s="1950"/>
      <c r="U70" s="1950"/>
      <c r="V70" s="1950"/>
      <c r="W70" s="1950"/>
      <c r="X70" s="1950"/>
      <c r="Y70" s="1950"/>
      <c r="Z70" s="1950"/>
      <c r="AA70" s="1950"/>
      <c r="AB70" s="1950"/>
      <c r="AC70" s="1950"/>
      <c r="AD70" s="1950"/>
      <c r="AE70" s="1950"/>
      <c r="AF70" s="1950"/>
      <c r="AG70" s="1950"/>
      <c r="AH70" s="1950"/>
      <c r="AI70" s="1950"/>
      <c r="AJ70" s="1950"/>
      <c r="AK70" s="1950"/>
      <c r="AL70" s="1950"/>
      <c r="AM70" s="1950"/>
      <c r="AN70" s="1950"/>
      <c r="AO70" s="1950"/>
      <c r="AP70" s="164"/>
      <c r="AR70" s="204"/>
    </row>
    <row r="71" spans="1:44" x14ac:dyDescent="0.25">
      <c r="A71" s="165"/>
      <c r="B71" s="1931"/>
      <c r="C71" s="1931"/>
      <c r="D71" s="1931"/>
      <c r="E71" s="1931"/>
      <c r="F71" s="1931"/>
      <c r="G71" s="1931"/>
      <c r="H71" s="1931"/>
      <c r="I71" s="1931"/>
      <c r="J71" s="1931"/>
      <c r="K71" s="1931"/>
      <c r="L71" s="1931"/>
      <c r="M71" s="1931"/>
      <c r="N71" s="1931"/>
      <c r="O71" s="1931"/>
      <c r="P71" s="1931"/>
      <c r="Q71" s="1931"/>
      <c r="R71" s="1931"/>
      <c r="S71" s="1931"/>
      <c r="T71" s="1931"/>
      <c r="U71" s="1931"/>
      <c r="V71" s="1931"/>
      <c r="W71" s="1931"/>
      <c r="X71" s="1931"/>
      <c r="Y71" s="1931"/>
      <c r="Z71" s="1931"/>
      <c r="AA71" s="1931"/>
      <c r="AB71" s="1931"/>
      <c r="AC71" s="1931"/>
      <c r="AD71" s="1931"/>
      <c r="AE71" s="1931"/>
      <c r="AF71" s="1931"/>
      <c r="AG71" s="1931"/>
      <c r="AH71" s="1931"/>
      <c r="AI71" s="1931"/>
      <c r="AJ71" s="1931"/>
      <c r="AK71" s="1931"/>
      <c r="AL71" s="1931"/>
      <c r="AM71" s="1931"/>
      <c r="AN71" s="1931"/>
      <c r="AO71" s="1931"/>
      <c r="AP71" s="165"/>
      <c r="AR71" s="207"/>
    </row>
    <row r="72" spans="1:44" x14ac:dyDescent="0.25">
      <c r="A72" s="164"/>
      <c r="B72" s="1965"/>
      <c r="C72" s="1965"/>
      <c r="D72" s="1965"/>
      <c r="E72" s="1965"/>
      <c r="F72" s="1965"/>
      <c r="G72" s="1965"/>
      <c r="H72" s="1965"/>
      <c r="I72" s="1965"/>
      <c r="J72" s="1965"/>
      <c r="K72" s="1965"/>
      <c r="L72" s="1965"/>
      <c r="M72" s="1965"/>
      <c r="N72" s="1965"/>
      <c r="O72" s="1965"/>
      <c r="P72" s="1965"/>
      <c r="Q72" s="1965"/>
      <c r="R72" s="1965"/>
      <c r="S72" s="1965"/>
      <c r="T72" s="1965"/>
      <c r="U72" s="1965"/>
      <c r="V72" s="1965"/>
      <c r="W72" s="1965"/>
      <c r="X72" s="1965"/>
      <c r="Y72" s="1965"/>
      <c r="Z72" s="1965"/>
      <c r="AA72" s="1965"/>
      <c r="AB72" s="1965"/>
      <c r="AC72" s="1965"/>
      <c r="AD72" s="1965"/>
      <c r="AE72" s="1965"/>
      <c r="AF72" s="1965"/>
      <c r="AG72" s="1965"/>
      <c r="AH72" s="1965"/>
      <c r="AI72" s="1965"/>
      <c r="AJ72" s="1965"/>
      <c r="AK72" s="1965"/>
      <c r="AL72" s="1965"/>
      <c r="AM72" s="1965"/>
      <c r="AN72" s="1965"/>
      <c r="AO72" s="1965"/>
      <c r="AP72" s="164"/>
      <c r="AR72" s="206"/>
    </row>
    <row r="73" spans="1:44" x14ac:dyDescent="0.25">
      <c r="A73" s="164"/>
      <c r="B73" s="1951"/>
      <c r="C73" s="1951"/>
      <c r="D73" s="1951"/>
      <c r="E73" s="1951"/>
      <c r="F73" s="1951"/>
      <c r="G73" s="1951"/>
      <c r="H73" s="1951"/>
      <c r="I73" s="1951"/>
      <c r="J73" s="1951"/>
      <c r="K73" s="1951"/>
      <c r="L73" s="1951"/>
      <c r="M73" s="1951"/>
      <c r="N73" s="1951"/>
      <c r="O73" s="1951"/>
      <c r="P73" s="1951"/>
      <c r="Q73" s="1951"/>
      <c r="R73" s="1951"/>
      <c r="S73" s="1951"/>
      <c r="T73" s="1951"/>
      <c r="U73" s="1951"/>
      <c r="V73" s="1951"/>
      <c r="W73" s="1951"/>
      <c r="X73" s="1951"/>
      <c r="Y73" s="1951"/>
      <c r="Z73" s="1951"/>
      <c r="AA73" s="1951"/>
      <c r="AB73" s="1951"/>
      <c r="AC73" s="1951"/>
      <c r="AD73" s="1951"/>
      <c r="AE73" s="1951"/>
      <c r="AF73" s="1951"/>
      <c r="AG73" s="1951"/>
      <c r="AH73" s="1951"/>
      <c r="AI73" s="1951"/>
      <c r="AJ73" s="1951"/>
      <c r="AK73" s="1951"/>
      <c r="AL73" s="1951"/>
      <c r="AM73" s="1951"/>
      <c r="AN73" s="1951"/>
      <c r="AO73" s="1951"/>
      <c r="AP73" s="164"/>
      <c r="AR73" s="205"/>
    </row>
    <row r="74" spans="1:44" x14ac:dyDescent="0.25">
      <c r="A74" s="478"/>
      <c r="B74" s="1950"/>
      <c r="C74" s="1950"/>
      <c r="D74" s="1950"/>
      <c r="E74" s="1950"/>
      <c r="F74" s="1950"/>
      <c r="G74" s="1950"/>
      <c r="H74" s="1950"/>
      <c r="I74" s="1950"/>
      <c r="J74" s="1950"/>
      <c r="K74" s="1950"/>
      <c r="L74" s="1950"/>
      <c r="M74" s="1950"/>
      <c r="N74" s="1950"/>
      <c r="O74" s="1950"/>
      <c r="P74" s="1950"/>
      <c r="Q74" s="1950"/>
      <c r="R74" s="1950"/>
      <c r="S74" s="1950"/>
      <c r="T74" s="1950"/>
      <c r="U74" s="1950"/>
      <c r="V74" s="1950"/>
      <c r="W74" s="1950"/>
      <c r="X74" s="1950"/>
      <c r="Y74" s="1950"/>
      <c r="Z74" s="1950"/>
      <c r="AA74" s="1950"/>
      <c r="AB74" s="1950"/>
      <c r="AC74" s="1950"/>
      <c r="AD74" s="1950"/>
      <c r="AE74" s="1950"/>
      <c r="AF74" s="1950"/>
      <c r="AG74" s="1950"/>
      <c r="AH74" s="1950"/>
      <c r="AI74" s="1950"/>
      <c r="AJ74" s="1950"/>
      <c r="AK74" s="1950"/>
      <c r="AL74" s="1950"/>
      <c r="AM74" s="1950"/>
      <c r="AN74" s="1950"/>
      <c r="AO74" s="1950"/>
      <c r="AP74" s="165"/>
      <c r="AR74" s="204"/>
    </row>
    <row r="75" spans="1:44" x14ac:dyDescent="0.25">
      <c r="A75" s="165"/>
      <c r="B75" s="1931"/>
      <c r="C75" s="1931"/>
      <c r="D75" s="1931"/>
      <c r="E75" s="1931"/>
      <c r="F75" s="1931"/>
      <c r="G75" s="1931"/>
      <c r="H75" s="1931"/>
      <c r="I75" s="1931"/>
      <c r="J75" s="1931"/>
      <c r="K75" s="1931"/>
      <c r="L75" s="1931"/>
      <c r="M75" s="1931"/>
      <c r="N75" s="1931"/>
      <c r="O75" s="1931"/>
      <c r="P75" s="1931"/>
      <c r="Q75" s="1931"/>
      <c r="R75" s="1931"/>
      <c r="S75" s="1931"/>
      <c r="T75" s="1931"/>
      <c r="U75" s="1931"/>
      <c r="V75" s="1931"/>
      <c r="W75" s="1931"/>
      <c r="X75" s="1931"/>
      <c r="Y75" s="1931"/>
      <c r="Z75" s="1931"/>
      <c r="AA75" s="1931"/>
      <c r="AB75" s="1931"/>
      <c r="AC75" s="1931"/>
      <c r="AD75" s="1931"/>
      <c r="AE75" s="1931"/>
      <c r="AF75" s="1931"/>
      <c r="AG75" s="1931"/>
      <c r="AH75" s="1931"/>
      <c r="AI75" s="1931"/>
      <c r="AJ75" s="1931"/>
      <c r="AK75" s="1931"/>
      <c r="AL75" s="1931"/>
      <c r="AM75" s="1931"/>
      <c r="AN75" s="1931"/>
      <c r="AO75" s="1931"/>
      <c r="AP75" s="164"/>
      <c r="AR75" s="207"/>
    </row>
    <row r="76" spans="1:44" x14ac:dyDescent="0.25">
      <c r="A76" s="164"/>
      <c r="B76" s="1965"/>
      <c r="C76" s="1965"/>
      <c r="D76" s="1965"/>
      <c r="E76" s="1965"/>
      <c r="F76" s="1965"/>
      <c r="G76" s="1965"/>
      <c r="H76" s="1965"/>
      <c r="I76" s="1965"/>
      <c r="J76" s="1965"/>
      <c r="K76" s="1965"/>
      <c r="L76" s="1965"/>
      <c r="M76" s="1965"/>
      <c r="N76" s="1965"/>
      <c r="O76" s="1965"/>
      <c r="P76" s="1965"/>
      <c r="Q76" s="1965"/>
      <c r="R76" s="1965"/>
      <c r="S76" s="1965"/>
      <c r="T76" s="1965"/>
      <c r="U76" s="1965"/>
      <c r="V76" s="1965"/>
      <c r="W76" s="1965"/>
      <c r="X76" s="1965"/>
      <c r="Y76" s="1965"/>
      <c r="Z76" s="1965"/>
      <c r="AA76" s="1965"/>
      <c r="AB76" s="1965"/>
      <c r="AC76" s="1965"/>
      <c r="AD76" s="1965"/>
      <c r="AE76" s="1965"/>
      <c r="AF76" s="1965"/>
      <c r="AG76" s="1965"/>
      <c r="AH76" s="1965"/>
      <c r="AI76" s="1965"/>
      <c r="AJ76" s="1965"/>
      <c r="AK76" s="1965"/>
      <c r="AL76" s="1965"/>
      <c r="AM76" s="1965"/>
      <c r="AN76" s="1965"/>
      <c r="AO76" s="1965"/>
      <c r="AP76" s="164"/>
      <c r="AR76" s="206"/>
    </row>
    <row r="77" spans="1:44" x14ac:dyDescent="0.25">
      <c r="A77" s="164"/>
      <c r="B77" s="1951"/>
      <c r="C77" s="1951"/>
      <c r="D77" s="1951"/>
      <c r="E77" s="1951"/>
      <c r="F77" s="1951"/>
      <c r="G77" s="1951"/>
      <c r="H77" s="1951"/>
      <c r="I77" s="1951"/>
      <c r="J77" s="1951"/>
      <c r="K77" s="1951"/>
      <c r="L77" s="1951"/>
      <c r="M77" s="1951"/>
      <c r="N77" s="1951"/>
      <c r="O77" s="1951"/>
      <c r="P77" s="1951"/>
      <c r="Q77" s="1951"/>
      <c r="R77" s="1951"/>
      <c r="S77" s="1951"/>
      <c r="T77" s="1951"/>
      <c r="U77" s="1951"/>
      <c r="V77" s="1951"/>
      <c r="W77" s="1951"/>
      <c r="X77" s="1951"/>
      <c r="Y77" s="1951"/>
      <c r="Z77" s="1951"/>
      <c r="AA77" s="1951"/>
      <c r="AB77" s="1951"/>
      <c r="AC77" s="1951"/>
      <c r="AD77" s="1951"/>
      <c r="AE77" s="1951"/>
      <c r="AF77" s="1951"/>
      <c r="AG77" s="1951"/>
      <c r="AH77" s="1951"/>
      <c r="AI77" s="1951"/>
      <c r="AJ77" s="1951"/>
      <c r="AK77" s="1951"/>
      <c r="AL77" s="1951"/>
      <c r="AM77" s="1951"/>
      <c r="AN77" s="1951"/>
      <c r="AO77" s="1951"/>
      <c r="AP77" s="165"/>
      <c r="AR77" s="205"/>
    </row>
    <row r="78" spans="1:44" x14ac:dyDescent="0.25">
      <c r="A78" s="478"/>
      <c r="B78" s="1950"/>
      <c r="C78" s="1950"/>
      <c r="D78" s="1950"/>
      <c r="E78" s="1950"/>
      <c r="F78" s="1950"/>
      <c r="G78" s="1950"/>
      <c r="H78" s="1950"/>
      <c r="I78" s="1950"/>
      <c r="J78" s="1950"/>
      <c r="K78" s="1950"/>
      <c r="L78" s="1950"/>
      <c r="M78" s="1950"/>
      <c r="N78" s="1950"/>
      <c r="O78" s="1950"/>
      <c r="P78" s="1950"/>
      <c r="Q78" s="1950"/>
      <c r="R78" s="1950"/>
      <c r="S78" s="1950"/>
      <c r="T78" s="1950"/>
      <c r="U78" s="1950"/>
      <c r="V78" s="1950"/>
      <c r="W78" s="1950"/>
      <c r="X78" s="1950"/>
      <c r="Y78" s="1950"/>
      <c r="Z78" s="1950"/>
      <c r="AA78" s="1950"/>
      <c r="AB78" s="1950"/>
      <c r="AC78" s="1950"/>
      <c r="AD78" s="1950"/>
      <c r="AE78" s="1950"/>
      <c r="AF78" s="1950"/>
      <c r="AG78" s="1950"/>
      <c r="AH78" s="1950"/>
      <c r="AI78" s="1950"/>
      <c r="AJ78" s="1950"/>
      <c r="AK78" s="1950"/>
      <c r="AL78" s="1950"/>
      <c r="AM78" s="1950"/>
      <c r="AN78" s="1950"/>
      <c r="AO78" s="1950"/>
      <c r="AP78" s="164"/>
      <c r="AR78" s="204"/>
    </row>
    <row r="79" spans="1:44" x14ac:dyDescent="0.25">
      <c r="A79" s="164"/>
      <c r="B79" s="1931"/>
      <c r="C79" s="1931"/>
      <c r="D79" s="1931"/>
      <c r="E79" s="1931"/>
      <c r="F79" s="1931"/>
      <c r="G79" s="1931"/>
      <c r="H79" s="1931"/>
      <c r="I79" s="1931"/>
      <c r="J79" s="1931"/>
      <c r="K79" s="1931"/>
      <c r="L79" s="1931"/>
      <c r="M79" s="1931"/>
      <c r="N79" s="1931"/>
      <c r="O79" s="1931"/>
      <c r="P79" s="1931"/>
      <c r="Q79" s="1931"/>
      <c r="R79" s="1931"/>
      <c r="S79" s="1931"/>
      <c r="T79" s="1931"/>
      <c r="U79" s="1931"/>
      <c r="V79" s="1931"/>
      <c r="W79" s="1931"/>
      <c r="X79" s="1931"/>
      <c r="Y79" s="1931"/>
      <c r="Z79" s="1931"/>
      <c r="AA79" s="1931"/>
      <c r="AB79" s="1931"/>
      <c r="AC79" s="1931"/>
      <c r="AD79" s="1931"/>
      <c r="AE79" s="1931"/>
      <c r="AF79" s="1931"/>
      <c r="AG79" s="1931"/>
      <c r="AH79" s="1931"/>
      <c r="AI79" s="1931"/>
      <c r="AJ79" s="1931"/>
      <c r="AK79" s="1931"/>
      <c r="AL79" s="1931"/>
      <c r="AM79" s="1931"/>
      <c r="AN79" s="1931"/>
      <c r="AO79" s="1931"/>
      <c r="AP79" s="164"/>
      <c r="AR79" s="207"/>
    </row>
    <row r="80" spans="1:44" x14ac:dyDescent="0.25">
      <c r="A80" s="166"/>
      <c r="B80" s="1965"/>
      <c r="C80" s="1965"/>
      <c r="D80" s="1965"/>
      <c r="E80" s="1965"/>
      <c r="F80" s="1965"/>
      <c r="G80" s="1965"/>
      <c r="H80" s="1965"/>
      <c r="I80" s="1965"/>
      <c r="J80" s="1965"/>
      <c r="K80" s="1965"/>
      <c r="L80" s="1965"/>
      <c r="M80" s="1965"/>
      <c r="N80" s="1965"/>
      <c r="O80" s="1965"/>
      <c r="P80" s="1965"/>
      <c r="Q80" s="1965"/>
      <c r="R80" s="1965"/>
      <c r="S80" s="1965"/>
      <c r="T80" s="1965"/>
      <c r="U80" s="1965"/>
      <c r="V80" s="1965"/>
      <c r="W80" s="1965"/>
      <c r="X80" s="1965"/>
      <c r="Y80" s="1965"/>
      <c r="Z80" s="1965"/>
      <c r="AA80" s="1965"/>
      <c r="AB80" s="1965"/>
      <c r="AC80" s="1965"/>
      <c r="AD80" s="1965"/>
      <c r="AE80" s="1965"/>
      <c r="AF80" s="1965"/>
      <c r="AG80" s="1965"/>
      <c r="AH80" s="1965"/>
      <c r="AI80" s="1965"/>
      <c r="AJ80" s="1965"/>
      <c r="AK80" s="1965"/>
      <c r="AL80" s="1965"/>
      <c r="AM80" s="1965"/>
      <c r="AN80" s="1965"/>
      <c r="AO80" s="1965"/>
      <c r="AP80" s="166"/>
      <c r="AR80" s="206"/>
    </row>
    <row r="81" spans="1:45" x14ac:dyDescent="0.25">
      <c r="A81" s="166"/>
      <c r="B81" s="1951"/>
      <c r="C81" s="1951"/>
      <c r="D81" s="1951"/>
      <c r="E81" s="1951"/>
      <c r="F81" s="1951"/>
      <c r="G81" s="1951"/>
      <c r="H81" s="1951"/>
      <c r="I81" s="1951"/>
      <c r="J81" s="1951"/>
      <c r="K81" s="1951"/>
      <c r="L81" s="1951"/>
      <c r="M81" s="1951"/>
      <c r="N81" s="1951"/>
      <c r="O81" s="1951"/>
      <c r="P81" s="1951"/>
      <c r="Q81" s="1951"/>
      <c r="R81" s="1951"/>
      <c r="S81" s="1951"/>
      <c r="T81" s="1951"/>
      <c r="U81" s="1951"/>
      <c r="V81" s="1951"/>
      <c r="W81" s="1951"/>
      <c r="X81" s="1951"/>
      <c r="Y81" s="1951"/>
      <c r="Z81" s="1951"/>
      <c r="AA81" s="1951"/>
      <c r="AB81" s="1951"/>
      <c r="AC81" s="1951"/>
      <c r="AD81" s="1951"/>
      <c r="AE81" s="1951"/>
      <c r="AF81" s="1951"/>
      <c r="AG81" s="1951"/>
      <c r="AH81" s="1951"/>
      <c r="AI81" s="1951"/>
      <c r="AJ81" s="1951"/>
      <c r="AK81" s="1951"/>
      <c r="AL81" s="1951"/>
      <c r="AM81" s="1951"/>
      <c r="AN81" s="1951"/>
      <c r="AO81" s="1951"/>
      <c r="AP81" s="166"/>
      <c r="AR81" s="205"/>
    </row>
    <row r="82" spans="1:45" x14ac:dyDescent="0.25">
      <c r="A82" s="478"/>
      <c r="B82" s="1950"/>
      <c r="C82" s="1950"/>
      <c r="D82" s="1950"/>
      <c r="E82" s="1950"/>
      <c r="F82" s="1950"/>
      <c r="G82" s="1950"/>
      <c r="H82" s="1950"/>
      <c r="I82" s="1950"/>
      <c r="J82" s="1950"/>
      <c r="K82" s="1950"/>
      <c r="L82" s="1950"/>
      <c r="M82" s="1950"/>
      <c r="N82" s="1950"/>
      <c r="O82" s="1950"/>
      <c r="P82" s="1950"/>
      <c r="Q82" s="1950"/>
      <c r="R82" s="1950"/>
      <c r="S82" s="1950"/>
      <c r="T82" s="1950"/>
      <c r="U82" s="1950"/>
      <c r="V82" s="1950"/>
      <c r="W82" s="1950"/>
      <c r="X82" s="1950"/>
      <c r="Y82" s="1950"/>
      <c r="Z82" s="1950"/>
      <c r="AA82" s="1950"/>
      <c r="AB82" s="1950"/>
      <c r="AC82" s="1950"/>
      <c r="AD82" s="1950"/>
      <c r="AE82" s="1950"/>
      <c r="AF82" s="1950"/>
      <c r="AG82" s="1950"/>
      <c r="AH82" s="1950"/>
      <c r="AI82" s="1950"/>
      <c r="AJ82" s="1950"/>
      <c r="AK82" s="1950"/>
      <c r="AL82" s="1950"/>
      <c r="AM82" s="1950"/>
      <c r="AN82" s="1950"/>
      <c r="AO82" s="1950"/>
      <c r="AP82" s="166"/>
      <c r="AR82" s="204"/>
    </row>
    <row r="83" spans="1:45" x14ac:dyDescent="0.25">
      <c r="A83" s="164"/>
      <c r="B83" s="1951"/>
      <c r="C83" s="1951"/>
      <c r="D83" s="1951"/>
      <c r="E83" s="1951"/>
      <c r="F83" s="1951"/>
      <c r="G83" s="1951"/>
      <c r="H83" s="1951"/>
      <c r="I83" s="1951"/>
      <c r="J83" s="1951"/>
      <c r="K83" s="1951"/>
      <c r="L83" s="1951"/>
      <c r="M83" s="1951"/>
      <c r="N83" s="1951"/>
      <c r="O83" s="1951"/>
      <c r="P83" s="1951"/>
      <c r="Q83" s="1951"/>
      <c r="R83" s="1951"/>
      <c r="S83" s="1951"/>
      <c r="T83" s="1951"/>
      <c r="U83" s="1951"/>
      <c r="V83" s="1951"/>
      <c r="W83" s="1951"/>
      <c r="X83" s="1951"/>
      <c r="Y83" s="1951"/>
      <c r="Z83" s="1951"/>
      <c r="AA83" s="1951"/>
      <c r="AB83" s="1951"/>
      <c r="AC83" s="1951"/>
      <c r="AD83" s="1951"/>
      <c r="AE83" s="1951"/>
      <c r="AF83" s="1951"/>
      <c r="AG83" s="1951"/>
      <c r="AH83" s="1951"/>
      <c r="AI83" s="1951"/>
      <c r="AJ83" s="1951"/>
      <c r="AK83" s="1951"/>
      <c r="AL83" s="1951"/>
      <c r="AM83" s="1951"/>
      <c r="AN83" s="1951"/>
      <c r="AO83" s="1951"/>
      <c r="AP83" s="164"/>
      <c r="AR83" s="205"/>
    </row>
    <row r="84" spans="1:45" ht="27.75" customHeight="1" x14ac:dyDescent="0.25">
      <c r="A84" s="164"/>
      <c r="B84" s="1983"/>
      <c r="C84" s="1983"/>
      <c r="D84" s="1983"/>
      <c r="E84" s="1983"/>
      <c r="F84" s="1983"/>
      <c r="G84" s="1983"/>
      <c r="H84" s="1983"/>
      <c r="I84" s="1983"/>
      <c r="J84" s="1983"/>
      <c r="K84" s="1983"/>
      <c r="L84" s="1983"/>
      <c r="M84" s="1983"/>
      <c r="N84" s="1983"/>
      <c r="O84" s="1983"/>
      <c r="P84" s="1983"/>
      <c r="Q84" s="1983"/>
      <c r="R84" s="1983"/>
      <c r="S84" s="1983"/>
      <c r="T84" s="1983"/>
      <c r="U84" s="1983"/>
      <c r="V84" s="1983"/>
      <c r="W84" s="1983"/>
      <c r="X84" s="1983"/>
      <c r="Y84" s="1983"/>
      <c r="Z84" s="1983"/>
      <c r="AA84" s="1983"/>
      <c r="AB84" s="1983"/>
      <c r="AC84" s="1983"/>
      <c r="AD84" s="1983"/>
      <c r="AE84" s="1983"/>
      <c r="AF84" s="1983"/>
      <c r="AG84" s="1983"/>
      <c r="AH84" s="1983"/>
      <c r="AI84" s="1983"/>
      <c r="AJ84" s="1983"/>
      <c r="AK84" s="1983"/>
      <c r="AL84" s="1983"/>
      <c r="AM84" s="1983"/>
      <c r="AN84" s="1983"/>
      <c r="AO84" s="1983"/>
      <c r="AP84" s="164"/>
      <c r="AR84" s="206"/>
    </row>
    <row r="85" spans="1:45" x14ac:dyDescent="0.25">
      <c r="A85" s="166"/>
      <c r="B85" s="1951"/>
      <c r="C85" s="1951"/>
      <c r="D85" s="1951"/>
      <c r="E85" s="1951"/>
      <c r="F85" s="1951"/>
      <c r="G85" s="1951"/>
      <c r="H85" s="1951"/>
      <c r="I85" s="1951"/>
      <c r="J85" s="1951"/>
      <c r="K85" s="1951"/>
      <c r="L85" s="1951"/>
      <c r="M85" s="1951"/>
      <c r="N85" s="1951"/>
      <c r="O85" s="1951"/>
      <c r="P85" s="1951"/>
      <c r="Q85" s="1951"/>
      <c r="R85" s="1951"/>
      <c r="S85" s="1951"/>
      <c r="T85" s="1951"/>
      <c r="U85" s="1951"/>
      <c r="V85" s="1951"/>
      <c r="W85" s="1951"/>
      <c r="X85" s="1951"/>
      <c r="Y85" s="1951"/>
      <c r="Z85" s="1951"/>
      <c r="AA85" s="1951"/>
      <c r="AB85" s="1951"/>
      <c r="AC85" s="1951"/>
      <c r="AD85" s="1951"/>
      <c r="AE85" s="1951"/>
      <c r="AF85" s="1951"/>
      <c r="AG85" s="1951"/>
      <c r="AH85" s="1951"/>
      <c r="AI85" s="1951"/>
      <c r="AJ85" s="1951"/>
      <c r="AK85" s="1951"/>
      <c r="AL85" s="1951"/>
      <c r="AM85" s="1951"/>
      <c r="AN85" s="1951"/>
      <c r="AO85" s="1951"/>
      <c r="AP85" s="164"/>
      <c r="AR85" s="205"/>
    </row>
    <row r="86" spans="1:45" x14ac:dyDescent="0.25">
      <c r="A86" s="166"/>
      <c r="B86" s="1951"/>
      <c r="C86" s="1951"/>
      <c r="D86" s="1951"/>
      <c r="E86" s="1951"/>
      <c r="F86" s="1951"/>
      <c r="G86" s="1951"/>
      <c r="H86" s="1951"/>
      <c r="I86" s="1951"/>
      <c r="J86" s="1951"/>
      <c r="K86" s="1951"/>
      <c r="L86" s="1951"/>
      <c r="M86" s="1951"/>
      <c r="N86" s="1951"/>
      <c r="O86" s="1951"/>
      <c r="P86" s="1951"/>
      <c r="Q86" s="1951"/>
      <c r="R86" s="1951"/>
      <c r="S86" s="1951"/>
      <c r="T86" s="1951"/>
      <c r="U86" s="1951"/>
      <c r="V86" s="1951"/>
      <c r="W86" s="1951"/>
      <c r="X86" s="1951"/>
      <c r="Y86" s="1951"/>
      <c r="Z86" s="1951"/>
      <c r="AA86" s="1951"/>
      <c r="AB86" s="1951"/>
      <c r="AC86" s="1951"/>
      <c r="AD86" s="1951"/>
      <c r="AE86" s="1951"/>
      <c r="AF86" s="1951"/>
      <c r="AG86" s="1951"/>
      <c r="AH86" s="1951"/>
      <c r="AI86" s="1951"/>
      <c r="AJ86" s="1951"/>
      <c r="AK86" s="1951"/>
      <c r="AL86" s="1951"/>
      <c r="AM86" s="1951"/>
      <c r="AN86" s="1951"/>
      <c r="AO86" s="1951"/>
      <c r="AP86" s="164"/>
      <c r="AR86" s="205"/>
    </row>
    <row r="87" spans="1:45" x14ac:dyDescent="0.25">
      <c r="A87" s="165"/>
      <c r="B87" s="1951"/>
      <c r="C87" s="1951"/>
      <c r="D87" s="1951"/>
      <c r="E87" s="1951"/>
      <c r="F87" s="1951"/>
      <c r="G87" s="1951"/>
      <c r="H87" s="1951"/>
      <c r="I87" s="1951"/>
      <c r="J87" s="1951"/>
      <c r="K87" s="1951"/>
      <c r="L87" s="1951"/>
      <c r="M87" s="1951"/>
      <c r="N87" s="1951"/>
      <c r="O87" s="1951"/>
      <c r="P87" s="1951"/>
      <c r="Q87" s="1951"/>
      <c r="R87" s="1951"/>
      <c r="S87" s="1951"/>
      <c r="T87" s="1951"/>
      <c r="U87" s="1951"/>
      <c r="V87" s="1951"/>
      <c r="W87" s="1951"/>
      <c r="X87" s="1951"/>
      <c r="Y87" s="1951"/>
      <c r="Z87" s="1951"/>
      <c r="AA87" s="1951"/>
      <c r="AB87" s="1951"/>
      <c r="AC87" s="1951"/>
      <c r="AD87" s="1951"/>
      <c r="AE87" s="1951"/>
      <c r="AF87" s="1951"/>
      <c r="AG87" s="1951"/>
      <c r="AH87" s="1951"/>
      <c r="AI87" s="1951"/>
      <c r="AJ87" s="1951"/>
      <c r="AK87" s="1951"/>
      <c r="AL87" s="1951"/>
      <c r="AM87" s="1951"/>
      <c r="AN87" s="1951"/>
      <c r="AO87" s="1951"/>
      <c r="AP87" s="165"/>
      <c r="AR87" s="205"/>
    </row>
    <row r="88" spans="1:45" x14ac:dyDescent="0.25">
      <c r="A88" s="166"/>
      <c r="B88" s="1951"/>
      <c r="C88" s="1951"/>
      <c r="D88" s="1951"/>
      <c r="E88" s="1951"/>
      <c r="F88" s="1951"/>
      <c r="G88" s="1951"/>
      <c r="H88" s="1951"/>
      <c r="I88" s="1951"/>
      <c r="J88" s="1951"/>
      <c r="K88" s="1951"/>
      <c r="L88" s="1951"/>
      <c r="M88" s="1951"/>
      <c r="N88" s="1951"/>
      <c r="O88" s="1951"/>
      <c r="P88" s="1951"/>
      <c r="Q88" s="1951"/>
      <c r="R88" s="1951"/>
      <c r="S88" s="1951"/>
      <c r="T88" s="1951"/>
      <c r="U88" s="1951"/>
      <c r="V88" s="1951"/>
      <c r="W88" s="1951"/>
      <c r="X88" s="1951"/>
      <c r="Y88" s="1951"/>
      <c r="Z88" s="1951"/>
      <c r="AA88" s="1951"/>
      <c r="AB88" s="1951"/>
      <c r="AC88" s="1951"/>
      <c r="AD88" s="1951"/>
      <c r="AE88" s="1951"/>
      <c r="AF88" s="1951"/>
      <c r="AG88" s="1951"/>
      <c r="AH88" s="1951"/>
      <c r="AI88" s="1951"/>
      <c r="AJ88" s="1951"/>
      <c r="AK88" s="1951"/>
      <c r="AL88" s="1951"/>
      <c r="AM88" s="1951"/>
      <c r="AN88" s="1951"/>
      <c r="AO88" s="1951"/>
      <c r="AP88" s="164"/>
      <c r="AR88" s="205"/>
    </row>
    <row r="89" spans="1:45" x14ac:dyDescent="0.25">
      <c r="A89" s="166"/>
      <c r="B89" s="1951"/>
      <c r="C89" s="1951"/>
      <c r="D89" s="1951"/>
      <c r="E89" s="1951"/>
      <c r="F89" s="1951"/>
      <c r="G89" s="1951"/>
      <c r="H89" s="1951"/>
      <c r="I89" s="1951"/>
      <c r="J89" s="1951"/>
      <c r="K89" s="1951"/>
      <c r="L89" s="1951"/>
      <c r="M89" s="1951"/>
      <c r="N89" s="1951"/>
      <c r="O89" s="1951"/>
      <c r="P89" s="1951"/>
      <c r="Q89" s="1951"/>
      <c r="R89" s="1951"/>
      <c r="S89" s="1951"/>
      <c r="T89" s="1951"/>
      <c r="U89" s="1951"/>
      <c r="V89" s="1951"/>
      <c r="W89" s="1951"/>
      <c r="X89" s="1951"/>
      <c r="Y89" s="1951"/>
      <c r="Z89" s="1951"/>
      <c r="AA89" s="1951"/>
      <c r="AB89" s="1951"/>
      <c r="AC89" s="1951"/>
      <c r="AD89" s="1951"/>
      <c r="AE89" s="1951"/>
      <c r="AF89" s="1951"/>
      <c r="AG89" s="1951"/>
      <c r="AH89" s="1951"/>
      <c r="AI89" s="1951"/>
      <c r="AJ89" s="1951"/>
      <c r="AK89" s="1951"/>
      <c r="AL89" s="1951"/>
      <c r="AM89" s="1951"/>
      <c r="AN89" s="1951"/>
      <c r="AO89" s="1951"/>
      <c r="AP89" s="164"/>
      <c r="AR89" s="205"/>
    </row>
    <row r="90" spans="1:45" x14ac:dyDescent="0.25">
      <c r="A90" s="165"/>
      <c r="B90" s="1931"/>
      <c r="C90" s="1931"/>
      <c r="D90" s="1931"/>
      <c r="E90" s="1931"/>
      <c r="F90" s="1931"/>
      <c r="G90" s="1931"/>
      <c r="H90" s="1931"/>
      <c r="I90" s="1931"/>
      <c r="J90" s="1931"/>
      <c r="K90" s="1931"/>
      <c r="L90" s="1931"/>
      <c r="M90" s="1931"/>
      <c r="N90" s="1931"/>
      <c r="O90" s="1931"/>
      <c r="P90" s="1931"/>
      <c r="Q90" s="1931"/>
      <c r="R90" s="1931"/>
      <c r="S90" s="1931"/>
      <c r="T90" s="1931"/>
      <c r="U90" s="1931"/>
      <c r="V90" s="1931"/>
      <c r="W90" s="1931"/>
      <c r="X90" s="1931"/>
      <c r="Y90" s="1931"/>
      <c r="Z90" s="1931"/>
      <c r="AA90" s="1931"/>
      <c r="AB90" s="1931"/>
      <c r="AC90" s="1931"/>
      <c r="AD90" s="1931"/>
      <c r="AE90" s="1931"/>
      <c r="AF90" s="1931"/>
      <c r="AG90" s="1931"/>
      <c r="AH90" s="1931"/>
      <c r="AI90" s="1931"/>
      <c r="AJ90" s="1931"/>
      <c r="AK90" s="1931"/>
      <c r="AL90" s="1931"/>
      <c r="AM90" s="1931"/>
      <c r="AN90" s="1931"/>
      <c r="AO90" s="1931"/>
      <c r="AP90" s="165"/>
      <c r="AR90" s="207"/>
    </row>
    <row r="91" spans="1:45" x14ac:dyDescent="0.25">
      <c r="A91" s="166"/>
      <c r="B91" s="1965"/>
      <c r="C91" s="1965"/>
      <c r="D91" s="1965"/>
      <c r="E91" s="1965"/>
      <c r="F91" s="1965"/>
      <c r="G91" s="1965"/>
      <c r="H91" s="1965"/>
      <c r="I91" s="1965"/>
      <c r="J91" s="1965"/>
      <c r="K91" s="1965"/>
      <c r="L91" s="1965"/>
      <c r="M91" s="1965"/>
      <c r="N91" s="1965"/>
      <c r="O91" s="1965"/>
      <c r="P91" s="1965"/>
      <c r="Q91" s="1965"/>
      <c r="R91" s="1965"/>
      <c r="S91" s="1965"/>
      <c r="T91" s="1965"/>
      <c r="U91" s="1965"/>
      <c r="V91" s="1965"/>
      <c r="W91" s="1965"/>
      <c r="X91" s="1965"/>
      <c r="Y91" s="1965"/>
      <c r="Z91" s="1965"/>
      <c r="AA91" s="1965"/>
      <c r="AB91" s="1965"/>
      <c r="AC91" s="1965"/>
      <c r="AD91" s="1965"/>
      <c r="AE91" s="1965"/>
      <c r="AF91" s="1965"/>
      <c r="AG91" s="1965"/>
      <c r="AH91" s="1965"/>
      <c r="AI91" s="1965"/>
      <c r="AJ91" s="1965"/>
      <c r="AK91" s="1965"/>
      <c r="AL91" s="1965"/>
      <c r="AM91" s="1965"/>
      <c r="AN91" s="1965"/>
      <c r="AO91" s="1965"/>
      <c r="AP91" s="164"/>
      <c r="AR91" s="206"/>
    </row>
    <row r="92" spans="1:45" x14ac:dyDescent="0.25">
      <c r="A92" s="166"/>
      <c r="B92" s="1988"/>
      <c r="C92" s="1988"/>
      <c r="D92" s="1988"/>
      <c r="E92" s="1988"/>
      <c r="F92" s="1988"/>
      <c r="G92" s="1988"/>
      <c r="H92" s="1988"/>
      <c r="I92" s="1988"/>
      <c r="J92" s="1988"/>
      <c r="K92" s="1988"/>
      <c r="L92" s="1988"/>
      <c r="M92" s="1988"/>
      <c r="N92" s="1988"/>
      <c r="O92" s="1988"/>
      <c r="P92" s="1988"/>
      <c r="Q92" s="1988"/>
      <c r="R92" s="1988"/>
      <c r="S92" s="1988"/>
      <c r="T92" s="1988"/>
      <c r="U92" s="1988"/>
      <c r="V92" s="1988"/>
      <c r="W92" s="1988"/>
      <c r="X92" s="1988"/>
      <c r="Y92" s="1988"/>
      <c r="Z92" s="1988"/>
      <c r="AA92" s="1988"/>
      <c r="AB92" s="1988"/>
      <c r="AC92" s="1988"/>
      <c r="AD92" s="1988"/>
      <c r="AE92" s="1988"/>
      <c r="AF92" s="1988"/>
      <c r="AG92" s="1988"/>
      <c r="AH92" s="1988"/>
      <c r="AI92" s="1988"/>
      <c r="AJ92" s="1988"/>
      <c r="AK92" s="1988"/>
      <c r="AL92" s="1988"/>
      <c r="AM92" s="1988"/>
      <c r="AN92" s="1988"/>
      <c r="AO92" s="1988"/>
      <c r="AP92" s="164"/>
      <c r="AR92" s="208"/>
    </row>
    <row r="93" spans="1:45" x14ac:dyDescent="0.25">
      <c r="A93" s="166"/>
      <c r="B93" s="1984"/>
      <c r="C93" s="1984"/>
      <c r="D93" s="1984"/>
      <c r="E93" s="1984"/>
      <c r="F93" s="1984"/>
      <c r="G93" s="1984"/>
      <c r="H93" s="1984"/>
      <c r="I93" s="1984"/>
      <c r="J93" s="1984"/>
      <c r="K93" s="1984"/>
      <c r="L93" s="1984"/>
      <c r="M93" s="1984"/>
      <c r="N93" s="1984"/>
      <c r="O93" s="1984"/>
      <c r="P93" s="1984"/>
      <c r="Q93" s="1984"/>
      <c r="R93" s="1984"/>
      <c r="S93" s="1984"/>
      <c r="T93" s="1984"/>
      <c r="U93" s="1984"/>
      <c r="V93" s="1984"/>
      <c r="W93" s="1984"/>
      <c r="X93" s="1984"/>
      <c r="Y93" s="1984"/>
      <c r="Z93" s="1984"/>
      <c r="AA93" s="1984"/>
      <c r="AB93" s="1984"/>
      <c r="AC93" s="1984"/>
      <c r="AD93" s="1984"/>
      <c r="AE93" s="1984"/>
      <c r="AF93" s="1984"/>
      <c r="AG93" s="1984"/>
      <c r="AH93" s="1984"/>
      <c r="AI93" s="1984"/>
      <c r="AJ93" s="1984"/>
      <c r="AK93" s="1984"/>
      <c r="AL93" s="1984"/>
      <c r="AM93" s="1984"/>
      <c r="AN93" s="1984"/>
      <c r="AO93" s="1984"/>
      <c r="AP93" s="164"/>
      <c r="AR93" s="209"/>
      <c r="AS93" s="210"/>
    </row>
    <row r="94" spans="1:45" x14ac:dyDescent="0.25">
      <c r="A94" s="166"/>
      <c r="B94" s="1985"/>
      <c r="C94" s="1985"/>
      <c r="D94" s="1985"/>
      <c r="E94" s="1985"/>
      <c r="F94" s="1985"/>
      <c r="G94" s="1985"/>
      <c r="H94" s="1985"/>
      <c r="I94" s="1985"/>
      <c r="J94" s="1985"/>
      <c r="K94" s="1985"/>
      <c r="L94" s="1985"/>
      <c r="M94" s="1985"/>
      <c r="N94" s="1985"/>
      <c r="O94" s="1985"/>
      <c r="P94" s="1985"/>
      <c r="Q94" s="1985"/>
      <c r="R94" s="1985"/>
      <c r="S94" s="1985"/>
      <c r="T94" s="1985"/>
      <c r="U94" s="1985"/>
      <c r="V94" s="1985"/>
      <c r="W94" s="1985"/>
      <c r="X94" s="1985"/>
      <c r="Y94" s="1985"/>
      <c r="Z94" s="1985"/>
      <c r="AA94" s="1985"/>
      <c r="AB94" s="1985"/>
      <c r="AC94" s="1985"/>
      <c r="AD94" s="1985"/>
      <c r="AE94" s="1985"/>
      <c r="AF94" s="1985"/>
      <c r="AG94" s="1985"/>
      <c r="AH94" s="1985"/>
      <c r="AI94" s="1985"/>
      <c r="AJ94" s="1985"/>
      <c r="AK94" s="1985"/>
      <c r="AL94" s="1985"/>
      <c r="AM94" s="1985"/>
      <c r="AN94" s="1985"/>
      <c r="AO94" s="1985"/>
      <c r="AP94" s="164"/>
      <c r="AR94" s="211"/>
      <c r="AS94" s="210"/>
    </row>
    <row r="95" spans="1:45" x14ac:dyDescent="0.25">
      <c r="A95" s="166"/>
      <c r="B95" s="1951"/>
      <c r="C95" s="1951"/>
      <c r="D95" s="1951"/>
      <c r="E95" s="1951"/>
      <c r="F95" s="1951"/>
      <c r="G95" s="1951"/>
      <c r="H95" s="1951"/>
      <c r="I95" s="1951"/>
      <c r="J95" s="1951"/>
      <c r="K95" s="1951"/>
      <c r="L95" s="1951"/>
      <c r="M95" s="1951"/>
      <c r="N95" s="1951"/>
      <c r="O95" s="1951"/>
      <c r="P95" s="1951"/>
      <c r="Q95" s="1951"/>
      <c r="R95" s="1951"/>
      <c r="S95" s="1951"/>
      <c r="T95" s="1951"/>
      <c r="U95" s="1951"/>
      <c r="V95" s="1951"/>
      <c r="W95" s="1951"/>
      <c r="X95" s="1951"/>
      <c r="Y95" s="1951"/>
      <c r="Z95" s="1951"/>
      <c r="AA95" s="1951"/>
      <c r="AB95" s="1951"/>
      <c r="AC95" s="1951"/>
      <c r="AD95" s="1951"/>
      <c r="AE95" s="1951"/>
      <c r="AF95" s="1951"/>
      <c r="AG95" s="1951"/>
      <c r="AH95" s="1951"/>
      <c r="AI95" s="1951"/>
      <c r="AJ95" s="1951"/>
      <c r="AK95" s="1951"/>
      <c r="AL95" s="1951"/>
      <c r="AM95" s="1951"/>
      <c r="AN95" s="1951"/>
      <c r="AO95" s="1951"/>
      <c r="AP95" s="164"/>
      <c r="AR95" s="205"/>
    </row>
    <row r="96" spans="1:45" ht="25.5" customHeight="1" x14ac:dyDescent="0.25">
      <c r="A96" s="166"/>
      <c r="B96" s="1983"/>
      <c r="C96" s="1983"/>
      <c r="D96" s="1983"/>
      <c r="E96" s="1983"/>
      <c r="F96" s="1983"/>
      <c r="G96" s="1983"/>
      <c r="H96" s="1983"/>
      <c r="I96" s="1983"/>
      <c r="J96" s="1983"/>
      <c r="K96" s="1983"/>
      <c r="L96" s="1983"/>
      <c r="M96" s="1983"/>
      <c r="N96" s="1983"/>
      <c r="O96" s="1983"/>
      <c r="P96" s="1983"/>
      <c r="Q96" s="1983"/>
      <c r="R96" s="1983"/>
      <c r="S96" s="1983"/>
      <c r="T96" s="1983"/>
      <c r="U96" s="1983"/>
      <c r="V96" s="1983"/>
      <c r="W96" s="1983"/>
      <c r="X96" s="1983"/>
      <c r="Y96" s="1983"/>
      <c r="Z96" s="1983"/>
      <c r="AA96" s="1983"/>
      <c r="AB96" s="1983"/>
      <c r="AC96" s="1983"/>
      <c r="AD96" s="1983"/>
      <c r="AE96" s="1983"/>
      <c r="AF96" s="1983"/>
      <c r="AG96" s="1983"/>
      <c r="AH96" s="1983"/>
      <c r="AI96" s="1983"/>
      <c r="AJ96" s="1983"/>
      <c r="AK96" s="1983"/>
      <c r="AL96" s="1983"/>
      <c r="AM96" s="1983"/>
      <c r="AN96" s="1983"/>
      <c r="AO96" s="1983"/>
      <c r="AP96" s="164"/>
      <c r="AR96" s="206"/>
    </row>
    <row r="97" spans="1:44" x14ac:dyDescent="0.25">
      <c r="A97" s="166"/>
      <c r="B97" s="1951"/>
      <c r="C97" s="1951"/>
      <c r="D97" s="1951"/>
      <c r="E97" s="1951"/>
      <c r="F97" s="1951"/>
      <c r="G97" s="1951"/>
      <c r="H97" s="1951"/>
      <c r="I97" s="1951"/>
      <c r="J97" s="1951"/>
      <c r="K97" s="1951"/>
      <c r="L97" s="1951"/>
      <c r="M97" s="1951"/>
      <c r="N97" s="1951"/>
      <c r="O97" s="1951"/>
      <c r="P97" s="1951"/>
      <c r="Q97" s="1951"/>
      <c r="R97" s="1951"/>
      <c r="S97" s="1951"/>
      <c r="T97" s="1951"/>
      <c r="U97" s="1951"/>
      <c r="V97" s="1951"/>
      <c r="W97" s="1951"/>
      <c r="X97" s="1951"/>
      <c r="Y97" s="1951"/>
      <c r="Z97" s="1951"/>
      <c r="AA97" s="1951"/>
      <c r="AB97" s="1951"/>
      <c r="AC97" s="1951"/>
      <c r="AD97" s="1951"/>
      <c r="AE97" s="1951"/>
      <c r="AF97" s="1951"/>
      <c r="AG97" s="1951"/>
      <c r="AH97" s="1951"/>
      <c r="AI97" s="1951"/>
      <c r="AJ97" s="1951"/>
      <c r="AK97" s="1951"/>
      <c r="AL97" s="1951"/>
      <c r="AM97" s="1951"/>
      <c r="AN97" s="1951"/>
      <c r="AO97" s="1951"/>
      <c r="AP97" s="164"/>
      <c r="AR97" s="205"/>
    </row>
    <row r="98" spans="1:44" ht="38.25" customHeight="1" x14ac:dyDescent="0.25">
      <c r="A98" s="166"/>
      <c r="B98" s="1983"/>
      <c r="C98" s="1983"/>
      <c r="D98" s="1983"/>
      <c r="E98" s="1983"/>
      <c r="F98" s="1983"/>
      <c r="G98" s="1983"/>
      <c r="H98" s="1983"/>
      <c r="I98" s="1983"/>
      <c r="J98" s="1983"/>
      <c r="K98" s="1983"/>
      <c r="L98" s="1983"/>
      <c r="M98" s="1983"/>
      <c r="N98" s="1983"/>
      <c r="O98" s="1983"/>
      <c r="P98" s="1983"/>
      <c r="Q98" s="1983"/>
      <c r="R98" s="1983"/>
      <c r="S98" s="1983"/>
      <c r="T98" s="1983"/>
      <c r="U98" s="1983"/>
      <c r="V98" s="1983"/>
      <c r="W98" s="1983"/>
      <c r="X98" s="1983"/>
      <c r="Y98" s="1983"/>
      <c r="Z98" s="1983"/>
      <c r="AA98" s="1983"/>
      <c r="AB98" s="1983"/>
      <c r="AC98" s="1983"/>
      <c r="AD98" s="1983"/>
      <c r="AE98" s="1983"/>
      <c r="AF98" s="1983"/>
      <c r="AG98" s="1983"/>
      <c r="AH98" s="1983"/>
      <c r="AI98" s="1983"/>
      <c r="AJ98" s="1983"/>
      <c r="AK98" s="1983"/>
      <c r="AL98" s="1983"/>
      <c r="AM98" s="1983"/>
      <c r="AN98" s="1983"/>
      <c r="AO98" s="1983"/>
      <c r="AP98" s="164"/>
      <c r="AR98" s="205"/>
    </row>
    <row r="99" spans="1:44" x14ac:dyDescent="0.25">
      <c r="A99" s="166"/>
      <c r="B99" s="1951"/>
      <c r="C99" s="1951"/>
      <c r="D99" s="1951"/>
      <c r="E99" s="1951"/>
      <c r="F99" s="1951"/>
      <c r="G99" s="1951"/>
      <c r="H99" s="1951"/>
      <c r="I99" s="1951"/>
      <c r="J99" s="1951"/>
      <c r="K99" s="1951"/>
      <c r="L99" s="1951"/>
      <c r="M99" s="1951"/>
      <c r="N99" s="1951"/>
      <c r="O99" s="1951"/>
      <c r="P99" s="1951"/>
      <c r="Q99" s="1951"/>
      <c r="R99" s="1951"/>
      <c r="S99" s="1951"/>
      <c r="T99" s="1951"/>
      <c r="U99" s="1951"/>
      <c r="V99" s="1951"/>
      <c r="W99" s="1951"/>
      <c r="X99" s="1951"/>
      <c r="Y99" s="1951"/>
      <c r="Z99" s="1951"/>
      <c r="AA99" s="1951"/>
      <c r="AB99" s="1951"/>
      <c r="AC99" s="1951"/>
      <c r="AD99" s="1951"/>
      <c r="AE99" s="1951"/>
      <c r="AF99" s="1951"/>
      <c r="AG99" s="1951"/>
      <c r="AH99" s="1951"/>
      <c r="AI99" s="1951"/>
      <c r="AJ99" s="1951"/>
      <c r="AK99" s="1951"/>
      <c r="AL99" s="1951"/>
      <c r="AM99" s="1951"/>
      <c r="AN99" s="1951"/>
      <c r="AO99" s="1951"/>
      <c r="AP99" s="164"/>
      <c r="AR99" s="205"/>
    </row>
    <row r="100" spans="1:44" x14ac:dyDescent="0.25">
      <c r="A100" s="478"/>
      <c r="B100" s="1950"/>
      <c r="C100" s="1950"/>
      <c r="D100" s="1950"/>
      <c r="E100" s="1950"/>
      <c r="F100" s="1950"/>
      <c r="G100" s="1950"/>
      <c r="H100" s="1950"/>
      <c r="I100" s="1950"/>
      <c r="J100" s="1950"/>
      <c r="K100" s="1950"/>
      <c r="L100" s="1950"/>
      <c r="M100" s="1950"/>
      <c r="N100" s="1950"/>
      <c r="O100" s="1950"/>
      <c r="P100" s="1950"/>
      <c r="Q100" s="1950"/>
      <c r="R100" s="1950"/>
      <c r="S100" s="1950"/>
      <c r="T100" s="1950"/>
      <c r="U100" s="1950"/>
      <c r="V100" s="1950"/>
      <c r="W100" s="1950"/>
      <c r="X100" s="1950"/>
      <c r="Y100" s="1950"/>
      <c r="Z100" s="1950"/>
      <c r="AA100" s="1950"/>
      <c r="AB100" s="1950"/>
      <c r="AC100" s="1950"/>
      <c r="AD100" s="1950"/>
      <c r="AE100" s="1950"/>
      <c r="AF100" s="1950"/>
      <c r="AG100" s="1950"/>
      <c r="AH100" s="1950"/>
      <c r="AI100" s="1950"/>
      <c r="AJ100" s="1950"/>
      <c r="AK100" s="1950"/>
      <c r="AL100" s="1950"/>
      <c r="AM100" s="1950"/>
      <c r="AN100" s="1950"/>
      <c r="AO100" s="1950"/>
      <c r="AP100" s="164"/>
      <c r="AR100" s="204"/>
    </row>
    <row r="101" spans="1:44" x14ac:dyDescent="0.25">
      <c r="A101" s="166"/>
      <c r="B101" s="1951"/>
      <c r="C101" s="1951"/>
      <c r="D101" s="1951"/>
      <c r="E101" s="1951"/>
      <c r="F101" s="1951"/>
      <c r="G101" s="1951"/>
      <c r="H101" s="1951"/>
      <c r="I101" s="1951"/>
      <c r="J101" s="1951"/>
      <c r="K101" s="1951"/>
      <c r="L101" s="1951"/>
      <c r="M101" s="1951"/>
      <c r="N101" s="1951"/>
      <c r="O101" s="1951"/>
      <c r="P101" s="1951"/>
      <c r="Q101" s="1951"/>
      <c r="R101" s="1951"/>
      <c r="S101" s="1951"/>
      <c r="T101" s="1951"/>
      <c r="U101" s="1951"/>
      <c r="V101" s="1951"/>
      <c r="W101" s="1951"/>
      <c r="X101" s="1951"/>
      <c r="Y101" s="1951"/>
      <c r="Z101" s="1951"/>
      <c r="AA101" s="1951"/>
      <c r="AB101" s="1951"/>
      <c r="AC101" s="1951"/>
      <c r="AD101" s="1951"/>
      <c r="AE101" s="1951"/>
      <c r="AF101" s="1951"/>
      <c r="AG101" s="1951"/>
      <c r="AH101" s="1951"/>
      <c r="AI101" s="1951"/>
      <c r="AJ101" s="1951"/>
      <c r="AK101" s="1951"/>
      <c r="AL101" s="1951"/>
      <c r="AM101" s="1951"/>
      <c r="AN101" s="1951"/>
      <c r="AO101" s="1951"/>
      <c r="AP101" s="164"/>
      <c r="AR101" s="205"/>
    </row>
    <row r="102" spans="1:44" x14ac:dyDescent="0.25">
      <c r="A102" s="164"/>
      <c r="B102" s="1965"/>
      <c r="C102" s="1965"/>
      <c r="D102" s="1965"/>
      <c r="E102" s="1965"/>
      <c r="F102" s="1965"/>
      <c r="G102" s="1965"/>
      <c r="H102" s="1965"/>
      <c r="I102" s="1965"/>
      <c r="J102" s="1965"/>
      <c r="K102" s="1965"/>
      <c r="L102" s="1965"/>
      <c r="M102" s="1965"/>
      <c r="N102" s="1965"/>
      <c r="O102" s="1965"/>
      <c r="P102" s="1965"/>
      <c r="Q102" s="1965"/>
      <c r="R102" s="1965"/>
      <c r="S102" s="1965"/>
      <c r="T102" s="1965"/>
      <c r="U102" s="1965"/>
      <c r="V102" s="1965"/>
      <c r="W102" s="1965"/>
      <c r="X102" s="1965"/>
      <c r="Y102" s="1965"/>
      <c r="Z102" s="1965"/>
      <c r="AA102" s="1965"/>
      <c r="AB102" s="1965"/>
      <c r="AC102" s="1965"/>
      <c r="AD102" s="1965"/>
      <c r="AE102" s="1965"/>
      <c r="AF102" s="1965"/>
      <c r="AG102" s="1965"/>
      <c r="AH102" s="1965"/>
      <c r="AI102" s="1965"/>
      <c r="AJ102" s="1965"/>
      <c r="AK102" s="1965"/>
      <c r="AL102" s="1965"/>
      <c r="AM102" s="1965"/>
      <c r="AN102" s="1965"/>
      <c r="AO102" s="1965"/>
      <c r="AP102" s="164"/>
      <c r="AR102" s="206"/>
    </row>
    <row r="103" spans="1:44" x14ac:dyDescent="0.25">
      <c r="A103" s="164"/>
      <c r="B103" s="1951"/>
      <c r="C103" s="1951"/>
      <c r="D103" s="1951"/>
      <c r="E103" s="1951"/>
      <c r="F103" s="1951"/>
      <c r="G103" s="1951"/>
      <c r="H103" s="1951"/>
      <c r="I103" s="1951"/>
      <c r="J103" s="1951"/>
      <c r="K103" s="1951"/>
      <c r="L103" s="1951"/>
      <c r="M103" s="1951"/>
      <c r="N103" s="1951"/>
      <c r="O103" s="1951"/>
      <c r="P103" s="1951"/>
      <c r="Q103" s="1951"/>
      <c r="R103" s="1951"/>
      <c r="S103" s="1951"/>
      <c r="T103" s="1951"/>
      <c r="U103" s="1951"/>
      <c r="V103" s="1951"/>
      <c r="W103" s="1951"/>
      <c r="X103" s="1951"/>
      <c r="Y103" s="1951"/>
      <c r="Z103" s="1951"/>
      <c r="AA103" s="1951"/>
      <c r="AB103" s="1951"/>
      <c r="AC103" s="1951"/>
      <c r="AD103" s="1951"/>
      <c r="AE103" s="1951"/>
      <c r="AF103" s="1951"/>
      <c r="AG103" s="1951"/>
      <c r="AH103" s="1951"/>
      <c r="AI103" s="1951"/>
      <c r="AJ103" s="1951"/>
      <c r="AK103" s="1951"/>
      <c r="AL103" s="1951"/>
      <c r="AM103" s="1951"/>
      <c r="AN103" s="1951"/>
      <c r="AO103" s="1951"/>
      <c r="AP103" s="164"/>
      <c r="AR103" s="205"/>
    </row>
    <row r="104" spans="1:44" x14ac:dyDescent="0.25">
      <c r="A104" s="478"/>
      <c r="B104" s="1950"/>
      <c r="C104" s="1950"/>
      <c r="D104" s="1950"/>
      <c r="E104" s="1950"/>
      <c r="F104" s="1950"/>
      <c r="G104" s="1950"/>
      <c r="H104" s="1950"/>
      <c r="I104" s="1950"/>
      <c r="J104" s="1950"/>
      <c r="K104" s="1950"/>
      <c r="L104" s="1950"/>
      <c r="M104" s="1950"/>
      <c r="N104" s="1950"/>
      <c r="O104" s="1950"/>
      <c r="P104" s="1950"/>
      <c r="Q104" s="1950"/>
      <c r="R104" s="1950"/>
      <c r="S104" s="1950"/>
      <c r="T104" s="1950"/>
      <c r="U104" s="1950"/>
      <c r="V104" s="1950"/>
      <c r="W104" s="1950"/>
      <c r="X104" s="1950"/>
      <c r="Y104" s="1950"/>
      <c r="Z104" s="1950"/>
      <c r="AA104" s="1950"/>
      <c r="AB104" s="1950"/>
      <c r="AC104" s="1950"/>
      <c r="AD104" s="1950"/>
      <c r="AE104" s="1950"/>
      <c r="AF104" s="1950"/>
      <c r="AG104" s="1950"/>
      <c r="AH104" s="1950"/>
      <c r="AI104" s="1950"/>
      <c r="AJ104" s="1950"/>
      <c r="AK104" s="1950"/>
      <c r="AL104" s="1950"/>
      <c r="AM104" s="1950"/>
      <c r="AN104" s="1950"/>
      <c r="AO104" s="1950"/>
      <c r="AP104" s="164"/>
      <c r="AR104" s="204"/>
    </row>
    <row r="105" spans="1:44" x14ac:dyDescent="0.25">
      <c r="A105" s="164"/>
      <c r="B105" s="1951"/>
      <c r="C105" s="1951"/>
      <c r="D105" s="1951"/>
      <c r="E105" s="1951"/>
      <c r="F105" s="1951"/>
      <c r="G105" s="1951"/>
      <c r="H105" s="1951"/>
      <c r="I105" s="1951"/>
      <c r="J105" s="1951"/>
      <c r="K105" s="1951"/>
      <c r="L105" s="1951"/>
      <c r="M105" s="1951"/>
      <c r="N105" s="1951"/>
      <c r="O105" s="1951"/>
      <c r="P105" s="1951"/>
      <c r="Q105" s="1951"/>
      <c r="R105" s="1951"/>
      <c r="S105" s="1951"/>
      <c r="T105" s="1951"/>
      <c r="U105" s="1951"/>
      <c r="V105" s="1951"/>
      <c r="W105" s="1951"/>
      <c r="X105" s="1951"/>
      <c r="Y105" s="1951"/>
      <c r="Z105" s="1951"/>
      <c r="AA105" s="1951"/>
      <c r="AB105" s="1951"/>
      <c r="AC105" s="1951"/>
      <c r="AD105" s="1951"/>
      <c r="AE105" s="1951"/>
      <c r="AF105" s="1951"/>
      <c r="AG105" s="1951"/>
      <c r="AH105" s="1951"/>
      <c r="AI105" s="1951"/>
      <c r="AJ105" s="1951"/>
      <c r="AK105" s="1951"/>
      <c r="AL105" s="1951"/>
      <c r="AM105" s="1951"/>
      <c r="AN105" s="1951"/>
      <c r="AO105" s="1951"/>
      <c r="AP105" s="164"/>
      <c r="AR105" s="205"/>
    </row>
    <row r="106" spans="1:44" ht="24.75" customHeight="1" x14ac:dyDescent="0.25">
      <c r="A106" s="164"/>
      <c r="B106" s="1965"/>
      <c r="C106" s="1965"/>
      <c r="D106" s="1965"/>
      <c r="E106" s="1965"/>
      <c r="F106" s="1965"/>
      <c r="G106" s="1965"/>
      <c r="H106" s="1965"/>
      <c r="I106" s="1965"/>
      <c r="J106" s="1965"/>
      <c r="K106" s="1965"/>
      <c r="L106" s="1965"/>
      <c r="M106" s="1965"/>
      <c r="N106" s="1965"/>
      <c r="O106" s="1965"/>
      <c r="P106" s="1965"/>
      <c r="Q106" s="1965"/>
      <c r="R106" s="1965"/>
      <c r="S106" s="1965"/>
      <c r="T106" s="1965"/>
      <c r="U106" s="1965"/>
      <c r="V106" s="1965"/>
      <c r="W106" s="1965"/>
      <c r="X106" s="1965"/>
      <c r="Y106" s="1965"/>
      <c r="Z106" s="1965"/>
      <c r="AA106" s="1965"/>
      <c r="AB106" s="1965"/>
      <c r="AC106" s="1965"/>
      <c r="AD106" s="1965"/>
      <c r="AE106" s="1965"/>
      <c r="AF106" s="1965"/>
      <c r="AG106" s="1965"/>
      <c r="AH106" s="1965"/>
      <c r="AI106" s="1965"/>
      <c r="AJ106" s="1965"/>
      <c r="AK106" s="1965"/>
      <c r="AL106" s="1965"/>
      <c r="AM106" s="1965"/>
      <c r="AN106" s="1965"/>
      <c r="AO106" s="1965"/>
      <c r="AP106" s="164"/>
      <c r="AR106" s="206"/>
    </row>
    <row r="107" spans="1:44" x14ac:dyDescent="0.25">
      <c r="A107" s="917"/>
      <c r="B107" s="917"/>
      <c r="C107" s="917"/>
      <c r="D107" s="917"/>
      <c r="E107" s="917"/>
      <c r="F107" s="917"/>
      <c r="G107" s="917"/>
      <c r="H107" s="917"/>
      <c r="I107" s="917"/>
      <c r="J107" s="917"/>
      <c r="K107" s="917"/>
      <c r="L107" s="917"/>
      <c r="M107" s="917"/>
      <c r="N107" s="917"/>
      <c r="O107" s="917"/>
      <c r="P107" s="917"/>
      <c r="Q107" s="917"/>
      <c r="R107" s="917"/>
      <c r="S107" s="917"/>
      <c r="T107" s="917"/>
      <c r="U107" s="917"/>
      <c r="V107" s="917"/>
      <c r="W107" s="917"/>
      <c r="X107" s="917"/>
      <c r="Y107" s="917"/>
      <c r="Z107" s="917"/>
      <c r="AA107" s="917"/>
      <c r="AB107" s="917"/>
      <c r="AC107" s="917"/>
      <c r="AD107" s="917"/>
      <c r="AE107" s="917"/>
      <c r="AF107" s="917"/>
      <c r="AG107" s="917"/>
      <c r="AH107" s="917"/>
      <c r="AI107" s="917"/>
      <c r="AJ107" s="917"/>
      <c r="AK107" s="917"/>
      <c r="AL107" s="917"/>
      <c r="AM107" s="917"/>
      <c r="AN107" s="917"/>
      <c r="AO107" s="917"/>
    </row>
    <row r="108" spans="1:44" x14ac:dyDescent="0.25">
      <c r="A108" s="917"/>
      <c r="B108" s="917"/>
      <c r="C108" s="917"/>
      <c r="D108" s="917"/>
      <c r="E108" s="917"/>
      <c r="F108" s="917"/>
      <c r="G108" s="917"/>
      <c r="H108" s="917"/>
      <c r="I108" s="917"/>
      <c r="J108" s="917"/>
      <c r="K108" s="917"/>
      <c r="L108" s="917"/>
      <c r="M108" s="917"/>
      <c r="N108" s="917"/>
      <c r="O108" s="917"/>
      <c r="P108" s="917"/>
      <c r="Q108" s="917"/>
      <c r="R108" s="917"/>
      <c r="S108" s="917"/>
      <c r="T108" s="917"/>
      <c r="U108" s="917"/>
      <c r="V108" s="917"/>
      <c r="W108" s="917"/>
      <c r="X108" s="917"/>
      <c r="Y108" s="917"/>
      <c r="Z108" s="917"/>
      <c r="AA108" s="917"/>
      <c r="AB108" s="917"/>
      <c r="AC108" s="917"/>
      <c r="AD108" s="917"/>
      <c r="AE108" s="917"/>
      <c r="AF108" s="917"/>
      <c r="AG108" s="917"/>
      <c r="AH108" s="917"/>
      <c r="AI108" s="917"/>
      <c r="AJ108" s="917"/>
      <c r="AK108" s="917"/>
      <c r="AL108" s="917"/>
      <c r="AM108" s="917"/>
      <c r="AN108" s="917"/>
      <c r="AO108" s="917"/>
    </row>
    <row r="109" spans="1:44" x14ac:dyDescent="0.25">
      <c r="A109" s="917"/>
      <c r="B109" s="917"/>
      <c r="C109" s="917"/>
      <c r="D109" s="917"/>
      <c r="E109" s="917"/>
      <c r="F109" s="917"/>
      <c r="G109" s="917"/>
      <c r="H109" s="917"/>
      <c r="I109" s="917"/>
      <c r="J109" s="917"/>
      <c r="K109" s="917"/>
      <c r="L109" s="917"/>
      <c r="M109" s="917"/>
      <c r="N109" s="917"/>
      <c r="O109" s="917"/>
      <c r="P109" s="917"/>
      <c r="Q109" s="917"/>
      <c r="R109" s="917"/>
      <c r="S109" s="917"/>
      <c r="T109" s="917"/>
      <c r="U109" s="917"/>
      <c r="V109" s="917"/>
      <c r="W109" s="917"/>
      <c r="X109" s="917"/>
      <c r="Y109" s="917"/>
      <c r="Z109" s="917"/>
      <c r="AA109" s="917"/>
      <c r="AB109" s="917"/>
      <c r="AC109" s="917"/>
      <c r="AD109" s="917"/>
      <c r="AE109" s="917"/>
      <c r="AF109" s="917"/>
      <c r="AG109" s="917"/>
      <c r="AH109" s="917"/>
      <c r="AI109" s="917"/>
      <c r="AJ109" s="917"/>
      <c r="AK109" s="917"/>
      <c r="AL109" s="917"/>
      <c r="AM109" s="917"/>
      <c r="AN109" s="917"/>
      <c r="AO109" s="917"/>
    </row>
    <row r="110" spans="1:44" x14ac:dyDescent="0.25">
      <c r="A110" s="917"/>
      <c r="B110" s="917"/>
      <c r="C110" s="917"/>
      <c r="D110" s="917"/>
      <c r="E110" s="917"/>
      <c r="F110" s="917"/>
      <c r="G110" s="917"/>
      <c r="H110" s="917"/>
      <c r="I110" s="917"/>
      <c r="J110" s="917"/>
      <c r="K110" s="917"/>
      <c r="L110" s="917"/>
      <c r="M110" s="917"/>
      <c r="N110" s="917"/>
      <c r="O110" s="917"/>
      <c r="P110" s="917"/>
      <c r="Q110" s="917"/>
      <c r="R110" s="917"/>
      <c r="S110" s="917"/>
      <c r="T110" s="917"/>
      <c r="U110" s="917"/>
      <c r="V110" s="917"/>
      <c r="W110" s="917"/>
      <c r="X110" s="917"/>
      <c r="Y110" s="917"/>
      <c r="Z110" s="917"/>
      <c r="AA110" s="917"/>
      <c r="AB110" s="917"/>
      <c r="AC110" s="917"/>
      <c r="AD110" s="917"/>
      <c r="AE110" s="917"/>
      <c r="AF110" s="917"/>
      <c r="AG110" s="917"/>
      <c r="AH110" s="917"/>
      <c r="AI110" s="917"/>
      <c r="AJ110" s="917"/>
      <c r="AK110" s="917"/>
      <c r="AL110" s="917"/>
      <c r="AM110" s="917"/>
      <c r="AN110" s="917"/>
      <c r="AO110" s="917"/>
    </row>
  </sheetData>
  <sheetProtection password="EC30" sheet="1" objects="1" scenarios="1" insertRows="0"/>
  <mergeCells count="246">
    <mergeCell ref="B71:AO71"/>
    <mergeCell ref="B55:AO55"/>
    <mergeCell ref="B70:AO70"/>
    <mergeCell ref="B61:AO61"/>
    <mergeCell ref="B63:AO63"/>
    <mergeCell ref="B83:AO83"/>
    <mergeCell ref="B106:AO106"/>
    <mergeCell ref="J59:AF59"/>
    <mergeCell ref="B65:AO65"/>
    <mergeCell ref="B104:AO104"/>
    <mergeCell ref="B105:AO105"/>
    <mergeCell ref="B68:AO68"/>
    <mergeCell ref="B58:AO58"/>
    <mergeCell ref="B76:AO76"/>
    <mergeCell ref="B92:AO92"/>
    <mergeCell ref="B77:AO77"/>
    <mergeCell ref="B84:AO84"/>
    <mergeCell ref="B78:AO78"/>
    <mergeCell ref="B79:AO79"/>
    <mergeCell ref="B91:AO91"/>
    <mergeCell ref="B88:AO88"/>
    <mergeCell ref="B85:AO85"/>
    <mergeCell ref="B99:AO99"/>
    <mergeCell ref="B100:AO100"/>
    <mergeCell ref="B103:AO103"/>
    <mergeCell ref="B86:AO86"/>
    <mergeCell ref="B101:AO101"/>
    <mergeCell ref="B80:AO80"/>
    <mergeCell ref="B81:AO81"/>
    <mergeCell ref="B82:AO82"/>
    <mergeCell ref="B97:AO97"/>
    <mergeCell ref="B98:AO98"/>
    <mergeCell ref="B93:AO93"/>
    <mergeCell ref="B87:AO87"/>
    <mergeCell ref="B94:AO94"/>
    <mergeCell ref="B95:AO95"/>
    <mergeCell ref="B90:AO90"/>
    <mergeCell ref="B102:AO102"/>
    <mergeCell ref="B96:AO96"/>
    <mergeCell ref="B89:AO89"/>
    <mergeCell ref="S41:T41"/>
    <mergeCell ref="P37:Q37"/>
    <mergeCell ref="O48:AA48"/>
    <mergeCell ref="B64:AO64"/>
    <mergeCell ref="H49:N50"/>
    <mergeCell ref="G37:H37"/>
    <mergeCell ref="I37:O37"/>
    <mergeCell ref="O49:AA50"/>
    <mergeCell ref="AB49:AH49"/>
    <mergeCell ref="AI49:AO49"/>
    <mergeCell ref="P38:Q38"/>
    <mergeCell ref="AK39:AO39"/>
    <mergeCell ref="AI48:AO48"/>
    <mergeCell ref="B54:AO54"/>
    <mergeCell ref="B56:AO56"/>
    <mergeCell ref="B57:AO57"/>
    <mergeCell ref="B74:AO74"/>
    <mergeCell ref="B72:AO72"/>
    <mergeCell ref="B73:AO73"/>
    <mergeCell ref="S25:T25"/>
    <mergeCell ref="AF40:AJ40"/>
    <mergeCell ref="AK40:AO40"/>
    <mergeCell ref="AF38:AJ38"/>
    <mergeCell ref="AK38:AO38"/>
    <mergeCell ref="AF39:AJ39"/>
    <mergeCell ref="AF34:AJ34"/>
    <mergeCell ref="AK34:AO34"/>
    <mergeCell ref="AF31:AJ31"/>
    <mergeCell ref="AF28:AJ28"/>
    <mergeCell ref="AF29:AJ29"/>
    <mergeCell ref="AF32:AJ32"/>
    <mergeCell ref="AK32:AO32"/>
    <mergeCell ref="U38:AE38"/>
    <mergeCell ref="AF37:AJ37"/>
    <mergeCell ref="S38:T38"/>
    <mergeCell ref="S40:T40"/>
    <mergeCell ref="AK37:AO37"/>
    <mergeCell ref="U37:AE37"/>
    <mergeCell ref="AF30:AJ30"/>
    <mergeCell ref="U28:AE28"/>
    <mergeCell ref="G32:H32"/>
    <mergeCell ref="P29:Q29"/>
    <mergeCell ref="S28:T28"/>
    <mergeCell ref="G35:H35"/>
    <mergeCell ref="G36:H36"/>
    <mergeCell ref="S29:T29"/>
    <mergeCell ref="G29:H29"/>
    <mergeCell ref="I35:O35"/>
    <mergeCell ref="S30:T30"/>
    <mergeCell ref="G34:H34"/>
    <mergeCell ref="I31:O31"/>
    <mergeCell ref="I28:O28"/>
    <mergeCell ref="G30:H30"/>
    <mergeCell ref="A1:AO1"/>
    <mergeCell ref="P14:T17"/>
    <mergeCell ref="B7:G7"/>
    <mergeCell ref="M7:AG7"/>
    <mergeCell ref="I27:O27"/>
    <mergeCell ref="U27:AE27"/>
    <mergeCell ref="AK27:AO27"/>
    <mergeCell ref="P27:Q27"/>
    <mergeCell ref="AK33:AO33"/>
    <mergeCell ref="A9:G9"/>
    <mergeCell ref="U22:AE22"/>
    <mergeCell ref="P28:Q28"/>
    <mergeCell ref="I23:O23"/>
    <mergeCell ref="P30:Q30"/>
    <mergeCell ref="AK26:AO26"/>
    <mergeCell ref="S26:T26"/>
    <mergeCell ref="P25:Q25"/>
    <mergeCell ref="AK29:AO29"/>
    <mergeCell ref="AK31:AO31"/>
    <mergeCell ref="G31:H31"/>
    <mergeCell ref="I30:O30"/>
    <mergeCell ref="I29:O29"/>
    <mergeCell ref="AK30:AO30"/>
    <mergeCell ref="AF33:AJ33"/>
    <mergeCell ref="G27:H27"/>
    <mergeCell ref="G22:H22"/>
    <mergeCell ref="I22:O22"/>
    <mergeCell ref="P22:Q22"/>
    <mergeCell ref="I26:O26"/>
    <mergeCell ref="I24:O24"/>
    <mergeCell ref="G24:H24"/>
    <mergeCell ref="P19:Q19"/>
    <mergeCell ref="S20:T20"/>
    <mergeCell ref="S23:T23"/>
    <mergeCell ref="G20:H20"/>
    <mergeCell ref="I21:O21"/>
    <mergeCell ref="G26:H26"/>
    <mergeCell ref="B66:AO66"/>
    <mergeCell ref="B67:AO67"/>
    <mergeCell ref="B69:AO69"/>
    <mergeCell ref="I33:O33"/>
    <mergeCell ref="P33:Q33"/>
    <mergeCell ref="P31:Q31"/>
    <mergeCell ref="P32:Q32"/>
    <mergeCell ref="S37:T37"/>
    <mergeCell ref="I34:O34"/>
    <mergeCell ref="P34:Q34"/>
    <mergeCell ref="S32:T32"/>
    <mergeCell ref="G33:H33"/>
    <mergeCell ref="U33:AE33"/>
    <mergeCell ref="I36:O36"/>
    <mergeCell ref="I32:O32"/>
    <mergeCell ref="A48:G48"/>
    <mergeCell ref="I46:U46"/>
    <mergeCell ref="P41:R41"/>
    <mergeCell ref="I38:O38"/>
    <mergeCell ref="G38:H38"/>
    <mergeCell ref="U31:AE31"/>
    <mergeCell ref="S34:T34"/>
    <mergeCell ref="S36:T36"/>
    <mergeCell ref="S35:T35"/>
    <mergeCell ref="B75:AO75"/>
    <mergeCell ref="P24:Q24"/>
    <mergeCell ref="S24:T24"/>
    <mergeCell ref="I25:O25"/>
    <mergeCell ref="AB48:AH48"/>
    <mergeCell ref="AF44:AM44"/>
    <mergeCell ref="H48:N48"/>
    <mergeCell ref="AF41:AO42"/>
    <mergeCell ref="AF21:AJ21"/>
    <mergeCell ref="P21:Q21"/>
    <mergeCell ref="U21:AE21"/>
    <mergeCell ref="S21:T21"/>
    <mergeCell ref="AK21:AO21"/>
    <mergeCell ref="S22:T22"/>
    <mergeCell ref="S27:T27"/>
    <mergeCell ref="U32:AE32"/>
    <mergeCell ref="AF27:AJ27"/>
    <mergeCell ref="G23:H23"/>
    <mergeCell ref="U29:AE29"/>
    <mergeCell ref="U30:AE30"/>
    <mergeCell ref="S31:T31"/>
    <mergeCell ref="S33:T33"/>
    <mergeCell ref="G25:H25"/>
    <mergeCell ref="G28:H28"/>
    <mergeCell ref="A3:G3"/>
    <mergeCell ref="AH3:AO3"/>
    <mergeCell ref="AH4:AO4"/>
    <mergeCell ref="L3:P3"/>
    <mergeCell ref="H3:J3"/>
    <mergeCell ref="D4:G4"/>
    <mergeCell ref="W3:AA3"/>
    <mergeCell ref="R3:V3"/>
    <mergeCell ref="A5:G5"/>
    <mergeCell ref="AH5:AO5"/>
    <mergeCell ref="I4:AG5"/>
    <mergeCell ref="AH6:AO6"/>
    <mergeCell ref="A14:H17"/>
    <mergeCell ref="I14:O17"/>
    <mergeCell ref="AK19:AO19"/>
    <mergeCell ref="AK20:AO20"/>
    <mergeCell ref="AK23:AO23"/>
    <mergeCell ref="AK22:AO22"/>
    <mergeCell ref="U20:AE20"/>
    <mergeCell ref="U14:AE17"/>
    <mergeCell ref="AF23:AJ23"/>
    <mergeCell ref="H9:AJ9"/>
    <mergeCell ref="G19:H19"/>
    <mergeCell ref="G21:H21"/>
    <mergeCell ref="S19:T19"/>
    <mergeCell ref="U19:AE19"/>
    <mergeCell ref="I19:O19"/>
    <mergeCell ref="M6:AG6"/>
    <mergeCell ref="I20:O20"/>
    <mergeCell ref="AF22:AJ22"/>
    <mergeCell ref="U23:AE23"/>
    <mergeCell ref="A6:G6"/>
    <mergeCell ref="O10:AB10"/>
    <mergeCell ref="H10:K10"/>
    <mergeCell ref="A10:G10"/>
    <mergeCell ref="L10:N10"/>
    <mergeCell ref="AC10:AI10"/>
    <mergeCell ref="AF36:AJ36"/>
    <mergeCell ref="AK36:AO36"/>
    <mergeCell ref="AK24:AO24"/>
    <mergeCell ref="AF24:AJ24"/>
    <mergeCell ref="U34:AE34"/>
    <mergeCell ref="P36:Q36"/>
    <mergeCell ref="U36:AE36"/>
    <mergeCell ref="AF26:AJ26"/>
    <mergeCell ref="AK28:AO28"/>
    <mergeCell ref="P35:Q35"/>
    <mergeCell ref="U35:AE35"/>
    <mergeCell ref="U26:AE26"/>
    <mergeCell ref="U24:AE24"/>
    <mergeCell ref="AK25:AO25"/>
    <mergeCell ref="AF25:AJ25"/>
    <mergeCell ref="U25:AE25"/>
    <mergeCell ref="AR19:AX21"/>
    <mergeCell ref="AQ29:AX30"/>
    <mergeCell ref="AH7:AO7"/>
    <mergeCell ref="AR36:AX37"/>
    <mergeCell ref="AF14:AO14"/>
    <mergeCell ref="P23:Q23"/>
    <mergeCell ref="P26:Q26"/>
    <mergeCell ref="AF35:AJ35"/>
    <mergeCell ref="AK35:AO35"/>
    <mergeCell ref="AF18:AO18"/>
    <mergeCell ref="AF19:AJ19"/>
    <mergeCell ref="P20:Q20"/>
    <mergeCell ref="AF20:AJ20"/>
    <mergeCell ref="AK9:AO9"/>
    <mergeCell ref="AQ18:AX18"/>
  </mergeCells>
  <phoneticPr fontId="43" type="noConversion"/>
  <conditionalFormatting sqref="R20:S20 P38:T38 R21:T21 P20:Q21 R26:S26 P28:R37 P23:S23">
    <cfRule type="expression" dxfId="406" priority="17" stopIfTrue="1">
      <formula>SUM($AF20:$AO20)=0</formula>
    </cfRule>
  </conditionalFormatting>
  <conditionalFormatting sqref="G19 G27:G38 G21:G23">
    <cfRule type="expression" dxfId="405" priority="21">
      <formula>OR(AF19&gt;0,AK19&lt;0)=TRUE</formula>
    </cfRule>
  </conditionalFormatting>
  <conditionalFormatting sqref="AF26:AO37 AF19:AO24">
    <cfRule type="cellIs" dxfId="404" priority="23" stopIfTrue="1" operator="equal">
      <formula>0</formula>
    </cfRule>
  </conditionalFormatting>
  <conditionalFormatting sqref="S38">
    <cfRule type="expression" dxfId="403" priority="16" stopIfTrue="1">
      <formula>SUM($AF38:$AO38)=0</formula>
    </cfRule>
  </conditionalFormatting>
  <conditionalFormatting sqref="W3 L3 R3">
    <cfRule type="expression" dxfId="402" priority="15" stopIfTrue="1">
      <formula>L3&lt;&gt;TypeChantier</formula>
    </cfRule>
  </conditionalFormatting>
  <conditionalFormatting sqref="S40">
    <cfRule type="expression" dxfId="401" priority="376" stopIfTrue="1">
      <formula>SUM($AF39:$AO39)=0</formula>
    </cfRule>
  </conditionalFormatting>
  <conditionalFormatting sqref="S25 S37">
    <cfRule type="expression" dxfId="400" priority="13" stopIfTrue="1">
      <formula>SUM($AF25:$AO25)=0</formula>
    </cfRule>
  </conditionalFormatting>
  <conditionalFormatting sqref="S28">
    <cfRule type="expression" dxfId="399" priority="12" stopIfTrue="1">
      <formula>SUM($AF28:$AO28)=0</formula>
    </cfRule>
  </conditionalFormatting>
  <conditionalFormatting sqref="S29">
    <cfRule type="expression" dxfId="398" priority="11" stopIfTrue="1">
      <formula>SUM($AF29:$AO29)=0</formula>
    </cfRule>
  </conditionalFormatting>
  <conditionalFormatting sqref="S30">
    <cfRule type="expression" dxfId="397" priority="10" stopIfTrue="1">
      <formula>SUM($AF30:$AO30)=0</formula>
    </cfRule>
  </conditionalFormatting>
  <conditionalFormatting sqref="S31">
    <cfRule type="expression" dxfId="396" priority="9" stopIfTrue="1">
      <formula>SUM($AF31:$AO31)=0</formula>
    </cfRule>
  </conditionalFormatting>
  <conditionalFormatting sqref="S32">
    <cfRule type="expression" dxfId="395" priority="8" stopIfTrue="1">
      <formula>SUM($AF32:$AO32)=0</formula>
    </cfRule>
  </conditionalFormatting>
  <conditionalFormatting sqref="S33">
    <cfRule type="expression" dxfId="394" priority="7" stopIfTrue="1">
      <formula>SUM($AF33:$AO33)=0</formula>
    </cfRule>
  </conditionalFormatting>
  <conditionalFormatting sqref="S34">
    <cfRule type="expression" dxfId="393" priority="6" stopIfTrue="1">
      <formula>SUM($AF34:$AO34)=0</formula>
    </cfRule>
  </conditionalFormatting>
  <conditionalFormatting sqref="S35">
    <cfRule type="expression" dxfId="392" priority="5" stopIfTrue="1">
      <formula>SUM($AF35:$AO35)=0</formula>
    </cfRule>
  </conditionalFormatting>
  <conditionalFormatting sqref="S36">
    <cfRule type="expression" dxfId="391" priority="4" stopIfTrue="1">
      <formula>SUM($AF36:$AO36)=0</formula>
    </cfRule>
  </conditionalFormatting>
  <conditionalFormatting sqref="AF25:AO25">
    <cfRule type="cellIs" dxfId="390" priority="2" stopIfTrue="1" operator="equal">
      <formula>0</formula>
    </cfRule>
  </conditionalFormatting>
  <conditionalFormatting sqref="G20">
    <cfRule type="expression" dxfId="389" priority="1">
      <formula>OR(AF20&gt;0,AK20&lt;0)=TRUE</formula>
    </cfRule>
  </conditionalFormatting>
  <dataValidations disablePrompts="1" count="1">
    <dataValidation type="list" allowBlank="1" showInputMessage="1" showErrorMessage="1" sqref="AR1" xr:uid="{00000000-0002-0000-0700-000000000000}">
      <formula1>"FR,NL"</formula1>
    </dataValidation>
  </dataValidations>
  <printOptions horizontalCentered="1"/>
  <pageMargins left="0.19685039370078741" right="0" top="0.19685039370078741" bottom="0" header="0" footer="0"/>
  <pageSetup paperSize="9" fitToHeight="0" orientation="portrait" r:id="rId1"/>
  <headerFooter alignWithMargins="0"/>
  <rowBreaks count="1" manualBreakCount="1">
    <brk id="58" max="40" man="1"/>
  </rowBreaks>
  <ignoredErrors>
    <ignoredError sqref="P41" evalError="1"/>
  </ignoredErrors>
  <drawing r:id="rId2"/>
  <legacyDrawing r:id="rId3"/>
  <oleObjects>
    <mc:AlternateContent xmlns:mc="http://schemas.openxmlformats.org/markup-compatibility/2006">
      <mc:Choice Requires="x14">
        <oleObject progId="Document" shapeId="5136" r:id="rId4">
          <objectPr defaultSize="0" autoPict="0" r:id="rId5">
            <anchor moveWithCells="1">
              <from>
                <xdr:col>2</xdr:col>
                <xdr:colOff>160020</xdr:colOff>
                <xdr:row>61</xdr:row>
                <xdr:rowOff>0</xdr:rowOff>
              </from>
              <to>
                <xdr:col>37</xdr:col>
                <xdr:colOff>137160</xdr:colOff>
                <xdr:row>107</xdr:row>
                <xdr:rowOff>99060</xdr:rowOff>
              </to>
            </anchor>
          </objectPr>
        </oleObject>
      </mc:Choice>
      <mc:Fallback>
        <oleObject progId="Document" shapeId="5136" r:id="rId4"/>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6">
    <pageSetUpPr fitToPage="1"/>
  </sheetPr>
  <dimension ref="A1:CC157"/>
  <sheetViews>
    <sheetView zoomScaleNormal="100" workbookViewId="0">
      <selection activeCell="AS117" sqref="AS117"/>
    </sheetView>
  </sheetViews>
  <sheetFormatPr baseColWidth="10" defaultColWidth="11.44140625" defaultRowHeight="13.2" x14ac:dyDescent="0.25"/>
  <cols>
    <col min="1" max="1" width="2.88671875" customWidth="1"/>
    <col min="2" max="41" width="2.44140625" customWidth="1"/>
    <col min="42" max="42" width="17" customWidth="1"/>
    <col min="43" max="43" width="17" style="175" customWidth="1"/>
    <col min="44" max="44" width="19.44140625" style="175" customWidth="1"/>
    <col min="45" max="45" width="2.109375" style="175" customWidth="1"/>
    <col min="46" max="46" width="5.88671875" style="175" customWidth="1"/>
    <col min="47" max="47" width="17.44140625" style="175" customWidth="1"/>
    <col min="48" max="48" width="3" customWidth="1"/>
    <col min="49" max="49" width="14.5546875" style="17" customWidth="1"/>
  </cols>
  <sheetData>
    <row r="1" spans="1:53" s="89" customFormat="1" ht="17.399999999999999" x14ac:dyDescent="0.3">
      <c r="A1" s="1769" t="s">
        <v>186</v>
      </c>
      <c r="B1" s="1769"/>
      <c r="C1" s="1769"/>
      <c r="D1" s="1769"/>
      <c r="E1" s="1769"/>
      <c r="F1" s="1769"/>
      <c r="G1" s="1769"/>
      <c r="H1" s="1769"/>
      <c r="I1" s="1769"/>
      <c r="J1" s="1769"/>
      <c r="K1" s="1769"/>
      <c r="L1" s="1769"/>
      <c r="M1" s="1769"/>
      <c r="N1" s="1769"/>
      <c r="O1" s="1769"/>
      <c r="P1" s="1769"/>
      <c r="Q1" s="1769"/>
      <c r="R1" s="1769"/>
      <c r="S1" s="1769"/>
      <c r="T1" s="1769"/>
      <c r="U1" s="1769"/>
      <c r="V1" s="1769"/>
      <c r="W1" s="1769"/>
      <c r="X1" s="1769"/>
      <c r="Y1" s="1769"/>
      <c r="Z1" s="1769"/>
      <c r="AA1" s="1769"/>
      <c r="AB1" s="1769"/>
      <c r="AC1" s="1769"/>
      <c r="AD1" s="1769"/>
      <c r="AE1" s="1769"/>
      <c r="AF1" s="1769"/>
      <c r="AG1" s="1769"/>
      <c r="AH1" s="1769"/>
      <c r="AI1" s="1769"/>
      <c r="AJ1" s="1769"/>
      <c r="AK1" s="1769"/>
      <c r="AL1" s="1769"/>
      <c r="AM1" s="1769"/>
      <c r="AN1" s="1769"/>
      <c r="AO1" s="1769"/>
      <c r="AQ1" s="241"/>
      <c r="AR1" s="244"/>
      <c r="AS1" s="241"/>
      <c r="AT1" s="241"/>
      <c r="AU1" s="241"/>
      <c r="AV1" s="87"/>
      <c r="AW1" s="87"/>
      <c r="AX1" s="88"/>
      <c r="AY1" s="87"/>
      <c r="AZ1" s="86"/>
      <c r="BA1" s="86"/>
    </row>
    <row r="2" spans="1:53" s="90" customFormat="1" ht="24" customHeight="1" x14ac:dyDescent="0.25">
      <c r="A2" s="1993" t="s">
        <v>254</v>
      </c>
      <c r="B2" s="1993"/>
      <c r="C2" s="1993"/>
      <c r="D2" s="1993"/>
      <c r="E2" s="1993"/>
      <c r="F2" s="1993"/>
      <c r="G2" s="1993"/>
      <c r="H2" s="1993"/>
      <c r="I2" s="1993"/>
      <c r="J2" s="1993"/>
      <c r="K2" s="1993"/>
      <c r="L2" s="1993"/>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1993"/>
      <c r="AO2" s="1993"/>
      <c r="AP2" s="112"/>
      <c r="AQ2" s="242"/>
      <c r="AR2" s="242"/>
      <c r="AS2" s="243"/>
      <c r="AT2" s="243"/>
      <c r="AU2" s="243"/>
    </row>
    <row r="3" spans="1:53" x14ac:dyDescent="0.25">
      <c r="A3" s="917" t="str">
        <f>données!A5</f>
        <v>version 2021 (1)</v>
      </c>
      <c r="B3" s="917"/>
      <c r="C3" s="917"/>
      <c r="D3" s="917"/>
      <c r="E3" s="917"/>
      <c r="F3" s="917"/>
      <c r="G3" s="917"/>
      <c r="H3" s="917"/>
      <c r="I3" s="917"/>
      <c r="J3" s="917"/>
      <c r="K3" s="917"/>
      <c r="L3" s="917"/>
      <c r="M3" s="917"/>
      <c r="N3" s="917"/>
      <c r="O3" s="917"/>
      <c r="P3" s="917"/>
      <c r="Q3" s="917"/>
      <c r="R3" s="917"/>
      <c r="S3" s="917"/>
      <c r="T3" s="917"/>
      <c r="U3" s="917"/>
      <c r="V3" s="917"/>
      <c r="W3" s="917"/>
      <c r="X3" s="917"/>
      <c r="Y3" s="917"/>
      <c r="Z3" s="917"/>
      <c r="AA3" s="917"/>
      <c r="AB3" s="917"/>
      <c r="AC3" s="917"/>
      <c r="AD3" s="917"/>
      <c r="AE3" s="917"/>
      <c r="AF3" s="917"/>
      <c r="AG3" s="917"/>
      <c r="AH3" s="917"/>
      <c r="AI3" s="917"/>
      <c r="AJ3" s="917"/>
      <c r="AK3" s="917"/>
      <c r="AL3" s="917"/>
      <c r="AM3" s="917"/>
      <c r="AN3" s="917"/>
      <c r="AO3" s="917"/>
      <c r="AP3" s="7"/>
      <c r="AQ3" s="244"/>
      <c r="AW3"/>
    </row>
    <row r="4" spans="1:53" x14ac:dyDescent="0.25">
      <c r="A4" s="1620" t="s">
        <v>100</v>
      </c>
      <c r="B4" s="1620"/>
      <c r="C4" s="1620"/>
      <c r="D4" s="1620"/>
      <c r="E4" s="1620"/>
      <c r="F4" s="1620"/>
      <c r="G4" s="1780"/>
      <c r="H4" s="1519" t="s">
        <v>97</v>
      </c>
      <c r="I4" s="1520"/>
      <c r="J4" s="1520"/>
      <c r="K4" s="269"/>
      <c r="L4" s="1647" t="s">
        <v>488</v>
      </c>
      <c r="M4" s="1647"/>
      <c r="N4" s="1647"/>
      <c r="O4" s="1647"/>
      <c r="P4" s="1647"/>
      <c r="Q4" s="1189"/>
      <c r="R4" s="1647" t="s">
        <v>484</v>
      </c>
      <c r="S4" s="1647"/>
      <c r="T4" s="1647"/>
      <c r="U4" s="1647"/>
      <c r="V4" s="1647"/>
      <c r="W4" s="1647" t="s">
        <v>489</v>
      </c>
      <c r="X4" s="1647"/>
      <c r="Y4" s="1647"/>
      <c r="Z4" s="1647"/>
      <c r="AA4" s="1647"/>
      <c r="AB4" s="1133" t="s">
        <v>42</v>
      </c>
      <c r="AC4" s="1188"/>
      <c r="AD4" s="1188"/>
      <c r="AE4" s="1188"/>
      <c r="AF4" s="1188"/>
      <c r="AG4" s="1134"/>
      <c r="AH4" s="1621" t="s">
        <v>101</v>
      </c>
      <c r="AI4" s="1622"/>
      <c r="AJ4" s="1622"/>
      <c r="AK4" s="1622"/>
      <c r="AL4" s="1622"/>
      <c r="AM4" s="1622"/>
      <c r="AN4" s="1622"/>
      <c r="AO4" s="1622"/>
      <c r="AP4" s="20"/>
      <c r="AQ4" s="216"/>
      <c r="AR4" s="214"/>
      <c r="AW4"/>
    </row>
    <row r="5" spans="1:53" ht="12.75" customHeight="1" x14ac:dyDescent="0.25">
      <c r="A5" s="1123" t="s">
        <v>137</v>
      </c>
      <c r="B5" s="1123"/>
      <c r="C5" s="1123"/>
      <c r="D5" s="1744">
        <f>données!D7</f>
        <v>0</v>
      </c>
      <c r="E5" s="1744"/>
      <c r="F5" s="1744"/>
      <c r="G5" s="1779"/>
      <c r="H5" s="269" t="s">
        <v>141</v>
      </c>
      <c r="I5" s="1701">
        <f>données!$J$7</f>
        <v>0</v>
      </c>
      <c r="J5" s="1701"/>
      <c r="K5" s="1701"/>
      <c r="L5" s="1701"/>
      <c r="M5" s="1701"/>
      <c r="N5" s="1701"/>
      <c r="O5" s="1701"/>
      <c r="P5" s="1701"/>
      <c r="Q5" s="1701"/>
      <c r="R5" s="1701"/>
      <c r="S5" s="1701"/>
      <c r="T5" s="1701"/>
      <c r="U5" s="1701"/>
      <c r="V5" s="1701"/>
      <c r="W5" s="1701"/>
      <c r="X5" s="1701"/>
      <c r="Y5" s="1701"/>
      <c r="Z5" s="1701"/>
      <c r="AA5" s="1701"/>
      <c r="AB5" s="1701"/>
      <c r="AC5" s="1701"/>
      <c r="AD5" s="1701"/>
      <c r="AE5" s="1701"/>
      <c r="AF5" s="1701"/>
      <c r="AG5" s="1381"/>
      <c r="AH5" s="1743">
        <f>données!$AI$7</f>
        <v>0</v>
      </c>
      <c r="AI5" s="1672"/>
      <c r="AJ5" s="1672"/>
      <c r="AK5" s="1672"/>
      <c r="AL5" s="1672"/>
      <c r="AM5" s="1672"/>
      <c r="AN5" s="1672"/>
      <c r="AO5" s="1672"/>
      <c r="AP5" s="15"/>
      <c r="AQ5" s="213"/>
      <c r="AR5" s="214"/>
      <c r="AW5"/>
    </row>
    <row r="6" spans="1:53" ht="13.2" customHeight="1" x14ac:dyDescent="0.25">
      <c r="A6" s="1724">
        <f>données!A8</f>
        <v>0</v>
      </c>
      <c r="B6" s="1724"/>
      <c r="C6" s="1724"/>
      <c r="D6" s="1724"/>
      <c r="E6" s="1724"/>
      <c r="F6" s="1724"/>
      <c r="G6" s="1725"/>
      <c r="H6" s="269" t="s">
        <v>138</v>
      </c>
      <c r="I6" s="1703"/>
      <c r="J6" s="1703"/>
      <c r="K6" s="1703"/>
      <c r="L6" s="1703"/>
      <c r="M6" s="1703"/>
      <c r="N6" s="1703"/>
      <c r="O6" s="1703"/>
      <c r="P6" s="1703"/>
      <c r="Q6" s="1703"/>
      <c r="R6" s="1703"/>
      <c r="S6" s="1703"/>
      <c r="T6" s="1703"/>
      <c r="U6" s="1703"/>
      <c r="V6" s="1703"/>
      <c r="W6" s="1703"/>
      <c r="X6" s="1703"/>
      <c r="Y6" s="1703"/>
      <c r="Z6" s="1703"/>
      <c r="AA6" s="1703"/>
      <c r="AB6" s="1703"/>
      <c r="AC6" s="1703"/>
      <c r="AD6" s="1703"/>
      <c r="AE6" s="1703"/>
      <c r="AF6" s="1703"/>
      <c r="AG6" s="764" t="s">
        <v>44</v>
      </c>
      <c r="AH6" s="1673">
        <f>données!$AI$8</f>
        <v>0</v>
      </c>
      <c r="AI6" s="1994"/>
      <c r="AJ6" s="1994"/>
      <c r="AK6" s="1994"/>
      <c r="AL6" s="1994"/>
      <c r="AM6" s="1994"/>
      <c r="AN6" s="1994"/>
      <c r="AO6" s="1994"/>
      <c r="AP6" s="15"/>
      <c r="AQ6" s="213"/>
      <c r="AR6" s="214"/>
      <c r="AW6"/>
    </row>
    <row r="7" spans="1:53" ht="12.15" customHeight="1" x14ac:dyDescent="0.25">
      <c r="A7" s="1724">
        <f>données!A9</f>
        <v>0</v>
      </c>
      <c r="B7" s="1724"/>
      <c r="C7" s="1724"/>
      <c r="D7" s="1724"/>
      <c r="E7" s="1724"/>
      <c r="F7" s="1724"/>
      <c r="G7" s="1725"/>
      <c r="H7" s="269" t="s">
        <v>140</v>
      </c>
      <c r="I7" s="269"/>
      <c r="J7" s="269"/>
      <c r="K7" s="269"/>
      <c r="L7" s="269"/>
      <c r="M7" s="1695">
        <f>données!$M$9</f>
        <v>0</v>
      </c>
      <c r="N7" s="1695"/>
      <c r="O7" s="1695"/>
      <c r="P7" s="1695"/>
      <c r="Q7" s="1695"/>
      <c r="R7" s="1695"/>
      <c r="S7" s="1695"/>
      <c r="T7" s="1695"/>
      <c r="U7" s="1695"/>
      <c r="V7" s="1695"/>
      <c r="W7" s="1695"/>
      <c r="X7" s="1695"/>
      <c r="Y7" s="1695"/>
      <c r="Z7" s="1695"/>
      <c r="AA7" s="1695"/>
      <c r="AB7" s="1695"/>
      <c r="AC7" s="1695"/>
      <c r="AD7" s="1695"/>
      <c r="AE7" s="1695"/>
      <c r="AF7" s="1695"/>
      <c r="AG7" s="1995"/>
      <c r="AH7" s="1755">
        <f>données!$AI$9</f>
        <v>0</v>
      </c>
      <c r="AI7" s="1756"/>
      <c r="AJ7" s="1756"/>
      <c r="AK7" s="1756"/>
      <c r="AL7" s="1756"/>
      <c r="AM7" s="1756"/>
      <c r="AN7" s="1756"/>
      <c r="AO7" s="1756"/>
      <c r="AP7" s="15"/>
      <c r="AQ7" s="213"/>
      <c r="AR7" s="214"/>
      <c r="AW7"/>
    </row>
    <row r="8" spans="1:53" x14ac:dyDescent="0.25">
      <c r="A8" s="1123" t="s">
        <v>138</v>
      </c>
      <c r="B8" s="1726">
        <f>données!B10</f>
        <v>0</v>
      </c>
      <c r="C8" s="1726"/>
      <c r="D8" s="1726"/>
      <c r="E8" s="1726"/>
      <c r="F8" s="1726"/>
      <c r="G8" s="1727"/>
      <c r="H8" s="269" t="s">
        <v>139</v>
      </c>
      <c r="I8" s="269"/>
      <c r="J8" s="269"/>
      <c r="K8" s="269"/>
      <c r="L8" s="1188"/>
      <c r="M8" s="1728">
        <f>données!$M$10</f>
        <v>0</v>
      </c>
      <c r="N8" s="1728"/>
      <c r="O8" s="1728"/>
      <c r="P8" s="1728"/>
      <c r="Q8" s="1728"/>
      <c r="R8" s="1728"/>
      <c r="S8" s="1728"/>
      <c r="T8" s="1728"/>
      <c r="U8" s="1728"/>
      <c r="V8" s="1728"/>
      <c r="W8" s="1728"/>
      <c r="X8" s="1728"/>
      <c r="Y8" s="1728"/>
      <c r="Z8" s="1728"/>
      <c r="AA8" s="1728"/>
      <c r="AB8" s="1728"/>
      <c r="AC8" s="1728"/>
      <c r="AD8" s="1728"/>
      <c r="AE8" s="1728"/>
      <c r="AF8" s="1728"/>
      <c r="AG8" s="1729"/>
      <c r="AH8" s="1755" t="str">
        <f>IF(données!$AI$10=0,"",données!$AI$10)</f>
        <v/>
      </c>
      <c r="AI8" s="1756"/>
      <c r="AJ8" s="1756"/>
      <c r="AK8" s="1756"/>
      <c r="AL8" s="1756"/>
      <c r="AM8" s="1756"/>
      <c r="AN8" s="1756"/>
      <c r="AO8" s="1756"/>
      <c r="AP8" s="15"/>
      <c r="AQ8" s="213"/>
      <c r="AR8" s="217"/>
      <c r="AS8" s="213"/>
      <c r="AT8" s="213"/>
      <c r="AU8" s="213"/>
      <c r="AV8" s="15"/>
      <c r="AW8" s="15"/>
      <c r="AX8" s="15"/>
      <c r="AY8" s="15"/>
    </row>
    <row r="9" spans="1:53" x14ac:dyDescent="0.25">
      <c r="A9" s="909"/>
      <c r="B9" s="909"/>
      <c r="C9" s="909"/>
      <c r="D9" s="909"/>
      <c r="E9" s="909"/>
      <c r="F9" s="909"/>
      <c r="G9" s="417"/>
      <c r="H9" s="18"/>
      <c r="I9" s="909"/>
      <c r="J9" s="909"/>
      <c r="K9" s="909"/>
      <c r="L9" s="909"/>
      <c r="M9" s="909"/>
      <c r="N9" s="909"/>
      <c r="O9" s="909"/>
      <c r="P9" s="909"/>
      <c r="Q9" s="909"/>
      <c r="R9" s="909"/>
      <c r="S9" s="909"/>
      <c r="T9" s="909"/>
      <c r="U9" s="909"/>
      <c r="V9" s="909"/>
      <c r="W9" s="909"/>
      <c r="X9" s="909"/>
      <c r="Y9" s="909"/>
      <c r="Z9" s="909"/>
      <c r="AA9" s="909"/>
      <c r="AB9" s="909"/>
      <c r="AC9" s="909"/>
      <c r="AD9" s="909"/>
      <c r="AE9" s="909"/>
      <c r="AF9" s="909"/>
      <c r="AG9" s="909"/>
      <c r="AH9" s="176"/>
      <c r="AI9" s="909"/>
      <c r="AJ9" s="909"/>
      <c r="AK9" s="909"/>
      <c r="AL9" s="909"/>
      <c r="AM9" s="909"/>
      <c r="AN9" s="909"/>
      <c r="AO9" s="909"/>
      <c r="AW9"/>
    </row>
    <row r="10" spans="1:53" ht="21" x14ac:dyDescent="0.4">
      <c r="A10" s="1771" t="str">
        <f>'dv1'!A10:E10</f>
        <v>Ed. 2017</v>
      </c>
      <c r="B10" s="1771"/>
      <c r="C10" s="1771"/>
      <c r="D10" s="1771"/>
      <c r="E10" s="1771"/>
      <c r="F10" s="1771"/>
      <c r="G10" s="1636"/>
      <c r="H10" s="1989" t="s">
        <v>17</v>
      </c>
      <c r="I10" s="1990"/>
      <c r="J10" s="1990"/>
      <c r="K10" s="1990"/>
      <c r="L10" s="1990"/>
      <c r="M10" s="1990"/>
      <c r="N10" s="1990"/>
      <c r="O10" s="1757">
        <v>1</v>
      </c>
      <c r="P10" s="1757"/>
      <c r="Q10" s="1757"/>
      <c r="R10" s="1757"/>
      <c r="S10" s="1757"/>
      <c r="T10" s="1757"/>
      <c r="U10" s="1757"/>
      <c r="V10" s="1757"/>
      <c r="W10" s="1757"/>
      <c r="X10" s="1757"/>
      <c r="Y10" s="1757"/>
      <c r="Z10" s="1068" t="s">
        <v>126</v>
      </c>
      <c r="AA10" s="1069"/>
      <c r="AB10" s="1069"/>
      <c r="AC10" s="1069"/>
      <c r="AD10" s="1069"/>
      <c r="AE10" s="1069"/>
      <c r="AF10" s="1069"/>
      <c r="AG10" s="1757"/>
      <c r="AH10" s="1757"/>
      <c r="AI10" s="1758"/>
      <c r="AJ10" s="101" t="s">
        <v>95</v>
      </c>
      <c r="AK10" s="98"/>
      <c r="AL10" s="98"/>
      <c r="AM10" s="98"/>
      <c r="AN10" s="98"/>
      <c r="AO10" s="98"/>
      <c r="AW10"/>
    </row>
    <row r="11" spans="1:53" x14ac:dyDescent="0.25">
      <c r="A11" s="1648" t="str">
        <f>'dv1'!A11:F11</f>
        <v>(SLRB/MT 2017)</v>
      </c>
      <c r="B11" s="1648"/>
      <c r="C11" s="1648"/>
      <c r="D11" s="1648"/>
      <c r="E11" s="1648"/>
      <c r="F11" s="1648"/>
      <c r="G11" s="1649"/>
      <c r="H11" s="61"/>
      <c r="I11" s="8"/>
      <c r="J11" s="8"/>
      <c r="K11" s="8"/>
      <c r="L11" s="8"/>
      <c r="M11" s="8"/>
      <c r="N11" s="8"/>
      <c r="O11" s="8"/>
      <c r="P11" s="8"/>
      <c r="Q11" s="8"/>
      <c r="R11" s="8"/>
      <c r="S11" s="8"/>
      <c r="T11" s="8"/>
      <c r="U11" s="8"/>
      <c r="V11" s="8"/>
      <c r="W11" s="8"/>
      <c r="X11" s="8"/>
      <c r="Y11" s="8"/>
      <c r="Z11" s="1070" t="s">
        <v>127</v>
      </c>
      <c r="AA11" s="1071"/>
      <c r="AB11" s="1071"/>
      <c r="AC11" s="1071"/>
      <c r="AD11" s="1071"/>
      <c r="AE11" s="1071"/>
      <c r="AF11" s="1071"/>
      <c r="AG11" s="1071"/>
      <c r="AH11" s="1071"/>
      <c r="AI11" s="1145"/>
      <c r="AJ11" s="909"/>
      <c r="AK11" s="909"/>
      <c r="AL11" s="909"/>
      <c r="AM11" s="909"/>
      <c r="AN11" s="909"/>
      <c r="AO11" s="909"/>
      <c r="AW11"/>
    </row>
    <row r="12" spans="1:53" x14ac:dyDescent="0.25">
      <c r="A12" s="917"/>
      <c r="B12" s="917"/>
      <c r="C12" s="917"/>
      <c r="D12" s="917"/>
      <c r="E12" s="917"/>
      <c r="F12" s="917"/>
      <c r="G12" s="917"/>
      <c r="H12" s="917"/>
      <c r="I12" s="917"/>
      <c r="J12" s="917"/>
      <c r="K12" s="917"/>
      <c r="L12" s="917"/>
      <c r="M12" s="917"/>
      <c r="N12" s="917"/>
      <c r="O12" s="917"/>
      <c r="P12" s="917"/>
      <c r="Q12" s="917"/>
      <c r="R12" s="917"/>
      <c r="S12" s="917"/>
      <c r="T12" s="917"/>
      <c r="U12" s="917"/>
      <c r="V12" s="917"/>
      <c r="W12" s="917"/>
      <c r="X12" s="917"/>
      <c r="Y12" s="917"/>
      <c r="Z12" s="917"/>
      <c r="AA12" s="917"/>
      <c r="AB12" s="917"/>
      <c r="AC12" s="917"/>
      <c r="AD12" s="917"/>
      <c r="AE12" s="917"/>
      <c r="AF12" s="917"/>
      <c r="AG12" s="917"/>
      <c r="AH12" s="917"/>
      <c r="AI12" s="917"/>
      <c r="AJ12" s="917"/>
      <c r="AK12" s="917"/>
      <c r="AL12" s="917"/>
      <c r="AM12" s="917"/>
      <c r="AN12" s="917"/>
      <c r="AO12" s="917"/>
      <c r="AW12"/>
    </row>
    <row r="13" spans="1:53" ht="27" customHeight="1" x14ac:dyDescent="0.25">
      <c r="A13" s="1539" t="s">
        <v>466</v>
      </c>
      <c r="B13" s="1539"/>
      <c r="C13" s="1539"/>
      <c r="D13" s="1539"/>
      <c r="E13" s="1539"/>
      <c r="F13" s="1539"/>
      <c r="G13" s="1539"/>
      <c r="H13" s="1539"/>
      <c r="I13" s="1539"/>
      <c r="J13" s="1539"/>
      <c r="K13" s="1539"/>
      <c r="L13" s="1539"/>
      <c r="M13" s="1539"/>
      <c r="N13" s="1539"/>
      <c r="O13" s="1539"/>
      <c r="P13" s="1539"/>
      <c r="Q13" s="1539"/>
      <c r="R13" s="1539"/>
      <c r="S13" s="1539"/>
      <c r="T13" s="1539"/>
      <c r="U13" s="1539"/>
      <c r="V13" s="1539"/>
      <c r="W13" s="1539"/>
      <c r="X13" s="1539"/>
      <c r="Y13" s="1539"/>
      <c r="Z13" s="1539"/>
      <c r="AA13" s="1539"/>
      <c r="AB13" s="1539"/>
      <c r="AC13" s="1539"/>
      <c r="AD13" s="1539"/>
      <c r="AE13" s="1539"/>
      <c r="AF13" s="1539"/>
      <c r="AG13" s="1539"/>
      <c r="AH13" s="1539"/>
      <c r="AI13" s="1539"/>
      <c r="AJ13" s="1539"/>
      <c r="AK13" s="1539"/>
      <c r="AL13" s="1539"/>
      <c r="AM13" s="1539"/>
      <c r="AN13" s="1539"/>
      <c r="AO13" s="1539"/>
      <c r="AV13" s="175"/>
      <c r="AW13" s="175"/>
      <c r="AX13" s="175"/>
      <c r="AY13" s="175"/>
      <c r="AZ13" s="175"/>
      <c r="BA13" s="175"/>
    </row>
    <row r="14" spans="1:53" x14ac:dyDescent="0.25">
      <c r="A14" s="1117"/>
      <c r="B14" s="1117"/>
      <c r="C14" s="1117"/>
      <c r="D14" s="1117"/>
      <c r="E14" s="1117"/>
      <c r="F14" s="1117"/>
      <c r="G14" s="1117"/>
      <c r="H14" s="1117"/>
      <c r="I14" s="1117"/>
      <c r="J14" s="1117"/>
      <c r="K14" s="1117"/>
      <c r="L14" s="1117"/>
      <c r="M14" s="1117"/>
      <c r="N14" s="1117"/>
      <c r="O14" s="1117"/>
      <c r="P14" s="1117"/>
      <c r="Q14" s="1117"/>
      <c r="R14" s="1117"/>
      <c r="S14" s="1117"/>
      <c r="T14" s="1117"/>
      <c r="U14" s="1117"/>
      <c r="V14" s="1117"/>
      <c r="W14" s="1117"/>
      <c r="X14" s="1117"/>
      <c r="Y14" s="1117"/>
      <c r="Z14" s="1117"/>
      <c r="AA14" s="1117"/>
      <c r="AB14" s="1117"/>
      <c r="AC14" s="1117"/>
      <c r="AD14" s="1117"/>
      <c r="AE14" s="1117"/>
      <c r="AF14" s="1117"/>
      <c r="AG14" s="1117"/>
      <c r="AH14" s="1117"/>
      <c r="AI14" s="1117"/>
      <c r="AJ14" s="1117"/>
      <c r="AK14" s="1117"/>
      <c r="AL14" s="1117"/>
      <c r="AM14" s="1117"/>
      <c r="AN14" s="1117"/>
      <c r="AO14" s="1117"/>
      <c r="AV14" s="175"/>
      <c r="AW14" s="175"/>
      <c r="AX14" s="175"/>
      <c r="AY14" s="175"/>
      <c r="AZ14" s="175"/>
      <c r="BA14" s="175"/>
    </row>
    <row r="15" spans="1:53" ht="16.2" customHeight="1" x14ac:dyDescent="0.25">
      <c r="A15" s="1211"/>
      <c r="B15" s="1211"/>
      <c r="C15" s="1211"/>
      <c r="D15" s="1211"/>
      <c r="E15" s="1211"/>
      <c r="F15" s="1211"/>
      <c r="G15" s="1211"/>
      <c r="H15" s="1211"/>
      <c r="I15" s="1211"/>
      <c r="J15" s="1211"/>
      <c r="K15" s="1211"/>
      <c r="L15" s="1211"/>
      <c r="M15" s="1211"/>
      <c r="N15" s="1211"/>
      <c r="O15" s="1211"/>
      <c r="P15" s="1211"/>
      <c r="Q15" s="1211"/>
      <c r="R15" s="1211"/>
      <c r="S15" s="1211"/>
      <c r="T15" s="1211"/>
      <c r="U15" s="1211"/>
      <c r="V15" s="1211"/>
      <c r="W15" s="1211"/>
      <c r="X15" s="1211"/>
      <c r="Y15" s="1211"/>
      <c r="Z15" s="1211"/>
      <c r="AA15" s="1211"/>
      <c r="AB15" s="1211"/>
      <c r="AC15" s="1211"/>
      <c r="AD15" s="1211"/>
      <c r="AE15" s="1211"/>
      <c r="AF15" s="1211"/>
      <c r="AG15" s="1211"/>
      <c r="AH15" s="1211"/>
      <c r="AI15" s="1211"/>
      <c r="AJ15" s="1211"/>
      <c r="AK15" s="1211"/>
      <c r="AL15" s="1211"/>
      <c r="AM15" s="1211"/>
      <c r="AN15" s="1211"/>
      <c r="AO15" s="1211"/>
      <c r="AV15" s="175"/>
      <c r="AW15" s="175"/>
      <c r="AX15" s="175"/>
      <c r="AY15" s="175"/>
      <c r="AZ15" s="175"/>
      <c r="BA15" s="175"/>
    </row>
    <row r="16" spans="1:53" ht="16.2" customHeight="1" x14ac:dyDescent="0.25">
      <c r="A16" s="1213"/>
      <c r="B16" s="1213"/>
      <c r="C16" s="1213"/>
      <c r="D16" s="1213"/>
      <c r="E16" s="1213"/>
      <c r="F16" s="1213"/>
      <c r="G16" s="1213"/>
      <c r="H16" s="1213"/>
      <c r="I16" s="1213"/>
      <c r="J16" s="1213"/>
      <c r="K16" s="1213"/>
      <c r="L16" s="1213"/>
      <c r="M16" s="1213"/>
      <c r="N16" s="1213"/>
      <c r="O16" s="1213"/>
      <c r="P16" s="1213"/>
      <c r="Q16" s="1213"/>
      <c r="R16" s="1213"/>
      <c r="S16" s="1213"/>
      <c r="T16" s="1213"/>
      <c r="U16" s="1213"/>
      <c r="V16" s="1213"/>
      <c r="W16" s="1213"/>
      <c r="X16" s="1213"/>
      <c r="Y16" s="1213"/>
      <c r="Z16" s="1213"/>
      <c r="AA16" s="1213"/>
      <c r="AB16" s="1213"/>
      <c r="AC16" s="1213"/>
      <c r="AD16" s="1213"/>
      <c r="AE16" s="1213"/>
      <c r="AF16" s="1213"/>
      <c r="AG16" s="1213"/>
      <c r="AH16" s="1213"/>
      <c r="AI16" s="1213"/>
      <c r="AJ16" s="1213"/>
      <c r="AK16" s="1213"/>
      <c r="AL16" s="1213"/>
      <c r="AM16" s="1213"/>
      <c r="AN16" s="1213"/>
      <c r="AO16" s="1213"/>
      <c r="AV16" s="175"/>
      <c r="AW16" s="175"/>
      <c r="AX16" s="175"/>
      <c r="AY16" s="175"/>
      <c r="AZ16" s="175"/>
      <c r="BA16" s="175"/>
    </row>
    <row r="17" spans="1:53" ht="16.2" customHeight="1" x14ac:dyDescent="0.25">
      <c r="A17" s="1213"/>
      <c r="B17" s="1213"/>
      <c r="C17" s="1213"/>
      <c r="D17" s="1213"/>
      <c r="E17" s="1213"/>
      <c r="F17" s="1213"/>
      <c r="G17" s="1213"/>
      <c r="H17" s="1213"/>
      <c r="I17" s="1213"/>
      <c r="J17" s="1213"/>
      <c r="K17" s="1213"/>
      <c r="L17" s="1213"/>
      <c r="M17" s="1213"/>
      <c r="N17" s="1213"/>
      <c r="O17" s="1213"/>
      <c r="P17" s="1213"/>
      <c r="Q17" s="1213"/>
      <c r="R17" s="1213"/>
      <c r="S17" s="1213"/>
      <c r="T17" s="1213"/>
      <c r="U17" s="1213"/>
      <c r="V17" s="1213"/>
      <c r="W17" s="1213"/>
      <c r="X17" s="1213"/>
      <c r="Y17" s="1213"/>
      <c r="Z17" s="1213"/>
      <c r="AA17" s="1213"/>
      <c r="AB17" s="1213"/>
      <c r="AC17" s="1213"/>
      <c r="AD17" s="1213"/>
      <c r="AE17" s="1213"/>
      <c r="AF17" s="1213"/>
      <c r="AG17" s="1213"/>
      <c r="AH17" s="1213"/>
      <c r="AI17" s="1213"/>
      <c r="AJ17" s="1213"/>
      <c r="AK17" s="1213"/>
      <c r="AL17" s="1213"/>
      <c r="AM17" s="1213"/>
      <c r="AN17" s="1213"/>
      <c r="AO17" s="1213"/>
      <c r="AV17" s="175"/>
      <c r="AW17" s="175"/>
      <c r="AX17" s="175"/>
      <c r="AY17" s="175"/>
      <c r="AZ17" s="175"/>
      <c r="BA17" s="175"/>
    </row>
    <row r="18" spans="1:53" ht="16.2" customHeight="1" x14ac:dyDescent="0.25">
      <c r="A18" s="1213"/>
      <c r="B18" s="1213"/>
      <c r="C18" s="1213"/>
      <c r="D18" s="1213"/>
      <c r="E18" s="1213"/>
      <c r="F18" s="1213"/>
      <c r="G18" s="1213"/>
      <c r="H18" s="1213"/>
      <c r="I18" s="1213"/>
      <c r="J18" s="1213"/>
      <c r="K18" s="1213"/>
      <c r="L18" s="1213"/>
      <c r="M18" s="1213"/>
      <c r="N18" s="1213"/>
      <c r="O18" s="1213"/>
      <c r="P18" s="1213"/>
      <c r="Q18" s="1213"/>
      <c r="R18" s="1213"/>
      <c r="S18" s="1213"/>
      <c r="T18" s="1213"/>
      <c r="U18" s="1213"/>
      <c r="V18" s="1213"/>
      <c r="W18" s="1213"/>
      <c r="X18" s="1213"/>
      <c r="Y18" s="1213"/>
      <c r="Z18" s="1213"/>
      <c r="AA18" s="1213"/>
      <c r="AB18" s="1213"/>
      <c r="AC18" s="1213"/>
      <c r="AD18" s="1213"/>
      <c r="AE18" s="1213"/>
      <c r="AF18" s="1213"/>
      <c r="AG18" s="1213"/>
      <c r="AH18" s="1213"/>
      <c r="AI18" s="1213"/>
      <c r="AJ18" s="1213"/>
      <c r="AK18" s="1213"/>
      <c r="AL18" s="1213"/>
      <c r="AM18" s="1213"/>
      <c r="AN18" s="1213"/>
      <c r="AO18" s="1213"/>
      <c r="AV18" s="175"/>
      <c r="AW18" s="175"/>
      <c r="AX18" s="175"/>
      <c r="AY18" s="175"/>
      <c r="AZ18" s="175"/>
      <c r="BA18" s="175"/>
    </row>
    <row r="19" spans="1:53" s="139" customFormat="1" ht="16.2" customHeight="1" x14ac:dyDescent="0.25">
      <c r="A19" s="1213"/>
      <c r="B19" s="1213"/>
      <c r="C19" s="1213"/>
      <c r="D19" s="1213"/>
      <c r="E19" s="1213"/>
      <c r="F19" s="1213"/>
      <c r="G19" s="1213"/>
      <c r="H19" s="1213"/>
      <c r="I19" s="1213"/>
      <c r="J19" s="1213"/>
      <c r="K19" s="1213"/>
      <c r="L19" s="1213"/>
      <c r="M19" s="1213"/>
      <c r="N19" s="1213"/>
      <c r="O19" s="1213"/>
      <c r="P19" s="1213"/>
      <c r="Q19" s="1213"/>
      <c r="R19" s="1213"/>
      <c r="S19" s="1213"/>
      <c r="T19" s="1213"/>
      <c r="U19" s="1213"/>
      <c r="V19" s="1213"/>
      <c r="W19" s="1213"/>
      <c r="X19" s="1213"/>
      <c r="Y19" s="1213"/>
      <c r="Z19" s="1213"/>
      <c r="AA19" s="1213"/>
      <c r="AB19" s="1213"/>
      <c r="AC19" s="1213"/>
      <c r="AD19" s="1213"/>
      <c r="AE19" s="1213"/>
      <c r="AF19" s="1213"/>
      <c r="AG19" s="1213"/>
      <c r="AH19" s="1213"/>
      <c r="AI19" s="1213"/>
      <c r="AJ19" s="1213"/>
      <c r="AK19" s="1213"/>
      <c r="AL19" s="1213"/>
      <c r="AM19" s="1213"/>
      <c r="AN19" s="1213"/>
      <c r="AO19" s="1213"/>
      <c r="AQ19" s="270"/>
      <c r="AR19" s="270"/>
      <c r="AS19" s="270"/>
      <c r="AT19" s="270"/>
      <c r="AU19" s="270"/>
      <c r="AV19" s="270"/>
      <c r="AW19" s="270"/>
      <c r="AX19" s="270"/>
      <c r="AY19" s="270"/>
      <c r="AZ19" s="270"/>
      <c r="BA19" s="270"/>
    </row>
    <row r="20" spans="1:53" ht="16.2" customHeight="1" x14ac:dyDescent="0.25">
      <c r="A20" s="1213"/>
      <c r="B20" s="1213"/>
      <c r="C20" s="1213"/>
      <c r="D20" s="1213"/>
      <c r="E20" s="1213"/>
      <c r="F20" s="1213"/>
      <c r="G20" s="1213"/>
      <c r="H20" s="1213"/>
      <c r="I20" s="1213"/>
      <c r="J20" s="1213"/>
      <c r="K20" s="1213"/>
      <c r="L20" s="1213"/>
      <c r="M20" s="1213"/>
      <c r="N20" s="1213"/>
      <c r="O20" s="1213"/>
      <c r="P20" s="1213"/>
      <c r="Q20" s="1213"/>
      <c r="R20" s="1213"/>
      <c r="S20" s="1213"/>
      <c r="T20" s="1213"/>
      <c r="U20" s="1213"/>
      <c r="V20" s="1213"/>
      <c r="W20" s="1213"/>
      <c r="X20" s="1213"/>
      <c r="Y20" s="1213"/>
      <c r="Z20" s="1213"/>
      <c r="AA20" s="1213"/>
      <c r="AB20" s="1213"/>
      <c r="AC20" s="1213"/>
      <c r="AD20" s="1213"/>
      <c r="AE20" s="1213"/>
      <c r="AF20" s="1213"/>
      <c r="AG20" s="1213"/>
      <c r="AH20" s="1213"/>
      <c r="AI20" s="1213"/>
      <c r="AJ20" s="1213"/>
      <c r="AK20" s="1213"/>
      <c r="AL20" s="1213"/>
      <c r="AM20" s="1213"/>
      <c r="AN20" s="1213"/>
      <c r="AO20" s="1213"/>
      <c r="AV20" s="175"/>
      <c r="AW20" s="175"/>
      <c r="AX20" s="175"/>
      <c r="AY20" s="175"/>
      <c r="AZ20" s="175"/>
      <c r="BA20" s="175"/>
    </row>
    <row r="21" spans="1:53" ht="16.2" customHeight="1" x14ac:dyDescent="0.25">
      <c r="A21" s="1213"/>
      <c r="B21" s="1213"/>
      <c r="C21" s="1213"/>
      <c r="D21" s="1213"/>
      <c r="E21" s="1213"/>
      <c r="F21" s="1213"/>
      <c r="G21" s="1213"/>
      <c r="H21" s="1213"/>
      <c r="I21" s="1213"/>
      <c r="J21" s="1213"/>
      <c r="K21" s="1213"/>
      <c r="L21" s="1213"/>
      <c r="M21" s="1213"/>
      <c r="N21" s="1213"/>
      <c r="O21" s="1213"/>
      <c r="P21" s="1213"/>
      <c r="Q21" s="1213"/>
      <c r="R21" s="1213"/>
      <c r="S21" s="1213"/>
      <c r="T21" s="1213"/>
      <c r="U21" s="1213"/>
      <c r="V21" s="1213"/>
      <c r="W21" s="1213"/>
      <c r="X21" s="1213"/>
      <c r="Y21" s="1213"/>
      <c r="Z21" s="1213"/>
      <c r="AA21" s="1213"/>
      <c r="AB21" s="1213"/>
      <c r="AC21" s="1213"/>
      <c r="AD21" s="1213"/>
      <c r="AE21" s="1213"/>
      <c r="AF21" s="1213"/>
      <c r="AG21" s="1213"/>
      <c r="AH21" s="1213"/>
      <c r="AI21" s="1213"/>
      <c r="AJ21" s="1213"/>
      <c r="AK21" s="1213"/>
      <c r="AL21" s="1213"/>
      <c r="AM21" s="1213"/>
      <c r="AN21" s="1213"/>
      <c r="AO21" s="1213"/>
      <c r="AV21" s="175"/>
      <c r="AW21" s="175"/>
      <c r="AX21" s="175"/>
      <c r="AY21" s="175"/>
      <c r="AZ21" s="175"/>
      <c r="BA21" s="175"/>
    </row>
    <row r="22" spans="1:53" ht="16.2" customHeight="1" x14ac:dyDescent="0.25">
      <c r="A22" s="1213"/>
      <c r="B22" s="1213"/>
      <c r="C22" s="1213"/>
      <c r="D22" s="1213"/>
      <c r="E22" s="1213"/>
      <c r="F22" s="1213"/>
      <c r="G22" s="1213"/>
      <c r="H22" s="1213"/>
      <c r="I22" s="1213"/>
      <c r="J22" s="1213"/>
      <c r="K22" s="1213"/>
      <c r="L22" s="1213"/>
      <c r="M22" s="1213"/>
      <c r="N22" s="1213"/>
      <c r="O22" s="1213"/>
      <c r="P22" s="1213"/>
      <c r="Q22" s="1213"/>
      <c r="R22" s="1213"/>
      <c r="S22" s="1213"/>
      <c r="T22" s="1213"/>
      <c r="U22" s="1213"/>
      <c r="V22" s="1213"/>
      <c r="W22" s="1213"/>
      <c r="X22" s="1213"/>
      <c r="Y22" s="1213"/>
      <c r="Z22" s="1213"/>
      <c r="AA22" s="1213"/>
      <c r="AB22" s="1213"/>
      <c r="AC22" s="1213"/>
      <c r="AD22" s="1213"/>
      <c r="AE22" s="1213"/>
      <c r="AF22" s="1213"/>
      <c r="AG22" s="1213"/>
      <c r="AH22" s="1213"/>
      <c r="AI22" s="1213"/>
      <c r="AJ22" s="1213"/>
      <c r="AK22" s="1213"/>
      <c r="AL22" s="1213"/>
      <c r="AM22" s="1213"/>
      <c r="AN22" s="1213"/>
      <c r="AO22" s="1213"/>
      <c r="AV22" s="175"/>
      <c r="AW22" s="175"/>
      <c r="AX22" s="175"/>
      <c r="AY22" s="175"/>
      <c r="AZ22" s="175"/>
      <c r="BA22" s="175"/>
    </row>
    <row r="23" spans="1:53" ht="16.2" customHeight="1" x14ac:dyDescent="0.25">
      <c r="A23" s="1213"/>
      <c r="B23" s="1213"/>
      <c r="C23" s="1213"/>
      <c r="D23" s="1213"/>
      <c r="E23" s="1213"/>
      <c r="F23" s="1213"/>
      <c r="G23" s="1213"/>
      <c r="H23" s="1213"/>
      <c r="I23" s="1213"/>
      <c r="J23" s="1213"/>
      <c r="K23" s="1213"/>
      <c r="L23" s="1213"/>
      <c r="M23" s="1213"/>
      <c r="N23" s="1213"/>
      <c r="O23" s="1213"/>
      <c r="P23" s="1213"/>
      <c r="Q23" s="1213"/>
      <c r="R23" s="1213"/>
      <c r="S23" s="1213"/>
      <c r="T23" s="1213"/>
      <c r="U23" s="1213"/>
      <c r="V23" s="1213"/>
      <c r="W23" s="1213"/>
      <c r="X23" s="1213"/>
      <c r="Y23" s="1213"/>
      <c r="Z23" s="1213"/>
      <c r="AA23" s="1213"/>
      <c r="AB23" s="1213"/>
      <c r="AC23" s="1213"/>
      <c r="AD23" s="1213"/>
      <c r="AE23" s="1213"/>
      <c r="AF23" s="1213"/>
      <c r="AG23" s="1213"/>
      <c r="AH23" s="1213"/>
      <c r="AI23" s="1213"/>
      <c r="AJ23" s="1213"/>
      <c r="AK23" s="1213"/>
      <c r="AL23" s="1213"/>
      <c r="AM23" s="1213"/>
      <c r="AN23" s="1213"/>
      <c r="AO23" s="1213"/>
      <c r="AV23" s="175"/>
      <c r="AW23" s="175"/>
      <c r="AX23" s="175"/>
      <c r="AY23" s="175"/>
      <c r="AZ23" s="175"/>
      <c r="BA23" s="175"/>
    </row>
    <row r="24" spans="1:53" ht="16.2" customHeight="1" x14ac:dyDescent="0.25">
      <c r="A24" s="1213"/>
      <c r="B24" s="1213"/>
      <c r="C24" s="1213"/>
      <c r="D24" s="1213"/>
      <c r="E24" s="1213"/>
      <c r="F24" s="1213"/>
      <c r="G24" s="1213"/>
      <c r="H24" s="1213"/>
      <c r="I24" s="1213"/>
      <c r="J24" s="1213"/>
      <c r="K24" s="1213"/>
      <c r="L24" s="1213"/>
      <c r="M24" s="1213"/>
      <c r="N24" s="1213"/>
      <c r="O24" s="1213"/>
      <c r="P24" s="1213"/>
      <c r="Q24" s="1213"/>
      <c r="R24" s="1213"/>
      <c r="S24" s="1213"/>
      <c r="T24" s="1213"/>
      <c r="U24" s="1213"/>
      <c r="V24" s="1213"/>
      <c r="W24" s="1213"/>
      <c r="X24" s="1213"/>
      <c r="Y24" s="1213"/>
      <c r="Z24" s="1213"/>
      <c r="AA24" s="1213"/>
      <c r="AB24" s="1213"/>
      <c r="AC24" s="1213"/>
      <c r="AD24" s="1213"/>
      <c r="AE24" s="1213"/>
      <c r="AF24" s="1213"/>
      <c r="AG24" s="1213"/>
      <c r="AH24" s="1213"/>
      <c r="AI24" s="1213"/>
      <c r="AJ24" s="1213"/>
      <c r="AK24" s="1213"/>
      <c r="AL24" s="1213"/>
      <c r="AM24" s="1213"/>
      <c r="AN24" s="1213"/>
      <c r="AO24" s="1213"/>
      <c r="AV24" s="175"/>
      <c r="AW24" s="175"/>
      <c r="AX24" s="175"/>
      <c r="AY24" s="175"/>
      <c r="AZ24" s="175"/>
      <c r="BA24" s="175"/>
    </row>
    <row r="25" spans="1:53" ht="16.2" customHeight="1" x14ac:dyDescent="0.25">
      <c r="A25" s="1213"/>
      <c r="B25" s="1213"/>
      <c r="C25" s="1213"/>
      <c r="D25" s="1213"/>
      <c r="E25" s="1213"/>
      <c r="F25" s="1213"/>
      <c r="G25" s="1213"/>
      <c r="H25" s="1213"/>
      <c r="I25" s="1213"/>
      <c r="J25" s="1213"/>
      <c r="K25" s="1213"/>
      <c r="L25" s="1213"/>
      <c r="M25" s="1213"/>
      <c r="N25" s="1213"/>
      <c r="O25" s="1213"/>
      <c r="P25" s="1213"/>
      <c r="Q25" s="1213"/>
      <c r="R25" s="1213"/>
      <c r="S25" s="1213"/>
      <c r="T25" s="1213"/>
      <c r="U25" s="1213"/>
      <c r="V25" s="1213"/>
      <c r="W25" s="1213"/>
      <c r="X25" s="1213"/>
      <c r="Y25" s="1213"/>
      <c r="Z25" s="1213"/>
      <c r="AA25" s="1213"/>
      <c r="AB25" s="1213"/>
      <c r="AC25" s="1213"/>
      <c r="AD25" s="1213"/>
      <c r="AE25" s="1213"/>
      <c r="AF25" s="1213"/>
      <c r="AG25" s="1213"/>
      <c r="AH25" s="1213"/>
      <c r="AI25" s="1213"/>
      <c r="AJ25" s="1213"/>
      <c r="AK25" s="1213"/>
      <c r="AL25" s="1213"/>
      <c r="AM25" s="1213"/>
      <c r="AN25" s="1213"/>
      <c r="AO25" s="1213"/>
      <c r="AV25" s="175"/>
      <c r="AW25" s="175"/>
      <c r="AX25" s="175"/>
      <c r="AY25" s="175"/>
      <c r="AZ25" s="175"/>
      <c r="BA25" s="175"/>
    </row>
    <row r="26" spans="1:53" ht="16.2" customHeight="1" x14ac:dyDescent="0.25">
      <c r="A26" s="1213"/>
      <c r="B26" s="1213"/>
      <c r="C26" s="1213"/>
      <c r="D26" s="1213"/>
      <c r="E26" s="1213"/>
      <c r="F26" s="1213"/>
      <c r="G26" s="1213"/>
      <c r="H26" s="1213"/>
      <c r="I26" s="1213"/>
      <c r="J26" s="1213"/>
      <c r="K26" s="1213"/>
      <c r="L26" s="1213"/>
      <c r="M26" s="1213"/>
      <c r="N26" s="1213"/>
      <c r="O26" s="1213"/>
      <c r="P26" s="1213"/>
      <c r="Q26" s="1213"/>
      <c r="R26" s="1213"/>
      <c r="S26" s="1213"/>
      <c r="T26" s="1213"/>
      <c r="U26" s="1213"/>
      <c r="V26" s="1213"/>
      <c r="W26" s="1213"/>
      <c r="X26" s="1213"/>
      <c r="Y26" s="1213"/>
      <c r="Z26" s="1213"/>
      <c r="AA26" s="1213"/>
      <c r="AB26" s="1213"/>
      <c r="AC26" s="1213"/>
      <c r="AD26" s="1213"/>
      <c r="AE26" s="1213"/>
      <c r="AF26" s="1213"/>
      <c r="AG26" s="1213"/>
      <c r="AH26" s="1213"/>
      <c r="AI26" s="1213"/>
      <c r="AJ26" s="1213"/>
      <c r="AK26" s="1213"/>
      <c r="AL26" s="1213"/>
      <c r="AM26" s="1213"/>
      <c r="AN26" s="1213"/>
      <c r="AO26" s="1213"/>
      <c r="AV26" s="175"/>
      <c r="AW26" s="175"/>
      <c r="AX26" s="175"/>
      <c r="AY26" s="175"/>
      <c r="AZ26" s="175"/>
      <c r="BA26" s="175"/>
    </row>
    <row r="27" spans="1:53" ht="16.2" customHeight="1" x14ac:dyDescent="0.25">
      <c r="A27" s="1213"/>
      <c r="B27" s="1213"/>
      <c r="C27" s="1213"/>
      <c r="D27" s="1213"/>
      <c r="E27" s="1213"/>
      <c r="F27" s="1213"/>
      <c r="G27" s="1213"/>
      <c r="H27" s="1213"/>
      <c r="I27" s="1213"/>
      <c r="J27" s="1213"/>
      <c r="K27" s="1213"/>
      <c r="L27" s="1213"/>
      <c r="M27" s="1213"/>
      <c r="N27" s="1213"/>
      <c r="O27" s="1213"/>
      <c r="P27" s="1213"/>
      <c r="Q27" s="1213"/>
      <c r="R27" s="1213"/>
      <c r="S27" s="1213"/>
      <c r="T27" s="1213"/>
      <c r="U27" s="1213"/>
      <c r="V27" s="1213"/>
      <c r="W27" s="1213"/>
      <c r="X27" s="1213"/>
      <c r="Y27" s="1213"/>
      <c r="Z27" s="1213"/>
      <c r="AA27" s="1213"/>
      <c r="AB27" s="1213"/>
      <c r="AC27" s="1213"/>
      <c r="AD27" s="1213"/>
      <c r="AE27" s="1213"/>
      <c r="AF27" s="1213"/>
      <c r="AG27" s="1213"/>
      <c r="AH27" s="1213"/>
      <c r="AI27" s="1213"/>
      <c r="AJ27" s="1213"/>
      <c r="AK27" s="1213"/>
      <c r="AL27" s="1213"/>
      <c r="AM27" s="1213"/>
      <c r="AN27" s="1213"/>
      <c r="AO27" s="1213"/>
      <c r="AV27" s="175"/>
      <c r="AW27" s="175"/>
      <c r="AX27" s="175"/>
      <c r="AY27" s="175"/>
      <c r="AZ27" s="175"/>
      <c r="BA27" s="175"/>
    </row>
    <row r="28" spans="1:53" ht="16.2" customHeight="1" x14ac:dyDescent="0.25">
      <c r="A28" s="1213"/>
      <c r="B28" s="1213"/>
      <c r="C28" s="1213"/>
      <c r="D28" s="1213"/>
      <c r="E28" s="1213"/>
      <c r="F28" s="1213"/>
      <c r="G28" s="1213"/>
      <c r="H28" s="1213"/>
      <c r="I28" s="1213"/>
      <c r="J28" s="1213"/>
      <c r="K28" s="1213"/>
      <c r="L28" s="1213"/>
      <c r="M28" s="1213"/>
      <c r="N28" s="1213"/>
      <c r="O28" s="1213"/>
      <c r="P28" s="1213"/>
      <c r="Q28" s="1213"/>
      <c r="R28" s="1213"/>
      <c r="S28" s="1213"/>
      <c r="T28" s="1213"/>
      <c r="U28" s="1213"/>
      <c r="V28" s="1213"/>
      <c r="W28" s="1213"/>
      <c r="X28" s="1213"/>
      <c r="Y28" s="1213"/>
      <c r="Z28" s="1213"/>
      <c r="AA28" s="1213"/>
      <c r="AB28" s="1213"/>
      <c r="AC28" s="1213"/>
      <c r="AD28" s="1213"/>
      <c r="AE28" s="1213"/>
      <c r="AF28" s="1213"/>
      <c r="AG28" s="1213"/>
      <c r="AH28" s="1213"/>
      <c r="AI28" s="1213"/>
      <c r="AJ28" s="1213"/>
      <c r="AK28" s="1213"/>
      <c r="AL28" s="1213"/>
      <c r="AM28" s="1213"/>
      <c r="AN28" s="1213"/>
      <c r="AO28" s="1213"/>
      <c r="AV28" s="175"/>
      <c r="AW28" s="175"/>
      <c r="AX28" s="175"/>
      <c r="AY28" s="175"/>
      <c r="AZ28" s="175"/>
      <c r="BA28" s="175"/>
    </row>
    <row r="29" spans="1:53" ht="16.2" customHeight="1" x14ac:dyDescent="0.25">
      <c r="A29" s="1213"/>
      <c r="B29" s="1213"/>
      <c r="C29" s="1213"/>
      <c r="D29" s="1213"/>
      <c r="E29" s="1213"/>
      <c r="F29" s="1213"/>
      <c r="G29" s="1213"/>
      <c r="H29" s="1213"/>
      <c r="I29" s="1213"/>
      <c r="J29" s="1213"/>
      <c r="K29" s="1213"/>
      <c r="L29" s="1213"/>
      <c r="M29" s="1213"/>
      <c r="N29" s="1213"/>
      <c r="O29" s="1213"/>
      <c r="P29" s="1213"/>
      <c r="Q29" s="1213"/>
      <c r="R29" s="1213"/>
      <c r="S29" s="1213"/>
      <c r="T29" s="1213"/>
      <c r="U29" s="1213"/>
      <c r="V29" s="1213"/>
      <c r="W29" s="1213"/>
      <c r="X29" s="1213"/>
      <c r="Y29" s="1213"/>
      <c r="Z29" s="1213"/>
      <c r="AA29" s="1213"/>
      <c r="AB29" s="1213"/>
      <c r="AC29" s="1213"/>
      <c r="AD29" s="1213"/>
      <c r="AE29" s="1213"/>
      <c r="AF29" s="1213"/>
      <c r="AG29" s="1213"/>
      <c r="AH29" s="1213"/>
      <c r="AI29" s="1213"/>
      <c r="AJ29" s="1213"/>
      <c r="AK29" s="1213"/>
      <c r="AL29" s="1213"/>
      <c r="AM29" s="1213"/>
      <c r="AN29" s="1213"/>
      <c r="AO29" s="1213"/>
      <c r="AV29" s="175"/>
      <c r="AW29" s="175"/>
      <c r="AX29" s="175"/>
      <c r="AY29" s="175"/>
      <c r="AZ29" s="175"/>
      <c r="BA29" s="175"/>
    </row>
    <row r="30" spans="1:53" ht="16.2" customHeight="1" x14ac:dyDescent="0.25">
      <c r="A30" s="1213"/>
      <c r="B30" s="1213"/>
      <c r="C30" s="1213"/>
      <c r="D30" s="1213"/>
      <c r="E30" s="1213"/>
      <c r="F30" s="1213"/>
      <c r="G30" s="1213"/>
      <c r="H30" s="1213"/>
      <c r="I30" s="1213"/>
      <c r="J30" s="1213"/>
      <c r="K30" s="1213"/>
      <c r="L30" s="1213"/>
      <c r="M30" s="1213"/>
      <c r="N30" s="1213"/>
      <c r="O30" s="1213"/>
      <c r="P30" s="1213"/>
      <c r="Q30" s="1213"/>
      <c r="R30" s="1213"/>
      <c r="S30" s="1213"/>
      <c r="T30" s="1213"/>
      <c r="U30" s="1213"/>
      <c r="V30" s="1213"/>
      <c r="W30" s="1213"/>
      <c r="X30" s="1213"/>
      <c r="Y30" s="1213"/>
      <c r="Z30" s="1213"/>
      <c r="AA30" s="1213"/>
      <c r="AB30" s="1213"/>
      <c r="AC30" s="1213"/>
      <c r="AD30" s="1213"/>
      <c r="AE30" s="1213"/>
      <c r="AF30" s="1213"/>
      <c r="AG30" s="1213"/>
      <c r="AH30" s="1213"/>
      <c r="AI30" s="1213"/>
      <c r="AJ30" s="1213"/>
      <c r="AK30" s="1213"/>
      <c r="AL30" s="1213"/>
      <c r="AM30" s="1213"/>
      <c r="AN30" s="1213"/>
      <c r="AO30" s="1213"/>
      <c r="AV30" s="175"/>
      <c r="AW30" s="175"/>
      <c r="AX30" s="175"/>
      <c r="AY30" s="175"/>
      <c r="AZ30" s="175"/>
      <c r="BA30" s="175"/>
    </row>
    <row r="31" spans="1:53" ht="16.2" customHeight="1" x14ac:dyDescent="0.25">
      <c r="A31" s="1213"/>
      <c r="B31" s="1213"/>
      <c r="C31" s="1213"/>
      <c r="D31" s="1213"/>
      <c r="E31" s="1213"/>
      <c r="F31" s="1213"/>
      <c r="G31" s="1213"/>
      <c r="H31" s="1213"/>
      <c r="I31" s="1213"/>
      <c r="J31" s="1213"/>
      <c r="K31" s="1213"/>
      <c r="L31" s="1213"/>
      <c r="M31" s="1213"/>
      <c r="N31" s="1213"/>
      <c r="O31" s="1213"/>
      <c r="P31" s="1213"/>
      <c r="Q31" s="1213"/>
      <c r="R31" s="1213"/>
      <c r="S31" s="1213"/>
      <c r="T31" s="1213"/>
      <c r="U31" s="1213"/>
      <c r="V31" s="1213"/>
      <c r="W31" s="1213"/>
      <c r="X31" s="1213"/>
      <c r="Y31" s="1213"/>
      <c r="Z31" s="1213"/>
      <c r="AA31" s="1213"/>
      <c r="AB31" s="1213"/>
      <c r="AC31" s="1213"/>
      <c r="AD31" s="1213"/>
      <c r="AE31" s="1213"/>
      <c r="AF31" s="1213"/>
      <c r="AG31" s="1213"/>
      <c r="AH31" s="1213"/>
      <c r="AI31" s="1213"/>
      <c r="AJ31" s="1213"/>
      <c r="AK31" s="1213"/>
      <c r="AL31" s="1213"/>
      <c r="AM31" s="1213"/>
      <c r="AN31" s="1213"/>
      <c r="AO31" s="1213"/>
      <c r="AV31" s="175"/>
      <c r="AW31" s="175"/>
      <c r="AX31" s="175"/>
      <c r="AY31" s="175"/>
      <c r="AZ31" s="175"/>
      <c r="BA31" s="175"/>
    </row>
    <row r="32" spans="1:53" ht="16.2" customHeight="1" x14ac:dyDescent="0.25">
      <c r="A32" s="1213"/>
      <c r="B32" s="1213"/>
      <c r="C32" s="1213"/>
      <c r="D32" s="1213"/>
      <c r="E32" s="1213"/>
      <c r="F32" s="1213"/>
      <c r="G32" s="1213"/>
      <c r="H32" s="1213"/>
      <c r="I32" s="1213"/>
      <c r="J32" s="1213"/>
      <c r="K32" s="1213"/>
      <c r="L32" s="1213"/>
      <c r="M32" s="1213"/>
      <c r="N32" s="1213"/>
      <c r="O32" s="1213"/>
      <c r="P32" s="1213"/>
      <c r="Q32" s="1213"/>
      <c r="R32" s="1213"/>
      <c r="S32" s="1213"/>
      <c r="T32" s="1213"/>
      <c r="U32" s="1213"/>
      <c r="V32" s="1213"/>
      <c r="W32" s="1213"/>
      <c r="X32" s="1213"/>
      <c r="Y32" s="1213"/>
      <c r="Z32" s="1213"/>
      <c r="AA32" s="1213"/>
      <c r="AB32" s="1213"/>
      <c r="AC32" s="1213"/>
      <c r="AD32" s="1213"/>
      <c r="AE32" s="1213"/>
      <c r="AF32" s="1213"/>
      <c r="AG32" s="1213"/>
      <c r="AH32" s="1213"/>
      <c r="AI32" s="1213"/>
      <c r="AJ32" s="1213"/>
      <c r="AK32" s="1213"/>
      <c r="AL32" s="1213"/>
      <c r="AM32" s="1213"/>
      <c r="AN32" s="1213"/>
      <c r="AO32" s="1213"/>
      <c r="AV32" s="175"/>
      <c r="AW32" s="175"/>
      <c r="AX32" s="175"/>
      <c r="AY32" s="175"/>
      <c r="AZ32" s="175"/>
      <c r="BA32" s="175"/>
    </row>
    <row r="33" spans="1:81" ht="16.2" customHeight="1" x14ac:dyDescent="0.25">
      <c r="A33" s="1213"/>
      <c r="B33" s="1213"/>
      <c r="C33" s="1213"/>
      <c r="D33" s="1213"/>
      <c r="E33" s="1213"/>
      <c r="F33" s="1213"/>
      <c r="G33" s="1213"/>
      <c r="H33" s="1213"/>
      <c r="I33" s="1213"/>
      <c r="J33" s="1213"/>
      <c r="K33" s="1213"/>
      <c r="L33" s="1213"/>
      <c r="M33" s="1213"/>
      <c r="N33" s="1213"/>
      <c r="O33" s="1213"/>
      <c r="P33" s="1213"/>
      <c r="Q33" s="1213"/>
      <c r="R33" s="1213"/>
      <c r="S33" s="1213"/>
      <c r="T33" s="1213"/>
      <c r="U33" s="1213"/>
      <c r="V33" s="1213"/>
      <c r="W33" s="1213"/>
      <c r="X33" s="1213"/>
      <c r="Y33" s="1213"/>
      <c r="Z33" s="1213"/>
      <c r="AA33" s="1213"/>
      <c r="AB33" s="1213"/>
      <c r="AC33" s="1213"/>
      <c r="AD33" s="1213"/>
      <c r="AE33" s="1213"/>
      <c r="AF33" s="1213"/>
      <c r="AG33" s="1213"/>
      <c r="AH33" s="1213"/>
      <c r="AI33" s="1213"/>
      <c r="AJ33" s="1213"/>
      <c r="AK33" s="1213"/>
      <c r="AL33" s="1213"/>
      <c r="AM33" s="1213"/>
      <c r="AN33" s="1213"/>
      <c r="AO33" s="1213"/>
      <c r="AV33" s="175"/>
      <c r="AW33" s="175"/>
      <c r="AX33" s="175"/>
      <c r="AY33" s="175"/>
      <c r="AZ33" s="175"/>
      <c r="BA33" s="175"/>
    </row>
    <row r="34" spans="1:81" s="455" customFormat="1" ht="16.2" customHeight="1" x14ac:dyDescent="0.25">
      <c r="A34" s="1213"/>
      <c r="B34" s="1213"/>
      <c r="C34" s="1213"/>
      <c r="D34" s="1213"/>
      <c r="E34" s="1213"/>
      <c r="F34" s="1213"/>
      <c r="G34" s="1213"/>
      <c r="H34" s="1213"/>
      <c r="I34" s="1213"/>
      <c r="J34" s="1213"/>
      <c r="K34" s="1213"/>
      <c r="L34" s="1213"/>
      <c r="M34" s="1213"/>
      <c r="N34" s="1213"/>
      <c r="O34" s="1213"/>
      <c r="P34" s="1213"/>
      <c r="Q34" s="1213"/>
      <c r="R34" s="1213"/>
      <c r="S34" s="1213"/>
      <c r="T34" s="1213"/>
      <c r="U34" s="1213"/>
      <c r="V34" s="1213"/>
      <c r="W34" s="1213"/>
      <c r="X34" s="1213"/>
      <c r="Y34" s="1213"/>
      <c r="Z34" s="1213"/>
      <c r="AA34" s="1213"/>
      <c r="AB34" s="1213"/>
      <c r="AC34" s="1213"/>
      <c r="AD34" s="1213"/>
      <c r="AE34" s="1213"/>
      <c r="AF34" s="1213"/>
      <c r="AG34" s="1213"/>
      <c r="AH34" s="1213"/>
      <c r="AI34" s="1213"/>
      <c r="AJ34" s="1213"/>
      <c r="AK34" s="1213"/>
      <c r="AL34" s="1213"/>
      <c r="AM34" s="1213"/>
      <c r="AN34" s="1213"/>
      <c r="AO34" s="1213"/>
      <c r="AQ34" s="175"/>
      <c r="AR34" s="175"/>
      <c r="AS34" s="175"/>
      <c r="AT34" s="175"/>
      <c r="AU34" s="175"/>
      <c r="AV34" s="175"/>
      <c r="AW34" s="175"/>
      <c r="AX34" s="175"/>
      <c r="AY34" s="175"/>
      <c r="AZ34" s="175"/>
      <c r="BA34" s="175"/>
    </row>
    <row r="35" spans="1:81" s="455" customFormat="1" ht="16.2" customHeight="1" x14ac:dyDescent="0.25">
      <c r="A35" s="1213"/>
      <c r="B35" s="1213"/>
      <c r="C35" s="1213"/>
      <c r="D35" s="1213"/>
      <c r="E35" s="1213"/>
      <c r="F35" s="1213"/>
      <c r="G35" s="1213"/>
      <c r="H35" s="1213"/>
      <c r="I35" s="1213"/>
      <c r="J35" s="1213"/>
      <c r="K35" s="1213"/>
      <c r="L35" s="1213"/>
      <c r="M35" s="1213"/>
      <c r="N35" s="1213"/>
      <c r="O35" s="1213"/>
      <c r="P35" s="1213"/>
      <c r="Q35" s="1213"/>
      <c r="R35" s="1213"/>
      <c r="S35" s="1213"/>
      <c r="T35" s="1213"/>
      <c r="U35" s="1213"/>
      <c r="V35" s="1213"/>
      <c r="W35" s="1213"/>
      <c r="X35" s="1213"/>
      <c r="Y35" s="1213"/>
      <c r="Z35" s="1213"/>
      <c r="AA35" s="1213"/>
      <c r="AB35" s="1213"/>
      <c r="AC35" s="1213"/>
      <c r="AD35" s="1213"/>
      <c r="AE35" s="1213"/>
      <c r="AF35" s="1213"/>
      <c r="AG35" s="1213"/>
      <c r="AH35" s="1213"/>
      <c r="AI35" s="1213"/>
      <c r="AJ35" s="1213"/>
      <c r="AK35" s="1213"/>
      <c r="AL35" s="1213"/>
      <c r="AM35" s="1213"/>
      <c r="AN35" s="1213"/>
      <c r="AO35" s="1213"/>
      <c r="AQ35" s="175"/>
      <c r="AR35" s="175"/>
      <c r="AS35" s="175"/>
      <c r="AT35" s="175"/>
      <c r="AU35" s="175"/>
      <c r="AV35" s="175"/>
      <c r="AW35" s="175"/>
      <c r="AX35" s="175"/>
      <c r="AY35" s="175"/>
      <c r="AZ35" s="175"/>
      <c r="BA35" s="175"/>
    </row>
    <row r="36" spans="1:81" ht="16.2" customHeight="1" x14ac:dyDescent="0.25">
      <c r="A36" s="1213"/>
      <c r="B36" s="1213"/>
      <c r="C36" s="1213"/>
      <c r="D36" s="1213"/>
      <c r="E36" s="1213"/>
      <c r="F36" s="1213"/>
      <c r="G36" s="1213"/>
      <c r="H36" s="1213"/>
      <c r="I36" s="1213"/>
      <c r="J36" s="1213"/>
      <c r="K36" s="1213"/>
      <c r="L36" s="1213"/>
      <c r="M36" s="1213"/>
      <c r="N36" s="1213"/>
      <c r="O36" s="1213"/>
      <c r="P36" s="1213"/>
      <c r="Q36" s="1213"/>
      <c r="R36" s="1213"/>
      <c r="S36" s="1213"/>
      <c r="T36" s="1213"/>
      <c r="U36" s="1213"/>
      <c r="V36" s="1213"/>
      <c r="W36" s="1213"/>
      <c r="X36" s="1213"/>
      <c r="Y36" s="1213"/>
      <c r="Z36" s="1213"/>
      <c r="AA36" s="1213"/>
      <c r="AB36" s="1213"/>
      <c r="AC36" s="1213"/>
      <c r="AD36" s="1213"/>
      <c r="AE36" s="1213"/>
      <c r="AF36" s="1213"/>
      <c r="AG36" s="1213"/>
      <c r="AH36" s="1213"/>
      <c r="AI36" s="1213"/>
      <c r="AJ36" s="1213"/>
      <c r="AK36" s="1213"/>
      <c r="AL36" s="1213"/>
      <c r="AM36" s="1213"/>
      <c r="AN36" s="1213"/>
      <c r="AO36" s="1213"/>
      <c r="AV36" s="175"/>
      <c r="AW36" s="175"/>
      <c r="AX36" s="175"/>
      <c r="AY36" s="175"/>
      <c r="AZ36" s="175"/>
      <c r="BA36" s="175"/>
    </row>
    <row r="37" spans="1:81" ht="16.2" customHeight="1" x14ac:dyDescent="0.25">
      <c r="A37" s="1213"/>
      <c r="B37" s="1213"/>
      <c r="C37" s="1213"/>
      <c r="D37" s="1213"/>
      <c r="E37" s="1213"/>
      <c r="F37" s="1213"/>
      <c r="G37" s="1213"/>
      <c r="H37" s="1213"/>
      <c r="I37" s="1213"/>
      <c r="J37" s="1213"/>
      <c r="K37" s="1213"/>
      <c r="L37" s="1213"/>
      <c r="M37" s="1213"/>
      <c r="N37" s="1213"/>
      <c r="O37" s="1213"/>
      <c r="P37" s="1213"/>
      <c r="Q37" s="1213"/>
      <c r="R37" s="1213"/>
      <c r="S37" s="1213"/>
      <c r="T37" s="1213"/>
      <c r="U37" s="1213"/>
      <c r="V37" s="1213"/>
      <c r="W37" s="1213"/>
      <c r="X37" s="1213"/>
      <c r="Y37" s="1213"/>
      <c r="Z37" s="1213"/>
      <c r="AA37" s="1213"/>
      <c r="AB37" s="1213"/>
      <c r="AC37" s="1213"/>
      <c r="AD37" s="1213"/>
      <c r="AE37" s="1213"/>
      <c r="AF37" s="1213"/>
      <c r="AG37" s="1213"/>
      <c r="AH37" s="1213"/>
      <c r="AI37" s="1213"/>
      <c r="AJ37" s="1213"/>
      <c r="AK37" s="1213"/>
      <c r="AL37" s="1213"/>
      <c r="AM37" s="1213"/>
      <c r="AN37" s="1213"/>
      <c r="AO37" s="1213"/>
      <c r="AV37" s="175"/>
      <c r="AW37" s="175"/>
      <c r="AX37" s="175"/>
      <c r="AY37" s="175"/>
      <c r="AZ37" s="175"/>
      <c r="BA37" s="175"/>
    </row>
    <row r="38" spans="1:81" ht="16.2" customHeight="1" x14ac:dyDescent="0.25">
      <c r="A38" s="1213"/>
      <c r="B38" s="1213"/>
      <c r="C38" s="1213"/>
      <c r="D38" s="1213"/>
      <c r="E38" s="1213"/>
      <c r="F38" s="1213"/>
      <c r="G38" s="1213"/>
      <c r="H38" s="1213"/>
      <c r="I38" s="1213"/>
      <c r="J38" s="1213"/>
      <c r="K38" s="1213"/>
      <c r="L38" s="1213"/>
      <c r="M38" s="1213"/>
      <c r="N38" s="1213"/>
      <c r="O38" s="1213"/>
      <c r="P38" s="1213"/>
      <c r="Q38" s="1213"/>
      <c r="R38" s="1213"/>
      <c r="S38" s="1213"/>
      <c r="T38" s="1213"/>
      <c r="U38" s="1213"/>
      <c r="V38" s="1213"/>
      <c r="W38" s="1213"/>
      <c r="X38" s="1213"/>
      <c r="Y38" s="1213"/>
      <c r="Z38" s="1213"/>
      <c r="AA38" s="1213"/>
      <c r="AB38" s="1213"/>
      <c r="AC38" s="1213"/>
      <c r="AD38" s="1213"/>
      <c r="AE38" s="1213"/>
      <c r="AF38" s="1213"/>
      <c r="AG38" s="1213"/>
      <c r="AH38" s="1213"/>
      <c r="AI38" s="1213"/>
      <c r="AJ38" s="1213"/>
      <c r="AK38" s="1213"/>
      <c r="AL38" s="1213"/>
      <c r="AM38" s="1213"/>
      <c r="AN38" s="1213"/>
      <c r="AO38" s="1213"/>
      <c r="AV38" s="175"/>
      <c r="AW38" s="175"/>
      <c r="AX38" s="175"/>
      <c r="AY38" s="175"/>
      <c r="AZ38" s="175"/>
      <c r="BA38" s="175"/>
    </row>
    <row r="39" spans="1:81" ht="16.2" customHeight="1" x14ac:dyDescent="0.25">
      <c r="A39" s="1213"/>
      <c r="B39" s="1213"/>
      <c r="C39" s="1213"/>
      <c r="D39" s="1213"/>
      <c r="E39" s="1213"/>
      <c r="F39" s="1213"/>
      <c r="G39" s="1213"/>
      <c r="H39" s="1213"/>
      <c r="I39" s="1213"/>
      <c r="J39" s="1213"/>
      <c r="K39" s="1213"/>
      <c r="L39" s="1213"/>
      <c r="M39" s="1213"/>
      <c r="N39" s="1213"/>
      <c r="O39" s="1213"/>
      <c r="P39" s="1213"/>
      <c r="Q39" s="1213"/>
      <c r="R39" s="1213"/>
      <c r="S39" s="1213"/>
      <c r="T39" s="1213"/>
      <c r="U39" s="1213"/>
      <c r="V39" s="1213"/>
      <c r="W39" s="1213"/>
      <c r="X39" s="1213"/>
      <c r="Y39" s="1213"/>
      <c r="Z39" s="1213"/>
      <c r="AA39" s="1213"/>
      <c r="AB39" s="1213"/>
      <c r="AC39" s="1213"/>
      <c r="AD39" s="1213"/>
      <c r="AE39" s="1213"/>
      <c r="AF39" s="1213"/>
      <c r="AG39" s="1213"/>
      <c r="AH39" s="1213"/>
      <c r="AI39" s="1213"/>
      <c r="AJ39" s="1213"/>
      <c r="AK39" s="1213"/>
      <c r="AL39" s="1213"/>
      <c r="AM39" s="1213"/>
      <c r="AN39" s="1213"/>
      <c r="AO39" s="1213"/>
      <c r="AV39" s="175"/>
      <c r="AW39" s="175"/>
      <c r="AX39" s="175"/>
      <c r="AY39" s="175"/>
      <c r="AZ39" s="175"/>
      <c r="BA39" s="175"/>
    </row>
    <row r="40" spans="1:81" ht="16.2" customHeight="1" x14ac:dyDescent="0.25">
      <c r="A40" s="1213"/>
      <c r="B40" s="1213"/>
      <c r="C40" s="1213"/>
      <c r="D40" s="1213"/>
      <c r="E40" s="1213"/>
      <c r="F40" s="1213"/>
      <c r="G40" s="1213"/>
      <c r="H40" s="1213"/>
      <c r="I40" s="1213"/>
      <c r="J40" s="1213"/>
      <c r="K40" s="1213"/>
      <c r="L40" s="1213"/>
      <c r="M40" s="1213"/>
      <c r="N40" s="1213"/>
      <c r="O40" s="1213"/>
      <c r="P40" s="1213"/>
      <c r="Q40" s="1213"/>
      <c r="R40" s="1213"/>
      <c r="S40" s="1213"/>
      <c r="T40" s="1213"/>
      <c r="U40" s="1213"/>
      <c r="V40" s="1213"/>
      <c r="W40" s="1213"/>
      <c r="X40" s="1213"/>
      <c r="Y40" s="1213"/>
      <c r="Z40" s="1213"/>
      <c r="AA40" s="1213"/>
      <c r="AB40" s="1213"/>
      <c r="AC40" s="1213"/>
      <c r="AD40" s="1213"/>
      <c r="AE40" s="1213"/>
      <c r="AF40" s="1213"/>
      <c r="AG40" s="1213"/>
      <c r="AH40" s="1213"/>
      <c r="AI40" s="1213"/>
      <c r="AJ40" s="1213"/>
      <c r="AK40" s="1213"/>
      <c r="AL40" s="1213"/>
      <c r="AM40" s="1213"/>
      <c r="AN40" s="1213"/>
      <c r="AO40" s="1213"/>
      <c r="AV40" s="175"/>
      <c r="AW40" s="175"/>
      <c r="AX40" s="175"/>
      <c r="AY40" s="175"/>
      <c r="AZ40" s="175"/>
      <c r="BA40" s="175"/>
    </row>
    <row r="41" spans="1:81" ht="16.2" customHeight="1" x14ac:dyDescent="0.25">
      <c r="A41" s="737"/>
      <c r="B41" s="737"/>
      <c r="C41" s="737"/>
      <c r="D41" s="737"/>
      <c r="E41" s="737"/>
      <c r="F41" s="737"/>
      <c r="G41" s="737"/>
      <c r="H41" s="737"/>
      <c r="I41" s="737"/>
      <c r="J41" s="737"/>
      <c r="K41" s="737"/>
      <c r="L41" s="737"/>
      <c r="M41" s="737"/>
      <c r="N41" s="737"/>
      <c r="O41" s="737"/>
      <c r="P41" s="737"/>
      <c r="Q41" s="737"/>
      <c r="R41" s="737"/>
      <c r="S41" s="737"/>
      <c r="T41" s="737"/>
      <c r="U41" s="737"/>
      <c r="V41" s="737"/>
      <c r="W41" s="737"/>
      <c r="X41" s="737"/>
      <c r="Y41" s="737"/>
      <c r="Z41" s="737"/>
      <c r="AA41" s="737"/>
      <c r="AB41" s="737"/>
      <c r="AC41" s="737"/>
      <c r="AD41" s="737"/>
      <c r="AE41" s="737"/>
      <c r="AF41" s="737"/>
      <c r="AG41" s="737"/>
      <c r="AH41" s="737"/>
      <c r="AI41" s="737"/>
      <c r="AJ41" s="737"/>
      <c r="AK41" s="737"/>
      <c r="AL41" s="737"/>
      <c r="AM41" s="737"/>
      <c r="AN41" s="737"/>
      <c r="AO41" s="737"/>
      <c r="AV41" s="175"/>
      <c r="AW41" s="175"/>
      <c r="AX41" s="175"/>
      <c r="AY41" s="175"/>
      <c r="AZ41" s="175"/>
      <c r="BA41" s="175"/>
    </row>
    <row r="42" spans="1:81" s="837" customFormat="1" ht="12.75" customHeight="1" x14ac:dyDescent="0.25">
      <c r="A42" s="940" t="s">
        <v>91</v>
      </c>
      <c r="B42" s="738"/>
      <c r="C42" s="941" t="s">
        <v>203</v>
      </c>
      <c r="D42" s="941"/>
      <c r="E42" s="941"/>
      <c r="F42" s="941"/>
      <c r="G42" s="738" t="s">
        <v>635</v>
      </c>
      <c r="H42" s="942"/>
      <c r="I42" s="1585"/>
      <c r="J42" s="1585"/>
      <c r="K42" s="1585"/>
      <c r="L42" s="1585"/>
      <c r="M42" s="1585"/>
      <c r="N42" s="1585"/>
      <c r="O42" s="1585"/>
      <c r="P42" s="1585"/>
      <c r="Q42" s="1585"/>
      <c r="R42" s="1585"/>
      <c r="S42" s="1585"/>
      <c r="T42" s="1585"/>
      <c r="U42" s="1585"/>
      <c r="V42" s="942"/>
      <c r="W42" s="947" t="s">
        <v>494</v>
      </c>
      <c r="X42" s="942"/>
      <c r="Y42" s="942"/>
      <c r="Z42" s="942"/>
      <c r="AA42" s="942"/>
      <c r="AB42" s="942"/>
      <c r="AC42" s="942"/>
      <c r="AD42" s="942"/>
      <c r="AE42" s="942"/>
      <c r="AF42" s="942"/>
      <c r="AG42" s="944"/>
      <c r="AH42" s="944"/>
      <c r="AI42" s="948"/>
      <c r="AJ42" s="940"/>
      <c r="AK42" s="738"/>
      <c r="AL42" s="738"/>
      <c r="AM42" s="738"/>
      <c r="AN42" s="738"/>
      <c r="AO42" s="738"/>
      <c r="AP42" s="840"/>
      <c r="AQ42" s="796"/>
      <c r="AR42" s="796"/>
      <c r="AS42" s="796"/>
      <c r="AT42" s="796"/>
      <c r="AU42" s="796"/>
      <c r="AV42" s="796"/>
      <c r="AW42" s="796"/>
      <c r="AX42" s="796"/>
      <c r="AY42" s="796"/>
      <c r="AZ42" s="796"/>
      <c r="BA42" s="796"/>
      <c r="BB42" s="840"/>
      <c r="BC42" s="840"/>
    </row>
    <row r="43" spans="1:81" x14ac:dyDescent="0.25">
      <c r="A43" s="944"/>
      <c r="B43" s="942"/>
      <c r="C43" s="942"/>
      <c r="D43" s="942"/>
      <c r="E43" s="942"/>
      <c r="F43" s="942"/>
      <c r="G43" s="942"/>
      <c r="H43" s="942"/>
      <c r="I43" s="942"/>
      <c r="J43" s="942"/>
      <c r="K43" s="942"/>
      <c r="L43" s="942"/>
      <c r="M43" s="942"/>
      <c r="N43" s="942"/>
      <c r="O43" s="942"/>
      <c r="P43" s="942"/>
      <c r="Q43" s="942"/>
      <c r="R43" s="942"/>
      <c r="S43" s="942"/>
      <c r="T43" s="942"/>
      <c r="U43" s="942"/>
      <c r="V43" s="949"/>
      <c r="W43" s="942"/>
      <c r="X43" s="942"/>
      <c r="Y43" s="944"/>
      <c r="Z43" s="944"/>
      <c r="AA43" s="942"/>
      <c r="AB43" s="942"/>
      <c r="AC43" s="942"/>
      <c r="AD43" s="942"/>
      <c r="AE43" s="942"/>
      <c r="AF43" s="942"/>
      <c r="AG43" s="942"/>
      <c r="AH43" s="944"/>
      <c r="AI43" s="944"/>
      <c r="AJ43" s="944"/>
      <c r="AK43" s="944"/>
      <c r="AL43" s="944"/>
      <c r="AM43" s="944"/>
      <c r="AN43" s="944"/>
      <c r="AO43" s="944"/>
      <c r="AP43" s="27"/>
      <c r="AQ43" s="213"/>
      <c r="AR43" s="213"/>
      <c r="AS43" s="213"/>
      <c r="AT43" s="213"/>
      <c r="AU43" s="213"/>
      <c r="AV43" s="15"/>
      <c r="AW43" s="15"/>
      <c r="AX43" s="15"/>
      <c r="AY43" s="15"/>
      <c r="AZ43" s="15"/>
    </row>
    <row r="44" spans="1:81" s="15" customFormat="1" ht="13.35" customHeight="1" x14ac:dyDescent="0.25">
      <c r="A44" s="1766" t="s">
        <v>255</v>
      </c>
      <c r="B44" s="1766"/>
      <c r="C44" s="1766"/>
      <c r="D44" s="1766"/>
      <c r="E44" s="1766"/>
      <c r="F44" s="1766"/>
      <c r="G44" s="1615"/>
      <c r="H44" s="1613" t="s">
        <v>63</v>
      </c>
      <c r="I44" s="1766"/>
      <c r="J44" s="1766"/>
      <c r="K44" s="1766"/>
      <c r="L44" s="1766"/>
      <c r="M44" s="1766"/>
      <c r="N44" s="1615"/>
      <c r="O44" s="1613" t="s">
        <v>648</v>
      </c>
      <c r="P44" s="1766"/>
      <c r="Q44" s="1766"/>
      <c r="R44" s="1766"/>
      <c r="S44" s="1766"/>
      <c r="T44" s="1766"/>
      <c r="U44" s="1766"/>
      <c r="V44" s="1766"/>
      <c r="W44" s="1766"/>
      <c r="X44" s="1766"/>
      <c r="Y44" s="1766"/>
      <c r="Z44" s="1766"/>
      <c r="AA44" s="1615"/>
      <c r="AB44" s="1766" t="s">
        <v>436</v>
      </c>
      <c r="AC44" s="1766"/>
      <c r="AD44" s="1766"/>
      <c r="AE44" s="1766"/>
      <c r="AF44" s="1766"/>
      <c r="AG44" s="1766"/>
      <c r="AH44" s="1615"/>
      <c r="AI44" s="1767" t="s">
        <v>258</v>
      </c>
      <c r="AJ44" s="1768"/>
      <c r="AK44" s="1768"/>
      <c r="AL44" s="1768"/>
      <c r="AM44" s="1768"/>
      <c r="AN44" s="1768"/>
      <c r="AO44" s="1768"/>
      <c r="AQ44" s="175"/>
      <c r="AR44" s="186"/>
      <c r="AS44" s="186"/>
      <c r="AT44" s="175"/>
      <c r="AU44" s="175"/>
      <c r="AV44"/>
      <c r="AW44"/>
      <c r="AX44"/>
      <c r="AY44"/>
      <c r="AZ44"/>
      <c r="BA44"/>
      <c r="BB44"/>
      <c r="BC44"/>
      <c r="BD44"/>
      <c r="BE44"/>
      <c r="BF44"/>
      <c r="BG44"/>
      <c r="BH44"/>
      <c r="BI44"/>
      <c r="BJ44"/>
      <c r="BK44"/>
      <c r="BL44"/>
      <c r="BM44"/>
      <c r="BN44"/>
      <c r="BO44"/>
      <c r="BP44"/>
      <c r="BQ44"/>
      <c r="BR44"/>
      <c r="BS44"/>
      <c r="BT44"/>
      <c r="BU44"/>
      <c r="BV44"/>
      <c r="BW44"/>
      <c r="BX44"/>
      <c r="BY44"/>
      <c r="BZ44"/>
      <c r="CA44"/>
      <c r="CB44"/>
      <c r="CC44"/>
    </row>
    <row r="45" spans="1:81" s="15" customFormat="1" ht="13.35" customHeight="1" x14ac:dyDescent="0.25">
      <c r="A45"/>
      <c r="B45"/>
      <c r="C45"/>
      <c r="D45"/>
      <c r="E45"/>
      <c r="F45"/>
      <c r="G45" s="4"/>
      <c r="H45" s="1595" t="s">
        <v>34</v>
      </c>
      <c r="I45" s="1596"/>
      <c r="J45" s="1596"/>
      <c r="K45" s="1596"/>
      <c r="L45" s="1596"/>
      <c r="M45" s="1596"/>
      <c r="N45" s="1597"/>
      <c r="O45" s="1595" t="s">
        <v>35</v>
      </c>
      <c r="P45" s="1596"/>
      <c r="Q45" s="1596"/>
      <c r="R45" s="1596"/>
      <c r="S45" s="1596"/>
      <c r="T45" s="1596"/>
      <c r="U45" s="1596"/>
      <c r="V45" s="1596"/>
      <c r="W45" s="1596"/>
      <c r="X45" s="1596"/>
      <c r="Y45" s="1596"/>
      <c r="Z45" s="1596"/>
      <c r="AA45" s="1597"/>
      <c r="AB45" s="1617" t="s">
        <v>288</v>
      </c>
      <c r="AC45" s="1617"/>
      <c r="AD45" s="1617"/>
      <c r="AE45" s="1617"/>
      <c r="AF45" s="1617"/>
      <c r="AG45" s="1617"/>
      <c r="AH45" s="1618"/>
      <c r="AI45" s="1616" t="s">
        <v>259</v>
      </c>
      <c r="AJ45" s="1617"/>
      <c r="AK45" s="1617"/>
      <c r="AL45" s="1617"/>
      <c r="AM45" s="1617"/>
      <c r="AN45" s="1617"/>
      <c r="AO45" s="1617"/>
      <c r="AQ45" s="175"/>
      <c r="AR45" s="186"/>
      <c r="AS45" s="186"/>
      <c r="AT45" s="175"/>
      <c r="AU45" s="175"/>
      <c r="AV45"/>
      <c r="AW45"/>
      <c r="AX45"/>
      <c r="AY45"/>
      <c r="AZ45"/>
      <c r="BA45"/>
      <c r="BB45"/>
      <c r="BC45"/>
      <c r="BD45"/>
      <c r="BE45"/>
      <c r="BF45"/>
      <c r="BG45"/>
      <c r="BH45"/>
      <c r="BI45"/>
      <c r="BJ45"/>
      <c r="BK45"/>
      <c r="BL45"/>
      <c r="BM45"/>
      <c r="BN45"/>
      <c r="BO45"/>
      <c r="BP45"/>
      <c r="BQ45"/>
      <c r="BR45"/>
      <c r="BS45"/>
      <c r="BT45"/>
      <c r="BU45"/>
      <c r="BV45"/>
      <c r="BW45"/>
      <c r="BX45"/>
      <c r="BY45"/>
      <c r="BZ45"/>
      <c r="CA45"/>
      <c r="CB45"/>
      <c r="CC45"/>
    </row>
    <row r="46" spans="1:81" s="15" customFormat="1" x14ac:dyDescent="0.25">
      <c r="A46"/>
      <c r="B46"/>
      <c r="C46"/>
      <c r="D46"/>
      <c r="E46"/>
      <c r="F46"/>
      <c r="G46" s="4"/>
      <c r="H46" s="1595"/>
      <c r="I46" s="1596"/>
      <c r="J46" s="1596"/>
      <c r="K46" s="1596"/>
      <c r="L46" s="1596"/>
      <c r="M46" s="1596"/>
      <c r="N46" s="1597"/>
      <c r="O46" s="1595"/>
      <c r="P46" s="1596"/>
      <c r="Q46" s="1596"/>
      <c r="R46" s="1596"/>
      <c r="S46" s="1596"/>
      <c r="T46" s="1596"/>
      <c r="U46" s="1596"/>
      <c r="V46" s="1596"/>
      <c r="W46" s="1596"/>
      <c r="X46" s="1596"/>
      <c r="Y46" s="1596"/>
      <c r="Z46" s="1596"/>
      <c r="AA46" s="1597"/>
      <c r="AH46" s="4"/>
      <c r="AQ46" s="175"/>
      <c r="AR46" s="186"/>
      <c r="AS46" s="186"/>
      <c r="AT46" s="175"/>
      <c r="AU46" s="175"/>
      <c r="AV46"/>
      <c r="AW46"/>
      <c r="AX46"/>
      <c r="AY46"/>
      <c r="AZ46"/>
      <c r="BA46"/>
      <c r="BB46"/>
      <c r="BC46"/>
      <c r="BD46"/>
      <c r="BE46"/>
      <c r="BF46"/>
      <c r="BG46"/>
      <c r="BH46"/>
      <c r="BI46"/>
      <c r="BJ46"/>
      <c r="BK46"/>
      <c r="BL46"/>
      <c r="BM46"/>
      <c r="BN46"/>
      <c r="BO46"/>
      <c r="BP46"/>
      <c r="BQ46"/>
      <c r="BR46"/>
      <c r="BS46"/>
      <c r="BT46"/>
      <c r="BU46"/>
      <c r="BV46"/>
      <c r="BW46"/>
      <c r="BX46"/>
      <c r="BY46"/>
      <c r="BZ46"/>
      <c r="CA46"/>
      <c r="CB46"/>
      <c r="CC46"/>
    </row>
    <row r="47" spans="1:81" s="15" customFormat="1" x14ac:dyDescent="0.25">
      <c r="A47"/>
      <c r="B47"/>
      <c r="C47"/>
      <c r="D47"/>
      <c r="E47"/>
      <c r="F47"/>
      <c r="G47" s="4"/>
      <c r="H47"/>
      <c r="I47"/>
      <c r="J47"/>
      <c r="K47"/>
      <c r="L47"/>
      <c r="N47" s="4"/>
      <c r="O47" s="276"/>
      <c r="P47" s="275"/>
      <c r="Q47" s="275"/>
      <c r="R47" s="275"/>
      <c r="S47" s="275"/>
      <c r="T47" s="275"/>
      <c r="U47" s="275"/>
      <c r="V47" s="275"/>
      <c r="W47" s="275"/>
      <c r="X47" s="275"/>
      <c r="Y47" s="275"/>
      <c r="Z47" s="275"/>
      <c r="AA47" s="277"/>
      <c r="AH47" s="4"/>
      <c r="AQ47" s="175"/>
      <c r="AR47" s="186"/>
      <c r="AS47" s="186"/>
      <c r="AT47" s="175"/>
      <c r="AU47" s="175"/>
      <c r="AV47"/>
      <c r="AW47"/>
      <c r="AX47"/>
      <c r="AY47"/>
      <c r="AZ47"/>
      <c r="BA47"/>
      <c r="BB47"/>
      <c r="BC47"/>
      <c r="BD47"/>
      <c r="BE47"/>
      <c r="BF47"/>
      <c r="BG47"/>
      <c r="BH47"/>
      <c r="BI47"/>
      <c r="BJ47"/>
      <c r="BK47"/>
      <c r="BL47"/>
      <c r="BM47"/>
      <c r="BN47"/>
      <c r="BO47"/>
      <c r="BP47"/>
      <c r="BQ47"/>
      <c r="BR47"/>
      <c r="BS47"/>
      <c r="BT47"/>
      <c r="BU47"/>
      <c r="BV47"/>
      <c r="BW47"/>
      <c r="BX47"/>
      <c r="BY47"/>
      <c r="BZ47"/>
      <c r="CA47"/>
      <c r="CB47"/>
      <c r="CC47"/>
    </row>
    <row r="48" spans="1:81" s="15" customFormat="1" x14ac:dyDescent="0.25">
      <c r="A48"/>
      <c r="B48"/>
      <c r="C48"/>
      <c r="D48"/>
      <c r="E48"/>
      <c r="F48"/>
      <c r="G48" s="4"/>
      <c r="H48"/>
      <c r="I48"/>
      <c r="J48"/>
      <c r="K48"/>
      <c r="L48"/>
      <c r="N48" s="4"/>
      <c r="O48" s="276"/>
      <c r="P48" s="275"/>
      <c r="Q48" s="275"/>
      <c r="R48" s="275"/>
      <c r="S48" s="275"/>
      <c r="T48" s="275"/>
      <c r="U48" s="275"/>
      <c r="V48" s="275"/>
      <c r="W48" s="275"/>
      <c r="X48" s="275"/>
      <c r="Y48" s="275"/>
      <c r="Z48" s="275"/>
      <c r="AA48" s="277"/>
      <c r="AH48" s="4"/>
      <c r="AP48" s="725"/>
      <c r="AQ48" s="213"/>
      <c r="AR48" s="184"/>
      <c r="AS48" s="184"/>
      <c r="AT48" s="213"/>
      <c r="AU48" s="213"/>
      <c r="AV48" s="725"/>
      <c r="AW48" s="725"/>
      <c r="AX48" s="725"/>
      <c r="AY48" s="725"/>
      <c r="AZ48" s="725"/>
      <c r="BA48" s="725"/>
      <c r="BB48" s="725"/>
      <c r="BC48" s="725"/>
      <c r="BD48" s="725"/>
      <c r="BE48" s="725"/>
      <c r="BF48" s="725"/>
      <c r="BG48" s="725"/>
      <c r="BH48" s="725"/>
      <c r="BI48" s="725"/>
      <c r="BJ48" s="725"/>
      <c r="BK48" s="725"/>
      <c r="BL48" s="725"/>
      <c r="BM48" s="725"/>
      <c r="BN48" s="725"/>
      <c r="BO48" s="725"/>
      <c r="BP48"/>
      <c r="BQ48"/>
      <c r="BR48"/>
      <c r="BS48"/>
      <c r="BT48"/>
      <c r="BU48"/>
      <c r="BV48"/>
      <c r="BW48"/>
      <c r="BX48"/>
      <c r="BY48"/>
      <c r="BZ48"/>
      <c r="CA48"/>
      <c r="CB48"/>
      <c r="CC48"/>
    </row>
    <row r="49" spans="1:67" s="6" customFormat="1" x14ac:dyDescent="0.25">
      <c r="G49" s="5"/>
      <c r="N49" s="5"/>
      <c r="O49" s="18"/>
      <c r="P49" s="278"/>
      <c r="Q49" s="278"/>
      <c r="R49" s="278"/>
      <c r="S49" s="278"/>
      <c r="T49" s="278"/>
      <c r="U49" s="278"/>
      <c r="V49" s="278"/>
      <c r="W49" s="278"/>
      <c r="X49" s="278"/>
      <c r="Y49" s="278"/>
      <c r="Z49" s="278"/>
      <c r="AA49" s="279"/>
      <c r="AH49" s="5"/>
      <c r="AP49" s="725"/>
      <c r="AQ49" s="213"/>
      <c r="AR49" s="184"/>
      <c r="AS49" s="184"/>
      <c r="AT49" s="213"/>
      <c r="AU49" s="213"/>
      <c r="AV49" s="725"/>
      <c r="AW49" s="725"/>
      <c r="AX49" s="725"/>
      <c r="AY49" s="725"/>
      <c r="AZ49" s="725"/>
      <c r="BA49" s="725"/>
      <c r="BB49" s="725"/>
      <c r="BC49" s="725"/>
      <c r="BD49" s="725"/>
      <c r="BE49" s="725"/>
      <c r="BF49" s="725"/>
      <c r="BG49" s="725"/>
      <c r="BH49" s="725"/>
      <c r="BI49" s="725"/>
      <c r="BJ49" s="725"/>
      <c r="BK49" s="725"/>
      <c r="BL49" s="725"/>
      <c r="BM49" s="725"/>
      <c r="BN49" s="725"/>
      <c r="BO49" s="725"/>
    </row>
    <row r="50" spans="1:67" s="197" customFormat="1" x14ac:dyDescent="0.25">
      <c r="A50" s="739" t="s">
        <v>42</v>
      </c>
      <c r="B50" s="1992" t="s">
        <v>43</v>
      </c>
      <c r="C50" s="1992"/>
      <c r="D50" s="1992"/>
      <c r="E50" s="1992"/>
      <c r="F50" s="1992"/>
      <c r="G50" s="1992"/>
      <c r="H50" s="1992"/>
      <c r="I50" s="1992"/>
      <c r="J50" s="1992"/>
      <c r="K50" s="1992"/>
      <c r="L50" s="1992"/>
      <c r="M50" s="1992"/>
      <c r="N50" s="1992"/>
      <c r="O50" s="1992"/>
      <c r="P50" s="1992"/>
      <c r="Q50" s="1992"/>
      <c r="R50" s="1992"/>
      <c r="S50" s="1992"/>
      <c r="T50" s="1992"/>
      <c r="U50" s="1992"/>
      <c r="V50" s="1992"/>
      <c r="W50" s="1992"/>
      <c r="X50" s="1992"/>
      <c r="Y50" s="1992"/>
      <c r="Z50" s="1992"/>
      <c r="AA50" s="1992"/>
      <c r="AB50" s="1992"/>
      <c r="AC50" s="1992"/>
      <c r="AD50" s="1992"/>
      <c r="AE50" s="1992"/>
      <c r="AF50" s="1992"/>
      <c r="AG50" s="1992"/>
      <c r="AH50" s="1992"/>
      <c r="AI50" s="1992"/>
      <c r="AJ50" s="1992"/>
      <c r="AK50" s="1992"/>
      <c r="AL50" s="1992"/>
      <c r="AM50" s="1992"/>
      <c r="AN50" s="1992"/>
      <c r="AO50" s="1992"/>
      <c r="AQ50" s="245"/>
      <c r="AR50" s="200"/>
      <c r="AS50" s="200"/>
      <c r="AT50" s="245"/>
      <c r="AU50" s="245"/>
    </row>
    <row r="51" spans="1:67" s="197" customFormat="1" x14ac:dyDescent="0.25">
      <c r="A51" s="739" t="s">
        <v>44</v>
      </c>
      <c r="B51" s="1991" t="s">
        <v>161</v>
      </c>
      <c r="C51" s="1991"/>
      <c r="D51" s="1991"/>
      <c r="E51" s="1991"/>
      <c r="F51" s="1991"/>
      <c r="G51" s="1991"/>
      <c r="H51" s="1991"/>
      <c r="I51" s="1991"/>
      <c r="J51" s="1991"/>
      <c r="K51" s="1991"/>
      <c r="L51" s="1991"/>
      <c r="M51" s="1991"/>
      <c r="N51" s="1991"/>
      <c r="O51" s="1991"/>
      <c r="P51" s="1991"/>
      <c r="Q51" s="1991"/>
      <c r="R51" s="1991"/>
      <c r="S51" s="1991"/>
      <c r="T51" s="1991"/>
      <c r="U51" s="1991"/>
      <c r="V51" s="1991"/>
      <c r="W51" s="1991"/>
      <c r="X51" s="1991"/>
      <c r="Y51" s="1991"/>
      <c r="Z51" s="1991"/>
      <c r="AA51" s="1991"/>
      <c r="AB51" s="1991"/>
      <c r="AC51" s="1991"/>
      <c r="AD51" s="1991"/>
      <c r="AE51" s="1991"/>
      <c r="AF51" s="1991"/>
      <c r="AG51" s="1991"/>
      <c r="AH51" s="1991"/>
      <c r="AI51" s="1991"/>
      <c r="AJ51" s="1991"/>
      <c r="AK51" s="1991"/>
      <c r="AL51" s="1991"/>
      <c r="AM51" s="1991"/>
      <c r="AN51" s="1991"/>
      <c r="AO51" s="1991"/>
      <c r="AQ51" s="245"/>
      <c r="AR51" s="200"/>
      <c r="AS51" s="200"/>
      <c r="AT51" s="245"/>
      <c r="AU51" s="245"/>
    </row>
    <row r="52" spans="1:67" s="197" customFormat="1" x14ac:dyDescent="0.25">
      <c r="A52" s="740" t="s">
        <v>150</v>
      </c>
      <c r="B52" s="1991" t="s">
        <v>257</v>
      </c>
      <c r="C52" s="1991"/>
      <c r="D52" s="1991"/>
      <c r="E52" s="1991"/>
      <c r="F52" s="1991"/>
      <c r="G52" s="1991"/>
      <c r="H52" s="1991"/>
      <c r="I52" s="1991"/>
      <c r="J52" s="1991"/>
      <c r="K52" s="1991"/>
      <c r="L52" s="1991"/>
      <c r="M52" s="1991"/>
      <c r="N52" s="1991"/>
      <c r="O52" s="1991"/>
      <c r="P52" s="1991"/>
      <c r="Q52" s="1991"/>
      <c r="R52" s="1991"/>
      <c r="S52" s="1991"/>
      <c r="T52" s="1991"/>
      <c r="U52" s="1991"/>
      <c r="V52" s="1991"/>
      <c r="W52" s="1991"/>
      <c r="X52" s="1991"/>
      <c r="Y52" s="1991"/>
      <c r="Z52" s="1991"/>
      <c r="AA52" s="1991"/>
      <c r="AB52" s="1991"/>
      <c r="AC52" s="1991"/>
      <c r="AD52" s="1991"/>
      <c r="AE52" s="1991"/>
      <c r="AF52" s="1991"/>
      <c r="AG52" s="1991"/>
      <c r="AH52" s="1991"/>
      <c r="AI52" s="1991"/>
      <c r="AJ52" s="1991"/>
      <c r="AK52" s="1991"/>
      <c r="AL52" s="1991"/>
      <c r="AM52" s="1991"/>
      <c r="AN52" s="1991"/>
      <c r="AO52" s="1991"/>
      <c r="AQ52" s="200"/>
      <c r="AR52" s="200"/>
      <c r="AS52" s="200"/>
      <c r="AT52" s="200"/>
      <c r="AU52" s="200"/>
      <c r="AV52" s="198"/>
      <c r="AW52" s="198"/>
      <c r="AX52" s="198"/>
      <c r="AY52" s="198"/>
      <c r="AZ52" s="198"/>
    </row>
    <row r="53" spans="1:67" s="197" customFormat="1" ht="14.4" customHeight="1" x14ac:dyDescent="0.25">
      <c r="A53" s="199"/>
      <c r="B53" s="456"/>
      <c r="C53" s="457"/>
      <c r="D53" s="457"/>
      <c r="E53" s="457"/>
      <c r="F53" s="457"/>
      <c r="G53" s="457"/>
      <c r="H53" s="457"/>
      <c r="I53" s="457"/>
      <c r="J53" s="457"/>
      <c r="K53" s="457"/>
      <c r="L53" s="457"/>
      <c r="M53" s="457"/>
      <c r="N53" s="457"/>
      <c r="O53" s="457"/>
      <c r="P53" s="457"/>
      <c r="Q53" s="457"/>
      <c r="R53" s="457"/>
      <c r="S53" s="457"/>
      <c r="T53" s="457"/>
      <c r="U53" s="457"/>
      <c r="V53" s="457"/>
      <c r="W53" s="457"/>
      <c r="X53" s="457"/>
      <c r="Y53" s="457"/>
      <c r="Z53" s="457"/>
      <c r="AA53" s="457"/>
      <c r="AB53" s="457"/>
      <c r="AC53" s="457"/>
      <c r="AD53" s="457"/>
      <c r="AE53" s="457"/>
      <c r="AF53" s="457"/>
      <c r="AG53" s="457"/>
      <c r="AH53" s="457"/>
      <c r="AI53" s="457"/>
      <c r="AJ53" s="457"/>
      <c r="AK53" s="457"/>
      <c r="AL53" s="457"/>
      <c r="AM53" s="457"/>
      <c r="AN53" s="457"/>
      <c r="AO53" s="457"/>
      <c r="AQ53" s="200"/>
      <c r="AR53" s="200"/>
      <c r="AS53" s="200"/>
      <c r="AT53" s="200"/>
      <c r="AU53" s="200"/>
      <c r="AV53" s="198"/>
      <c r="AW53" s="198"/>
      <c r="AX53" s="198"/>
      <c r="AY53" s="198"/>
      <c r="AZ53" s="198"/>
    </row>
    <row r="54" spans="1:67" s="197" customFormat="1" x14ac:dyDescent="0.25">
      <c r="A54" s="199"/>
      <c r="B54" s="456"/>
      <c r="C54" s="457"/>
      <c r="D54" s="457"/>
      <c r="E54" s="457"/>
      <c r="F54" s="457"/>
      <c r="G54" s="457"/>
      <c r="H54" s="457"/>
      <c r="I54" s="457"/>
      <c r="J54" s="457"/>
      <c r="K54" s="457"/>
      <c r="L54" s="457"/>
      <c r="M54" s="457"/>
      <c r="N54" s="457"/>
      <c r="O54" s="457"/>
      <c r="P54" s="457"/>
      <c r="Q54" s="457"/>
      <c r="R54" s="457"/>
      <c r="S54" s="457"/>
      <c r="T54" s="457"/>
      <c r="U54" s="457"/>
      <c r="V54" s="457"/>
      <c r="W54" s="457"/>
      <c r="X54" s="457"/>
      <c r="Y54" s="457"/>
      <c r="Z54" s="457"/>
      <c r="AA54" s="457"/>
      <c r="AB54" s="457"/>
      <c r="AC54" s="457"/>
      <c r="AD54" s="457"/>
      <c r="AE54" s="457"/>
      <c r="AF54" s="457"/>
      <c r="AG54" s="457"/>
      <c r="AH54" s="457"/>
      <c r="AI54" s="457"/>
      <c r="AJ54" s="457"/>
      <c r="AK54" s="457"/>
      <c r="AL54" s="457"/>
      <c r="AM54" s="457"/>
      <c r="AN54" s="457"/>
      <c r="AO54" s="457"/>
      <c r="AQ54" s="200"/>
      <c r="AR54" s="200"/>
      <c r="AS54" s="200"/>
      <c r="AT54" s="200"/>
      <c r="AU54" s="200"/>
      <c r="AV54" s="198"/>
      <c r="AW54" s="198"/>
      <c r="AX54" s="198"/>
      <c r="AY54" s="198"/>
      <c r="AZ54" s="198"/>
    </row>
    <row r="55" spans="1:67" s="772" customFormat="1" x14ac:dyDescent="0.25">
      <c r="AQ55" s="213"/>
      <c r="AR55" s="213"/>
      <c r="AS55" s="213"/>
      <c r="AT55" s="213"/>
      <c r="AU55" s="213"/>
    </row>
    <row r="56" spans="1:67" x14ac:dyDescent="0.25">
      <c r="AW56" s="15"/>
    </row>
    <row r="57" spans="1:67" x14ac:dyDescent="0.25">
      <c r="AW57" s="15"/>
    </row>
    <row r="58" spans="1:67" x14ac:dyDescent="0.25">
      <c r="AW58" s="15"/>
    </row>
    <row r="59" spans="1:67" x14ac:dyDescent="0.25">
      <c r="AW59" s="15"/>
    </row>
    <row r="60" spans="1:67" x14ac:dyDescent="0.25">
      <c r="AW60" s="15"/>
    </row>
    <row r="61" spans="1:67" x14ac:dyDescent="0.25">
      <c r="AW61" s="15"/>
    </row>
    <row r="62" spans="1:67" x14ac:dyDescent="0.25">
      <c r="AW62" s="15"/>
    </row>
    <row r="63" spans="1:67" x14ac:dyDescent="0.25">
      <c r="AW63" s="15"/>
    </row>
    <row r="64" spans="1:67" x14ac:dyDescent="0.25">
      <c r="AW64" s="15"/>
    </row>
    <row r="65" spans="49:49" x14ac:dyDescent="0.25">
      <c r="AW65" s="15"/>
    </row>
    <row r="66" spans="49:49" x14ac:dyDescent="0.25">
      <c r="AW66" s="15"/>
    </row>
    <row r="67" spans="49:49" x14ac:dyDescent="0.25">
      <c r="AW67" s="15"/>
    </row>
    <row r="68" spans="49:49" x14ac:dyDescent="0.25">
      <c r="AW68" s="15"/>
    </row>
    <row r="69" spans="49:49" x14ac:dyDescent="0.25">
      <c r="AW69" s="15"/>
    </row>
    <row r="70" spans="49:49" x14ac:dyDescent="0.25">
      <c r="AW70" s="15"/>
    </row>
    <row r="71" spans="49:49" x14ac:dyDescent="0.25">
      <c r="AW71" s="15"/>
    </row>
    <row r="72" spans="49:49" x14ac:dyDescent="0.25">
      <c r="AW72" s="15"/>
    </row>
    <row r="73" spans="49:49" x14ac:dyDescent="0.25">
      <c r="AW73" s="15"/>
    </row>
    <row r="74" spans="49:49" x14ac:dyDescent="0.25">
      <c r="AW74" s="15"/>
    </row>
    <row r="75" spans="49:49" x14ac:dyDescent="0.25">
      <c r="AW75" s="15"/>
    </row>
    <row r="76" spans="49:49" x14ac:dyDescent="0.25">
      <c r="AW76" s="15"/>
    </row>
    <row r="77" spans="49:49" x14ac:dyDescent="0.25">
      <c r="AW77" s="15"/>
    </row>
    <row r="78" spans="49:49" x14ac:dyDescent="0.25">
      <c r="AW78" s="15"/>
    </row>
    <row r="79" spans="49:49" x14ac:dyDescent="0.25">
      <c r="AW79" s="15"/>
    </row>
    <row r="80" spans="49:49" x14ac:dyDescent="0.25">
      <c r="AW80" s="15"/>
    </row>
    <row r="81" spans="49:49" x14ac:dyDescent="0.25">
      <c r="AW81" s="15"/>
    </row>
    <row r="82" spans="49:49" x14ac:dyDescent="0.25">
      <c r="AW82" s="15"/>
    </row>
    <row r="83" spans="49:49" x14ac:dyDescent="0.25">
      <c r="AW83" s="15"/>
    </row>
    <row r="84" spans="49:49" x14ac:dyDescent="0.25">
      <c r="AW84" s="15"/>
    </row>
    <row r="85" spans="49:49" x14ac:dyDescent="0.25">
      <c r="AW85" s="15"/>
    </row>
    <row r="86" spans="49:49" x14ac:dyDescent="0.25">
      <c r="AW86" s="15"/>
    </row>
    <row r="87" spans="49:49" x14ac:dyDescent="0.25">
      <c r="AW87" s="15"/>
    </row>
    <row r="88" spans="49:49" x14ac:dyDescent="0.25">
      <c r="AW88" s="15"/>
    </row>
    <row r="89" spans="49:49" x14ac:dyDescent="0.25">
      <c r="AW89" s="15"/>
    </row>
    <row r="90" spans="49:49" x14ac:dyDescent="0.25">
      <c r="AW90" s="15"/>
    </row>
    <row r="91" spans="49:49" x14ac:dyDescent="0.25">
      <c r="AW91" s="15"/>
    </row>
    <row r="92" spans="49:49" x14ac:dyDescent="0.25">
      <c r="AW92" s="15"/>
    </row>
    <row r="93" spans="49:49" x14ac:dyDescent="0.25">
      <c r="AW93" s="15"/>
    </row>
    <row r="94" spans="49:49" x14ac:dyDescent="0.25">
      <c r="AW94" s="15"/>
    </row>
    <row r="95" spans="49:49" x14ac:dyDescent="0.25">
      <c r="AW95" s="15"/>
    </row>
    <row r="96" spans="49:49" x14ac:dyDescent="0.25">
      <c r="AW96" s="15"/>
    </row>
    <row r="97" spans="49:49" x14ac:dyDescent="0.25">
      <c r="AW97" s="15"/>
    </row>
    <row r="98" spans="49:49" x14ac:dyDescent="0.25">
      <c r="AW98" s="15"/>
    </row>
    <row r="99" spans="49:49" x14ac:dyDescent="0.25">
      <c r="AW99" s="15"/>
    </row>
    <row r="100" spans="49:49" x14ac:dyDescent="0.25">
      <c r="AW100" s="15"/>
    </row>
    <row r="101" spans="49:49" x14ac:dyDescent="0.25">
      <c r="AW101" s="15"/>
    </row>
    <row r="102" spans="49:49" x14ac:dyDescent="0.25">
      <c r="AW102" s="15"/>
    </row>
    <row r="103" spans="49:49" x14ac:dyDescent="0.25">
      <c r="AW103" s="15"/>
    </row>
    <row r="104" spans="49:49" x14ac:dyDescent="0.25">
      <c r="AW104" s="15"/>
    </row>
    <row r="105" spans="49:49" x14ac:dyDescent="0.25">
      <c r="AW105" s="15"/>
    </row>
    <row r="106" spans="49:49" x14ac:dyDescent="0.25">
      <c r="AW106" s="15"/>
    </row>
    <row r="107" spans="49:49" x14ac:dyDescent="0.25">
      <c r="AW107" s="15"/>
    </row>
    <row r="108" spans="49:49" x14ac:dyDescent="0.25">
      <c r="AW108" s="15"/>
    </row>
    <row r="109" spans="49:49" x14ac:dyDescent="0.25">
      <c r="AW109" s="15"/>
    </row>
    <row r="110" spans="49:49" x14ac:dyDescent="0.25">
      <c r="AW110" s="15"/>
    </row>
    <row r="111" spans="49:49" x14ac:dyDescent="0.25">
      <c r="AW111" s="15"/>
    </row>
    <row r="112" spans="49:49" x14ac:dyDescent="0.25">
      <c r="AW112" s="15"/>
    </row>
    <row r="113" spans="49:49" x14ac:dyDescent="0.25">
      <c r="AW113" s="15"/>
    </row>
    <row r="114" spans="49:49" x14ac:dyDescent="0.25">
      <c r="AW114" s="15"/>
    </row>
    <row r="115" spans="49:49" x14ac:dyDescent="0.25">
      <c r="AW115" s="15"/>
    </row>
    <row r="116" spans="49:49" x14ac:dyDescent="0.25">
      <c r="AW116" s="15"/>
    </row>
    <row r="117" spans="49:49" x14ac:dyDescent="0.25">
      <c r="AW117" s="15"/>
    </row>
    <row r="118" spans="49:49" x14ac:dyDescent="0.25">
      <c r="AW118" s="15"/>
    </row>
    <row r="119" spans="49:49" x14ac:dyDescent="0.25">
      <c r="AW119" s="15"/>
    </row>
    <row r="120" spans="49:49" x14ac:dyDescent="0.25">
      <c r="AW120" s="15"/>
    </row>
    <row r="121" spans="49:49" x14ac:dyDescent="0.25">
      <c r="AW121" s="15"/>
    </row>
    <row r="122" spans="49:49" x14ac:dyDescent="0.25">
      <c r="AW122" s="15"/>
    </row>
    <row r="123" spans="49:49" x14ac:dyDescent="0.25">
      <c r="AW123" s="15"/>
    </row>
    <row r="124" spans="49:49" x14ac:dyDescent="0.25">
      <c r="AW124" s="15"/>
    </row>
    <row r="125" spans="49:49" x14ac:dyDescent="0.25">
      <c r="AW125" s="15"/>
    </row>
    <row r="126" spans="49:49" x14ac:dyDescent="0.25">
      <c r="AW126" s="15"/>
    </row>
    <row r="127" spans="49:49" x14ac:dyDescent="0.25">
      <c r="AW127" s="15"/>
    </row>
    <row r="128" spans="49:49" x14ac:dyDescent="0.25">
      <c r="AW128" s="15"/>
    </row>
    <row r="129" spans="49:49" x14ac:dyDescent="0.25">
      <c r="AW129" s="15"/>
    </row>
    <row r="130" spans="49:49" x14ac:dyDescent="0.25">
      <c r="AW130" s="15"/>
    </row>
    <row r="131" spans="49:49" x14ac:dyDescent="0.25">
      <c r="AW131" s="15"/>
    </row>
    <row r="132" spans="49:49" x14ac:dyDescent="0.25">
      <c r="AW132" s="15"/>
    </row>
    <row r="133" spans="49:49" x14ac:dyDescent="0.25">
      <c r="AW133" s="15"/>
    </row>
    <row r="134" spans="49:49" x14ac:dyDescent="0.25">
      <c r="AW134" s="15"/>
    </row>
    <row r="135" spans="49:49" x14ac:dyDescent="0.25">
      <c r="AW135" s="15"/>
    </row>
    <row r="136" spans="49:49" x14ac:dyDescent="0.25">
      <c r="AW136" s="15"/>
    </row>
    <row r="137" spans="49:49" x14ac:dyDescent="0.25">
      <c r="AW137" s="15"/>
    </row>
    <row r="138" spans="49:49" x14ac:dyDescent="0.25">
      <c r="AW138" s="15"/>
    </row>
    <row r="139" spans="49:49" x14ac:dyDescent="0.25">
      <c r="AW139" s="15"/>
    </row>
    <row r="140" spans="49:49" x14ac:dyDescent="0.25">
      <c r="AW140" s="15"/>
    </row>
    <row r="141" spans="49:49" x14ac:dyDescent="0.25">
      <c r="AW141" s="15"/>
    </row>
    <row r="142" spans="49:49" x14ac:dyDescent="0.25">
      <c r="AW142" s="15"/>
    </row>
    <row r="143" spans="49:49" x14ac:dyDescent="0.25">
      <c r="AW143" s="15"/>
    </row>
    <row r="144" spans="49:49" x14ac:dyDescent="0.25">
      <c r="AW144" s="15"/>
    </row>
    <row r="145" spans="49:49" x14ac:dyDescent="0.25">
      <c r="AW145" s="15"/>
    </row>
    <row r="146" spans="49:49" x14ac:dyDescent="0.25">
      <c r="AW146" s="15"/>
    </row>
    <row r="147" spans="49:49" x14ac:dyDescent="0.25">
      <c r="AW147" s="15"/>
    </row>
    <row r="148" spans="49:49" x14ac:dyDescent="0.25">
      <c r="AW148" s="15"/>
    </row>
    <row r="149" spans="49:49" x14ac:dyDescent="0.25">
      <c r="AW149" s="15"/>
    </row>
    <row r="150" spans="49:49" x14ac:dyDescent="0.25">
      <c r="AW150" s="15"/>
    </row>
    <row r="151" spans="49:49" x14ac:dyDescent="0.25">
      <c r="AW151" s="15"/>
    </row>
    <row r="152" spans="49:49" x14ac:dyDescent="0.25">
      <c r="AW152" s="15"/>
    </row>
    <row r="153" spans="49:49" x14ac:dyDescent="0.25">
      <c r="AW153" s="15"/>
    </row>
    <row r="154" spans="49:49" x14ac:dyDescent="0.25">
      <c r="AW154" s="15"/>
    </row>
    <row r="155" spans="49:49" x14ac:dyDescent="0.25">
      <c r="AW155" s="15"/>
    </row>
    <row r="156" spans="49:49" x14ac:dyDescent="0.25">
      <c r="AW156" s="15"/>
    </row>
    <row r="157" spans="49:49" x14ac:dyDescent="0.25">
      <c r="AW157" s="15"/>
    </row>
  </sheetData>
  <sheetProtection password="EC30" sheet="1" objects="1" scenarios="1" insertRows="0"/>
  <mergeCells count="38">
    <mergeCell ref="I42:U42"/>
    <mergeCell ref="W4:AA4"/>
    <mergeCell ref="A1:AO1"/>
    <mergeCell ref="A2:AO2"/>
    <mergeCell ref="A6:G6"/>
    <mergeCell ref="A7:G7"/>
    <mergeCell ref="AH5:AO5"/>
    <mergeCell ref="AH6:AO6"/>
    <mergeCell ref="M7:AG7"/>
    <mergeCell ref="AH7:AO7"/>
    <mergeCell ref="A4:G4"/>
    <mergeCell ref="H4:J4"/>
    <mergeCell ref="D5:G5"/>
    <mergeCell ref="L4:P4"/>
    <mergeCell ref="R4:V4"/>
    <mergeCell ref="AH4:AO4"/>
    <mergeCell ref="B52:AO52"/>
    <mergeCell ref="B51:AO51"/>
    <mergeCell ref="B50:AO50"/>
    <mergeCell ref="H45:N46"/>
    <mergeCell ref="A44:G44"/>
    <mergeCell ref="H44:N44"/>
    <mergeCell ref="AI44:AO44"/>
    <mergeCell ref="AI45:AO45"/>
    <mergeCell ref="AB44:AH44"/>
    <mergeCell ref="AB45:AH45"/>
    <mergeCell ref="O44:AA44"/>
    <mergeCell ref="O45:AA46"/>
    <mergeCell ref="I5:AF6"/>
    <mergeCell ref="A13:AO13"/>
    <mergeCell ref="B8:G8"/>
    <mergeCell ref="A11:G11"/>
    <mergeCell ref="A10:G10"/>
    <mergeCell ref="O10:Y10"/>
    <mergeCell ref="AH8:AO8"/>
    <mergeCell ref="H10:N10"/>
    <mergeCell ref="AG10:AI10"/>
    <mergeCell ref="M8:AG8"/>
  </mergeCells>
  <phoneticPr fontId="43" type="noConversion"/>
  <conditionalFormatting sqref="W4 L4 R4">
    <cfRule type="expression" dxfId="388" priority="1" stopIfTrue="1">
      <formula>L4&lt;&gt;TypeChantier</formula>
    </cfRule>
  </conditionalFormatting>
  <dataValidations disablePrompts="1" count="1">
    <dataValidation type="list" allowBlank="1" showInputMessage="1" showErrorMessage="1" sqref="AR1" xr:uid="{00000000-0002-0000-0800-000000000000}">
      <formula1>"FR,NL"</formula1>
    </dataValidation>
  </dataValidations>
  <printOptions horizontalCentered="1" verticalCentered="1"/>
  <pageMargins left="0.19685039370078741" right="0" top="0.19685039370078741" bottom="0" header="0" footer="0"/>
  <pageSetup paperSize="9" fitToHeight="0" orientation="portrait" r:id="rId1"/>
  <headerFooter alignWithMargins="0"/>
  <rowBreaks count="1" manualBreakCount="1">
    <brk id="52" max="40" man="1"/>
  </rowBreaks>
  <drawing r:id="rId2"/>
  <legacyDrawing r:id="rId3"/>
  <oleObjects>
    <mc:AlternateContent xmlns:mc="http://schemas.openxmlformats.org/markup-compatibility/2006">
      <mc:Choice Requires="x14">
        <oleObject progId="Document" shapeId="7174" r:id="rId4">
          <objectPr defaultSize="0" autoPict="0" r:id="rId5">
            <anchor moveWithCells="1">
              <from>
                <xdr:col>0</xdr:col>
                <xdr:colOff>38100</xdr:colOff>
                <xdr:row>53</xdr:row>
                <xdr:rowOff>0</xdr:rowOff>
              </from>
              <to>
                <xdr:col>40</xdr:col>
                <xdr:colOff>60960</xdr:colOff>
                <xdr:row>107</xdr:row>
                <xdr:rowOff>160020</xdr:rowOff>
              </to>
            </anchor>
          </objectPr>
        </oleObject>
      </mc:Choice>
      <mc:Fallback>
        <oleObject progId="Document" shapeId="7174"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42</vt:i4>
      </vt:variant>
      <vt:variant>
        <vt:lpstr>Plages nommées</vt:lpstr>
      </vt:variant>
      <vt:variant>
        <vt:i4>94</vt:i4>
      </vt:variant>
    </vt:vector>
  </HeadingPairs>
  <TitlesOfParts>
    <vt:vector size="136" baseType="lpstr">
      <vt:lpstr>données</vt:lpstr>
      <vt:lpstr>dv1</vt:lpstr>
      <vt:lpstr>dv2.1</vt:lpstr>
      <vt:lpstr>dv2.2</vt:lpstr>
      <vt:lpstr>dv2.3</vt:lpstr>
      <vt:lpstr>dv2bis.1</vt:lpstr>
      <vt:lpstr>dv2bis.2</vt:lpstr>
      <vt:lpstr>dv3</vt:lpstr>
      <vt:lpstr>dv4.1</vt:lpstr>
      <vt:lpstr>dv4.2</vt:lpstr>
      <vt:lpstr>dv4.3</vt:lpstr>
      <vt:lpstr>dv5.1</vt:lpstr>
      <vt:lpstr>dv5.2</vt:lpstr>
      <vt:lpstr>dv5.3</vt:lpstr>
      <vt:lpstr>dv5.4</vt:lpstr>
      <vt:lpstr>dv5.5</vt:lpstr>
      <vt:lpstr>dv5.6</vt:lpstr>
      <vt:lpstr>dv5.7</vt:lpstr>
      <vt:lpstr>dv5.8</vt:lpstr>
      <vt:lpstr>dv5.9</vt:lpstr>
      <vt:lpstr>dv5.10</vt:lpstr>
      <vt:lpstr>dv5.11</vt:lpstr>
      <vt:lpstr>dv6</vt:lpstr>
      <vt:lpstr>dv7.1</vt:lpstr>
      <vt:lpstr>dv7.2</vt:lpstr>
      <vt:lpstr>dv7.3</vt:lpstr>
      <vt:lpstr>dv7bis.1-dv7ter.1</vt:lpstr>
      <vt:lpstr>calculs pénalités DV 7bis.1</vt:lpstr>
      <vt:lpstr>dv7bis.2-dv7ter.2</vt:lpstr>
      <vt:lpstr>calculs pénalités DV 7bis.2</vt:lpstr>
      <vt:lpstr>dv7bis.3-dv7ter.3</vt:lpstr>
      <vt:lpstr>calculs pénalités DV 7bis.3</vt:lpstr>
      <vt:lpstr>dv8</vt:lpstr>
      <vt:lpstr>dv8bis</vt:lpstr>
      <vt:lpstr>dv9</vt:lpstr>
      <vt:lpstr>dv10 - dv10bis</vt:lpstr>
      <vt:lpstr>calculs pénalités DV 1-DV 10</vt:lpstr>
      <vt:lpstr>dv11 - dv11bis</vt:lpstr>
      <vt:lpstr>calcul pénalité DV 11</vt:lpstr>
      <vt:lpstr>MR</vt:lpstr>
      <vt:lpstr>Feuil1</vt:lpstr>
      <vt:lpstr>Feuil2</vt:lpstr>
      <vt:lpstr>'calcul pénalité DV 11'!DateRP</vt:lpstr>
      <vt:lpstr>'calculs pénalités DV 1-DV 10'!DateRP</vt:lpstr>
      <vt:lpstr>'calculs pénalités DV 7bis.1'!DateRP</vt:lpstr>
      <vt:lpstr>'calculs pénalités DV 7bis.2'!DateRP</vt:lpstr>
      <vt:lpstr>'calculs pénalités DV 7bis.3'!DateRP</vt:lpstr>
      <vt:lpstr>DateRP</vt:lpstr>
      <vt:lpstr>DébutTravaux</vt:lpstr>
      <vt:lpstr>Délai2.1</vt:lpstr>
      <vt:lpstr>Délai2.2</vt:lpstr>
      <vt:lpstr>Délai2.3</vt:lpstr>
      <vt:lpstr>Délai2bis</vt:lpstr>
      <vt:lpstr>Délai2bis.2</vt:lpstr>
      <vt:lpstr>Délai5.1</vt:lpstr>
      <vt:lpstr>Délai5.10</vt:lpstr>
      <vt:lpstr>Délai5.11</vt:lpstr>
      <vt:lpstr>Délai5.2</vt:lpstr>
      <vt:lpstr>Délai5.3</vt:lpstr>
      <vt:lpstr>Délai5.4</vt:lpstr>
      <vt:lpstr>Délai5.5</vt:lpstr>
      <vt:lpstr>Délai5.6</vt:lpstr>
      <vt:lpstr>Délai5.7</vt:lpstr>
      <vt:lpstr>Délai5.8</vt:lpstr>
      <vt:lpstr>Délai5.9</vt:lpstr>
      <vt:lpstr>FinDélai</vt:lpstr>
      <vt:lpstr>FinTravaux</vt:lpstr>
      <vt:lpstr>MR!Impression_des_titres</vt:lpstr>
      <vt:lpstr>MRDésignationPoste</vt:lpstr>
      <vt:lpstr>MRNumPoste</vt:lpstr>
      <vt:lpstr>MRPosteQP</vt:lpstr>
      <vt:lpstr>MRPU</vt:lpstr>
      <vt:lpstr>MRQuantités</vt:lpstr>
      <vt:lpstr>MRType</vt:lpstr>
      <vt:lpstr>MRUnités</vt:lpstr>
      <vt:lpstr>'calcul pénalité DV 11'!SignRP</vt:lpstr>
      <vt:lpstr>'calculs pénalités DV 1-DV 10'!SignRP</vt:lpstr>
      <vt:lpstr>SignRP</vt:lpstr>
      <vt:lpstr>Solde2.1</vt:lpstr>
      <vt:lpstr>Solde2.2</vt:lpstr>
      <vt:lpstr>Solde2.3</vt:lpstr>
      <vt:lpstr>Solde2bis</vt:lpstr>
      <vt:lpstr>Solde2bis.2</vt:lpstr>
      <vt:lpstr>Solde5.1</vt:lpstr>
      <vt:lpstr>Solde5.10</vt:lpstr>
      <vt:lpstr>Solde5.11</vt:lpstr>
      <vt:lpstr>Solde5.2</vt:lpstr>
      <vt:lpstr>Solde5.3</vt:lpstr>
      <vt:lpstr>Solde5.4</vt:lpstr>
      <vt:lpstr>Solde5.5</vt:lpstr>
      <vt:lpstr>Solde5.6</vt:lpstr>
      <vt:lpstr>Solde5.7</vt:lpstr>
      <vt:lpstr>Solde5.8</vt:lpstr>
      <vt:lpstr>Solde5.9</vt:lpstr>
      <vt:lpstr>tva</vt:lpstr>
      <vt:lpstr>TypeChantier</vt:lpstr>
      <vt:lpstr>'calcul pénalité DV 11'!Zone_d_impression</vt:lpstr>
      <vt:lpstr>'calculs pénalités DV 1-DV 10'!Zone_d_impression</vt:lpstr>
      <vt:lpstr>'calculs pénalités DV 7bis.1'!Zone_d_impression</vt:lpstr>
      <vt:lpstr>'calculs pénalités DV 7bis.2'!Zone_d_impression</vt:lpstr>
      <vt:lpstr>'calculs pénalités DV 7bis.3'!Zone_d_impression</vt:lpstr>
      <vt:lpstr>données!Zone_d_impression</vt:lpstr>
      <vt:lpstr>'dv1'!Zone_d_impression</vt:lpstr>
      <vt:lpstr>'dv10 - dv10bis'!Zone_d_impression</vt:lpstr>
      <vt:lpstr>'dv11 - dv11bis'!Zone_d_impression</vt:lpstr>
      <vt:lpstr>dv2.1!Zone_d_impression</vt:lpstr>
      <vt:lpstr>dv2.2!Zone_d_impression</vt:lpstr>
      <vt:lpstr>dv2.3!Zone_d_impression</vt:lpstr>
      <vt:lpstr>dv2bis.1!Zone_d_impression</vt:lpstr>
      <vt:lpstr>dv2bis.2!Zone_d_impression</vt:lpstr>
      <vt:lpstr>'dv3'!Zone_d_impression</vt:lpstr>
      <vt:lpstr>dv4.1!Zone_d_impression</vt:lpstr>
      <vt:lpstr>dv4.2!Zone_d_impression</vt:lpstr>
      <vt:lpstr>dv4.3!Zone_d_impression</vt:lpstr>
      <vt:lpstr>dv5.1!Zone_d_impression</vt:lpstr>
      <vt:lpstr>dv5.10!Zone_d_impression</vt:lpstr>
      <vt:lpstr>dv5.11!Zone_d_impression</vt:lpstr>
      <vt:lpstr>dv5.2!Zone_d_impression</vt:lpstr>
      <vt:lpstr>dv5.3!Zone_d_impression</vt:lpstr>
      <vt:lpstr>dv5.4!Zone_d_impression</vt:lpstr>
      <vt:lpstr>dv5.5!Zone_d_impression</vt:lpstr>
      <vt:lpstr>dv5.6!Zone_d_impression</vt:lpstr>
      <vt:lpstr>dv5.7!Zone_d_impression</vt:lpstr>
      <vt:lpstr>dv5.8!Zone_d_impression</vt:lpstr>
      <vt:lpstr>dv5.9!Zone_d_impression</vt:lpstr>
      <vt:lpstr>'dv6'!Zone_d_impression</vt:lpstr>
      <vt:lpstr>dv7.1!Zone_d_impression</vt:lpstr>
      <vt:lpstr>dv7.2!Zone_d_impression</vt:lpstr>
      <vt:lpstr>dv7.3!Zone_d_impression</vt:lpstr>
      <vt:lpstr>'dv7bis.1-dv7ter.1'!Zone_d_impression</vt:lpstr>
      <vt:lpstr>'dv7bis.2-dv7ter.2'!Zone_d_impression</vt:lpstr>
      <vt:lpstr>'dv7bis.3-dv7ter.3'!Zone_d_impression</vt:lpstr>
      <vt:lpstr>'dv8'!Zone_d_impression</vt:lpstr>
      <vt:lpstr>dv8bis!Zone_d_impression</vt:lpstr>
      <vt:lpstr>'dv9'!Zone_d_impression</vt:lpstr>
      <vt:lpstr>MR!Zone_d_impression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PVG</dc:creator>
  <cp:lastModifiedBy>Ali KHADIRA</cp:lastModifiedBy>
  <cp:lastPrinted>2021-09-24T12:55:49Z</cp:lastPrinted>
  <dcterms:created xsi:type="dcterms:W3CDTF">2000-02-15T09:49:16Z</dcterms:created>
  <dcterms:modified xsi:type="dcterms:W3CDTF">2022-08-31T10:16:28Z</dcterms:modified>
</cp:coreProperties>
</file>